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9"/>
  <workbookPr/>
  <mc:AlternateContent xmlns:mc="http://schemas.openxmlformats.org/markup-compatibility/2006">
    <mc:Choice Requires="x15">
      <x15ac:absPath xmlns:x15ac="http://schemas.microsoft.com/office/spreadsheetml/2010/11/ac" url="P:\SNAGROUP SERVER\BUCHULE ENGINEERS\3-Current Projects\Ratlou Local Municipality\Setlhwatlhwe\Tender Documention\2. Bill Of Quantities\"/>
    </mc:Choice>
  </mc:AlternateContent>
  <xr:revisionPtr revIDLastSave="0" documentId="8_{0E98CCF7-A594-3742-A078-191A124EDC99}" xr6:coauthVersionLast="47" xr6:coauthVersionMax="47" xr10:uidLastSave="{00000000-0000-0000-0000-000000000000}"/>
  <bookViews>
    <workbookView xWindow="-108" yWindow="-108" windowWidth="23256" windowHeight="12456" tabRatio="946" activeTab="20" xr2:uid="{00000000-000D-0000-FFFF-FFFF00000000}"/>
  </bookViews>
  <sheets>
    <sheet name="Direct Cost" sheetId="75" r:id="rId1"/>
    <sheet name="1200" sheetId="65" r:id="rId2"/>
    <sheet name="1300" sheetId="66" r:id="rId3"/>
    <sheet name="1400" sheetId="67" state="hidden" r:id="rId4"/>
    <sheet name="1400&amp;" sheetId="76" r:id="rId5"/>
    <sheet name="1500" sheetId="63" r:id="rId6"/>
    <sheet name="1600" sheetId="73" r:id="rId7"/>
    <sheet name="1700" sheetId="50" r:id="rId8"/>
    <sheet name="1800" sheetId="81" r:id="rId9"/>
    <sheet name="2100" sheetId="51" r:id="rId10"/>
    <sheet name="2200" sheetId="77" r:id="rId11"/>
    <sheet name="2300" sheetId="52" r:id="rId12"/>
    <sheet name="3100" sheetId="53" r:id="rId13"/>
    <sheet name="3300" sheetId="55" r:id="rId14"/>
    <sheet name="3400" sheetId="56" r:id="rId15"/>
    <sheet name="3600" sheetId="78" r:id="rId16"/>
    <sheet name="5600" sheetId="58" r:id="rId17"/>
    <sheet name="5700" sheetId="59" r:id="rId18"/>
    <sheet name="5900" sheetId="74" r:id="rId19"/>
    <sheet name="7300" sheetId="60" r:id="rId20"/>
    <sheet name="8100" sheetId="61" r:id="rId21"/>
  </sheets>
  <externalReferences>
    <externalReference r:id="rId22"/>
    <externalReference r:id="rId23"/>
    <externalReference r:id="rId24"/>
    <externalReference r:id="rId25"/>
  </externalReferences>
  <definedNames>
    <definedName name="__SEC1200">#REF!</definedName>
    <definedName name="_Parse_Out" hidden="1">#REF!</definedName>
    <definedName name="_SEC1200" localSheetId="6">#REF!</definedName>
    <definedName name="_SEC1200" localSheetId="0">#REF!</definedName>
    <definedName name="_SEC1200">#REF!</definedName>
    <definedName name="A">#REF!</definedName>
    <definedName name="banzieast">#REF!</definedName>
    <definedName name="banzieasthh">#REF!</definedName>
    <definedName name="Bedding">#REF!</definedName>
    <definedName name="bill">#REF!</definedName>
    <definedName name="Concrete">#REF!</definedName>
    <definedName name="data64">[1]Invoice!$C$44</definedName>
    <definedName name="dfh">#REF!</definedName>
    <definedName name="Earthworks">#REF!</definedName>
    <definedName name="Gabion">#REF!</definedName>
    <definedName name="hani">#REF!</definedName>
    <definedName name="hanihh">#REF!</definedName>
    <definedName name="Items_01">#REF!</definedName>
    <definedName name="mainscost">[2]Mains!$D$24</definedName>
    <definedName name="mainslenghtlargell">[2]Mains!$F$25</definedName>
    <definedName name="mainslenghtsmall">[2]Mains!$F$26</definedName>
    <definedName name="NQABARA">#REF!</definedName>
    <definedName name="o" hidden="1">#REF!</definedName>
    <definedName name="PandG">#REF!</definedName>
    <definedName name="Pipes">#REF!</definedName>
    <definedName name="_xlnm.Print_Area" localSheetId="1">'1200'!$A$1:$H$61</definedName>
    <definedName name="_xlnm.Print_Area" localSheetId="2">'1300'!$A$1:$H$62</definedName>
    <definedName name="_xlnm.Print_Area" localSheetId="3">'1400'!$A$1:$H$64</definedName>
    <definedName name="_xlnm.Print_Area" localSheetId="4">'1400&amp;'!$A$1:$H$51</definedName>
    <definedName name="_xlnm.Print_Area" localSheetId="5">'1500'!$A$1:$H$120</definedName>
    <definedName name="_xlnm.Print_Area" localSheetId="6">'1600'!$A$1:$H$62</definedName>
    <definedName name="_xlnm.Print_Area" localSheetId="7">'1700'!$A$1:$H$61</definedName>
    <definedName name="_xlnm.Print_Area" localSheetId="9">'2100'!$A$1:$H$56</definedName>
    <definedName name="_xlnm.Print_Area" localSheetId="10">'2200'!$A$1:$F$51</definedName>
    <definedName name="_xlnm.Print_Area" localSheetId="11">'2300'!$A$1:$H$60</definedName>
    <definedName name="_xlnm.Print_Area" localSheetId="12">'3100'!$A$1:$H$47</definedName>
    <definedName name="_xlnm.Print_Area" localSheetId="13">'3300'!$A$1:$H$55</definedName>
    <definedName name="_xlnm.Print_Area" localSheetId="14">'3400'!$A$1:$H$58</definedName>
    <definedName name="_xlnm.Print_Area" localSheetId="15">'3600'!$A$1:$F$46</definedName>
    <definedName name="_xlnm.Print_Area" localSheetId="16">'5600'!$A$1:$H$62</definedName>
    <definedName name="_xlnm.Print_Area" localSheetId="17">'5700'!$A$1:$H$48</definedName>
    <definedName name="_xlnm.Print_Area" localSheetId="18">'5900'!$A$1:$H$62</definedName>
    <definedName name="_xlnm.Print_Area" localSheetId="19">'7300'!$A$1:$H$55</definedName>
    <definedName name="_xlnm.Print_Area" localSheetId="20">'8100'!$A$1:$H$59</definedName>
    <definedName name="_xlnm.Print_Area" localSheetId="0">'Direct Cost'!$A$1:$E$49</definedName>
    <definedName name="Pumps">#REF!</definedName>
    <definedName name="staff">[3]quantities!#REF!</definedName>
    <definedName name="TotalA">[4]Summary!$E$41</definedName>
    <definedName name="Trenches">#REF!</definedName>
    <definedName name="wrn.Cert." hidden="1">{#N/A,#N/A,FALSE,"Cert"}</definedName>
    <definedName name="wrn.Turnaround." hidden="1">{#N/A,#N/A,FALSE,"Cert"}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75" l="1"/>
  <c r="K34" i="75"/>
  <c r="G18" i="65"/>
  <c r="G16" i="65"/>
  <c r="H19" i="52"/>
  <c r="H16" i="52"/>
  <c r="H15" i="52"/>
  <c r="H14" i="52"/>
  <c r="G12" i="76"/>
  <c r="H29" i="65"/>
  <c r="H22" i="60"/>
  <c r="H24" i="60"/>
  <c r="H25" i="60"/>
  <c r="H30" i="60"/>
  <c r="H28" i="60"/>
  <c r="H27" i="60"/>
  <c r="H26" i="60"/>
  <c r="H43" i="55"/>
  <c r="H36" i="78"/>
  <c r="H37" i="78"/>
  <c r="H39" i="78"/>
  <c r="G7" i="81"/>
  <c r="G6" i="81"/>
  <c r="G5" i="81"/>
  <c r="G51" i="81"/>
  <c r="H10" i="76"/>
  <c r="H9" i="76"/>
  <c r="H8" i="76"/>
  <c r="H7" i="76"/>
  <c r="H6" i="76"/>
  <c r="H55" i="51"/>
  <c r="H26" i="59"/>
  <c r="H27" i="59"/>
  <c r="H77" i="63"/>
  <c r="G49" i="65"/>
  <c r="G41" i="65"/>
  <c r="G24" i="65"/>
  <c r="O50" i="63"/>
  <c r="L47" i="63"/>
  <c r="M47" i="63"/>
  <c r="H47" i="63"/>
  <c r="G26" i="65"/>
  <c r="H45" i="63"/>
  <c r="H38" i="78"/>
  <c r="H50" i="63"/>
  <c r="H22" i="56"/>
  <c r="H15" i="61"/>
  <c r="F17" i="61"/>
  <c r="H17" i="61"/>
  <c r="H82" i="63"/>
  <c r="H83" i="63"/>
  <c r="H84" i="63"/>
  <c r="H85" i="63"/>
  <c r="H81" i="63"/>
  <c r="H51" i="65"/>
  <c r="H24" i="59"/>
  <c r="H28" i="52"/>
  <c r="H33" i="59"/>
  <c r="H72" i="63"/>
  <c r="H18" i="60"/>
  <c r="H21" i="59"/>
  <c r="H74" i="63"/>
  <c r="H16" i="74"/>
  <c r="H59" i="74"/>
  <c r="H13" i="74"/>
  <c r="H12" i="74"/>
  <c r="H11" i="74"/>
  <c r="H10" i="74"/>
  <c r="H9" i="74"/>
  <c r="H8" i="74"/>
  <c r="H22" i="58"/>
  <c r="H20" i="58"/>
  <c r="H24" i="56"/>
  <c r="H29" i="56"/>
  <c r="H16" i="59"/>
  <c r="H61" i="74"/>
  <c r="H29" i="55"/>
  <c r="H31" i="55"/>
  <c r="H14" i="53"/>
  <c r="H23" i="55"/>
  <c r="H24" i="55"/>
  <c r="H25" i="55"/>
  <c r="H26" i="55"/>
  <c r="H27" i="55"/>
  <c r="H28" i="55"/>
  <c r="H30" i="55"/>
  <c r="H34" i="55"/>
  <c r="H35" i="55"/>
  <c r="H36" i="55"/>
  <c r="H46" i="55"/>
  <c r="H47" i="55"/>
  <c r="H48" i="55"/>
  <c r="H49" i="55"/>
  <c r="H50" i="55"/>
  <c r="H17" i="73"/>
  <c r="H59" i="73"/>
  <c r="H58" i="73"/>
  <c r="H19" i="73"/>
  <c r="H19" i="63"/>
  <c r="H18" i="73"/>
  <c r="H61" i="73"/>
  <c r="H18" i="56"/>
  <c r="H24" i="52"/>
  <c r="H38" i="63"/>
  <c r="H22" i="67"/>
  <c r="H51" i="63"/>
  <c r="H49" i="63"/>
  <c r="H48" i="63"/>
  <c r="H46" i="63"/>
  <c r="H40" i="63"/>
  <c r="H34" i="63"/>
  <c r="H31" i="67"/>
  <c r="H38" i="50"/>
  <c r="H37" i="50"/>
  <c r="H61" i="67"/>
  <c r="H60" i="67"/>
  <c r="H59" i="67"/>
  <c r="H58" i="67"/>
  <c r="H57" i="67"/>
  <c r="H56" i="67"/>
  <c r="H55" i="67"/>
  <c r="H13" i="67"/>
  <c r="H12" i="67"/>
  <c r="H11" i="67"/>
  <c r="H10" i="67"/>
  <c r="H9" i="67"/>
  <c r="H8" i="67"/>
  <c r="H59" i="66"/>
  <c r="H58" i="66"/>
  <c r="H57" i="66"/>
  <c r="H56" i="66"/>
  <c r="H55" i="66"/>
  <c r="H45" i="66"/>
  <c r="H44" i="66"/>
  <c r="H26" i="66"/>
  <c r="H25" i="66"/>
  <c r="H24" i="66"/>
  <c r="H23" i="66"/>
  <c r="H22" i="66"/>
  <c r="H21" i="66"/>
  <c r="H20" i="66"/>
  <c r="H19" i="66"/>
  <c r="H18" i="66"/>
  <c r="H17" i="66"/>
  <c r="H16" i="66"/>
  <c r="H15" i="66"/>
  <c r="H14" i="66"/>
  <c r="H13" i="66"/>
  <c r="H12" i="66"/>
  <c r="H11" i="66"/>
  <c r="H10" i="66"/>
  <c r="H9" i="66"/>
  <c r="H8" i="66"/>
  <c r="H48" i="65"/>
  <c r="H47" i="65"/>
  <c r="H49" i="65"/>
  <c r="H45" i="65"/>
  <c r="H44" i="65"/>
  <c r="H43" i="65"/>
  <c r="H42" i="65"/>
  <c r="H40" i="65"/>
  <c r="H39" i="65"/>
  <c r="H37" i="65"/>
  <c r="H36" i="65"/>
  <c r="H35" i="65"/>
  <c r="H34" i="65"/>
  <c r="H33" i="65"/>
  <c r="H32" i="65"/>
  <c r="H58" i="65"/>
  <c r="H28" i="65"/>
  <c r="H23" i="65"/>
  <c r="H22" i="65"/>
  <c r="H21" i="65"/>
  <c r="H20" i="65"/>
  <c r="H15" i="65"/>
  <c r="H14" i="65"/>
  <c r="H13" i="65"/>
  <c r="H12" i="65"/>
  <c r="H11" i="65"/>
  <c r="H10" i="65"/>
  <c r="H9" i="65"/>
  <c r="H8" i="65"/>
  <c r="H27" i="52"/>
  <c r="H26" i="52"/>
  <c r="H25" i="52"/>
  <c r="H22" i="52"/>
  <c r="H21" i="52"/>
  <c r="H20" i="52"/>
  <c r="H12" i="52"/>
  <c r="H11" i="52"/>
  <c r="H10" i="52"/>
  <c r="H9" i="52"/>
  <c r="H8" i="52"/>
  <c r="H50" i="51"/>
  <c r="H49" i="51"/>
  <c r="H48" i="51"/>
  <c r="H47" i="51"/>
  <c r="H46" i="51"/>
  <c r="H45" i="51"/>
  <c r="H44" i="51"/>
  <c r="H43" i="51"/>
  <c r="H42" i="51"/>
  <c r="H41" i="51"/>
  <c r="H40" i="51"/>
  <c r="H39" i="51"/>
  <c r="H38" i="51"/>
  <c r="H37" i="51"/>
  <c r="H36" i="51"/>
  <c r="H35" i="51"/>
  <c r="H34" i="51"/>
  <c r="H33" i="51"/>
  <c r="H32" i="51"/>
  <c r="H31" i="51"/>
  <c r="H16" i="51"/>
  <c r="H15" i="51"/>
  <c r="H14" i="51"/>
  <c r="H13" i="51"/>
  <c r="H12" i="51"/>
  <c r="H11" i="51"/>
  <c r="H10" i="51"/>
  <c r="H9" i="51"/>
  <c r="H8" i="51"/>
  <c r="H58" i="50"/>
  <c r="H57" i="50"/>
  <c r="H56" i="50"/>
  <c r="H55" i="50"/>
  <c r="H36" i="50"/>
  <c r="H33" i="50"/>
  <c r="H29" i="50"/>
  <c r="H28" i="50"/>
  <c r="H27" i="50"/>
  <c r="H26" i="50"/>
  <c r="H25" i="50"/>
  <c r="H24" i="50"/>
  <c r="H22" i="50"/>
  <c r="H21" i="50"/>
  <c r="H19" i="50"/>
  <c r="H17" i="50"/>
  <c r="H16" i="50"/>
  <c r="H15" i="50"/>
  <c r="H14" i="50"/>
  <c r="H13" i="50"/>
  <c r="H11" i="50"/>
  <c r="H10" i="50"/>
  <c r="H9" i="50"/>
  <c r="H8" i="50"/>
  <c r="H117" i="63"/>
  <c r="H116" i="63"/>
  <c r="H115" i="63"/>
  <c r="H90" i="63"/>
  <c r="H76" i="63"/>
  <c r="H75" i="63"/>
  <c r="H71" i="63"/>
  <c r="H70" i="63"/>
  <c r="H69" i="63"/>
  <c r="H60" i="63"/>
  <c r="H55" i="63"/>
  <c r="H36" i="63"/>
  <c r="H35" i="63"/>
  <c r="H33" i="63"/>
  <c r="H32" i="63"/>
  <c r="H31" i="63"/>
  <c r="H30" i="63"/>
  <c r="H29" i="63"/>
  <c r="H28" i="63"/>
  <c r="H26" i="63"/>
  <c r="H25" i="63"/>
  <c r="H24" i="63"/>
  <c r="H23" i="63"/>
  <c r="H22" i="63"/>
  <c r="H18" i="63"/>
  <c r="H16" i="63"/>
  <c r="H15" i="63"/>
  <c r="H14" i="63"/>
  <c r="H13" i="63"/>
  <c r="H12" i="63"/>
  <c r="H11" i="63"/>
  <c r="H10" i="63"/>
  <c r="H9" i="63"/>
  <c r="H8" i="63"/>
  <c r="H7" i="63"/>
  <c r="H44" i="53"/>
  <c r="H43" i="53"/>
  <c r="H42" i="53"/>
  <c r="H41" i="53"/>
  <c r="H40" i="53"/>
  <c r="H39" i="53"/>
  <c r="H38" i="53"/>
  <c r="H37" i="53"/>
  <c r="H36" i="53"/>
  <c r="H35" i="53"/>
  <c r="H33" i="53"/>
  <c r="H32" i="53"/>
  <c r="H31" i="53"/>
  <c r="H30" i="53"/>
  <c r="H29" i="53"/>
  <c r="H28" i="53"/>
  <c r="H27" i="53"/>
  <c r="H26" i="53"/>
  <c r="H25" i="53"/>
  <c r="H24" i="53"/>
  <c r="H23" i="53"/>
  <c r="H22" i="53"/>
  <c r="H21" i="53"/>
  <c r="H11" i="53"/>
  <c r="H10" i="53"/>
  <c r="H9" i="53"/>
  <c r="H8" i="53"/>
  <c r="H22" i="55"/>
  <c r="H20" i="55"/>
  <c r="H19" i="55"/>
  <c r="H17" i="55"/>
  <c r="H16" i="55"/>
  <c r="H15" i="55"/>
  <c r="H14" i="55"/>
  <c r="H13" i="55"/>
  <c r="H12" i="55"/>
  <c r="H11" i="55"/>
  <c r="H10" i="55"/>
  <c r="H9" i="55"/>
  <c r="H8" i="55"/>
  <c r="H55" i="56"/>
  <c r="H10" i="56"/>
  <c r="H9" i="56"/>
  <c r="H8" i="56"/>
  <c r="H59" i="58"/>
  <c r="H17" i="58"/>
  <c r="H16" i="58"/>
  <c r="H15" i="58"/>
  <c r="H14" i="58"/>
  <c r="H13" i="58"/>
  <c r="H12" i="58"/>
  <c r="H11" i="58"/>
  <c r="H10" i="58"/>
  <c r="H9" i="58"/>
  <c r="H8" i="58"/>
  <c r="H45" i="59"/>
  <c r="H32" i="59"/>
  <c r="H31" i="59"/>
  <c r="H30" i="59"/>
  <c r="H28" i="59"/>
  <c r="H52" i="60"/>
  <c r="H51" i="60"/>
  <c r="H48" i="60"/>
  <c r="H47" i="60"/>
  <c r="H46" i="60"/>
  <c r="H45" i="60"/>
  <c r="H44" i="60"/>
  <c r="H43" i="60"/>
  <c r="H42" i="60"/>
  <c r="H41" i="60"/>
  <c r="H40" i="60"/>
  <c r="H39" i="60"/>
  <c r="H38" i="60"/>
  <c r="H19" i="60"/>
  <c r="H17" i="60"/>
  <c r="H16" i="60"/>
  <c r="H15" i="60"/>
  <c r="H14" i="60"/>
  <c r="H13" i="60"/>
  <c r="H12" i="60"/>
  <c r="H11" i="60"/>
  <c r="H10" i="60"/>
  <c r="H9" i="60"/>
  <c r="H8" i="60"/>
  <c r="H56" i="61"/>
  <c r="H55" i="61"/>
  <c r="H54" i="61"/>
  <c r="H53" i="61"/>
  <c r="H52" i="61"/>
  <c r="H51" i="61"/>
  <c r="H50" i="61"/>
  <c r="H49" i="61"/>
  <c r="H13" i="61"/>
  <c r="H12" i="61"/>
  <c r="H11" i="61"/>
  <c r="H10" i="61"/>
  <c r="H9" i="61"/>
  <c r="H8" i="61"/>
  <c r="H57" i="56"/>
  <c r="H47" i="59"/>
  <c r="H54" i="55"/>
  <c r="H63" i="67"/>
  <c r="H61" i="58"/>
  <c r="H57" i="63"/>
  <c r="H67" i="63"/>
  <c r="H61" i="66"/>
  <c r="H119" i="63"/>
  <c r="H60" i="50"/>
  <c r="E31" i="75"/>
  <c r="E33" i="75"/>
  <c r="E35" i="75"/>
  <c r="E39" i="75"/>
</calcChain>
</file>

<file path=xl/sharedStrings.xml><?xml version="1.0" encoding="utf-8"?>
<sst xmlns="http://schemas.openxmlformats.org/spreadsheetml/2006/main" count="919" uniqueCount="455">
  <si>
    <t>SECTION 2300</t>
  </si>
  <si>
    <t>CONCRETE KERBING, CONCRETE</t>
  </si>
  <si>
    <t>AND CONCRETE LININGS FOR OPEN DRAINS</t>
  </si>
  <si>
    <t>Concrete kerbing:</t>
  </si>
  <si>
    <t xml:space="preserve"> 2300</t>
  </si>
  <si>
    <t>CHANNELLING, CHUTES AND DOWNPIPES,</t>
  </si>
  <si>
    <t>SECTION 3300</t>
  </si>
  <si>
    <t>MASS EARTHWORKS</t>
  </si>
  <si>
    <t>AASHTO density</t>
  </si>
  <si>
    <t xml:space="preserve"> 3300</t>
  </si>
  <si>
    <t>Soft excavation</t>
  </si>
  <si>
    <t xml:space="preserve"> In situ treatment of roadbed:</t>
  </si>
  <si>
    <t>In situ treatment by ripping</t>
  </si>
  <si>
    <t>In situ treatment by blasting</t>
  </si>
  <si>
    <t>deviations</t>
  </si>
  <si>
    <t>temporary deviations</t>
  </si>
  <si>
    <t>Earthworks for temporary deviations:</t>
  </si>
  <si>
    <t>Shaping of temporary deviations</t>
  </si>
  <si>
    <t>Relocation of traffic-control facilities</t>
  </si>
  <si>
    <t>Gravelling and repair of temporary deviations</t>
  </si>
  <si>
    <t xml:space="preserve">and existing gravel shoulders used as </t>
  </si>
  <si>
    <t>temporary deviations:</t>
  </si>
  <si>
    <t>Temporary deviations</t>
  </si>
  <si>
    <t>Existing gravel shoulders</t>
  </si>
  <si>
    <t>Watering of temporary deviations</t>
  </si>
  <si>
    <t>Blading by road grader of:</t>
  </si>
  <si>
    <t>Existing roads used as temporary deviations</t>
  </si>
  <si>
    <t>Existing gravel shoulders used as temporary</t>
  </si>
  <si>
    <t>SECTION 3400</t>
  </si>
  <si>
    <t>SECTION 5700</t>
  </si>
  <si>
    <t>Road-marking paint:</t>
  </si>
  <si>
    <t xml:space="preserve"> 5700</t>
  </si>
  <si>
    <t>ROAD SIGNS</t>
  </si>
  <si>
    <t>ROAD MARKINGS</t>
  </si>
  <si>
    <t>White lines (broken or unbroken):</t>
  </si>
  <si>
    <t>100 mm wide</t>
  </si>
  <si>
    <t>Yellow lines (broken or unbroken):</t>
  </si>
  <si>
    <t>White lettering and symbols</t>
  </si>
  <si>
    <t>Yellow lettering and symbols</t>
  </si>
  <si>
    <t>Kerb markings (any colour)</t>
  </si>
  <si>
    <t xml:space="preserve">(excluding traffic-island markings, lettering </t>
  </si>
  <si>
    <t>and symbols)</t>
  </si>
  <si>
    <t>SECTION 1700</t>
  </si>
  <si>
    <t>Clearing and grubbing</t>
  </si>
  <si>
    <t xml:space="preserve">Reclearing of surfaces (on the written </t>
  </si>
  <si>
    <t xml:space="preserve"> 1700</t>
  </si>
  <si>
    <t>SECTION 1300</t>
  </si>
  <si>
    <t>ITEM</t>
  </si>
  <si>
    <t>DESCRIPTION</t>
  </si>
  <si>
    <t>UNIT</t>
  </si>
  <si>
    <t>QUANTITY</t>
  </si>
  <si>
    <t>RATE</t>
  </si>
  <si>
    <t>AMOUNT</t>
  </si>
  <si>
    <t>NO</t>
  </si>
  <si>
    <t>CONTRACTOR'S ESTABLISHMENT ON SITE</t>
  </si>
  <si>
    <t>AND GENERAL OBLIGATIONS</t>
  </si>
  <si>
    <t>B13.01</t>
  </si>
  <si>
    <t>The Contractor's general obligations:</t>
  </si>
  <si>
    <t>(a)</t>
  </si>
  <si>
    <t>Fixed obligations</t>
  </si>
  <si>
    <t>(b)</t>
  </si>
  <si>
    <t>Value-related obligations</t>
  </si>
  <si>
    <t>(c)</t>
  </si>
  <si>
    <t>Time-related obligations</t>
  </si>
  <si>
    <t>month</t>
  </si>
  <si>
    <t/>
  </si>
  <si>
    <t>NB</t>
  </si>
  <si>
    <t>Material in compacted layer thicknesses</t>
  </si>
  <si>
    <t xml:space="preserve">semi-matt background.  Symbols, lettering </t>
  </si>
  <si>
    <t>retro-reflective material, where the sign</t>
  </si>
  <si>
    <t>board is constructed from:</t>
  </si>
  <si>
    <t>The combined total tendered for subitems</t>
  </si>
  <si>
    <t>(a), (b) and (c) shall not exceed 15% of  the</t>
  </si>
  <si>
    <t xml:space="preserve">TOTAL CARRIED TO SUMMARY                 </t>
  </si>
  <si>
    <t>SECTION 8100</t>
  </si>
  <si>
    <t xml:space="preserve"> 8100</t>
  </si>
  <si>
    <t>SECTION 3100</t>
  </si>
  <si>
    <t>3100</t>
  </si>
  <si>
    <t>TOTAL  CARRIED TO SUMMARY</t>
  </si>
  <si>
    <t xml:space="preserve"> 1300</t>
  </si>
  <si>
    <t>TOTAL CARRIED TO SUMMARY</t>
  </si>
  <si>
    <t>SECTION 1400</t>
  </si>
  <si>
    <t>m²</t>
  </si>
  <si>
    <t>(d)</t>
  </si>
  <si>
    <t>(e)</t>
  </si>
  <si>
    <t>SECTION 1500</t>
  </si>
  <si>
    <t>ACCOMMODATION OF TRAFFIC</t>
  </si>
  <si>
    <t>B15.01</t>
  </si>
  <si>
    <t xml:space="preserve">Accommodating traffic and maintaining </t>
  </si>
  <si>
    <t>km</t>
  </si>
  <si>
    <t>SECTION 7300</t>
  </si>
  <si>
    <t>Concrete block paving:</t>
  </si>
  <si>
    <t>man-day</t>
  </si>
  <si>
    <t>(i)</t>
  </si>
  <si>
    <t>(ii)</t>
  </si>
  <si>
    <t>(iii)</t>
  </si>
  <si>
    <t xml:space="preserve"> </t>
  </si>
  <si>
    <t xml:space="preserve"> 1400</t>
  </si>
  <si>
    <t>Carried forward</t>
  </si>
  <si>
    <t>Brought forward</t>
  </si>
  <si>
    <t>PC Sum</t>
  </si>
  <si>
    <t>%</t>
  </si>
  <si>
    <t>B17.09</t>
  </si>
  <si>
    <t>TESTING MATERIALS AND WORKMANSHIP</t>
  </si>
  <si>
    <t>SECTION 2100</t>
  </si>
  <si>
    <t>DRAINS</t>
  </si>
  <si>
    <t>Excavation for open drains:</t>
  </si>
  <si>
    <t xml:space="preserve"> 2100</t>
  </si>
  <si>
    <t>SECTION 5600</t>
  </si>
  <si>
    <t xml:space="preserve">Road sign boards with painted or coloured </t>
  </si>
  <si>
    <t>Reinforced concrete</t>
  </si>
  <si>
    <t xml:space="preserve"> 5600</t>
  </si>
  <si>
    <t xml:space="preserve">and borders in semi-matt black or Class I </t>
  </si>
  <si>
    <t>m³</t>
  </si>
  <si>
    <t>B15.03</t>
  </si>
  <si>
    <t>Temporary traffic-control facilities:</t>
  </si>
  <si>
    <t>Flagmen</t>
  </si>
  <si>
    <t>Portable STOP and GO-RY signs</t>
  </si>
  <si>
    <t xml:space="preserve"> 1500</t>
  </si>
  <si>
    <t>m</t>
  </si>
  <si>
    <t>kilolitre</t>
  </si>
  <si>
    <t>km-pass</t>
  </si>
  <si>
    <t>CLEARING AND GRUBBING</t>
  </si>
  <si>
    <t xml:space="preserve">Removal and grubbing of large trees and </t>
  </si>
  <si>
    <t>tree stumps:</t>
  </si>
  <si>
    <t>Girth exceeding 1 m up to and including 2 m</t>
  </si>
  <si>
    <t>Girth exceeding 2 m up to and including 3 m</t>
  </si>
  <si>
    <t>BORROW MATERIALS</t>
  </si>
  <si>
    <t>Finishing-off borrow areas in:</t>
  </si>
  <si>
    <t>Hard material</t>
  </si>
  <si>
    <t>ha</t>
  </si>
  <si>
    <t>Intermediate material</t>
  </si>
  <si>
    <t>Soft material</t>
  </si>
  <si>
    <t>PAVEMENT LAYERS OF GRAVEL MATERIAL</t>
  </si>
  <si>
    <t>Hard excavation</t>
  </si>
  <si>
    <t>t</t>
  </si>
  <si>
    <t>and VAT).</t>
  </si>
  <si>
    <t>SECTION 1200</t>
  </si>
  <si>
    <t>GENERAL REQUIREMENTS AND PROVISIONS</t>
  </si>
  <si>
    <t>Prov Sum</t>
  </si>
  <si>
    <t>Lump Sum</t>
  </si>
  <si>
    <t>B12.02</t>
  </si>
  <si>
    <t>Remuneration of the Project Liaison Officer</t>
  </si>
  <si>
    <t xml:space="preserve">and members of the Project Liaison </t>
  </si>
  <si>
    <t>Committee:</t>
  </si>
  <si>
    <t>Project Liaison Officer</t>
  </si>
  <si>
    <t>Project Liaison Committee</t>
  </si>
  <si>
    <t>Contractor's handling costs, profit and all</t>
  </si>
  <si>
    <t>other charges in respect of subitems</t>
  </si>
  <si>
    <t>B12.02(a) and (b):</t>
  </si>
  <si>
    <t>B12.05</t>
  </si>
  <si>
    <t xml:space="preserve">Compliance with OHS Act and Regulations </t>
  </si>
  <si>
    <t>B12.06</t>
  </si>
  <si>
    <t xml:space="preserve">Protection, removal, realignment and </t>
  </si>
  <si>
    <t>replacement of services:</t>
  </si>
  <si>
    <t>The removal, protection and</t>
  </si>
  <si>
    <t xml:space="preserve"> replacement of installations</t>
  </si>
  <si>
    <t>Handling cost and profit in respect of</t>
  </si>
  <si>
    <t>B12.07</t>
  </si>
  <si>
    <t>GENERAL REQUIREMENTS AND PROVISIONS . . . . . . . . . . . . . . . . . . . . . . . . . . . . . . . . . . .</t>
  </si>
  <si>
    <t xml:space="preserve">ACCOMMODATION OF TRAFFIC  . . . . . . . . . . . . . . . . . . . . . . . . . . . . . . . . . . . . . . . . . . . . </t>
  </si>
  <si>
    <t>CLEARING AND GRUBBING . . . . . . . . . . . . . . . . . . . . . . . . . . . . . . . . . . . . . . . . . . . . . . . . .</t>
  </si>
  <si>
    <t>MASS EARTHWORKS . . . . . . . . . . . . . . . . . . . . . . . . . . . . . . . . . . . . . . . . . . . . . . . . . . . . .</t>
  </si>
  <si>
    <t>PAVEMENT LAYERS OF GRAVEL MATERIAL  . . . . . . . . . . . . . . . . . . . . . . . . . . . . . . . . . . .</t>
  </si>
  <si>
    <t xml:space="preserve">ROAD SIGNS  . . . . . . . . . . . . . . . . . . . . . . . . . . . . . . . . . . . . . . . . . . . . . . . . . . . . . . . . . . . . </t>
  </si>
  <si>
    <t>ROAD MARKINGS . . . . . . . . . . . . . . . . . . . . . . . . . . . . . . . . . . . . . . . . . . . . . . . . . . . . . . . .</t>
  </si>
  <si>
    <t>SUMMARY OF SCHEDULE OF QUANTITIES</t>
  </si>
  <si>
    <t>R</t>
  </si>
  <si>
    <t xml:space="preserve">DRAINS  . . . . . . . . . . . . . . . . . . . . . . . . . . . . . . . . . . . . . . . . . . . . . . . . . . . . . . . . . . . . . . </t>
  </si>
  <si>
    <t xml:space="preserve">TESTING MATERIALS AND WORKMANSHIP . . . . . . . . . . . . . . . . . . . . . . . . . . . . . . . . . . . . . . . . . . . . </t>
  </si>
  <si>
    <t>B15.02</t>
  </si>
  <si>
    <t>No</t>
  </si>
  <si>
    <t xml:space="preserve">Road signs, R- and TR-series, 900mm </t>
  </si>
  <si>
    <t>in diameter</t>
  </si>
  <si>
    <t>Road signs, TW-series, 900mm sides</t>
  </si>
  <si>
    <t xml:space="preserve">Rectangular road signs, TGS-, TIN- and </t>
  </si>
  <si>
    <t xml:space="preserve">TW-series (excluding TW-series </t>
  </si>
  <si>
    <t>delineators and barricades)</t>
  </si>
  <si>
    <t>B17.01</t>
  </si>
  <si>
    <t>instructions of the engineer only)</t>
  </si>
  <si>
    <t xml:space="preserve">Demolition, removal and disposal off site of </t>
  </si>
  <si>
    <t>miscellaneous structures consisting of:</t>
  </si>
  <si>
    <t>Unreinforced concrete</t>
  </si>
  <si>
    <t>B57.06</t>
  </si>
  <si>
    <t xml:space="preserve">Setting out and pre-marking the lines </t>
  </si>
  <si>
    <t>Other special tests requested by the engineer:</t>
  </si>
  <si>
    <t xml:space="preserve">Handling cost and profit in respect of </t>
  </si>
  <si>
    <t>B14.01</t>
  </si>
  <si>
    <t>B33.01</t>
  </si>
  <si>
    <t>B33.04</t>
  </si>
  <si>
    <t xml:space="preserve">Cut to spoil, including all haul.  Material  </t>
  </si>
  <si>
    <t>obtained from:</t>
  </si>
  <si>
    <t>B33.09</t>
  </si>
  <si>
    <t xml:space="preserve">Prefabricated mountable kerb, SANS 927 </t>
  </si>
  <si>
    <t>Class 25 / 19 concrete</t>
  </si>
  <si>
    <t>Cut and borrow to fill,</t>
  </si>
  <si>
    <t>BORROW MATERIALS . . . . . . . . . . . . . . . . . . . . . . . . . . . . . . . . . . . . . . . . .</t>
  </si>
  <si>
    <t xml:space="preserve">CONCRETE BLOCK PAVING FOR ROADS . . . . . . . . . . . . . . . . . . . . . . . . . . </t>
  </si>
  <si>
    <t xml:space="preserve">Tender Sum. (excluding contingencies </t>
  </si>
  <si>
    <t>OFFICES AND LABORATORIES FOR THE</t>
  </si>
  <si>
    <t>ENGINEER'S SITE PERSONNEL</t>
  </si>
  <si>
    <t>B17.12</t>
  </si>
  <si>
    <t>Removal of loose rocks and boulders from</t>
  </si>
  <si>
    <t>the road reserve</t>
  </si>
  <si>
    <t>Office and laboratory accommodation, furniture,</t>
  </si>
  <si>
    <t>installations and equipment, transport &amp; services</t>
  </si>
  <si>
    <t>Office and laboratory accommodation</t>
  </si>
  <si>
    <t>Office and laboratory furniture</t>
  </si>
  <si>
    <t>Fittings, installations and equipment</t>
  </si>
  <si>
    <t>Carports</t>
  </si>
  <si>
    <t>Services</t>
  </si>
  <si>
    <t>B15.04</t>
  </si>
  <si>
    <t>B15.06</t>
  </si>
  <si>
    <t>B15.05</t>
  </si>
  <si>
    <t>SCHEDULE A: PRELIMINARY AND GENERAL</t>
  </si>
  <si>
    <t>SCHEDULE B: ROAD CONSTRUCTION</t>
  </si>
  <si>
    <t>B17.02</t>
  </si>
  <si>
    <t>B17.03</t>
  </si>
  <si>
    <t>B21.01</t>
  </si>
  <si>
    <t>B21.02</t>
  </si>
  <si>
    <t>B23.01</t>
  </si>
  <si>
    <t>B31.01</t>
  </si>
  <si>
    <t>B31.03</t>
  </si>
  <si>
    <t>B33.12</t>
  </si>
  <si>
    <t>B56.01</t>
  </si>
  <si>
    <t>B57.01</t>
  </si>
  <si>
    <t>(iv)</t>
  </si>
  <si>
    <t>(SANS 1058) 25MPa Type S-A laid on a</t>
  </si>
  <si>
    <t>20mm thick sand bedding vibrated to locked</t>
  </si>
  <si>
    <t>B73.01</t>
  </si>
  <si>
    <t>B81.02</t>
  </si>
  <si>
    <t>Add 15% for Value Added Tax</t>
  </si>
  <si>
    <t>-</t>
  </si>
  <si>
    <t>(including the Construction Regulations 2014)</t>
  </si>
  <si>
    <t>B15.07</t>
  </si>
  <si>
    <t>B34.01</t>
  </si>
  <si>
    <t xml:space="preserve">compacted to: </t>
  </si>
  <si>
    <t xml:space="preserve">Gravel sub-base (unstabilized gravel) </t>
  </si>
  <si>
    <t>Boulder excavation class A</t>
  </si>
  <si>
    <t xml:space="preserve">Fig 8c, on curved sections (as per detail </t>
  </si>
  <si>
    <t>(at low-level culvert bridge downstream)</t>
  </si>
  <si>
    <t xml:space="preserve">(Incl. temp access to property and shaping of  </t>
  </si>
  <si>
    <t xml:space="preserve">additional stormwater discharge roads </t>
  </si>
  <si>
    <t>indicated on drawings)</t>
  </si>
  <si>
    <t>SECTION 1600</t>
  </si>
  <si>
    <t>OVERHAUL</t>
  </si>
  <si>
    <t xml:space="preserve">OVERHAUL  . . . . . . . . . . . . . . . . . . . . . . . . . . . . . . . . . . . . . . . . . . . . . . . . </t>
  </si>
  <si>
    <t>B16.02</t>
  </si>
  <si>
    <t>m³/km</t>
  </si>
  <si>
    <t>B31.02</t>
  </si>
  <si>
    <t xml:space="preserve">Borrow pit Royalties </t>
  </si>
  <si>
    <t>Municipality owned land Royalties</t>
  </si>
  <si>
    <t xml:space="preserve">Excess overburden at Borrow pit </t>
  </si>
  <si>
    <t xml:space="preserve">Fig 8c, on straight sections (as per detail </t>
  </si>
  <si>
    <t>Compacted to 95% of modified</t>
  </si>
  <si>
    <t>Compacted to 97% of modified</t>
  </si>
  <si>
    <t>(Only applicable in case of fills were water table is</t>
  </si>
  <si>
    <t xml:space="preserve"> reached)</t>
  </si>
  <si>
    <t>Rock-Fill_Placing and compacting the materials</t>
  </si>
  <si>
    <t xml:space="preserve">in layer thicknesses in access of 200mm after </t>
  </si>
  <si>
    <t>compaction</t>
  </si>
  <si>
    <t>Excess overburden (Provisional)</t>
  </si>
  <si>
    <t>(Removal of this material shall be verified by the R.E)</t>
  </si>
  <si>
    <t>Project Steering Committee costs (R250 per member per sitting)</t>
  </si>
  <si>
    <t>Name Board</t>
  </si>
  <si>
    <t>Personal Protective Equipment</t>
  </si>
  <si>
    <t>(v)</t>
  </si>
  <si>
    <t>Two EPWP Branded overalls</t>
  </si>
  <si>
    <t>Sun hat EPWP branded</t>
  </si>
  <si>
    <t>Safety boots</t>
  </si>
  <si>
    <t>Reflector vests</t>
  </si>
  <si>
    <t>Erecting road signs:</t>
  </si>
  <si>
    <t>Supply and erect stop signs complete</t>
  </si>
  <si>
    <t>Supply and erect speed hump signs complete</t>
  </si>
  <si>
    <t>SECTION 5900</t>
  </si>
  <si>
    <t>FINISHING THE ROAD AND ROAD RESERVE</t>
  </si>
  <si>
    <t>59.01</t>
  </si>
  <si>
    <t>Finishing the road and road reserve</t>
  </si>
  <si>
    <t xml:space="preserve">Single carriageway road </t>
  </si>
  <si>
    <t>(i) Layers compaction tests</t>
  </si>
  <si>
    <t>FINISHING THE ROAD AND ROAD RESERVE . . . . . . . . . . . . . . . . . . . . . . . . . . . . . . . . . . . . . . . . . . . . . . . . . . . . . . . .</t>
  </si>
  <si>
    <t>Heavy duty hand gloves (one pair/ labour)</t>
  </si>
  <si>
    <r>
      <t>m</t>
    </r>
    <r>
      <rPr>
        <vertAlign val="superscript"/>
        <sz val="10"/>
        <rFont val="Arial"/>
        <family val="2"/>
      </rPr>
      <t>3</t>
    </r>
  </si>
  <si>
    <t>drawings) - bellmouths</t>
  </si>
  <si>
    <t>SUB TOTAL</t>
  </si>
  <si>
    <t>subitem B12.06(a)(i)</t>
  </si>
  <si>
    <t>subitem B12.06(b)(i)</t>
  </si>
  <si>
    <t>subitems B81.02 (a) (i),(ii) and (iv) above</t>
  </si>
  <si>
    <t>TOTAL OF PRICED ITEMS (CIVIL WORKS)</t>
  </si>
  <si>
    <t>SC01</t>
  </si>
  <si>
    <t>Soil Poisoning</t>
  </si>
  <si>
    <t>Top of compacted layer works</t>
  </si>
  <si>
    <r>
      <t>m</t>
    </r>
    <r>
      <rPr>
        <vertAlign val="superscript"/>
        <sz val="10"/>
        <rFont val="Arial"/>
        <family val="2"/>
      </rPr>
      <t>2</t>
    </r>
  </si>
  <si>
    <t>CONCRETE KERBING, CONCRETE CHANNELLING, CHUTES AND  DOWNPIPES, AND CONCRETE LININGS FOR OPEN DRAINS . . . . . . . . . . . . . . . . . . . . . . . .</t>
  </si>
  <si>
    <t>CONTRACTOR'S ESTABLISHMENT ON SITE AND GENERAL OBLIGATIONS . . . . . . . . . . . . . . . . . . . . . . . . . . . . . . . . . . . . . . . . . . . . . . . . . . .</t>
  </si>
  <si>
    <t>Allow 10% contingencies to be expended as directed by the Engineer and to be deducted in whole or in part if not required (10% of Civil Works)</t>
  </si>
  <si>
    <t xml:space="preserve">  </t>
  </si>
  <si>
    <t>Existing Electrical/Power services</t>
  </si>
  <si>
    <t>Existing Sewer, Stormwater , Water services and Other Services</t>
  </si>
  <si>
    <t>HOUSING, OFFICES AND LABORATORIES FOR THE ENGINEER'S SITE PERSONNEL</t>
  </si>
  <si>
    <t>14.03</t>
  </si>
  <si>
    <t>Offices and Laboratory fittings, Installation and Equipment</t>
  </si>
  <si>
    <t>Provision of a direct independent telephone line for the engineer, including the cost of calls in connection with contract administration and telephone rental</t>
  </si>
  <si>
    <t>14.07</t>
  </si>
  <si>
    <t xml:space="preserve">Rented, Hotel and Other Accomodation </t>
  </si>
  <si>
    <t>Provisional Sum for providing Rented Housing , Hotel or Other Accomodation</t>
  </si>
  <si>
    <t>Handling Costs and profits in respect of subsubitem 14.07(a) above</t>
  </si>
  <si>
    <t xml:space="preserve">(a) Excavation in soft material situated within the following depth ranges below the </t>
  </si>
  <si>
    <t>surface level:</t>
  </si>
  <si>
    <t>(i) 0m up to 1.5m</t>
  </si>
  <si>
    <t>Cleaning &amp; shaping open drains</t>
  </si>
  <si>
    <t>13mm Crushed stone obtained from approved sources for subsoil drains</t>
  </si>
  <si>
    <t>Polythylene sheeting 0.15mm thick for lining subsoil drainage system</t>
  </si>
  <si>
    <t>SECTION 2200</t>
  </si>
  <si>
    <t>22.00</t>
  </si>
  <si>
    <t>PREFABRICATED CULVERTS</t>
  </si>
  <si>
    <t>QTY</t>
  </si>
  <si>
    <t>22.01</t>
  </si>
  <si>
    <t xml:space="preserve">Excavation  </t>
  </si>
  <si>
    <t>(a) Excavating soft material situated within the following depth ranges below the surface level:</t>
  </si>
  <si>
    <t>(i) 0 m up to 1,5 m</t>
  </si>
  <si>
    <t>(ii) Exceeding 1,5 m and up to 3,0 m</t>
  </si>
  <si>
    <t>22.02</t>
  </si>
  <si>
    <t>Backfilling</t>
  </si>
  <si>
    <t>(a) Using excavated material</t>
  </si>
  <si>
    <t>(b) Using imported selected material</t>
  </si>
  <si>
    <t>(c') Extra over subitems 22.02(a), (b) and B22.27(g) for soil cement backfilling</t>
  </si>
  <si>
    <t xml:space="preserve">    (i) with 5% cement  </t>
  </si>
  <si>
    <t>(d) 13mm Crushed stone</t>
  </si>
  <si>
    <t>22.03</t>
  </si>
  <si>
    <t>(a) On class B bedding</t>
  </si>
  <si>
    <t>B22.17</t>
  </si>
  <si>
    <t>Manholes, catchpits, precast inlet and outlet structures complete with cover</t>
  </si>
  <si>
    <t>(a) Manholes</t>
  </si>
  <si>
    <t xml:space="preserve">      (i) 0m up to 1,5m</t>
  </si>
  <si>
    <t xml:space="preserve">(c) Brick headwall at outlet </t>
  </si>
  <si>
    <t>TOTAL CARRIED FORWARD TO SUMMARY</t>
  </si>
  <si>
    <t>m³.km</t>
  </si>
  <si>
    <t>SECTION 3600</t>
  </si>
  <si>
    <t>3600</t>
  </si>
  <si>
    <t>CRUSHED STONE BASE</t>
  </si>
  <si>
    <t>Concrete pipe culverts (Type 100 D)</t>
  </si>
  <si>
    <t>CONCRETE BLOCK PAVING FOR ROAD SIDE WALK</t>
  </si>
  <si>
    <t>SECTION 1800</t>
  </si>
  <si>
    <t>PAY REF</t>
  </si>
  <si>
    <t>PAYMENT</t>
  </si>
  <si>
    <t>DAYWORKS</t>
  </si>
  <si>
    <t>B18.01</t>
  </si>
  <si>
    <t>Personnel during normal working hours</t>
  </si>
  <si>
    <t>18.1.1</t>
  </si>
  <si>
    <t>(a) Unskilled Labour</t>
  </si>
  <si>
    <t>Day</t>
  </si>
  <si>
    <t>18.1.2</t>
  </si>
  <si>
    <t>(b) Semi-skilled labour</t>
  </si>
  <si>
    <t>18.1.3</t>
  </si>
  <si>
    <t>(c) Skilled labour</t>
  </si>
  <si>
    <t>18.1.4</t>
  </si>
  <si>
    <t>(d) Ganger</t>
  </si>
  <si>
    <t>18.1.5</t>
  </si>
  <si>
    <t>(e) Flagmen</t>
  </si>
  <si>
    <t xml:space="preserve">B18.02 </t>
  </si>
  <si>
    <t>Personnel outside normal work hours</t>
  </si>
  <si>
    <t>18.2.1</t>
  </si>
  <si>
    <t>(a) Outside normal working hours and Saturdays</t>
  </si>
  <si>
    <t>(i) Unskilled Labour</t>
  </si>
  <si>
    <t>(ii) Semi-skilled labour</t>
  </si>
  <si>
    <t>(iii) Skilled labour</t>
  </si>
  <si>
    <t>(iv) Ganger</t>
  </si>
  <si>
    <t>(v) Flagmen</t>
  </si>
  <si>
    <t>18.2.2</t>
  </si>
  <si>
    <t>(b) Sundays and public holidays:</t>
  </si>
  <si>
    <t xml:space="preserve">B18.03 </t>
  </si>
  <si>
    <t>Plant</t>
  </si>
  <si>
    <t>18.3.1</t>
  </si>
  <si>
    <r>
      <t>(a) Front end loader, 2.0 m</t>
    </r>
    <r>
      <rPr>
        <sz val="10"/>
        <rFont val="Arial"/>
        <family val="2"/>
      </rPr>
      <t>3 bucket</t>
    </r>
  </si>
  <si>
    <t>18.3.2</t>
  </si>
  <si>
    <r>
      <t>(b) Backhoe loader, 0.75 m</t>
    </r>
    <r>
      <rPr>
        <sz val="10"/>
        <rFont val="Arial"/>
        <family val="2"/>
      </rPr>
      <t>3 bucket</t>
    </r>
  </si>
  <si>
    <t>18.3.3</t>
  </si>
  <si>
    <t>(c) Compressor and two Jackhammers</t>
  </si>
  <si>
    <t>18.3.4</t>
  </si>
  <si>
    <t>(d) Grader, 14000 kg /100 kW</t>
  </si>
  <si>
    <t>18.3.5</t>
  </si>
  <si>
    <t>(e) Vibratory roller, 10 000 kg</t>
  </si>
  <si>
    <t>18.3.6</t>
  </si>
  <si>
    <t xml:space="preserve">(f) Pneumatic roller, 17 000 kg </t>
  </si>
  <si>
    <t>18.3.7</t>
  </si>
  <si>
    <t>(g) Pedestrian roller, double drum, 650 mm wide</t>
  </si>
  <si>
    <t>18.3.8</t>
  </si>
  <si>
    <t>(h) Water bowser, 10 000</t>
  </si>
  <si>
    <t>18.3.9</t>
  </si>
  <si>
    <t>(i) Concrete mixer 400/300</t>
  </si>
  <si>
    <t xml:space="preserve">B18.04 </t>
  </si>
  <si>
    <t>Materials</t>
  </si>
  <si>
    <t>18.4.1</t>
  </si>
  <si>
    <t>(a) Procurement of materials</t>
  </si>
  <si>
    <t>Sum</t>
  </si>
  <si>
    <t>18.4.2</t>
  </si>
  <si>
    <t>(b) Contractor's handling costs, profit and all other charges in respect of subitem 11.4.1</t>
  </si>
  <si>
    <t xml:space="preserve">DAYWORKS. . . . . . . . . . . . . . . . . . . . . . . . . . . . </t>
  </si>
  <si>
    <t>B14.08</t>
  </si>
  <si>
    <t>Provision for Occupational Health and Safety Officer</t>
  </si>
  <si>
    <t>ENVIRONMENTAL MANAGEMENT PLAN</t>
  </si>
  <si>
    <t>B14.09</t>
  </si>
  <si>
    <t>Environmental Management Plan and Environmental Auditing</t>
  </si>
  <si>
    <t>B14.10</t>
  </si>
  <si>
    <t>Handling cost of item B14.08 and B14.09</t>
  </si>
  <si>
    <t>Overhaul on material hauled in excess of 2,0km (ordinary  overhaul) up to or through 2,0km (restricted overhaul)</t>
  </si>
  <si>
    <t>Pipes in subsoil drainage 110mm pitch fibre perforated pipes and fittings complete with couplings</t>
  </si>
  <si>
    <t>95% of modified AASHTO density for a compacted layer thickness of 150 mm</t>
  </si>
  <si>
    <t>up condition.</t>
  </si>
  <si>
    <t>Note: Rate to include 20mm River sand bed</t>
  </si>
  <si>
    <t>Pavement layers constructed from gravel taken from cut or borrow, including all  haul</t>
  </si>
  <si>
    <t>B33.10</t>
  </si>
  <si>
    <t xml:space="preserve">Roadbed Preparation and Compaction of Material (Rip and Re-compact): </t>
  </si>
  <si>
    <t>150mm Compaction to 90% of Modified AASHTO density</t>
  </si>
  <si>
    <t xml:space="preserve">       Constructed on 450 - 600mm dia. Pipes</t>
  </si>
  <si>
    <t>Gravel base (chemically stabilized</t>
  </si>
  <si>
    <t xml:space="preserve"> material) compacted to: </t>
  </si>
  <si>
    <t>STABILIZATION</t>
  </si>
  <si>
    <t>B35.02</t>
  </si>
  <si>
    <t>Chemical stabilizing agent:</t>
  </si>
  <si>
    <t>l</t>
  </si>
  <si>
    <t>Chemical stabilization extra over unstabilized compacted Layers</t>
  </si>
  <si>
    <t>(a) Gravel subbase, 150mm thick</t>
  </si>
  <si>
    <t>(a) Ordinary Portland cement @ 3%</t>
  </si>
  <si>
    <t>(b) Provision and application of water for curing</t>
  </si>
  <si>
    <t>B73.02</t>
  </si>
  <si>
    <t>Cast in situ 200mm x 300mm concrete edge and intermediate BEAM</t>
  </si>
  <si>
    <t>B73.04</t>
  </si>
  <si>
    <t>Speedhump:</t>
  </si>
  <si>
    <t>Complete construction of speedhump as per</t>
  </si>
  <si>
    <t>No.</t>
  </si>
  <si>
    <t>detail drawing</t>
  </si>
  <si>
    <t>Rate Only</t>
  </si>
  <si>
    <t>LSUM</t>
  </si>
  <si>
    <t>RateOnly</t>
  </si>
  <si>
    <t xml:space="preserve">   (i) CULVERT INLET Manholes:</t>
  </si>
  <si>
    <t>drawing NO. RLM/24-SET-DET001)</t>
  </si>
  <si>
    <t>Concrete V-Drain</t>
  </si>
  <si>
    <t xml:space="preserve"> (as per detail drawing NO. RLM/24-SET-DET001)</t>
  </si>
  <si>
    <t>CONCRETE LINED 600mm x 100 THICK  V-DRAIN</t>
  </si>
  <si>
    <t>Mesh Wire (Ref 193) for v-drain</t>
  </si>
  <si>
    <t>Overhaul material for Base and Subbase layer from existing borrow pit as shown by the Municipal representative (limited distance OF 6,8 km)</t>
  </si>
  <si>
    <t>Overhaul on material hauled in excess of 1.0km (ordinary overhaul)</t>
  </si>
  <si>
    <t>80mm concrete segmeted paving blocks</t>
  </si>
  <si>
    <t>Provision of Engineer's Office, furnished with  Desk, Chair and Aircoditioning.</t>
  </si>
  <si>
    <t>Handling Costs and profits in respect of subsubitems above</t>
  </si>
  <si>
    <t xml:space="preserve">CONSTRUCTION OF INTERNAL ACCESS ROAD IN WARD 13 - SETLHWATLHWE 
</t>
  </si>
  <si>
    <t>RATE ONLY</t>
  </si>
  <si>
    <t xml:space="preserve">   (ii) 600mm dia.  At  discharge point - Chainage 0</t>
  </si>
  <si>
    <t xml:space="preserve">   (ii) 600mm dia.  At  discharge point - Chainage 1715</t>
  </si>
  <si>
    <t xml:space="preserve">   (ii) 600mm dia.  At  discharge point - Chainage 2414</t>
  </si>
  <si>
    <t>Rate only</t>
  </si>
  <si>
    <t>of 150 mm and less:</t>
  </si>
  <si>
    <t xml:space="preserve">TOTAL: CONSTRUCTION 2.5 KM INTERNAL ROAD IN WARD 13 (SETLHWATLHWE) CARRIED TO C1.1 FORM OF OFFER ( PAGE 64)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</si>
</sst>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\$#,##0.00\ ;\(\$#,##0.00\)"/>
    <numFmt numFmtId="167" formatCode="#,##0.0"/>
    <numFmt numFmtId="168" formatCode="#,##0.000"/>
    <numFmt numFmtId="169" formatCode="0.000"/>
    <numFmt numFmtId="170" formatCode="_-[$R-1C09]* #,##0.00_-;\-[$R-1C09]* #,##0.00_-;_-[$R-1C09]* &quot;-&quot;??_-;_-@_-"/>
    <numFmt numFmtId="171" formatCode="_-[$R-1C09]* #,##0.00000000000_-;\-[$R-1C09]* #,##0.00000000000_-;_-[$R-1C09]* &quot;-&quot;??_-;_-@_-"/>
    <numFmt numFmtId="172" formatCode="_-[$R-1C09]* #,##0.000000000000000_-;\-[$R-1C09]* #,##0.000000000000000_-;_-[$R-1C09]* &quot;-&quot;??_-;_-@_-"/>
    <numFmt numFmtId="173" formatCode="_-[$R-1C09]* #,##0.00000000000_-;\-[$R-1C09]* #,##0.00000000000_-;_-[$R-1C09]* &quot;-&quot;???????????_-;_-@_-"/>
    <numFmt numFmtId="174" formatCode="_-&quot;R&quot;* #,##0_-;\-&quot;R&quot;* #,##0_-;_-&quot;R&quot;* &quot;-&quot;??_-;_-@_-"/>
    <numFmt numFmtId="175" formatCode="0.0"/>
    <numFmt numFmtId="176" formatCode="&quot;R&quot;\ #,##0.00"/>
    <numFmt numFmtId="177" formatCode="&quot;R&quot;\ #,##0"/>
    <numFmt numFmtId="178" formatCode="&quot;R&quot;#,##0.00"/>
  </numFmts>
  <fonts count="26" x14ac:knownFonts="1">
    <font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i/>
      <u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vertAlign val="superscript"/>
      <sz val="10"/>
      <name val="Arial"/>
      <family val="2"/>
    </font>
    <font>
      <sz val="10"/>
      <color rgb="FF00B05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  <font>
      <sz val="10"/>
      <name val="MS Sans Serif"/>
      <family val="2"/>
    </font>
    <font>
      <sz val="8"/>
      <name val="Courier New"/>
      <family val="3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7">
    <xf numFmtId="0" fontId="0" fillId="0" borderId="0"/>
    <xf numFmtId="4" fontId="3" fillId="0" borderId="1" applyProtection="0"/>
    <xf numFmtId="3" fontId="3" fillId="0" borderId="2" applyProtection="0"/>
    <xf numFmtId="167" fontId="3" fillId="0" borderId="1" applyProtection="0"/>
    <xf numFmtId="4" fontId="4" fillId="0" borderId="1" applyProtection="0"/>
    <xf numFmtId="168" fontId="3" fillId="0" borderId="1" applyProtection="0"/>
    <xf numFmtId="166" fontId="3" fillId="0" borderId="1" applyProtection="0">
      <alignment horizontal="right"/>
    </xf>
    <xf numFmtId="0" fontId="13" fillId="0" borderId="0" applyProtection="0"/>
    <xf numFmtId="2" fontId="13" fillId="0" borderId="0" applyProtection="0"/>
    <xf numFmtId="0" fontId="4" fillId="0" borderId="0" applyNumberFormat="0" applyFont="0" applyFill="0" applyBorder="0" applyAlignment="0" applyProtection="0">
      <protection locked="0"/>
    </xf>
    <xf numFmtId="0" fontId="1" fillId="0" borderId="0" applyProtection="0"/>
    <xf numFmtId="0" fontId="5" fillId="0" borderId="2"/>
    <xf numFmtId="9" fontId="3" fillId="0" borderId="1" applyProtection="0">
      <alignment horizontal="right"/>
    </xf>
    <xf numFmtId="0" fontId="13" fillId="0" borderId="3" applyProtection="0"/>
    <xf numFmtId="0" fontId="6" fillId="0" borderId="0"/>
    <xf numFmtId="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" fillId="0" borderId="0"/>
    <xf numFmtId="0" fontId="8" fillId="0" borderId="0"/>
    <xf numFmtId="0" fontId="23" fillId="0" borderId="0"/>
    <xf numFmtId="0" fontId="3" fillId="0" borderId="0"/>
    <xf numFmtId="9" fontId="3" fillId="0" borderId="0" applyFont="0" applyFill="0" applyBorder="0" applyAlignment="0" applyProtection="0"/>
    <xf numFmtId="0" fontId="8" fillId="0" borderId="0" applyProtection="0"/>
    <xf numFmtId="2" fontId="8" fillId="0" borderId="0" applyProtection="0"/>
    <xf numFmtId="0" fontId="8" fillId="0" borderId="3" applyProtection="0"/>
    <xf numFmtId="4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868">
    <xf numFmtId="0" fontId="0" fillId="0" borderId="0" xfId="0" applyProtection="1"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4" fontId="6" fillId="0" borderId="0" xfId="0" applyNumberFormat="1" applyFont="1" applyProtection="1">
      <protection locked="0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3" fontId="6" fillId="0" borderId="5" xfId="0" applyNumberFormat="1" applyFont="1" applyBorder="1" applyAlignment="1">
      <alignment horizontal="center"/>
    </xf>
    <xf numFmtId="4" fontId="6" fillId="0" borderId="5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167" fontId="6" fillId="0" borderId="0" xfId="2" applyNumberFormat="1" applyFont="1" applyBorder="1" applyAlignment="1">
      <alignment horizontal="center"/>
    </xf>
    <xf numFmtId="4" fontId="6" fillId="0" borderId="0" xfId="0" applyNumberFormat="1" applyFont="1"/>
    <xf numFmtId="3" fontId="6" fillId="0" borderId="6" xfId="2" applyFont="1" applyBorder="1" applyAlignment="1">
      <alignment horizontal="center"/>
    </xf>
    <xf numFmtId="4" fontId="6" fillId="0" borderId="0" xfId="0" applyNumberFormat="1" applyFont="1" applyAlignment="1" applyProtection="1">
      <alignment horizontal="right"/>
      <protection locked="0"/>
    </xf>
    <xf numFmtId="0" fontId="8" fillId="0" borderId="0" xfId="0" applyFont="1"/>
    <xf numFmtId="0" fontId="8" fillId="0" borderId="0" xfId="0" applyFont="1" applyProtection="1">
      <protection locked="0"/>
    </xf>
    <xf numFmtId="2" fontId="6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centerContinuous"/>
      <protection locked="0"/>
    </xf>
    <xf numFmtId="0" fontId="8" fillId="0" borderId="0" xfId="0" applyFont="1" applyAlignment="1" applyProtection="1">
      <alignment horizontal="centerContinuous"/>
      <protection locked="0"/>
    </xf>
    <xf numFmtId="0" fontId="16" fillId="0" borderId="0" xfId="0" applyFont="1"/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0" fillId="0" borderId="0" xfId="0"/>
    <xf numFmtId="4" fontId="16" fillId="0" borderId="0" xfId="0" applyNumberFormat="1" applyFont="1" applyAlignment="1" applyProtection="1">
      <alignment horizontal="right"/>
      <protection locked="0"/>
    </xf>
    <xf numFmtId="2" fontId="6" fillId="0" borderId="0" xfId="0" applyNumberFormat="1" applyFont="1" applyAlignment="1" applyProtection="1">
      <alignment horizontal="right"/>
      <protection locked="0"/>
    </xf>
    <xf numFmtId="0" fontId="6" fillId="0" borderId="0" xfId="14" applyAlignment="1">
      <alignment horizontal="left"/>
    </xf>
    <xf numFmtId="0" fontId="6" fillId="0" borderId="0" xfId="14"/>
    <xf numFmtId="0" fontId="2" fillId="0" borderId="0" xfId="14" applyFont="1"/>
    <xf numFmtId="0" fontId="7" fillId="0" borderId="0" xfId="14" applyFont="1"/>
    <xf numFmtId="4" fontId="6" fillId="0" borderId="0" xfId="15" applyFill="1"/>
    <xf numFmtId="4" fontId="6" fillId="0" borderId="0" xfId="14" applyNumberFormat="1" applyAlignment="1">
      <alignment horizontal="right"/>
    </xf>
    <xf numFmtId="4" fontId="6" fillId="0" borderId="0" xfId="14" applyNumberFormat="1"/>
    <xf numFmtId="0" fontId="3" fillId="0" borderId="0" xfId="14" applyFont="1" applyAlignment="1">
      <alignment horizontal="left"/>
    </xf>
    <xf numFmtId="0" fontId="6" fillId="0" borderId="4" xfId="14" applyBorder="1"/>
    <xf numFmtId="49" fontId="3" fillId="0" borderId="0" xfId="0" applyNumberFormat="1" applyFont="1" applyAlignment="1" applyProtection="1">
      <alignment vertical="center" wrapText="1"/>
      <protection locked="0"/>
    </xf>
    <xf numFmtId="49" fontId="15" fillId="0" borderId="0" xfId="0" applyNumberFormat="1" applyFont="1" applyAlignment="1" applyProtection="1">
      <alignment vertical="center" wrapText="1"/>
      <protection locked="0"/>
    </xf>
    <xf numFmtId="0" fontId="6" fillId="0" borderId="5" xfId="14" applyBorder="1"/>
    <xf numFmtId="0" fontId="6" fillId="0" borderId="5" xfId="14" applyBorder="1" applyAlignment="1">
      <alignment horizontal="left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0" xfId="14" applyFont="1"/>
    <xf numFmtId="4" fontId="6" fillId="0" borderId="0" xfId="0" applyNumberFormat="1" applyFont="1" applyAlignment="1" applyProtection="1">
      <alignment horizontal="center"/>
      <protection locked="0"/>
    </xf>
    <xf numFmtId="2" fontId="6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2" fillId="2" borderId="0" xfId="0" applyFont="1" applyFill="1"/>
    <xf numFmtId="0" fontId="7" fillId="2" borderId="4" xfId="0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Continuous"/>
    </xf>
    <xf numFmtId="0" fontId="7" fillId="2" borderId="0" xfId="0" applyFont="1" applyFill="1" applyAlignment="1">
      <alignment horizontal="centerContinuous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10" xfId="0" applyFont="1" applyFill="1" applyBorder="1"/>
    <xf numFmtId="0" fontId="6" fillId="2" borderId="5" xfId="0" applyFont="1" applyFill="1" applyBorder="1"/>
    <xf numFmtId="0" fontId="6" fillId="2" borderId="11" xfId="0" applyFont="1" applyFill="1" applyBorder="1"/>
    <xf numFmtId="0" fontId="9" fillId="2" borderId="7" xfId="0" applyFont="1" applyFill="1" applyBorder="1"/>
    <xf numFmtId="0" fontId="6" fillId="2" borderId="12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14" fillId="2" borderId="6" xfId="0" applyFont="1" applyFill="1" applyBorder="1" applyAlignment="1">
      <alignment horizontal="center"/>
    </xf>
    <xf numFmtId="0" fontId="3" fillId="2" borderId="0" xfId="0" applyFont="1" applyFill="1"/>
    <xf numFmtId="0" fontId="2" fillId="2" borderId="7" xfId="0" applyFont="1" applyFill="1" applyBorder="1"/>
    <xf numFmtId="0" fontId="7" fillId="2" borderId="0" xfId="0" applyFont="1" applyFill="1"/>
    <xf numFmtId="0" fontId="7" fillId="2" borderId="12" xfId="0" applyFont="1" applyFill="1" applyBorder="1"/>
    <xf numFmtId="0" fontId="6" fillId="2" borderId="9" xfId="0" applyFont="1" applyFill="1" applyBorder="1"/>
    <xf numFmtId="0" fontId="6" fillId="2" borderId="13" xfId="0" applyFont="1" applyFill="1" applyBorder="1"/>
    <xf numFmtId="0" fontId="6" fillId="2" borderId="14" xfId="0" applyFont="1" applyFill="1" applyBorder="1"/>
    <xf numFmtId="167" fontId="6" fillId="2" borderId="0" xfId="2" applyNumberFormat="1" applyFont="1" applyFill="1" applyBorder="1" applyAlignment="1">
      <alignment horizontal="center"/>
    </xf>
    <xf numFmtId="0" fontId="3" fillId="2" borderId="7" xfId="0" applyFont="1" applyFill="1" applyBorder="1"/>
    <xf numFmtId="0" fontId="2" fillId="2" borderId="6" xfId="0" applyFont="1" applyFill="1" applyBorder="1"/>
    <xf numFmtId="167" fontId="6" fillId="2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2" borderId="9" xfId="0" applyFont="1" applyFill="1" applyBorder="1"/>
    <xf numFmtId="0" fontId="8" fillId="2" borderId="12" xfId="0" applyFont="1" applyFill="1" applyBorder="1" applyAlignment="1">
      <alignment horizontal="centerContinuous"/>
    </xf>
    <xf numFmtId="0" fontId="9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8" fillId="2" borderId="12" xfId="0" applyFont="1" applyFill="1" applyBorder="1"/>
    <xf numFmtId="0" fontId="6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6" xfId="14" applyFill="1" applyBorder="1" applyAlignment="1">
      <alignment horizontal="center"/>
    </xf>
    <xf numFmtId="0" fontId="3" fillId="2" borderId="6" xfId="14" applyFont="1" applyFill="1" applyBorder="1" applyAlignment="1">
      <alignment horizontal="center"/>
    </xf>
    <xf numFmtId="0" fontId="3" fillId="0" borderId="0" xfId="0" applyFont="1" applyProtection="1">
      <protection locked="0"/>
    </xf>
    <xf numFmtId="0" fontId="2" fillId="0" borderId="0" xfId="0" applyFont="1"/>
    <xf numFmtId="4" fontId="7" fillId="0" borderId="0" xfId="0" applyNumberFormat="1" applyFont="1" applyAlignment="1">
      <alignment horizontal="right"/>
    </xf>
    <xf numFmtId="0" fontId="7" fillId="0" borderId="4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4" fontId="6" fillId="0" borderId="4" xfId="0" applyNumberFormat="1" applyFont="1" applyBorder="1" applyProtection="1">
      <protection locked="0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4" fontId="6" fillId="0" borderId="8" xfId="0" applyNumberFormat="1" applyFont="1" applyBorder="1" applyAlignment="1" applyProtection="1">
      <alignment horizontal="center"/>
      <protection locked="0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12" xfId="0" applyFont="1" applyBorder="1" applyAlignment="1">
      <alignment horizontal="centerContinuous"/>
    </xf>
    <xf numFmtId="3" fontId="7" fillId="0" borderId="6" xfId="0" applyNumberFormat="1" applyFont="1" applyBorder="1" applyAlignment="1">
      <alignment horizontal="center"/>
    </xf>
    <xf numFmtId="4" fontId="7" fillId="0" borderId="6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4" fontId="6" fillId="0" borderId="6" xfId="0" applyNumberFormat="1" applyFont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4" fontId="6" fillId="0" borderId="9" xfId="0" applyNumberFormat="1" applyFont="1" applyBorder="1" applyAlignment="1" applyProtection="1">
      <alignment horizontal="center"/>
      <protection locked="0"/>
    </xf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/>
    <xf numFmtId="4" fontId="6" fillId="0" borderId="8" xfId="0" applyNumberFormat="1" applyFont="1" applyBorder="1" applyProtection="1">
      <protection locked="0"/>
    </xf>
    <xf numFmtId="4" fontId="6" fillId="0" borderId="6" xfId="2" applyNumberFormat="1" applyFont="1" applyBorder="1" applyAlignment="1">
      <alignment horizontal="right"/>
    </xf>
    <xf numFmtId="0" fontId="11" fillId="0" borderId="6" xfId="0" applyFont="1" applyBorder="1" applyAlignment="1">
      <alignment horizontal="center"/>
    </xf>
    <xf numFmtId="0" fontId="9" fillId="0" borderId="7" xfId="0" applyFont="1" applyBorder="1"/>
    <xf numFmtId="0" fontId="6" fillId="0" borderId="12" xfId="0" applyFont="1" applyBorder="1"/>
    <xf numFmtId="4" fontId="6" fillId="0" borderId="6" xfId="0" applyNumberFormat="1" applyFont="1" applyBorder="1" applyProtection="1">
      <protection locked="0"/>
    </xf>
    <xf numFmtId="0" fontId="6" fillId="0" borderId="6" xfId="0" applyFont="1" applyBorder="1"/>
    <xf numFmtId="0" fontId="6" fillId="0" borderId="7" xfId="0" applyFont="1" applyBorder="1"/>
    <xf numFmtId="0" fontId="7" fillId="0" borderId="6" xfId="0" applyFont="1" applyBorder="1"/>
    <xf numFmtId="0" fontId="7" fillId="0" borderId="7" xfId="0" applyFont="1" applyBorder="1"/>
    <xf numFmtId="0" fontId="14" fillId="0" borderId="6" xfId="0" applyFont="1" applyBorder="1" applyAlignment="1">
      <alignment horizontal="center"/>
    </xf>
    <xf numFmtId="3" fontId="3" fillId="0" borderId="6" xfId="0" quotePrefix="1" applyNumberFormat="1" applyFont="1" applyBorder="1" applyAlignment="1">
      <alignment horizontal="center"/>
    </xf>
    <xf numFmtId="0" fontId="3" fillId="0" borderId="0" xfId="0" applyFont="1"/>
    <xf numFmtId="9" fontId="6" fillId="0" borderId="6" xfId="12" applyFont="1" applyBorder="1" applyAlignment="1">
      <alignment horizontal="center"/>
    </xf>
    <xf numFmtId="9" fontId="3" fillId="0" borderId="6" xfId="12" quotePrefix="1" applyBorder="1" applyAlignment="1" applyProtection="1">
      <alignment horizontal="center"/>
      <protection locked="0"/>
    </xf>
    <xf numFmtId="4" fontId="15" fillId="0" borderId="6" xfId="0" applyNumberFormat="1" applyFont="1" applyBorder="1" applyAlignment="1">
      <alignment horizontal="center"/>
    </xf>
    <xf numFmtId="0" fontId="2" fillId="0" borderId="7" xfId="0" applyFont="1" applyBorder="1"/>
    <xf numFmtId="0" fontId="7" fillId="0" borderId="0" xfId="0" applyFont="1"/>
    <xf numFmtId="0" fontId="7" fillId="0" borderId="12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14" xfId="0" applyFont="1" applyBorder="1"/>
    <xf numFmtId="4" fontId="6" fillId="0" borderId="9" xfId="0" applyNumberFormat="1" applyFont="1" applyBorder="1" applyAlignment="1" applyProtection="1">
      <alignment horizontal="right"/>
      <protection locked="0"/>
    </xf>
    <xf numFmtId="4" fontId="6" fillId="0" borderId="11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7" fillId="0" borderId="0" xfId="0" applyNumberFormat="1" applyFont="1" applyAlignment="1" applyProtection="1">
      <alignment horizontal="right"/>
      <protection locked="0"/>
    </xf>
    <xf numFmtId="0" fontId="7" fillId="0" borderId="4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6" fillId="0" borderId="4" xfId="0" applyFont="1" applyBorder="1" applyAlignment="1" applyProtection="1">
      <alignment horizontal="center"/>
      <protection locked="0"/>
    </xf>
    <xf numFmtId="3" fontId="6" fillId="0" borderId="4" xfId="0" applyNumberFormat="1" applyFont="1" applyBorder="1" applyProtection="1">
      <protection locked="0"/>
    </xf>
    <xf numFmtId="4" fontId="7" fillId="0" borderId="4" xfId="0" applyNumberFormat="1" applyFont="1" applyBorder="1" applyProtection="1"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3" fontId="6" fillId="0" borderId="8" xfId="0" applyNumberFormat="1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Continuous"/>
      <protection locked="0"/>
    </xf>
    <xf numFmtId="0" fontId="7" fillId="0" borderId="0" xfId="0" applyFont="1" applyAlignment="1" applyProtection="1">
      <alignment horizontal="centerContinuous"/>
      <protection locked="0"/>
    </xf>
    <xf numFmtId="0" fontId="7" fillId="0" borderId="12" xfId="0" applyFont="1" applyBorder="1" applyAlignment="1" applyProtection="1">
      <alignment horizontal="centerContinuous"/>
      <protection locked="0"/>
    </xf>
    <xf numFmtId="4" fontId="7" fillId="0" borderId="6" xfId="0" applyNumberFormat="1" applyFont="1" applyBorder="1" applyAlignment="1" applyProtection="1">
      <alignment horizontal="centerContinuous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3" fontId="6" fillId="0" borderId="6" xfId="0" applyNumberFormat="1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3" fontId="6" fillId="0" borderId="9" xfId="0" applyNumberFormat="1" applyFont="1" applyBorder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4" fontId="6" fillId="0" borderId="6" xfId="2" applyNumberFormat="1" applyFont="1" applyBorder="1"/>
    <xf numFmtId="0" fontId="11" fillId="0" borderId="6" xfId="0" applyFont="1" applyBorder="1" applyAlignment="1" applyProtection="1">
      <alignment horizontal="center"/>
      <protection locked="0"/>
    </xf>
    <xf numFmtId="0" fontId="9" fillId="0" borderId="7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7" fillId="0" borderId="6" xfId="0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7" fillId="0" borderId="0" xfId="0" applyFont="1" applyProtection="1">
      <protection locked="0"/>
    </xf>
    <xf numFmtId="3" fontId="6" fillId="0" borderId="6" xfId="2" applyFont="1" applyBorder="1" applyAlignment="1" applyProtection="1">
      <alignment horizontal="center"/>
      <protection locked="0"/>
    </xf>
    <xf numFmtId="4" fontId="3" fillId="0" borderId="6" xfId="1" applyBorder="1" applyAlignment="1" applyProtection="1">
      <alignment horizontal="center"/>
      <protection locked="0"/>
    </xf>
    <xf numFmtId="0" fontId="11" fillId="0" borderId="7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6" fillId="0" borderId="14" xfId="0" applyFont="1" applyBorder="1" applyProtection="1">
      <protection locked="0"/>
    </xf>
    <xf numFmtId="3" fontId="6" fillId="0" borderId="5" xfId="0" applyNumberFormat="1" applyFont="1" applyBorder="1" applyProtection="1">
      <protection locked="0"/>
    </xf>
    <xf numFmtId="4" fontId="6" fillId="0" borderId="9" xfId="0" applyNumberFormat="1" applyFont="1" applyBorder="1" applyProtection="1">
      <protection locked="0"/>
    </xf>
    <xf numFmtId="4" fontId="7" fillId="0" borderId="4" xfId="0" applyNumberFormat="1" applyFont="1" applyBorder="1"/>
    <xf numFmtId="4" fontId="6" fillId="0" borderId="8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Continuous"/>
    </xf>
    <xf numFmtId="4" fontId="7" fillId="0" borderId="6" xfId="0" applyNumberFormat="1" applyFont="1" applyBorder="1" applyAlignment="1">
      <alignment horizontal="centerContinuous"/>
    </xf>
    <xf numFmtId="4" fontId="6" fillId="0" borderId="6" xfId="0" applyNumberFormat="1" applyFont="1" applyBorder="1" applyAlignment="1">
      <alignment horizontal="center"/>
    </xf>
    <xf numFmtId="4" fontId="6" fillId="0" borderId="9" xfId="0" applyNumberFormat="1" applyFont="1" applyBorder="1" applyAlignment="1">
      <alignment horizontal="center"/>
    </xf>
    <xf numFmtId="0" fontId="9" fillId="0" borderId="12" xfId="0" applyFont="1" applyBorder="1"/>
    <xf numFmtId="0" fontId="3" fillId="0" borderId="7" xfId="0" applyFont="1" applyBorder="1"/>
    <xf numFmtId="4" fontId="15" fillId="0" borderId="6" xfId="0" applyNumberFormat="1" applyFont="1" applyBorder="1" applyProtection="1">
      <protection locked="0"/>
    </xf>
    <xf numFmtId="0" fontId="6" fillId="0" borderId="7" xfId="0" applyFont="1" applyBorder="1" applyAlignment="1">
      <alignment horizontal="center"/>
    </xf>
    <xf numFmtId="0" fontId="10" fillId="0" borderId="0" xfId="0" applyFont="1"/>
    <xf numFmtId="4" fontId="6" fillId="0" borderId="8" xfId="0" applyNumberFormat="1" applyFont="1" applyBorder="1"/>
    <xf numFmtId="4" fontId="6" fillId="0" borderId="9" xfId="0" applyNumberFormat="1" applyFont="1" applyBorder="1"/>
    <xf numFmtId="167" fontId="6" fillId="0" borderId="6" xfId="2" applyNumberFormat="1" applyFont="1" applyBorder="1" applyAlignment="1">
      <alignment horizontal="center"/>
    </xf>
    <xf numFmtId="0" fontId="10" fillId="0" borderId="7" xfId="0" applyFont="1" applyBorder="1"/>
    <xf numFmtId="3" fontId="6" fillId="0" borderId="6" xfId="2" applyFont="1" applyBorder="1" applyAlignment="1">
      <alignment horizontal="right"/>
    </xf>
    <xf numFmtId="0" fontId="2" fillId="0" borderId="6" xfId="0" quotePrefix="1" applyFont="1" applyBorder="1"/>
    <xf numFmtId="0" fontId="7" fillId="0" borderId="6" xfId="0" quotePrefix="1" applyFont="1" applyBorder="1"/>
    <xf numFmtId="0" fontId="2" fillId="0" borderId="6" xfId="0" applyFont="1" applyBorder="1"/>
    <xf numFmtId="167" fontId="6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0" fillId="0" borderId="12" xfId="0" applyFont="1" applyBorder="1"/>
    <xf numFmtId="0" fontId="10" fillId="0" borderId="6" xfId="0" applyFont="1" applyBorder="1"/>
    <xf numFmtId="4" fontId="15" fillId="0" borderId="6" xfId="0" applyNumberFormat="1" applyFont="1" applyBorder="1" applyAlignment="1" applyProtection="1">
      <alignment horizontal="right"/>
      <protection locked="0"/>
    </xf>
    <xf numFmtId="4" fontId="6" fillId="0" borderId="6" xfId="12" applyNumberFormat="1" applyFont="1" applyBorder="1" applyProtection="1">
      <alignment horizontal="right"/>
      <protection locked="0"/>
    </xf>
    <xf numFmtId="0" fontId="6" fillId="0" borderId="6" xfId="0" quotePrefix="1" applyFont="1" applyBorder="1"/>
    <xf numFmtId="0" fontId="7" fillId="0" borderId="9" xfId="0" applyFont="1" applyBorder="1"/>
    <xf numFmtId="0" fontId="7" fillId="0" borderId="13" xfId="0" applyFont="1" applyBorder="1"/>
    <xf numFmtId="0" fontId="8" fillId="0" borderId="12" xfId="0" applyFont="1" applyBorder="1" applyAlignment="1">
      <alignment horizontal="centerContinuous"/>
    </xf>
    <xf numFmtId="0" fontId="9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8" fillId="0" borderId="12" xfId="0" applyFont="1" applyBorder="1"/>
    <xf numFmtId="0" fontId="6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3" fontId="3" fillId="0" borderId="6" xfId="2" quotePrefix="1" applyBorder="1" applyAlignment="1">
      <alignment horizontal="center"/>
    </xf>
    <xf numFmtId="0" fontId="7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6" xfId="14" applyBorder="1" applyAlignment="1">
      <alignment horizontal="center"/>
    </xf>
    <xf numFmtId="3" fontId="6" fillId="0" borderId="6" xfId="16" applyNumberFormat="1" applyFill="1" applyBorder="1" applyAlignment="1">
      <alignment horizontal="center"/>
    </xf>
    <xf numFmtId="0" fontId="3" fillId="0" borderId="6" xfId="14" applyFont="1" applyBorder="1" applyAlignment="1">
      <alignment horizontal="center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4" fontId="7" fillId="0" borderId="8" xfId="0" applyNumberFormat="1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Continuous"/>
      <protection locked="0"/>
    </xf>
    <xf numFmtId="0" fontId="7" fillId="0" borderId="12" xfId="0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4" fontId="7" fillId="0" borderId="9" xfId="0" applyNumberFormat="1" applyFont="1" applyBorder="1" applyAlignment="1" applyProtection="1">
      <alignment horizontal="center"/>
      <protection locked="0"/>
    </xf>
    <xf numFmtId="0" fontId="9" fillId="0" borderId="12" xfId="0" applyFont="1" applyBorder="1" applyProtection="1">
      <protection locked="0"/>
    </xf>
    <xf numFmtId="4" fontId="6" fillId="0" borderId="6" xfId="1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3" fontId="6" fillId="0" borderId="6" xfId="2" applyFont="1" applyBorder="1" applyProtection="1">
      <protection locked="0"/>
    </xf>
    <xf numFmtId="4" fontId="6" fillId="0" borderId="6" xfId="1" applyFont="1" applyBorder="1" applyProtection="1"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2" fontId="7" fillId="0" borderId="6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7" fillId="0" borderId="14" xfId="0" applyFont="1" applyBorder="1" applyProtection="1">
      <protection locked="0"/>
    </xf>
    <xf numFmtId="0" fontId="7" fillId="0" borderId="9" xfId="0" applyFont="1" applyBorder="1" applyProtection="1">
      <protection locked="0"/>
    </xf>
    <xf numFmtId="2" fontId="7" fillId="0" borderId="9" xfId="0" applyNumberFormat="1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6" xfId="0" applyFont="1" applyBorder="1" applyProtection="1">
      <protection locked="0"/>
    </xf>
    <xf numFmtId="2" fontId="6" fillId="0" borderId="6" xfId="0" applyNumberFormat="1" applyFont="1" applyBorder="1" applyProtection="1">
      <protection locked="0"/>
    </xf>
    <xf numFmtId="0" fontId="9" fillId="0" borderId="15" xfId="0" applyFont="1" applyBorder="1" applyProtection="1">
      <protection locked="0"/>
    </xf>
    <xf numFmtId="0" fontId="9" fillId="0" borderId="16" xfId="0" applyFont="1" applyBorder="1" applyProtection="1">
      <protection locked="0"/>
    </xf>
    <xf numFmtId="2" fontId="6" fillId="0" borderId="6" xfId="0" applyNumberFormat="1" applyFont="1" applyBorder="1" applyAlignment="1" applyProtection="1">
      <alignment horizontal="center"/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3" fontId="3" fillId="0" borderId="6" xfId="2" quotePrefix="1" applyBorder="1" applyAlignment="1" applyProtection="1">
      <alignment horizontal="center"/>
      <protection locked="0"/>
    </xf>
    <xf numFmtId="3" fontId="3" fillId="0" borderId="6" xfId="2" applyBorder="1" applyAlignment="1" applyProtection="1">
      <alignment horizontal="center"/>
      <protection locked="0"/>
    </xf>
    <xf numFmtId="0" fontId="3" fillId="0" borderId="15" xfId="0" applyFont="1" applyBorder="1" applyProtection="1">
      <protection locked="0"/>
    </xf>
    <xf numFmtId="2" fontId="6" fillId="0" borderId="5" xfId="0" applyNumberFormat="1" applyFont="1" applyBorder="1" applyProtection="1">
      <protection locked="0"/>
    </xf>
    <xf numFmtId="2" fontId="6" fillId="0" borderId="11" xfId="0" applyNumberFormat="1" applyFont="1" applyBorder="1" applyProtection="1">
      <protection locked="0"/>
    </xf>
    <xf numFmtId="2" fontId="6" fillId="0" borderId="12" xfId="0" applyNumberFormat="1" applyFont="1" applyBorder="1" applyProtection="1">
      <protection locked="0"/>
    </xf>
    <xf numFmtId="2" fontId="6" fillId="0" borderId="4" xfId="0" applyNumberFormat="1" applyFont="1" applyBorder="1" applyProtection="1">
      <protection locked="0"/>
    </xf>
    <xf numFmtId="2" fontId="6" fillId="0" borderId="14" xfId="0" applyNumberFormat="1" applyFont="1" applyBorder="1" applyProtection="1">
      <protection locked="0"/>
    </xf>
    <xf numFmtId="2" fontId="7" fillId="0" borderId="6" xfId="0" applyNumberFormat="1" applyFont="1" applyBorder="1" applyProtection="1">
      <protection locked="0"/>
    </xf>
    <xf numFmtId="2" fontId="7" fillId="0" borderId="9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center"/>
      <protection locked="0"/>
    </xf>
    <xf numFmtId="2" fontId="6" fillId="0" borderId="9" xfId="0" applyNumberFormat="1" applyFont="1" applyBorder="1" applyAlignment="1" applyProtection="1">
      <alignment horizontal="center"/>
      <protection locked="0"/>
    </xf>
    <xf numFmtId="2" fontId="6" fillId="0" borderId="8" xfId="0" applyNumberFormat="1" applyFont="1" applyBorder="1" applyProtection="1">
      <protection locked="0"/>
    </xf>
    <xf numFmtId="0" fontId="6" fillId="0" borderId="6" xfId="0" applyFont="1" applyBorder="1" applyAlignment="1" applyProtection="1">
      <alignment horizontal="centerContinuous"/>
      <protection locked="0"/>
    </xf>
    <xf numFmtId="169" fontId="6" fillId="0" borderId="6" xfId="2" applyNumberFormat="1" applyFont="1" applyBorder="1" applyAlignment="1" applyProtection="1">
      <alignment horizontal="center"/>
      <protection locked="0"/>
    </xf>
    <xf numFmtId="2" fontId="6" fillId="0" borderId="6" xfId="2" applyNumberFormat="1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Continuous"/>
      <protection locked="0"/>
    </xf>
    <xf numFmtId="2" fontId="6" fillId="0" borderId="9" xfId="0" applyNumberFormat="1" applyFont="1" applyBorder="1" applyProtection="1">
      <protection locked="0"/>
    </xf>
    <xf numFmtId="0" fontId="6" fillId="0" borderId="5" xfId="0" applyFont="1" applyBorder="1" applyAlignment="1" applyProtection="1">
      <alignment horizontal="centerContinuous"/>
      <protection locked="0"/>
    </xf>
    <xf numFmtId="4" fontId="6" fillId="0" borderId="4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7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4" fontId="15" fillId="0" borderId="6" xfId="0" applyNumberFormat="1" applyFont="1" applyBorder="1" applyAlignment="1" applyProtection="1">
      <alignment horizontal="center"/>
      <protection locked="0"/>
    </xf>
    <xf numFmtId="4" fontId="6" fillId="0" borderId="11" xfId="0" applyNumberFormat="1" applyFont="1" applyBorder="1" applyAlignment="1" applyProtection="1">
      <alignment horizontal="center"/>
      <protection locked="0"/>
    </xf>
    <xf numFmtId="4" fontId="6" fillId="0" borderId="12" xfId="0" applyNumberFormat="1" applyFont="1" applyBorder="1" applyAlignment="1" applyProtection="1">
      <alignment horizontal="center"/>
      <protection locked="0"/>
    </xf>
    <xf numFmtId="4" fontId="6" fillId="0" borderId="14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6" xfId="0" applyFont="1" applyBorder="1"/>
    <xf numFmtId="0" fontId="3" fillId="0" borderId="0" xfId="0" quotePrefix="1" applyFont="1"/>
    <xf numFmtId="0" fontId="6" fillId="0" borderId="0" xfId="0" quotePrefix="1" applyFont="1"/>
    <xf numFmtId="0" fontId="0" fillId="0" borderId="12" xfId="0" applyBorder="1" applyAlignment="1">
      <alignment horizontal="centerContinuous"/>
    </xf>
    <xf numFmtId="0" fontId="16" fillId="0" borderId="12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5" xfId="0" applyFont="1" applyBorder="1"/>
    <xf numFmtId="0" fontId="9" fillId="0" borderId="0" xfId="0" applyFont="1"/>
    <xf numFmtId="0" fontId="3" fillId="0" borderId="12" xfId="0" applyFont="1" applyBorder="1"/>
    <xf numFmtId="2" fontId="7" fillId="0" borderId="8" xfId="0" applyNumberFormat="1" applyFont="1" applyBorder="1" applyAlignment="1" applyProtection="1">
      <alignment horizontal="right"/>
      <protection locked="0"/>
    </xf>
    <xf numFmtId="2" fontId="7" fillId="0" borderId="6" xfId="0" applyNumberFormat="1" applyFont="1" applyBorder="1" applyAlignment="1" applyProtection="1">
      <alignment horizontal="right"/>
      <protection locked="0"/>
    </xf>
    <xf numFmtId="2" fontId="7" fillId="0" borderId="9" xfId="0" applyNumberFormat="1" applyFont="1" applyBorder="1" applyAlignment="1" applyProtection="1">
      <alignment horizontal="right"/>
      <protection locked="0"/>
    </xf>
    <xf numFmtId="2" fontId="6" fillId="0" borderId="8" xfId="0" applyNumberFormat="1" applyFont="1" applyBorder="1" applyAlignment="1" applyProtection="1">
      <alignment horizontal="right"/>
      <protection locked="0"/>
    </xf>
    <xf numFmtId="2" fontId="6" fillId="0" borderId="8" xfId="0" applyNumberFormat="1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2" fontId="6" fillId="0" borderId="6" xfId="0" applyNumberFormat="1" applyFont="1" applyBorder="1" applyAlignment="1" applyProtection="1">
      <alignment horizontal="right"/>
      <protection locked="0"/>
    </xf>
    <xf numFmtId="3" fontId="6" fillId="0" borderId="6" xfId="2" applyFont="1" applyBorder="1" applyAlignment="1" applyProtection="1">
      <alignment horizontal="right"/>
      <protection locked="0"/>
    </xf>
    <xf numFmtId="0" fontId="10" fillId="0" borderId="7" xfId="0" applyFont="1" applyBorder="1" applyProtection="1">
      <protection locked="0"/>
    </xf>
    <xf numFmtId="2" fontId="6" fillId="0" borderId="9" xfId="0" applyNumberFormat="1" applyFont="1" applyBorder="1" applyAlignment="1" applyProtection="1">
      <alignment horizontal="right"/>
      <protection locked="0"/>
    </xf>
    <xf numFmtId="0" fontId="7" fillId="0" borderId="8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7" fillId="0" borderId="5" xfId="0" applyFont="1" applyBorder="1" applyProtection="1">
      <protection locked="0"/>
    </xf>
    <xf numFmtId="2" fontId="6" fillId="0" borderId="5" xfId="0" applyNumberFormat="1" applyFont="1" applyBorder="1" applyAlignment="1" applyProtection="1">
      <alignment horizontal="right"/>
      <protection locked="0"/>
    </xf>
    <xf numFmtId="2" fontId="6" fillId="0" borderId="11" xfId="0" applyNumberFormat="1" applyFont="1" applyBorder="1" applyAlignment="1" applyProtection="1">
      <alignment horizontal="center"/>
      <protection locked="0"/>
    </xf>
    <xf numFmtId="2" fontId="6" fillId="0" borderId="12" xfId="0" applyNumberFormat="1" applyFont="1" applyBorder="1" applyAlignment="1" applyProtection="1">
      <alignment horizontal="center"/>
      <protection locked="0"/>
    </xf>
    <xf numFmtId="2" fontId="6" fillId="0" borderId="4" xfId="0" applyNumberFormat="1" applyFont="1" applyBorder="1" applyAlignment="1" applyProtection="1">
      <alignment horizontal="right"/>
      <protection locked="0"/>
    </xf>
    <xf numFmtId="2" fontId="6" fillId="0" borderId="14" xfId="0" applyNumberFormat="1" applyFont="1" applyBorder="1" applyAlignment="1" applyProtection="1">
      <alignment horizontal="center"/>
      <protection locked="0"/>
    </xf>
    <xf numFmtId="4" fontId="3" fillId="0" borderId="6" xfId="0" quotePrefix="1" applyNumberFormat="1" applyFont="1" applyBorder="1" applyAlignment="1" applyProtection="1">
      <alignment horizontal="right"/>
      <protection locked="0"/>
    </xf>
    <xf numFmtId="0" fontId="3" fillId="0" borderId="4" xfId="0" applyFont="1" applyBorder="1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164" fontId="7" fillId="0" borderId="0" xfId="0" applyNumberFormat="1" applyFont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6" xfId="2" applyNumberFormat="1" applyFont="1" applyBorder="1" applyAlignment="1">
      <alignment horizontal="right"/>
    </xf>
    <xf numFmtId="164" fontId="6" fillId="0" borderId="6" xfId="0" applyNumberFormat="1" applyFont="1" applyBorder="1" applyProtection="1">
      <protection locked="0"/>
    </xf>
    <xf numFmtId="164" fontId="6" fillId="0" borderId="5" xfId="2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" fontId="3" fillId="0" borderId="6" xfId="0" quotePrefix="1" applyNumberFormat="1" applyFont="1" applyBorder="1" applyAlignment="1">
      <alignment horizontal="center" vertical="center"/>
    </xf>
    <xf numFmtId="164" fontId="6" fillId="0" borderId="6" xfId="0" applyNumberFormat="1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3" fontId="8" fillId="0" borderId="0" xfId="0" applyNumberFormat="1" applyFont="1"/>
    <xf numFmtId="2" fontId="6" fillId="0" borderId="6" xfId="0" applyNumberFormat="1" applyFont="1" applyBorder="1" applyAlignment="1">
      <alignment horizontal="center"/>
    </xf>
    <xf numFmtId="2" fontId="8" fillId="0" borderId="0" xfId="0" applyNumberFormat="1" applyFont="1"/>
    <xf numFmtId="0" fontId="3" fillId="0" borderId="6" xfId="0" applyFont="1" applyBorder="1" applyProtection="1">
      <protection locked="0"/>
    </xf>
    <xf numFmtId="2" fontId="6" fillId="0" borderId="6" xfId="2" applyNumberFormat="1" applyFont="1" applyBorder="1" applyAlignment="1">
      <alignment horizontal="center"/>
    </xf>
    <xf numFmtId="4" fontId="3" fillId="0" borderId="0" xfId="0" quotePrefix="1" applyNumberFormat="1" applyFont="1" applyAlignment="1" applyProtection="1">
      <alignment horizontal="right"/>
      <protection locked="0"/>
    </xf>
    <xf numFmtId="167" fontId="17" fillId="0" borderId="6" xfId="2" applyNumberFormat="1" applyFont="1" applyBorder="1" applyAlignment="1">
      <alignment horizontal="center"/>
    </xf>
    <xf numFmtId="2" fontId="17" fillId="0" borderId="6" xfId="2" applyNumberFormat="1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3" fontId="17" fillId="0" borderId="6" xfId="2" applyFont="1" applyBorder="1" applyAlignment="1">
      <alignment horizontal="center"/>
    </xf>
    <xf numFmtId="9" fontId="8" fillId="0" borderId="0" xfId="0" applyNumberFormat="1" applyFont="1" applyProtection="1">
      <protection locked="0"/>
    </xf>
    <xf numFmtId="169" fontId="8" fillId="0" borderId="0" xfId="0" applyNumberFormat="1" applyFont="1" applyProtection="1">
      <protection locked="0"/>
    </xf>
    <xf numFmtId="4" fontId="3" fillId="0" borderId="6" xfId="0" applyNumberFormat="1" applyFont="1" applyBorder="1" applyProtection="1">
      <protection locked="0"/>
    </xf>
    <xf numFmtId="4" fontId="3" fillId="0" borderId="0" xfId="0" applyNumberFormat="1" applyFont="1" applyProtection="1">
      <protection locked="0"/>
    </xf>
    <xf numFmtId="4" fontId="3" fillId="0" borderId="6" xfId="1" applyBorder="1" applyProtection="1">
      <protection locked="0"/>
    </xf>
    <xf numFmtId="4" fontId="3" fillId="0" borderId="6" xfId="0" applyNumberFormat="1" applyFont="1" applyBorder="1" applyAlignment="1" applyProtection="1">
      <alignment horizontal="center"/>
      <protection locked="0"/>
    </xf>
    <xf numFmtId="2" fontId="3" fillId="0" borderId="6" xfId="0" applyNumberFormat="1" applyFont="1" applyBorder="1" applyAlignment="1" applyProtection="1">
      <alignment horizontal="center"/>
      <protection locked="0"/>
    </xf>
    <xf numFmtId="4" fontId="8" fillId="0" borderId="0" xfId="0" applyNumberFormat="1" applyFont="1" applyProtection="1">
      <protection locked="0"/>
    </xf>
    <xf numFmtId="4" fontId="6" fillId="0" borderId="0" xfId="14" applyNumberFormat="1" applyAlignment="1">
      <alignment horizontal="right" vertical="center"/>
    </xf>
    <xf numFmtId="0" fontId="6" fillId="0" borderId="0" xfId="14" applyAlignment="1">
      <alignment vertical="center"/>
    </xf>
    <xf numFmtId="0" fontId="3" fillId="0" borderId="0" xfId="14" applyFont="1" applyAlignment="1">
      <alignment horizontal="left" wrapText="1"/>
    </xf>
    <xf numFmtId="3" fontId="3" fillId="0" borderId="12" xfId="0" quotePrefix="1" applyNumberFormat="1" applyFont="1" applyBorder="1" applyAlignment="1">
      <alignment horizontal="center"/>
    </xf>
    <xf numFmtId="0" fontId="3" fillId="0" borderId="12" xfId="12" quotePrefix="1" applyNumberFormat="1" applyBorder="1" applyAlignment="1" applyProtection="1">
      <alignment horizontal="center"/>
      <protection locked="0"/>
    </xf>
    <xf numFmtId="0" fontId="14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9" fontId="6" fillId="0" borderId="7" xfId="12" applyFont="1" applyBorder="1" applyAlignment="1">
      <alignment horizontal="center"/>
    </xf>
    <xf numFmtId="170" fontId="6" fillId="0" borderId="0" xfId="14" applyNumberFormat="1"/>
    <xf numFmtId="170" fontId="6" fillId="0" borderId="0" xfId="14" applyNumberFormat="1" applyAlignment="1">
      <alignment vertical="center"/>
    </xf>
    <xf numFmtId="170" fontId="2" fillId="0" borderId="0" xfId="14" applyNumberFormat="1" applyFont="1"/>
    <xf numFmtId="170" fontId="3" fillId="0" borderId="0" xfId="14" applyNumberFormat="1" applyFont="1" applyAlignment="1">
      <alignment horizontal="left"/>
    </xf>
    <xf numFmtId="170" fontId="3" fillId="0" borderId="0" xfId="15" applyNumberFormat="1" applyFont="1" applyFill="1"/>
    <xf numFmtId="170" fontId="3" fillId="0" borderId="0" xfId="14" applyNumberFormat="1" applyFont="1"/>
    <xf numFmtId="170" fontId="3" fillId="0" borderId="0" xfId="0" applyNumberFormat="1" applyFont="1" applyAlignment="1">
      <alignment vertical="center"/>
    </xf>
    <xf numFmtId="170" fontId="3" fillId="0" borderId="0" xfId="14" applyNumberFormat="1" applyFont="1" applyAlignment="1">
      <alignment horizontal="left" wrapText="1"/>
    </xf>
    <xf numFmtId="172" fontId="3" fillId="0" borderId="0" xfId="0" applyNumberFormat="1" applyFont="1" applyAlignment="1" applyProtection="1">
      <alignment vertical="center" wrapText="1"/>
      <protection locked="0"/>
    </xf>
    <xf numFmtId="171" fontId="3" fillId="0" borderId="0" xfId="0" applyNumberFormat="1" applyFont="1" applyProtection="1">
      <protection locked="0"/>
    </xf>
    <xf numFmtId="173" fontId="3" fillId="0" borderId="0" xfId="0" applyNumberFormat="1" applyFont="1" applyProtection="1">
      <protection locked="0"/>
    </xf>
    <xf numFmtId="170" fontId="19" fillId="0" borderId="0" xfId="0" applyNumberFormat="1" applyFont="1" applyProtection="1">
      <protection locked="0"/>
    </xf>
    <xf numFmtId="3" fontId="3" fillId="0" borderId="6" xfId="0" applyNumberFormat="1" applyFont="1" applyBorder="1" applyAlignment="1">
      <alignment horizontal="center"/>
    </xf>
    <xf numFmtId="0" fontId="2" fillId="0" borderId="0" xfId="0" applyFont="1" applyProtection="1">
      <protection locked="0"/>
    </xf>
    <xf numFmtId="0" fontId="3" fillId="0" borderId="12" xfId="0" applyFont="1" applyBorder="1" applyProtection="1">
      <protection locked="0"/>
    </xf>
    <xf numFmtId="0" fontId="4" fillId="0" borderId="12" xfId="0" applyFont="1" applyBorder="1"/>
    <xf numFmtId="3" fontId="3" fillId="0" borderId="6" xfId="2" applyBorder="1" applyAlignment="1">
      <alignment horizontal="center"/>
    </xf>
    <xf numFmtId="0" fontId="3" fillId="0" borderId="6" xfId="0" applyFont="1" applyBorder="1" applyAlignment="1" applyProtection="1">
      <alignment horizontal="centerContinuous"/>
      <protection locked="0"/>
    </xf>
    <xf numFmtId="2" fontId="3" fillId="0" borderId="6" xfId="2" applyNumberFormat="1" applyBorder="1" applyAlignment="1" applyProtection="1">
      <alignment horizontal="center"/>
      <protection locked="0"/>
    </xf>
    <xf numFmtId="4" fontId="3" fillId="0" borderId="6" xfId="2" applyNumberFormat="1" applyBorder="1"/>
    <xf numFmtId="0" fontId="3" fillId="0" borderId="6" xfId="0" applyFont="1" applyBorder="1" applyAlignment="1">
      <alignment horizontal="left"/>
    </xf>
    <xf numFmtId="3" fontId="3" fillId="0" borderId="6" xfId="0" applyNumberFormat="1" applyFont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/>
    </xf>
    <xf numFmtId="164" fontId="3" fillId="0" borderId="6" xfId="2" applyNumberFormat="1" applyBorder="1" applyAlignment="1">
      <alignment horizontal="right"/>
    </xf>
    <xf numFmtId="0" fontId="21" fillId="3" borderId="0" xfId="0" applyFont="1" applyFill="1"/>
    <xf numFmtId="170" fontId="6" fillId="0" borderId="0" xfId="0" applyNumberFormat="1" applyFont="1"/>
    <xf numFmtId="170" fontId="3" fillId="0" borderId="1" xfId="6" applyNumberFormat="1">
      <alignment horizontal="right"/>
    </xf>
    <xf numFmtId="0" fontId="2" fillId="0" borderId="0" xfId="18" applyFont="1"/>
    <xf numFmtId="0" fontId="3" fillId="0" borderId="0" xfId="18" applyFont="1" applyProtection="1">
      <protection locked="0"/>
    </xf>
    <xf numFmtId="0" fontId="3" fillId="0" borderId="0" xfId="18" applyFont="1" applyAlignment="1" applyProtection="1">
      <alignment horizontal="center"/>
      <protection locked="0"/>
    </xf>
    <xf numFmtId="3" fontId="3" fillId="0" borderId="0" xfId="18" applyNumberFormat="1" applyFont="1" applyProtection="1">
      <protection locked="0"/>
    </xf>
    <xf numFmtId="4" fontId="3" fillId="0" borderId="0" xfId="18" applyNumberFormat="1" applyFont="1" applyProtection="1">
      <protection locked="0"/>
    </xf>
    <xf numFmtId="0" fontId="2" fillId="0" borderId="4" xfId="18" applyFont="1" applyBorder="1" applyProtection="1">
      <protection locked="0"/>
    </xf>
    <xf numFmtId="0" fontId="3" fillId="0" borderId="4" xfId="18" applyFont="1" applyBorder="1" applyProtection="1">
      <protection locked="0"/>
    </xf>
    <xf numFmtId="0" fontId="3" fillId="0" borderId="4" xfId="18" applyFont="1" applyBorder="1" applyAlignment="1" applyProtection="1">
      <alignment horizontal="center"/>
      <protection locked="0"/>
    </xf>
    <xf numFmtId="3" fontId="3" fillId="0" borderId="4" xfId="18" applyNumberFormat="1" applyFont="1" applyBorder="1" applyProtection="1">
      <protection locked="0"/>
    </xf>
    <xf numFmtId="4" fontId="3" fillId="0" borderId="4" xfId="18" applyNumberFormat="1" applyFont="1" applyBorder="1" applyProtection="1">
      <protection locked="0"/>
    </xf>
    <xf numFmtId="0" fontId="2" fillId="0" borderId="6" xfId="18" applyFont="1" applyBorder="1" applyAlignment="1" applyProtection="1">
      <alignment horizontal="center"/>
      <protection locked="0"/>
    </xf>
    <xf numFmtId="0" fontId="2" fillId="0" borderId="7" xfId="18" applyFont="1" applyBorder="1" applyAlignment="1" applyProtection="1">
      <alignment horizontal="centerContinuous"/>
      <protection locked="0"/>
    </xf>
    <xf numFmtId="0" fontId="2" fillId="0" borderId="0" xfId="18" applyFont="1" applyAlignment="1" applyProtection="1">
      <alignment horizontal="centerContinuous"/>
      <protection locked="0"/>
    </xf>
    <xf numFmtId="0" fontId="2" fillId="0" borderId="12" xfId="18" applyFont="1" applyBorder="1" applyAlignment="1" applyProtection="1">
      <alignment horizontal="centerContinuous"/>
      <protection locked="0"/>
    </xf>
    <xf numFmtId="3" fontId="2" fillId="0" borderId="6" xfId="18" applyNumberFormat="1" applyFont="1" applyBorder="1" applyAlignment="1" applyProtection="1">
      <alignment horizontal="center"/>
      <protection locked="0"/>
    </xf>
    <xf numFmtId="4" fontId="2" fillId="0" borderId="6" xfId="18" applyNumberFormat="1" applyFont="1" applyBorder="1" applyAlignment="1" applyProtection="1">
      <alignment horizontal="center"/>
      <protection locked="0"/>
    </xf>
    <xf numFmtId="0" fontId="2" fillId="0" borderId="7" xfId="18" applyFont="1" applyBorder="1" applyAlignment="1" applyProtection="1">
      <alignment horizontal="center"/>
      <protection locked="0"/>
    </xf>
    <xf numFmtId="0" fontId="2" fillId="0" borderId="0" xfId="18" applyFont="1" applyAlignment="1" applyProtection="1">
      <alignment horizontal="center"/>
      <protection locked="0"/>
    </xf>
    <xf numFmtId="0" fontId="3" fillId="0" borderId="12" xfId="18" applyFont="1" applyBorder="1" applyAlignment="1" applyProtection="1">
      <alignment horizontal="center"/>
      <protection locked="0"/>
    </xf>
    <xf numFmtId="0" fontId="3" fillId="0" borderId="6" xfId="18" applyFont="1" applyBorder="1" applyAlignment="1" applyProtection="1">
      <alignment horizontal="center"/>
      <protection locked="0"/>
    </xf>
    <xf numFmtId="3" fontId="3" fillId="0" borderId="6" xfId="18" applyNumberFormat="1" applyFont="1" applyBorder="1" applyAlignment="1" applyProtection="1">
      <alignment horizontal="center"/>
      <protection locked="0"/>
    </xf>
    <xf numFmtId="4" fontId="3" fillId="0" borderId="6" xfId="18" applyNumberFormat="1" applyFont="1" applyBorder="1" applyAlignment="1" applyProtection="1">
      <alignment horizontal="center"/>
      <protection locked="0"/>
    </xf>
    <xf numFmtId="0" fontId="3" fillId="0" borderId="12" xfId="18" applyFont="1" applyBorder="1" applyProtection="1">
      <protection locked="0"/>
    </xf>
    <xf numFmtId="0" fontId="3" fillId="0" borderId="6" xfId="18" applyFont="1" applyBorder="1" applyProtection="1">
      <protection locked="0"/>
    </xf>
    <xf numFmtId="0" fontId="3" fillId="0" borderId="7" xfId="18" applyFont="1" applyBorder="1" applyProtection="1">
      <protection locked="0"/>
    </xf>
    <xf numFmtId="0" fontId="2" fillId="0" borderId="6" xfId="18" applyFont="1" applyBorder="1" applyProtection="1">
      <protection locked="0"/>
    </xf>
    <xf numFmtId="0" fontId="2" fillId="0" borderId="7" xfId="18" applyFont="1" applyBorder="1" applyProtection="1">
      <protection locked="0"/>
    </xf>
    <xf numFmtId="0" fontId="14" fillId="0" borderId="6" xfId="18" applyFont="1" applyBorder="1" applyAlignment="1">
      <alignment horizontal="center"/>
    </xf>
    <xf numFmtId="3" fontId="3" fillId="0" borderId="6" xfId="18" quotePrefix="1" applyNumberFormat="1" applyFont="1" applyBorder="1" applyAlignment="1">
      <alignment horizontal="center"/>
    </xf>
    <xf numFmtId="0" fontId="11" fillId="0" borderId="7" xfId="18" applyFont="1" applyBorder="1" applyProtection="1">
      <protection locked="0"/>
    </xf>
    <xf numFmtId="0" fontId="12" fillId="0" borderId="0" xfId="18" applyFont="1" applyProtection="1">
      <protection locked="0"/>
    </xf>
    <xf numFmtId="3" fontId="3" fillId="0" borderId="0" xfId="18" applyNumberFormat="1" applyFont="1" applyAlignment="1" applyProtection="1">
      <alignment horizontal="center"/>
      <protection locked="0"/>
    </xf>
    <xf numFmtId="4" fontId="3" fillId="0" borderId="0" xfId="18" applyNumberFormat="1" applyFont="1" applyAlignment="1" applyProtection="1">
      <alignment horizontal="center"/>
      <protection locked="0"/>
    </xf>
    <xf numFmtId="0" fontId="9" fillId="0" borderId="6" xfId="18" applyFont="1" applyBorder="1" applyAlignment="1" applyProtection="1">
      <alignment horizontal="left"/>
      <protection locked="0"/>
    </xf>
    <xf numFmtId="0" fontId="2" fillId="0" borderId="7" xfId="18" applyFont="1" applyBorder="1" applyAlignment="1" applyProtection="1">
      <alignment horizontal="left" wrapText="1"/>
      <protection locked="0"/>
    </xf>
    <xf numFmtId="0" fontId="2" fillId="0" borderId="0" xfId="18" applyFont="1" applyAlignment="1" applyProtection="1">
      <alignment horizontal="left" wrapText="1"/>
      <protection locked="0"/>
    </xf>
    <xf numFmtId="0" fontId="2" fillId="0" borderId="12" xfId="18" applyFont="1" applyBorder="1" applyAlignment="1" applyProtection="1">
      <alignment horizontal="left" wrapText="1"/>
      <protection locked="0"/>
    </xf>
    <xf numFmtId="0" fontId="6" fillId="2" borderId="0" xfId="14" applyFill="1" applyAlignment="1">
      <alignment horizontal="left"/>
    </xf>
    <xf numFmtId="0" fontId="3" fillId="2" borderId="0" xfId="14" applyFont="1" applyFill="1" applyAlignment="1">
      <alignment horizontal="left" wrapText="1"/>
    </xf>
    <xf numFmtId="0" fontId="6" fillId="2" borderId="0" xfId="14" applyFill="1"/>
    <xf numFmtId="0" fontId="6" fillId="2" borderId="4" xfId="14" applyFill="1" applyBorder="1"/>
    <xf numFmtId="4" fontId="6" fillId="2" borderId="4" xfId="14" applyNumberFormat="1" applyFill="1" applyBorder="1" applyAlignment="1">
      <alignment horizontal="right"/>
    </xf>
    <xf numFmtId="0" fontId="3" fillId="0" borderId="0" xfId="0" applyFont="1" applyAlignment="1">
      <alignment vertical="center" wrapText="1"/>
    </xf>
    <xf numFmtId="3" fontId="6" fillId="0" borderId="6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17" fillId="0" borderId="6" xfId="0" applyNumberFormat="1" applyFont="1" applyBorder="1" applyAlignment="1">
      <alignment horizontal="center" vertical="center"/>
    </xf>
    <xf numFmtId="4" fontId="17" fillId="0" borderId="6" xfId="0" applyNumberFormat="1" applyFont="1" applyBorder="1" applyAlignment="1">
      <alignment horizontal="center" vertical="center"/>
    </xf>
    <xf numFmtId="3" fontId="17" fillId="0" borderId="6" xfId="6" applyNumberFormat="1" applyFont="1" applyBorder="1" applyAlignment="1">
      <alignment horizontal="center" vertical="center"/>
    </xf>
    <xf numFmtId="3" fontId="17" fillId="0" borderId="6" xfId="0" quotePrefix="1" applyNumberFormat="1" applyFont="1" applyBorder="1" applyAlignment="1">
      <alignment horizontal="center" vertical="center"/>
    </xf>
    <xf numFmtId="9" fontId="3" fillId="0" borderId="6" xfId="12" applyBorder="1" applyAlignment="1">
      <alignment horizontal="center" vertical="center"/>
    </xf>
    <xf numFmtId="4" fontId="8" fillId="0" borderId="0" xfId="0" applyNumberFormat="1" applyFont="1"/>
    <xf numFmtId="4" fontId="3" fillId="0" borderId="6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75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175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76" fontId="3" fillId="0" borderId="6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175" fontId="2" fillId="0" borderId="23" xfId="0" applyNumberFormat="1" applyFont="1" applyBorder="1" applyAlignment="1">
      <alignment horizontal="center" vertical="center"/>
    </xf>
    <xf numFmtId="4" fontId="3" fillId="0" borderId="23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right" vertical="center"/>
    </xf>
    <xf numFmtId="177" fontId="3" fillId="0" borderId="19" xfId="0" applyNumberFormat="1" applyFont="1" applyBorder="1" applyAlignment="1">
      <alignment horizontal="right" vertical="center"/>
    </xf>
    <xf numFmtId="177" fontId="3" fillId="0" borderId="0" xfId="0" applyNumberFormat="1" applyFont="1" applyProtection="1">
      <protection locked="0"/>
    </xf>
    <xf numFmtId="3" fontId="3" fillId="0" borderId="5" xfId="0" applyNumberFormat="1" applyFont="1" applyBorder="1" applyAlignment="1">
      <alignment horizontal="center" vertical="center"/>
    </xf>
    <xf numFmtId="3" fontId="3" fillId="0" borderId="0" xfId="0" applyNumberFormat="1" applyFont="1" applyProtection="1">
      <protection locked="0"/>
    </xf>
    <xf numFmtId="2" fontId="2" fillId="0" borderId="6" xfId="0" applyNumberFormat="1" applyFont="1" applyBorder="1" applyAlignment="1" applyProtection="1">
      <alignment horizontal="center"/>
      <protection locked="0"/>
    </xf>
    <xf numFmtId="2" fontId="3" fillId="0" borderId="0" xfId="17" applyNumberFormat="1" applyAlignment="1">
      <alignment horizontal="left"/>
    </xf>
    <xf numFmtId="2" fontId="3" fillId="0" borderId="0" xfId="17" applyNumberFormat="1"/>
    <xf numFmtId="0" fontId="3" fillId="0" borderId="0" xfId="17"/>
    <xf numFmtId="2" fontId="3" fillId="0" borderId="0" xfId="17" applyNumberFormat="1" applyAlignment="1">
      <alignment horizontal="center"/>
    </xf>
    <xf numFmtId="0" fontId="3" fillId="0" borderId="6" xfId="17" applyBorder="1" applyAlignment="1">
      <alignment horizontal="left" vertical="center" wrapText="1"/>
    </xf>
    <xf numFmtId="2" fontId="3" fillId="0" borderId="6" xfId="17" applyNumberFormat="1" applyBorder="1" applyAlignment="1">
      <alignment horizontal="center" vertical="center" wrapText="1"/>
    </xf>
    <xf numFmtId="0" fontId="3" fillId="0" borderId="6" xfId="17" applyBorder="1" applyAlignment="1">
      <alignment horizontal="center" vertical="center"/>
    </xf>
    <xf numFmtId="2" fontId="3" fillId="0" borderId="6" xfId="17" applyNumberFormat="1" applyBorder="1" applyAlignment="1">
      <alignment horizontal="center" vertical="center"/>
    </xf>
    <xf numFmtId="0" fontId="3" fillId="0" borderId="6" xfId="17" applyBorder="1" applyAlignment="1">
      <alignment horizontal="left"/>
    </xf>
    <xf numFmtId="2" fontId="3" fillId="0" borderId="6" xfId="17" applyNumberFormat="1" applyBorder="1" applyAlignment="1">
      <alignment horizontal="left"/>
    </xf>
    <xf numFmtId="0" fontId="2" fillId="0" borderId="6" xfId="17" applyFont="1" applyBorder="1"/>
    <xf numFmtId="0" fontId="3" fillId="0" borderId="6" xfId="17" applyBorder="1" applyAlignment="1">
      <alignment horizontal="center"/>
    </xf>
    <xf numFmtId="2" fontId="3" fillId="0" borderId="6" xfId="17" applyNumberFormat="1" applyBorder="1" applyAlignment="1">
      <alignment horizontal="center"/>
    </xf>
    <xf numFmtId="2" fontId="3" fillId="0" borderId="6" xfId="17" applyNumberFormat="1" applyBorder="1"/>
    <xf numFmtId="0" fontId="3" fillId="0" borderId="6" xfId="17" applyBorder="1"/>
    <xf numFmtId="0" fontId="3" fillId="0" borderId="6" xfId="17" applyBorder="1" applyAlignment="1">
      <alignment wrapText="1"/>
    </xf>
    <xf numFmtId="2" fontId="3" fillId="0" borderId="6" xfId="20" applyNumberFormat="1" applyBorder="1"/>
    <xf numFmtId="0" fontId="3" fillId="0" borderId="6" xfId="17" applyBorder="1" applyAlignment="1">
      <alignment horizontal="left" vertical="top"/>
    </xf>
    <xf numFmtId="0" fontId="3" fillId="0" borderId="6" xfId="17" applyBorder="1" applyAlignment="1">
      <alignment vertical="top"/>
    </xf>
    <xf numFmtId="0" fontId="3" fillId="0" borderId="6" xfId="17" applyBorder="1" applyAlignment="1">
      <alignment vertical="top" wrapText="1"/>
    </xf>
    <xf numFmtId="2" fontId="3" fillId="0" borderId="6" xfId="21" applyNumberFormat="1" applyFont="1" applyBorder="1" applyAlignment="1">
      <alignment horizontal="center"/>
    </xf>
    <xf numFmtId="2" fontId="3" fillId="0" borderId="6" xfId="21" applyNumberFormat="1" applyFont="1" applyBorder="1"/>
    <xf numFmtId="2" fontId="2" fillId="0" borderId="18" xfId="17" applyNumberFormat="1" applyFont="1" applyBorder="1" applyAlignment="1">
      <alignment horizontal="left"/>
    </xf>
    <xf numFmtId="2" fontId="2" fillId="0" borderId="25" xfId="17" applyNumberFormat="1" applyFont="1" applyBorder="1" applyAlignment="1">
      <alignment horizontal="left"/>
    </xf>
    <xf numFmtId="0" fontId="3" fillId="0" borderId="25" xfId="17" applyBorder="1" applyAlignment="1">
      <alignment horizontal="left"/>
    </xf>
    <xf numFmtId="0" fontId="3" fillId="0" borderId="25" xfId="17" applyBorder="1" applyAlignment="1">
      <alignment horizontal="center"/>
    </xf>
    <xf numFmtId="2" fontId="3" fillId="0" borderId="25" xfId="17" applyNumberFormat="1" applyBorder="1" applyAlignment="1">
      <alignment horizontal="center"/>
    </xf>
    <xf numFmtId="2" fontId="3" fillId="0" borderId="32" xfId="17" applyNumberFormat="1" applyBorder="1"/>
    <xf numFmtId="2" fontId="6" fillId="0" borderId="6" xfId="16" applyNumberFormat="1" applyFill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/>
    <xf numFmtId="2" fontId="6" fillId="0" borderId="8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6" fillId="0" borderId="6" xfId="2" applyNumberFormat="1" applyFont="1" applyBorder="1" applyAlignment="1">
      <alignment horizontal="right"/>
    </xf>
    <xf numFmtId="2" fontId="3" fillId="0" borderId="6" xfId="0" applyNumberFormat="1" applyFont="1" applyBorder="1" applyProtection="1">
      <protection locked="0"/>
    </xf>
    <xf numFmtId="2" fontId="15" fillId="0" borderId="6" xfId="0" applyNumberFormat="1" applyFont="1" applyBorder="1" applyAlignment="1" applyProtection="1">
      <alignment horizontal="right"/>
      <protection locked="0"/>
    </xf>
    <xf numFmtId="2" fontId="3" fillId="0" borderId="6" xfId="2" quotePrefix="1" applyNumberFormat="1" applyBorder="1" applyAlignment="1">
      <alignment horizontal="center"/>
    </xf>
    <xf numFmtId="2" fontId="3" fillId="0" borderId="6" xfId="2" applyNumberFormat="1" applyBorder="1" applyAlignment="1">
      <alignment horizontal="right"/>
    </xf>
    <xf numFmtId="2" fontId="3" fillId="0" borderId="6" xfId="2" applyNumberFormat="1" applyBorder="1" applyAlignment="1">
      <alignment horizontal="center"/>
    </xf>
    <xf numFmtId="2" fontId="3" fillId="0" borderId="6" xfId="12" applyNumberFormat="1" applyBorder="1" applyProtection="1">
      <alignment horizontal="right"/>
      <protection locked="0"/>
    </xf>
    <xf numFmtId="2" fontId="15" fillId="0" borderId="6" xfId="0" applyNumberFormat="1" applyFont="1" applyBorder="1" applyProtection="1">
      <protection locked="0"/>
    </xf>
    <xf numFmtId="2" fontId="6" fillId="0" borderId="5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Protection="1">
      <protection locked="0"/>
    </xf>
    <xf numFmtId="2" fontId="6" fillId="2" borderId="0" xfId="0" applyNumberFormat="1" applyFont="1" applyFill="1"/>
    <xf numFmtId="2" fontId="2" fillId="2" borderId="0" xfId="0" applyNumberFormat="1" applyFont="1" applyFill="1" applyAlignment="1">
      <alignment horizontal="right"/>
    </xf>
    <xf numFmtId="2" fontId="6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/>
    <xf numFmtId="2" fontId="6" fillId="2" borderId="8" xfId="0" applyNumberFormat="1" applyFont="1" applyFill="1" applyBorder="1" applyAlignment="1">
      <alignment horizontal="center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>
      <alignment horizontal="centerContinuous"/>
    </xf>
    <xf numFmtId="2" fontId="6" fillId="2" borderId="6" xfId="0" applyNumberFormat="1" applyFont="1" applyFill="1" applyBorder="1" applyAlignment="1">
      <alignment horizontal="center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2" fontId="6" fillId="2" borderId="9" xfId="0" applyNumberFormat="1" applyFont="1" applyFill="1" applyBorder="1" applyAlignment="1">
      <alignment horizontal="center"/>
    </xf>
    <xf numFmtId="2" fontId="6" fillId="2" borderId="9" xfId="0" applyNumberFormat="1" applyFon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Protection="1">
      <protection locked="0"/>
    </xf>
    <xf numFmtId="2" fontId="6" fillId="2" borderId="6" xfId="2" applyNumberFormat="1" applyFont="1" applyFill="1" applyBorder="1" applyAlignment="1">
      <alignment horizontal="right"/>
    </xf>
    <xf numFmtId="2" fontId="6" fillId="2" borderId="6" xfId="0" applyNumberFormat="1" applyFont="1" applyFill="1" applyBorder="1" applyProtection="1">
      <protection locked="0"/>
    </xf>
    <xf numFmtId="2" fontId="6" fillId="2" borderId="6" xfId="2" applyNumberFormat="1" applyFont="1" applyFill="1" applyBorder="1" applyAlignment="1">
      <alignment horizontal="center"/>
    </xf>
    <xf numFmtId="2" fontId="15" fillId="2" borderId="6" xfId="0" applyNumberFormat="1" applyFont="1" applyFill="1" applyBorder="1" applyAlignment="1" applyProtection="1">
      <alignment horizontal="right"/>
      <protection locked="0"/>
    </xf>
    <xf numFmtId="2" fontId="3" fillId="2" borderId="6" xfId="2" quotePrefix="1" applyNumberFormat="1" applyFill="1" applyBorder="1" applyAlignment="1">
      <alignment horizontal="center"/>
    </xf>
    <xf numFmtId="2" fontId="6" fillId="2" borderId="6" xfId="12" applyNumberFormat="1" applyFont="1" applyFill="1" applyBorder="1" applyProtection="1">
      <alignment horizontal="right"/>
      <protection locked="0"/>
    </xf>
    <xf numFmtId="2" fontId="6" fillId="2" borderId="6" xfId="16" applyNumberFormat="1" applyFill="1" applyBorder="1" applyAlignment="1">
      <alignment horizontal="center"/>
    </xf>
    <xf numFmtId="2" fontId="15" fillId="2" borderId="6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5" xfId="0" applyNumberFormat="1" applyFont="1" applyFill="1" applyBorder="1" applyAlignment="1">
      <alignment horizontal="center"/>
    </xf>
    <xf numFmtId="2" fontId="6" fillId="2" borderId="11" xfId="0" applyNumberFormat="1" applyFont="1" applyFill="1" applyBorder="1" applyProtection="1">
      <protection locked="0"/>
    </xf>
    <xf numFmtId="2" fontId="6" fillId="2" borderId="8" xfId="0" applyNumberFormat="1" applyFont="1" applyFill="1" applyBorder="1"/>
    <xf numFmtId="2" fontId="6" fillId="2" borderId="12" xfId="0" applyNumberFormat="1" applyFont="1" applyFill="1" applyBorder="1" applyProtection="1">
      <protection locked="0"/>
    </xf>
    <xf numFmtId="2" fontId="6" fillId="2" borderId="4" xfId="0" applyNumberFormat="1" applyFont="1" applyFill="1" applyBorder="1" applyAlignment="1">
      <alignment horizontal="center"/>
    </xf>
    <xf numFmtId="2" fontId="6" fillId="2" borderId="14" xfId="0" applyNumberFormat="1" applyFont="1" applyFill="1" applyBorder="1" applyProtection="1">
      <protection locked="0"/>
    </xf>
    <xf numFmtId="2" fontId="6" fillId="2" borderId="9" xfId="0" applyNumberFormat="1" applyFont="1" applyFill="1" applyBorder="1"/>
    <xf numFmtId="2" fontId="3" fillId="0" borderId="6" xfId="0" applyNumberFormat="1" applyFont="1" applyBorder="1" applyAlignment="1">
      <alignment horizontal="center"/>
    </xf>
    <xf numFmtId="2" fontId="3" fillId="0" borderId="6" xfId="0" quotePrefix="1" applyNumberFormat="1" applyFont="1" applyBorder="1" applyAlignment="1">
      <alignment horizontal="center"/>
    </xf>
    <xf numFmtId="2" fontId="3" fillId="0" borderId="0" xfId="0" applyNumberFormat="1" applyFont="1" applyProtection="1">
      <protection locked="0"/>
    </xf>
    <xf numFmtId="2" fontId="0" fillId="0" borderId="0" xfId="0" applyNumberFormat="1" applyProtection="1">
      <protection locked="0"/>
    </xf>
    <xf numFmtId="2" fontId="6" fillId="0" borderId="11" xfId="0" applyNumberFormat="1" applyFont="1" applyBorder="1" applyAlignment="1" applyProtection="1">
      <alignment horizontal="right"/>
      <protection locked="0"/>
    </xf>
    <xf numFmtId="2" fontId="6" fillId="0" borderId="14" xfId="0" applyNumberFormat="1" applyFont="1" applyBorder="1" applyAlignment="1" applyProtection="1">
      <alignment horizontal="right"/>
      <protection locked="0"/>
    </xf>
    <xf numFmtId="2" fontId="3" fillId="0" borderId="6" xfId="2" applyNumberFormat="1" applyBorder="1" applyAlignment="1" applyProtection="1">
      <alignment horizontal="center"/>
    </xf>
    <xf numFmtId="2" fontId="6" fillId="0" borderId="6" xfId="12" applyNumberFormat="1" applyFont="1" applyBorder="1" applyProtection="1">
      <alignment horizontal="right"/>
      <protection locked="0"/>
    </xf>
    <xf numFmtId="2" fontId="3" fillId="0" borderId="6" xfId="18" applyNumberFormat="1" applyFont="1" applyBorder="1" applyAlignment="1" applyProtection="1">
      <alignment horizontal="center"/>
      <protection locked="0"/>
    </xf>
    <xf numFmtId="0" fontId="3" fillId="0" borderId="6" xfId="20" applyBorder="1" applyAlignment="1">
      <alignment horizontal="left" vertical="top"/>
    </xf>
    <xf numFmtId="170" fontId="3" fillId="0" borderId="6" xfId="18" applyNumberFormat="1" applyFont="1" applyBorder="1" applyAlignment="1" applyProtection="1">
      <alignment horizontal="center"/>
      <protection locked="0"/>
    </xf>
    <xf numFmtId="2" fontId="3" fillId="0" borderId="6" xfId="18" quotePrefix="1" applyNumberFormat="1" applyFont="1" applyBorder="1" applyAlignment="1">
      <alignment horizontal="center"/>
    </xf>
    <xf numFmtId="164" fontId="6" fillId="0" borderId="0" xfId="0" applyNumberFormat="1" applyFont="1"/>
    <xf numFmtId="3" fontId="3" fillId="0" borderId="7" xfId="2" applyBorder="1" applyAlignment="1" applyProtection="1">
      <alignment horizontal="center"/>
      <protection locked="0"/>
    </xf>
    <xf numFmtId="9" fontId="3" fillId="0" borderId="6" xfId="12" quotePrefix="1" applyBorder="1" applyAlignment="1">
      <alignment horizontal="center"/>
    </xf>
    <xf numFmtId="3" fontId="3" fillId="0" borderId="7" xfId="18" applyNumberFormat="1" applyFont="1" applyBorder="1" applyAlignment="1" applyProtection="1">
      <alignment horizontal="center"/>
      <protection locked="0"/>
    </xf>
    <xf numFmtId="2" fontId="3" fillId="0" borderId="7" xfId="18" applyNumberFormat="1" applyFont="1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6" xfId="0" applyBorder="1" applyProtection="1">
      <protection locked="0"/>
    </xf>
    <xf numFmtId="170" fontId="0" fillId="0" borderId="0" xfId="0" applyNumberFormat="1" applyProtection="1">
      <protection locked="0"/>
    </xf>
    <xf numFmtId="1" fontId="24" fillId="0" borderId="6" xfId="0" applyNumberFormat="1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4" fontId="24" fillId="0" borderId="6" xfId="0" applyNumberFormat="1" applyFont="1" applyBorder="1" applyAlignment="1">
      <alignment horizontal="center" vertical="center"/>
    </xf>
    <xf numFmtId="176" fontId="24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top"/>
    </xf>
    <xf numFmtId="1" fontId="24" fillId="0" borderId="6" xfId="0" applyNumberFormat="1" applyFont="1" applyBorder="1" applyAlignment="1">
      <alignment horizontal="center" vertical="top" wrapText="1"/>
    </xf>
    <xf numFmtId="4" fontId="24" fillId="0" borderId="6" xfId="0" applyNumberFormat="1" applyFont="1" applyBorder="1" applyAlignment="1" applyProtection="1">
      <alignment vertical="top"/>
      <protection locked="0"/>
    </xf>
    <xf numFmtId="4" fontId="6" fillId="0" borderId="6" xfId="2" applyNumberFormat="1" applyFont="1" applyBorder="1" applyAlignment="1">
      <alignment horizontal="right" vertical="top"/>
    </xf>
    <xf numFmtId="3" fontId="6" fillId="0" borderId="6" xfId="2" applyFont="1" applyBorder="1" applyAlignment="1">
      <alignment horizontal="center" vertical="top"/>
    </xf>
    <xf numFmtId="4" fontId="3" fillId="0" borderId="6" xfId="0" applyNumberFormat="1" applyFont="1" applyBorder="1" applyAlignment="1" applyProtection="1">
      <alignment vertical="top"/>
      <protection locked="0"/>
    </xf>
    <xf numFmtId="0" fontId="6" fillId="0" borderId="6" xfId="0" applyFont="1" applyBorder="1" applyAlignment="1">
      <alignment horizontal="center" vertical="top"/>
    </xf>
    <xf numFmtId="3" fontId="6" fillId="0" borderId="6" xfId="0" applyNumberFormat="1" applyFont="1" applyBorder="1" applyAlignment="1">
      <alignment horizontal="center" vertical="top"/>
    </xf>
    <xf numFmtId="1" fontId="3" fillId="0" borderId="6" xfId="0" applyNumberFormat="1" applyFont="1" applyBorder="1" applyAlignment="1">
      <alignment horizontal="center" vertical="top" wrapText="1"/>
    </xf>
    <xf numFmtId="164" fontId="2" fillId="0" borderId="6" xfId="2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49" fontId="2" fillId="0" borderId="17" xfId="19" applyNumberFormat="1" applyFont="1" applyBorder="1" applyAlignment="1">
      <alignment horizontal="center" vertical="center"/>
    </xf>
    <xf numFmtId="0" fontId="2" fillId="0" borderId="17" xfId="19" applyFont="1" applyBorder="1" applyAlignment="1">
      <alignment horizontal="left" vertical="center" wrapText="1"/>
    </xf>
    <xf numFmtId="0" fontId="2" fillId="0" borderId="17" xfId="19" applyFont="1" applyBorder="1" applyAlignment="1">
      <alignment horizontal="center" vertical="center"/>
    </xf>
    <xf numFmtId="175" fontId="2" fillId="0" borderId="18" xfId="19" applyNumberFormat="1" applyFont="1" applyBorder="1" applyAlignment="1">
      <alignment horizontal="center" vertical="center"/>
    </xf>
    <xf numFmtId="4" fontId="2" fillId="0" borderId="17" xfId="19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right" vertical="center"/>
    </xf>
    <xf numFmtId="164" fontId="2" fillId="2" borderId="6" xfId="2" applyNumberFormat="1" applyFont="1" applyFill="1" applyBorder="1" applyAlignment="1">
      <alignment horizontal="right"/>
    </xf>
    <xf numFmtId="0" fontId="21" fillId="0" borderId="6" xfId="0" applyFont="1" applyBorder="1" applyProtection="1">
      <protection locked="0"/>
    </xf>
    <xf numFmtId="0" fontId="21" fillId="0" borderId="7" xfId="0" applyFont="1" applyBorder="1" applyProtection="1">
      <protection locked="0"/>
    </xf>
    <xf numFmtId="0" fontId="21" fillId="0" borderId="0" xfId="0" applyFont="1" applyProtection="1">
      <protection locked="0"/>
    </xf>
    <xf numFmtId="0" fontId="21" fillId="0" borderId="12" xfId="0" applyFont="1" applyBorder="1" applyProtection="1">
      <protection locked="0"/>
    </xf>
    <xf numFmtId="0" fontId="21" fillId="0" borderId="6" xfId="0" applyFont="1" applyBorder="1" applyAlignment="1" applyProtection="1">
      <alignment horizontal="centerContinuous"/>
      <protection locked="0"/>
    </xf>
    <xf numFmtId="169" fontId="21" fillId="0" borderId="6" xfId="0" applyNumberFormat="1" applyFont="1" applyBorder="1" applyAlignment="1" applyProtection="1">
      <alignment horizontal="center"/>
      <protection locked="0"/>
    </xf>
    <xf numFmtId="2" fontId="21" fillId="0" borderId="6" xfId="0" applyNumberFormat="1" applyFont="1" applyBorder="1" applyProtection="1">
      <protection locked="0"/>
    </xf>
    <xf numFmtId="164" fontId="2" fillId="0" borderId="6" xfId="2" applyNumberFormat="1" applyFont="1" applyBorder="1" applyAlignment="1" applyProtection="1">
      <alignment horizontal="right"/>
      <protection locked="0"/>
    </xf>
    <xf numFmtId="0" fontId="3" fillId="0" borderId="15" xfId="0" applyFont="1" applyBorder="1" applyAlignment="1" applyProtection="1">
      <alignment vertical="top"/>
      <protection locked="0"/>
    </xf>
    <xf numFmtId="4" fontId="3" fillId="0" borderId="12" xfId="0" quotePrefix="1" applyNumberFormat="1" applyFont="1" applyBorder="1" applyAlignment="1">
      <alignment horizontal="center"/>
    </xf>
    <xf numFmtId="164" fontId="24" fillId="0" borderId="6" xfId="0" applyNumberFormat="1" applyFont="1" applyBorder="1" applyAlignment="1" applyProtection="1">
      <alignment horizontal="center"/>
      <protection locked="0"/>
    </xf>
    <xf numFmtId="164" fontId="6" fillId="0" borderId="6" xfId="0" applyNumberFormat="1" applyFont="1" applyBorder="1" applyAlignment="1" applyProtection="1">
      <alignment horizontal="center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6" xfId="2" applyNumberFormat="1" applyFont="1" applyBorder="1" applyAlignment="1">
      <alignment horizontal="center"/>
    </xf>
    <xf numFmtId="4" fontId="3" fillId="0" borderId="12" xfId="0" applyNumberFormat="1" applyFont="1" applyBorder="1" applyAlignment="1" applyProtection="1">
      <alignment horizontal="center"/>
      <protection locked="0"/>
    </xf>
    <xf numFmtId="164" fontId="3" fillId="0" borderId="6" xfId="2" applyNumberFormat="1" applyBorder="1" applyAlignment="1">
      <alignment horizontal="center"/>
    </xf>
    <xf numFmtId="164" fontId="6" fillId="0" borderId="12" xfId="0" applyNumberFormat="1" applyFont="1" applyBorder="1" applyAlignment="1" applyProtection="1">
      <alignment horizontal="center" vertical="center"/>
      <protection locked="0"/>
    </xf>
    <xf numFmtId="164" fontId="6" fillId="0" borderId="12" xfId="2" applyNumberFormat="1" applyFont="1" applyBorder="1" applyAlignment="1">
      <alignment horizontal="center"/>
    </xf>
    <xf numFmtId="4" fontId="6" fillId="0" borderId="12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>
      <alignment horizontal="center"/>
    </xf>
    <xf numFmtId="164" fontId="2" fillId="0" borderId="6" xfId="2" applyNumberFormat="1" applyFont="1" applyBorder="1" applyAlignment="1">
      <alignment horizontal="center"/>
    </xf>
    <xf numFmtId="164" fontId="6" fillId="0" borderId="6" xfId="2" applyNumberFormat="1" applyFont="1" applyBorder="1"/>
    <xf numFmtId="164" fontId="3" fillId="0" borderId="6" xfId="2" applyNumberFormat="1" applyBorder="1"/>
    <xf numFmtId="164" fontId="6" fillId="0" borderId="8" xfId="0" applyNumberFormat="1" applyFont="1" applyBorder="1" applyProtection="1">
      <protection locked="0"/>
    </xf>
    <xf numFmtId="164" fontId="6" fillId="0" borderId="6" xfId="2" applyNumberFormat="1" applyFont="1" applyBorder="1" applyAlignment="1" applyProtection="1">
      <alignment horizontal="right"/>
      <protection locked="0"/>
    </xf>
    <xf numFmtId="164" fontId="3" fillId="0" borderId="0" xfId="2" applyNumberFormat="1" applyBorder="1"/>
    <xf numFmtId="164" fontId="2" fillId="0" borderId="0" xfId="18" applyNumberFormat="1" applyFont="1" applyAlignment="1" applyProtection="1">
      <alignment horizontal="right"/>
      <protection locked="0"/>
    </xf>
    <xf numFmtId="164" fontId="2" fillId="0" borderId="4" xfId="18" applyNumberFormat="1" applyFont="1" applyBorder="1" applyProtection="1">
      <protection locked="0"/>
    </xf>
    <xf numFmtId="164" fontId="2" fillId="0" borderId="6" xfId="18" applyNumberFormat="1" applyFont="1" applyBorder="1" applyAlignment="1" applyProtection="1">
      <alignment horizontal="centerContinuous"/>
      <protection locked="0"/>
    </xf>
    <xf numFmtId="164" fontId="3" fillId="0" borderId="9" xfId="18" applyNumberFormat="1" applyFont="1" applyBorder="1" applyAlignment="1" applyProtection="1">
      <alignment horizontal="center"/>
      <protection locked="0"/>
    </xf>
    <xf numFmtId="164" fontId="3" fillId="0" borderId="0" xfId="18" applyNumberFormat="1" applyFont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12" xfId="0" applyNumberFormat="1" applyFont="1" applyBorder="1" applyProtection="1">
      <protection locked="0"/>
    </xf>
    <xf numFmtId="2" fontId="2" fillId="0" borderId="12" xfId="0" applyNumberFormat="1" applyFont="1" applyBorder="1" applyAlignment="1" applyProtection="1">
      <alignment horizontal="right"/>
      <protection locked="0"/>
    </xf>
    <xf numFmtId="164" fontId="7" fillId="0" borderId="4" xfId="0" applyNumberFormat="1" applyFont="1" applyBorder="1"/>
    <xf numFmtId="164" fontId="7" fillId="0" borderId="6" xfId="0" applyNumberFormat="1" applyFont="1" applyBorder="1" applyAlignment="1">
      <alignment horizontal="centerContinuous"/>
    </xf>
    <xf numFmtId="164" fontId="6" fillId="0" borderId="6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8" xfId="0" applyNumberFormat="1" applyFont="1" applyBorder="1"/>
    <xf numFmtId="164" fontId="6" fillId="0" borderId="9" xfId="0" applyNumberFormat="1" applyFont="1" applyBorder="1"/>
    <xf numFmtId="164" fontId="6" fillId="0" borderId="4" xfId="0" applyNumberFormat="1" applyFont="1" applyBorder="1"/>
    <xf numFmtId="164" fontId="3" fillId="0" borderId="6" xfId="2" applyNumberFormat="1" applyBorder="1" applyAlignment="1" applyProtection="1">
      <alignment horizontal="right"/>
    </xf>
    <xf numFmtId="164" fontId="3" fillId="0" borderId="6" xfId="17" applyNumberFormat="1" applyBorder="1"/>
    <xf numFmtId="164" fontId="2" fillId="0" borderId="17" xfId="17" applyNumberFormat="1" applyFont="1" applyBorder="1"/>
    <xf numFmtId="164" fontId="3" fillId="0" borderId="0" xfId="17" applyNumberFormat="1"/>
    <xf numFmtId="164" fontId="6" fillId="0" borderId="0" xfId="0" applyNumberFormat="1" applyFont="1" applyProtection="1">
      <protection locked="0"/>
    </xf>
    <xf numFmtId="164" fontId="7" fillId="0" borderId="0" xfId="0" applyNumberFormat="1" applyFont="1" applyAlignment="1" applyProtection="1">
      <alignment horizontal="right"/>
      <protection locked="0"/>
    </xf>
    <xf numFmtId="164" fontId="7" fillId="0" borderId="8" xfId="0" applyNumberFormat="1" applyFont="1" applyBorder="1" applyAlignment="1" applyProtection="1">
      <alignment horizontal="center"/>
      <protection locked="0"/>
    </xf>
    <xf numFmtId="164" fontId="7" fillId="0" borderId="6" xfId="0" applyNumberFormat="1" applyFont="1" applyBorder="1" applyAlignment="1" applyProtection="1">
      <alignment horizontal="centerContinuous"/>
      <protection locked="0"/>
    </xf>
    <xf numFmtId="164" fontId="7" fillId="0" borderId="6" xfId="0" applyNumberFormat="1" applyFont="1" applyBorder="1" applyProtection="1">
      <protection locked="0"/>
    </xf>
    <xf numFmtId="164" fontId="7" fillId="0" borderId="9" xfId="0" applyNumberFormat="1" applyFont="1" applyBorder="1" applyAlignment="1" applyProtection="1">
      <alignment horizontal="center"/>
      <protection locked="0"/>
    </xf>
    <xf numFmtId="164" fontId="6" fillId="0" borderId="9" xfId="0" applyNumberFormat="1" applyFont="1" applyBorder="1" applyProtection="1">
      <protection locked="0"/>
    </xf>
    <xf numFmtId="3" fontId="2" fillId="0" borderId="17" xfId="19" applyNumberFormat="1" applyFont="1" applyBorder="1" applyAlignment="1">
      <alignment horizontal="center" vertical="center"/>
    </xf>
    <xf numFmtId="175" fontId="2" fillId="0" borderId="17" xfId="19" applyNumberFormat="1" applyFont="1" applyBorder="1" applyAlignment="1">
      <alignment horizontal="center" vertical="center"/>
    </xf>
    <xf numFmtId="3" fontId="24" fillId="0" borderId="6" xfId="0" applyNumberFormat="1" applyFont="1" applyBorder="1" applyAlignment="1">
      <alignment horizontal="center" vertical="center"/>
    </xf>
    <xf numFmtId="0" fontId="25" fillId="0" borderId="6" xfId="0" applyFont="1" applyBorder="1" applyProtection="1">
      <protection locked="0"/>
    </xf>
    <xf numFmtId="0" fontId="25" fillId="0" borderId="7" xfId="0" applyFont="1" applyBorder="1" applyProtection="1">
      <protection locked="0"/>
    </xf>
    <xf numFmtId="0" fontId="25" fillId="0" borderId="0" xfId="0" applyFont="1" applyProtection="1">
      <protection locked="0"/>
    </xf>
    <xf numFmtId="0" fontId="25" fillId="0" borderId="12" xfId="0" applyFont="1" applyBorder="1" applyProtection="1">
      <protection locked="0"/>
    </xf>
    <xf numFmtId="0" fontId="24" fillId="0" borderId="6" xfId="0" applyFont="1" applyBorder="1" applyAlignment="1" applyProtection="1">
      <alignment horizontal="centerContinuous"/>
      <protection locked="0"/>
    </xf>
    <xf numFmtId="1" fontId="24" fillId="0" borderId="6" xfId="2" applyNumberFormat="1" applyFont="1" applyBorder="1" applyAlignment="1" applyProtection="1">
      <alignment horizontal="center"/>
      <protection locked="0"/>
    </xf>
    <xf numFmtId="4" fontId="24" fillId="0" borderId="6" xfId="1" applyFont="1" applyBorder="1" applyProtection="1">
      <protection locked="0"/>
    </xf>
    <xf numFmtId="0" fontId="24" fillId="0" borderId="7" xfId="0" applyFont="1" applyBorder="1" applyProtection="1">
      <protection locked="0"/>
    </xf>
    <xf numFmtId="0" fontId="24" fillId="0" borderId="0" xfId="0" applyFont="1" applyProtection="1">
      <protection locked="0"/>
    </xf>
    <xf numFmtId="0" fontId="24" fillId="0" borderId="12" xfId="0" applyFont="1" applyBorder="1" applyProtection="1">
      <protection locked="0"/>
    </xf>
    <xf numFmtId="0" fontId="24" fillId="0" borderId="6" xfId="0" applyFont="1" applyBorder="1" applyProtection="1">
      <protection locked="0"/>
    </xf>
    <xf numFmtId="169" fontId="24" fillId="0" borderId="6" xfId="2" applyNumberFormat="1" applyFont="1" applyBorder="1" applyAlignment="1" applyProtection="1">
      <alignment horizontal="center"/>
      <protection locked="0"/>
    </xf>
    <xf numFmtId="164" fontId="6" fillId="0" borderId="11" xfId="0" applyNumberFormat="1" applyFont="1" applyBorder="1" applyProtection="1">
      <protection locked="0"/>
    </xf>
    <xf numFmtId="164" fontId="7" fillId="0" borderId="12" xfId="0" applyNumberFormat="1" applyFont="1" applyBorder="1" applyAlignment="1" applyProtection="1">
      <alignment horizontal="right"/>
      <protection locked="0"/>
    </xf>
    <xf numFmtId="164" fontId="6" fillId="0" borderId="14" xfId="0" applyNumberFormat="1" applyFont="1" applyBorder="1" applyProtection="1">
      <protection locked="0"/>
    </xf>
    <xf numFmtId="164" fontId="6" fillId="0" borderId="8" xfId="0" applyNumberFormat="1" applyFont="1" applyBorder="1" applyAlignment="1" applyProtection="1">
      <alignment horizontal="center"/>
      <protection locked="0"/>
    </xf>
    <xf numFmtId="164" fontId="6" fillId="0" borderId="9" xfId="0" applyNumberFormat="1" applyFont="1" applyBorder="1" applyAlignment="1" applyProtection="1">
      <alignment horizontal="center"/>
      <protection locked="0"/>
    </xf>
    <xf numFmtId="164" fontId="21" fillId="0" borderId="6" xfId="2" applyNumberFormat="1" applyFont="1" applyBorder="1"/>
    <xf numFmtId="164" fontId="24" fillId="0" borderId="6" xfId="2" applyNumberFormat="1" applyFont="1" applyBorder="1" applyAlignment="1">
      <alignment horizontal="right"/>
    </xf>
    <xf numFmtId="164" fontId="24" fillId="0" borderId="6" xfId="2" applyNumberFormat="1" applyFont="1" applyBorder="1"/>
    <xf numFmtId="164" fontId="16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6" fillId="0" borderId="0" xfId="0" applyNumberFormat="1" applyFont="1" applyAlignment="1" applyProtection="1">
      <alignment horizontal="right"/>
      <protection locked="0"/>
    </xf>
    <xf numFmtId="164" fontId="6" fillId="0" borderId="8" xfId="0" applyNumberFormat="1" applyFont="1" applyBorder="1" applyAlignment="1" applyProtection="1">
      <alignment horizontal="right"/>
      <protection locked="0"/>
    </xf>
    <xf numFmtId="164" fontId="7" fillId="0" borderId="6" xfId="0" applyNumberFormat="1" applyFont="1" applyBorder="1" applyAlignment="1" applyProtection="1">
      <alignment horizontal="center"/>
      <protection locked="0"/>
    </xf>
    <xf numFmtId="164" fontId="6" fillId="0" borderId="6" xfId="0" applyNumberFormat="1" applyFont="1" applyBorder="1" applyAlignment="1" applyProtection="1">
      <alignment horizontal="right"/>
      <protection locked="0"/>
    </xf>
    <xf numFmtId="164" fontId="6" fillId="0" borderId="9" xfId="0" applyNumberFormat="1" applyFont="1" applyBorder="1" applyAlignment="1" applyProtection="1">
      <alignment horizontal="right"/>
      <protection locked="0"/>
    </xf>
    <xf numFmtId="178" fontId="3" fillId="0" borderId="6" xfId="0" applyNumberFormat="1" applyFont="1" applyBorder="1" applyAlignment="1" applyProtection="1">
      <alignment horizontal="center"/>
      <protection locked="0"/>
    </xf>
    <xf numFmtId="0" fontId="2" fillId="0" borderId="29" xfId="0" applyFont="1" applyBorder="1" applyAlignment="1" applyProtection="1">
      <alignment horizontal="left"/>
      <protection locked="0"/>
    </xf>
    <xf numFmtId="3" fontId="3" fillId="0" borderId="6" xfId="2" applyBorder="1" applyAlignment="1" applyProtection="1">
      <alignment horizontal="right"/>
      <protection locked="0"/>
    </xf>
    <xf numFmtId="0" fontId="3" fillId="0" borderId="29" xfId="0" applyFont="1" applyBorder="1" applyProtection="1">
      <protection locked="0"/>
    </xf>
    <xf numFmtId="178" fontId="3" fillId="0" borderId="6" xfId="2" applyNumberFormat="1" applyBorder="1" applyAlignment="1">
      <alignment horizontal="left"/>
    </xf>
    <xf numFmtId="1" fontId="3" fillId="0" borderId="6" xfId="0" applyNumberFormat="1" applyFont="1" applyBorder="1" applyAlignment="1" applyProtection="1">
      <alignment horizontal="right"/>
      <protection locked="0"/>
    </xf>
    <xf numFmtId="2" fontId="3" fillId="0" borderId="6" xfId="0" applyNumberFormat="1" applyFont="1" applyBorder="1" applyAlignment="1" applyProtection="1">
      <alignment horizontal="right"/>
      <protection locked="0"/>
    </xf>
    <xf numFmtId="3" fontId="3" fillId="0" borderId="7" xfId="2" applyBorder="1" applyAlignment="1" applyProtection="1">
      <alignment horizontal="center" vertical="center"/>
      <protection locked="0"/>
    </xf>
    <xf numFmtId="178" fontId="3" fillId="0" borderId="6" xfId="0" applyNumberFormat="1" applyFont="1" applyBorder="1" applyAlignment="1" applyProtection="1">
      <alignment horizontal="center" vertical="center"/>
      <protection locked="0"/>
    </xf>
    <xf numFmtId="3" fontId="2" fillId="0" borderId="6" xfId="0" applyNumberFormat="1" applyFont="1" applyBorder="1" applyAlignment="1">
      <alignment horizontal="center"/>
    </xf>
    <xf numFmtId="174" fontId="3" fillId="0" borderId="6" xfId="2" applyNumberFormat="1" applyBorder="1" applyAlignment="1">
      <alignment horizontal="center"/>
    </xf>
    <xf numFmtId="174" fontId="3" fillId="0" borderId="12" xfId="2" applyNumberFormat="1" applyBorder="1" applyAlignment="1">
      <alignment horizontal="center"/>
    </xf>
    <xf numFmtId="3" fontId="2" fillId="0" borderId="6" xfId="0" applyNumberFormat="1" applyFont="1" applyBorder="1" applyAlignment="1" applyProtection="1">
      <alignment horizontal="center"/>
      <protection locked="0"/>
    </xf>
    <xf numFmtId="0" fontId="3" fillId="0" borderId="0" xfId="18" applyFont="1" applyAlignment="1" applyProtection="1">
      <alignment horizontal="left" vertical="top" wrapText="1"/>
      <protection locked="0"/>
    </xf>
    <xf numFmtId="0" fontId="3" fillId="0" borderId="12" xfId="18" applyFont="1" applyBorder="1" applyAlignment="1" applyProtection="1">
      <alignment horizontal="left" vertical="top" wrapText="1"/>
      <protection locked="0"/>
    </xf>
    <xf numFmtId="0" fontId="3" fillId="0" borderId="7" xfId="18" applyFont="1" applyBorder="1" applyAlignment="1" applyProtection="1">
      <alignment horizontal="left" vertical="top" wrapText="1"/>
      <protection locked="0"/>
    </xf>
    <xf numFmtId="0" fontId="2" fillId="0" borderId="15" xfId="0" applyFont="1" applyBorder="1" applyProtection="1">
      <protection locked="0"/>
    </xf>
    <xf numFmtId="0" fontId="2" fillId="0" borderId="33" xfId="18" applyFont="1" applyBorder="1" applyAlignment="1" applyProtection="1">
      <alignment horizontal="center"/>
      <protection locked="0"/>
    </xf>
    <xf numFmtId="0" fontId="2" fillId="0" borderId="34" xfId="18" applyFont="1" applyBorder="1" applyProtection="1">
      <protection locked="0"/>
    </xf>
    <xf numFmtId="0" fontId="2" fillId="0" borderId="26" xfId="18" applyFont="1" applyBorder="1" applyProtection="1">
      <protection locked="0"/>
    </xf>
    <xf numFmtId="0" fontId="3" fillId="0" borderId="26" xfId="18" applyFont="1" applyBorder="1" applyAlignment="1" applyProtection="1">
      <alignment horizontal="center"/>
      <protection locked="0"/>
    </xf>
    <xf numFmtId="3" fontId="3" fillId="0" borderId="26" xfId="18" applyNumberFormat="1" applyFont="1" applyBorder="1" applyProtection="1">
      <protection locked="0"/>
    </xf>
    <xf numFmtId="4" fontId="3" fillId="0" borderId="35" xfId="18" applyNumberFormat="1" applyFont="1" applyBorder="1" applyProtection="1">
      <protection locked="0"/>
    </xf>
    <xf numFmtId="164" fontId="2" fillId="0" borderId="36" xfId="2" applyNumberFormat="1" applyFont="1" applyBorder="1" applyAlignment="1" applyProtection="1">
      <alignment horizontal="right"/>
      <protection locked="0"/>
    </xf>
    <xf numFmtId="0" fontId="3" fillId="0" borderId="37" xfId="18" applyFont="1" applyBorder="1" applyProtection="1">
      <protection locked="0"/>
    </xf>
    <xf numFmtId="0" fontId="3" fillId="0" borderId="38" xfId="18" applyFont="1" applyBorder="1" applyProtection="1">
      <protection locked="0"/>
    </xf>
    <xf numFmtId="0" fontId="3" fillId="0" borderId="39" xfId="18" applyFont="1" applyBorder="1" applyProtection="1">
      <protection locked="0"/>
    </xf>
    <xf numFmtId="0" fontId="3" fillId="0" borderId="39" xfId="18" applyFont="1" applyBorder="1" applyAlignment="1" applyProtection="1">
      <alignment horizontal="center"/>
      <protection locked="0"/>
    </xf>
    <xf numFmtId="3" fontId="3" fillId="0" borderId="39" xfId="18" applyNumberFormat="1" applyFont="1" applyBorder="1" applyProtection="1">
      <protection locked="0"/>
    </xf>
    <xf numFmtId="4" fontId="3" fillId="0" borderId="40" xfId="18" applyNumberFormat="1" applyFont="1" applyBorder="1" applyProtection="1">
      <protection locked="0"/>
    </xf>
    <xf numFmtId="164" fontId="3" fillId="0" borderId="41" xfId="18" applyNumberFormat="1" applyFont="1" applyBorder="1" applyProtection="1">
      <protection locked="0"/>
    </xf>
    <xf numFmtId="2" fontId="2" fillId="0" borderId="6" xfId="0" applyNumberFormat="1" applyFont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4" fontId="2" fillId="0" borderId="6" xfId="0" applyNumberFormat="1" applyFont="1" applyBorder="1" applyAlignment="1" applyProtection="1">
      <alignment horizontal="center"/>
      <protection locked="0"/>
    </xf>
    <xf numFmtId="49" fontId="3" fillId="0" borderId="20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/>
    </xf>
    <xf numFmtId="175" fontId="3" fillId="0" borderId="26" xfId="0" applyNumberFormat="1" applyFont="1" applyBorder="1" applyAlignment="1">
      <alignment horizontal="center" vertical="center" wrapText="1"/>
    </xf>
    <xf numFmtId="3" fontId="3" fillId="0" borderId="26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 applyProtection="1">
      <alignment horizontal="right" vertical="center"/>
      <protection locked="0"/>
    </xf>
    <xf numFmtId="49" fontId="2" fillId="0" borderId="27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77" fontId="3" fillId="0" borderId="28" xfId="0" applyNumberFormat="1" applyFont="1" applyBorder="1" applyAlignment="1">
      <alignment horizontal="right" vertical="center"/>
    </xf>
    <xf numFmtId="49" fontId="3" fillId="0" borderId="42" xfId="0" applyNumberFormat="1" applyFont="1" applyBorder="1" applyAlignment="1">
      <alignment horizontal="center" vertical="center" wrapText="1"/>
    </xf>
    <xf numFmtId="49" fontId="2" fillId="0" borderId="43" xfId="19" applyNumberFormat="1" applyFont="1" applyBorder="1" applyAlignment="1">
      <alignment horizontal="center" vertical="center"/>
    </xf>
    <xf numFmtId="177" fontId="2" fillId="0" borderId="44" xfId="0" applyNumberFormat="1" applyFont="1" applyBorder="1" applyAlignment="1">
      <alignment horizontal="right" vertical="center"/>
    </xf>
    <xf numFmtId="49" fontId="3" fillId="0" borderId="29" xfId="0" applyNumberFormat="1" applyFont="1" applyBorder="1" applyAlignment="1">
      <alignment horizontal="center" vertical="center" wrapText="1"/>
    </xf>
    <xf numFmtId="177" fontId="3" fillId="0" borderId="3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31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175" fontId="2" fillId="0" borderId="39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177" fontId="2" fillId="0" borderId="41" xfId="0" applyNumberFormat="1" applyFont="1" applyBorder="1" applyAlignment="1">
      <alignment horizontal="right" vertical="center"/>
    </xf>
    <xf numFmtId="0" fontId="3" fillId="0" borderId="7" xfId="18" applyFont="1" applyBorder="1" applyAlignment="1" applyProtection="1">
      <alignment vertical="top"/>
      <protection locked="0"/>
    </xf>
    <xf numFmtId="0" fontId="3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75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>
      <alignment horizontal="center" vertical="center" wrapText="1"/>
    </xf>
    <xf numFmtId="176" fontId="3" fillId="0" borderId="12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75" fontId="3" fillId="0" borderId="6" xfId="0" applyNumberFormat="1" applyFont="1" applyBorder="1" applyAlignment="1">
      <alignment horizontal="center" vertical="center" wrapText="1"/>
    </xf>
    <xf numFmtId="4" fontId="7" fillId="0" borderId="12" xfId="0" applyNumberFormat="1" applyFont="1" applyBorder="1" applyAlignment="1" applyProtection="1">
      <alignment horizontal="center"/>
      <protection locked="0"/>
    </xf>
    <xf numFmtId="4" fontId="6" fillId="0" borderId="6" xfId="2" applyNumberFormat="1" applyFont="1" applyBorder="1" applyAlignment="1">
      <alignment horizontal="center"/>
    </xf>
    <xf numFmtId="164" fontId="2" fillId="0" borderId="6" xfId="2" applyNumberFormat="1" applyFont="1" applyBorder="1" applyAlignment="1" applyProtection="1">
      <alignment horizontal="center"/>
      <protection locked="0"/>
    </xf>
    <xf numFmtId="4" fontId="11" fillId="0" borderId="4" xfId="14" applyNumberFormat="1" applyFont="1" applyBorder="1" applyAlignment="1">
      <alignment horizontal="right"/>
    </xf>
    <xf numFmtId="0" fontId="6" fillId="0" borderId="4" xfId="14" applyBorder="1" applyAlignment="1">
      <alignment vertical="center"/>
    </xf>
    <xf numFmtId="4" fontId="6" fillId="0" borderId="4" xfId="14" applyNumberFormat="1" applyBorder="1" applyAlignment="1">
      <alignment horizontal="right" vertical="center"/>
    </xf>
    <xf numFmtId="0" fontId="3" fillId="0" borderId="25" xfId="14" applyFont="1" applyBorder="1" applyAlignment="1">
      <alignment vertical="center"/>
    </xf>
    <xf numFmtId="4" fontId="6" fillId="0" borderId="25" xfId="14" applyNumberFormat="1" applyBorder="1" applyAlignment="1">
      <alignment horizontal="right" vertical="center"/>
    </xf>
    <xf numFmtId="4" fontId="6" fillId="0" borderId="25" xfId="14" applyNumberFormat="1" applyBorder="1" applyAlignment="1">
      <alignment horizontal="right"/>
    </xf>
    <xf numFmtId="0" fontId="3" fillId="0" borderId="25" xfId="14" applyFont="1" applyBorder="1"/>
    <xf numFmtId="0" fontId="6" fillId="0" borderId="25" xfId="14" applyBorder="1"/>
    <xf numFmtId="4" fontId="3" fillId="0" borderId="25" xfId="14" applyNumberFormat="1" applyFont="1" applyBorder="1" applyAlignment="1">
      <alignment horizontal="right"/>
    </xf>
    <xf numFmtId="0" fontId="6" fillId="0" borderId="3" xfId="14" applyBorder="1"/>
    <xf numFmtId="4" fontId="6" fillId="0" borderId="3" xfId="14" applyNumberFormat="1" applyBorder="1" applyAlignment="1">
      <alignment horizontal="right"/>
    </xf>
    <xf numFmtId="0" fontId="2" fillId="0" borderId="46" xfId="14" applyFont="1" applyBorder="1"/>
    <xf numFmtId="4" fontId="2" fillId="0" borderId="46" xfId="14" applyNumberFormat="1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14" applyFont="1" applyAlignment="1">
      <alignment horizontal="left" vertical="center" wrapText="1"/>
    </xf>
    <xf numFmtId="0" fontId="2" fillId="0" borderId="0" xfId="14" applyFont="1" applyAlignment="1">
      <alignment horizontal="left" vertical="center"/>
    </xf>
    <xf numFmtId="0" fontId="20" fillId="0" borderId="0" xfId="0" applyFont="1" applyAlignment="1" applyProtection="1">
      <alignment horizontal="center" vertical="top" wrapText="1"/>
      <protection locked="0"/>
    </xf>
    <xf numFmtId="0" fontId="3" fillId="0" borderId="0" xfId="14" applyFont="1" applyAlignment="1">
      <alignment horizontal="left" wrapText="1"/>
    </xf>
    <xf numFmtId="0" fontId="6" fillId="0" borderId="5" xfId="14" applyBorder="1" applyAlignment="1">
      <alignment vertical="center"/>
    </xf>
    <xf numFmtId="0" fontId="6" fillId="0" borderId="4" xfId="14" applyBorder="1" applyAlignment="1">
      <alignment vertical="center"/>
    </xf>
    <xf numFmtId="4" fontId="6" fillId="0" borderId="5" xfId="14" applyNumberFormat="1" applyBorder="1" applyAlignment="1">
      <alignment horizontal="right" vertical="center"/>
    </xf>
    <xf numFmtId="4" fontId="6" fillId="0" borderId="4" xfId="14" applyNumberFormat="1" applyBorder="1" applyAlignment="1">
      <alignment horizontal="right" vertical="center"/>
    </xf>
    <xf numFmtId="0" fontId="6" fillId="0" borderId="5" xfId="14" applyBorder="1" applyAlignment="1">
      <alignment horizontal="left" vertical="center"/>
    </xf>
    <xf numFmtId="0" fontId="6" fillId="0" borderId="4" xfId="14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9" fillId="0" borderId="7" xfId="18" applyFont="1" applyBorder="1" applyAlignment="1" applyProtection="1">
      <alignment horizontal="left" vertical="top" wrapText="1"/>
      <protection locked="0"/>
    </xf>
    <xf numFmtId="0" fontId="9" fillId="0" borderId="0" xfId="18" applyFont="1" applyAlignment="1" applyProtection="1">
      <alignment horizontal="left" vertical="top" wrapText="1"/>
      <protection locked="0"/>
    </xf>
    <xf numFmtId="0" fontId="9" fillId="0" borderId="12" xfId="18" applyFont="1" applyBorder="1" applyAlignment="1" applyProtection="1">
      <alignment horizontal="left" vertical="top" wrapText="1"/>
      <protection locked="0"/>
    </xf>
    <xf numFmtId="0" fontId="2" fillId="0" borderId="7" xfId="18" applyFont="1" applyBorder="1" applyAlignment="1" applyProtection="1">
      <alignment horizontal="left" wrapText="1"/>
      <protection locked="0"/>
    </xf>
    <xf numFmtId="0" fontId="2" fillId="0" borderId="0" xfId="18" applyFont="1" applyAlignment="1" applyProtection="1">
      <alignment horizontal="left" wrapText="1"/>
      <protection locked="0"/>
    </xf>
    <xf numFmtId="0" fontId="2" fillId="0" borderId="12" xfId="18" applyFont="1" applyBorder="1" applyAlignment="1" applyProtection="1">
      <alignment horizontal="left" wrapText="1"/>
      <protection locked="0"/>
    </xf>
    <xf numFmtId="0" fontId="3" fillId="0" borderId="0" xfId="18" applyFont="1" applyAlignment="1" applyProtection="1">
      <alignment horizontal="left" vertical="top" wrapText="1"/>
      <protection locked="0"/>
    </xf>
    <xf numFmtId="0" fontId="3" fillId="0" borderId="12" xfId="18" applyFont="1" applyBorder="1" applyAlignment="1" applyProtection="1">
      <alignment horizontal="left" vertical="top" wrapText="1"/>
      <protection locked="0"/>
    </xf>
    <xf numFmtId="0" fontId="3" fillId="0" borderId="7" xfId="18" applyFont="1" applyBorder="1" applyAlignment="1" applyProtection="1">
      <alignment horizontal="left" vertical="top" wrapText="1"/>
      <protection locked="0"/>
    </xf>
    <xf numFmtId="0" fontId="2" fillId="0" borderId="7" xfId="20" applyFont="1" applyBorder="1" applyAlignment="1">
      <alignment horizontal="left" vertical="center" wrapText="1"/>
    </xf>
    <xf numFmtId="0" fontId="2" fillId="0" borderId="0" xfId="20" applyFont="1" applyAlignment="1">
      <alignment horizontal="left" vertical="center" wrapText="1"/>
    </xf>
    <xf numFmtId="0" fontId="2" fillId="0" borderId="12" xfId="2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4" fontId="2" fillId="0" borderId="4" xfId="18" applyNumberFormat="1" applyFont="1" applyBorder="1" applyAlignment="1">
      <alignment horizontal="right"/>
    </xf>
    <xf numFmtId="0" fontId="2" fillId="0" borderId="8" xfId="17" applyFont="1" applyBorder="1" applyAlignment="1">
      <alignment horizontal="center" vertical="center" wrapText="1"/>
    </xf>
    <xf numFmtId="0" fontId="2" fillId="0" borderId="9" xfId="17" applyFont="1" applyBorder="1" applyAlignment="1">
      <alignment horizontal="center" vertical="center" wrapText="1"/>
    </xf>
    <xf numFmtId="0" fontId="2" fillId="0" borderId="8" xfId="17" applyFont="1" applyBorder="1" applyAlignment="1">
      <alignment horizontal="center" vertical="center"/>
    </xf>
    <xf numFmtId="0" fontId="2" fillId="0" borderId="9" xfId="17" applyFont="1" applyBorder="1" applyAlignment="1">
      <alignment horizontal="center" vertical="center"/>
    </xf>
    <xf numFmtId="2" fontId="2" fillId="0" borderId="8" xfId="17" applyNumberFormat="1" applyFont="1" applyBorder="1" applyAlignment="1">
      <alignment horizontal="center" vertical="center"/>
    </xf>
    <xf numFmtId="2" fontId="2" fillId="0" borderId="9" xfId="17" applyNumberFormat="1" applyFont="1" applyBorder="1" applyAlignment="1">
      <alignment horizontal="center" vertical="center"/>
    </xf>
    <xf numFmtId="164" fontId="2" fillId="0" borderId="8" xfId="17" applyNumberFormat="1" applyFont="1" applyBorder="1" applyAlignment="1">
      <alignment horizontal="center" vertical="center"/>
    </xf>
    <xf numFmtId="164" fontId="2" fillId="0" borderId="9" xfId="17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/>
    </xf>
    <xf numFmtId="0" fontId="22" fillId="0" borderId="28" xfId="0" applyFont="1" applyBorder="1" applyAlignment="1">
      <alignment vertical="center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4" fillId="0" borderId="7" xfId="0" applyFont="1" applyBorder="1" applyAlignment="1" applyProtection="1">
      <alignment horizontal="left" wrapText="1"/>
      <protection locked="0"/>
    </xf>
    <xf numFmtId="0" fontId="24" fillId="0" borderId="0" xfId="0" applyFont="1" applyAlignment="1" applyProtection="1">
      <alignment horizontal="left" wrapText="1"/>
      <protection locked="0"/>
    </xf>
    <xf numFmtId="0" fontId="24" fillId="0" borderId="12" xfId="0" applyFont="1" applyBorder="1" applyAlignment="1" applyProtection="1">
      <alignment horizontal="left" wrapText="1"/>
      <protection locked="0"/>
    </xf>
    <xf numFmtId="0" fontId="2" fillId="0" borderId="7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2" xfId="0" applyFont="1" applyBorder="1" applyAlignment="1">
      <alignment horizontal="left" wrapText="1"/>
    </xf>
    <xf numFmtId="4" fontId="3" fillId="0" borderId="4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3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6" fillId="0" borderId="12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12" xfId="0" applyFont="1" applyBorder="1" applyAlignment="1" applyProtection="1">
      <alignment horizontal="left" wrapText="1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12" xfId="0" applyFont="1" applyBorder="1" applyAlignment="1" applyProtection="1">
      <alignment horizontal="left" wrapText="1"/>
      <protection locked="0"/>
    </xf>
    <xf numFmtId="0" fontId="7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12" xfId="0" applyFont="1" applyBorder="1" applyAlignment="1">
      <alignment horizontal="center" wrapText="1"/>
    </xf>
  </cellXfs>
  <cellStyles count="27">
    <cellStyle name="Comma" xfId="1" builtinId="3"/>
    <cellStyle name="Comma 2" xfId="16" xr:uid="{00000000-0005-0000-0000-000001000000}"/>
    <cellStyle name="Comma 2 2" xfId="26" xr:uid="{00000000-0005-0000-0000-000002000000}"/>
    <cellStyle name="Comma 3" xfId="15" xr:uid="{00000000-0005-0000-0000-000003000000}"/>
    <cellStyle name="Comma 3 2" xfId="25" xr:uid="{00000000-0005-0000-0000-000004000000}"/>
    <cellStyle name="Comma0" xfId="2" xr:uid="{00000000-0005-0000-0000-000005000000}"/>
    <cellStyle name="Comma1" xfId="3" xr:uid="{00000000-0005-0000-0000-000006000000}"/>
    <cellStyle name="Comma2" xfId="4" xr:uid="{00000000-0005-0000-0000-000007000000}"/>
    <cellStyle name="Comma3" xfId="5" xr:uid="{00000000-0005-0000-0000-000008000000}"/>
    <cellStyle name="Currency" xfId="6" builtinId="4"/>
    <cellStyle name="Date" xfId="7" xr:uid="{00000000-0005-0000-0000-00000A000000}"/>
    <cellStyle name="Date 2" xfId="22" xr:uid="{00000000-0005-0000-0000-00000B000000}"/>
    <cellStyle name="Fixed" xfId="8" xr:uid="{00000000-0005-0000-0000-00000C000000}"/>
    <cellStyle name="Fixed 2" xfId="23" xr:uid="{00000000-0005-0000-0000-00000D000000}"/>
    <cellStyle name="HEADING1" xfId="9" xr:uid="{00000000-0005-0000-0000-00000E000000}"/>
    <cellStyle name="HEADING2" xfId="10" xr:uid="{00000000-0005-0000-0000-00000F000000}"/>
    <cellStyle name="Normal" xfId="0" builtinId="0"/>
    <cellStyle name="Normal 11" xfId="17" xr:uid="{00000000-0005-0000-0000-000011000000}"/>
    <cellStyle name="Normal 2" xfId="14" xr:uid="{00000000-0005-0000-0000-000012000000}"/>
    <cellStyle name="Normal 2 2" xfId="20" xr:uid="{00000000-0005-0000-0000-000013000000}"/>
    <cellStyle name="Normal 3" xfId="18" xr:uid="{00000000-0005-0000-0000-000014000000}"/>
    <cellStyle name="Normal_CERT3 (2)" xfId="19" xr:uid="{00000000-0005-0000-0000-000015000000}"/>
    <cellStyle name="or" xfId="11" xr:uid="{00000000-0005-0000-0000-000017000000}"/>
    <cellStyle name="Percent" xfId="12" builtinId="5"/>
    <cellStyle name="Percent 2" xfId="21" xr:uid="{00000000-0005-0000-0000-000019000000}"/>
    <cellStyle name="Total" xfId="13" builtinId="25" customBuiltin="1"/>
    <cellStyle name="Total 2" xfId="24" xr:uid="{00000000-0005-0000-0000-00001B000000}"/>
  </cellStyles>
  <dxfs count="55">
    <dxf>
      <font>
        <color theme="0"/>
      </font>
    </dxf>
    <dxf>
      <font>
        <color theme="0"/>
        <name val="Cambria"/>
        <scheme val="none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  <name val="Cambria"/>
        <scheme val="none"/>
      </font>
    </dxf>
    <dxf>
      <font>
        <color theme="0"/>
        <name val="Cambria"/>
        <scheme val="none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/Vuyisa/Nathi%20Amb/Salaries/Fee%20Account%20No-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ain/projects/T/Tsomo%20Water%20RDP3%20970315/Tsomo%20busplan%20Phase%2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ain/projects/K/Komga%20Treatment%20Works/Treatment%20works%20estimat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3181/import/2015-03-09%20Tender%20Doc%20(David%20Leukes)/5%20-%20Part%20C2a%201300107%20BVI%20BOQ%20(Yellow)%202014-03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"/>
    </sheetNames>
    <sheetDataSet>
      <sheetData sheetId="0">
        <row r="44">
          <cell r="C44">
            <v>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plan"/>
      <sheetName val="Bulk demand"/>
      <sheetName val="Tsomo Data"/>
      <sheetName val="Develop gravity"/>
      <sheetName val="Mains"/>
      <sheetName val="Village reticulation"/>
      <sheetName val="Summary"/>
      <sheetName val="Program"/>
      <sheetName val="O&amp;M"/>
      <sheetName val="Task Definition"/>
      <sheetName val="Develop groundwater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Bulk_demand"/>
      <sheetName val="Tsomo_Data"/>
      <sheetName val="Develop_gravity"/>
      <sheetName val="Village_reticulation"/>
      <sheetName val="Task_Definition"/>
      <sheetName val="Develop_groundwater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4">
          <cell r="D24">
            <v>293200</v>
          </cell>
        </row>
        <row r="25">
          <cell r="F25">
            <v>5550</v>
          </cell>
        </row>
        <row r="26">
          <cell r="F26">
            <v>4600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quantities"/>
      <sheetName val="Summary sheet"/>
      <sheetName val="conmip "/>
      <sheetName val="engineer"/>
      <sheetName val="economic operating cost"/>
      <sheetName val="practical operating cost"/>
      <sheetName val="3 YEAR COST"/>
      <sheetName val="Summary_sheet1"/>
      <sheetName val="conmip_1"/>
      <sheetName val="economic_operating_cost1"/>
      <sheetName val="practical_operating_cost1"/>
      <sheetName val="3_YEAR_COST1"/>
      <sheetName val="Summary_sheet"/>
      <sheetName val="conmip_"/>
      <sheetName val="economic_operating_cost"/>
      <sheetName val="practical_operating_cost"/>
      <sheetName val="3_YEAR_COST"/>
      <sheetName val="Mains"/>
      <sheetName val="Summary_sheet2"/>
      <sheetName val="conmip_2"/>
      <sheetName val="economic_operating_cost2"/>
      <sheetName val="practical_operating_cost2"/>
      <sheetName val="3_YEAR_COS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 TOC"/>
      <sheetName val="1200"/>
      <sheetName val="1300"/>
      <sheetName val="1400"/>
      <sheetName val="1500"/>
      <sheetName val="1700"/>
      <sheetName val="2200"/>
      <sheetName val="2300"/>
      <sheetName val="3200"/>
      <sheetName val="3300"/>
      <sheetName val="3400"/>
      <sheetName val="3500"/>
      <sheetName val="4100"/>
      <sheetName val="4600"/>
      <sheetName val="5600"/>
      <sheetName val="5700"/>
      <sheetName val="8100"/>
      <sheetName val="Summary"/>
      <sheetName val="Tender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E41">
            <v>0</v>
          </cell>
        </row>
      </sheetData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2:IM48"/>
  <sheetViews>
    <sheetView view="pageBreakPreview" zoomScale="85" zoomScaleNormal="85" zoomScaleSheetLayoutView="85" workbookViewId="0">
      <selection activeCell="F11" sqref="F11"/>
    </sheetView>
  </sheetViews>
  <sheetFormatPr defaultColWidth="7.9765625" defaultRowHeight="12.75" x14ac:dyDescent="0.15"/>
  <cols>
    <col min="1" max="1" width="6.8515625" style="28" customWidth="1"/>
    <col min="2" max="2" width="39.89453125" style="27" customWidth="1"/>
    <col min="3" max="4" width="2.91796875" style="28" customWidth="1"/>
    <col min="5" max="5" width="18.4296875" style="28" customWidth="1"/>
    <col min="6" max="6" width="20.11328125" style="395" bestFit="1" customWidth="1"/>
    <col min="7" max="7" width="13.93359375" style="28" customWidth="1"/>
    <col min="8" max="8" width="11.01171875" style="28" customWidth="1"/>
    <col min="9" max="9" width="7.52734375" style="28" customWidth="1"/>
    <col min="10" max="10" width="9.88671875" style="28" bestFit="1" customWidth="1"/>
    <col min="11" max="244" width="7.52734375" style="28" customWidth="1"/>
    <col min="245" max="16384" width="7.9765625" style="28"/>
  </cols>
  <sheetData>
    <row r="2" spans="1:247" x14ac:dyDescent="0.15">
      <c r="A2" s="784" t="s">
        <v>447</v>
      </c>
      <c r="B2" s="784"/>
      <c r="C2" s="784"/>
      <c r="D2" s="784"/>
      <c r="E2" s="784"/>
      <c r="F2" s="394"/>
    </row>
    <row r="3" spans="1:247" x14ac:dyDescent="0.15">
      <c r="A3" s="784"/>
      <c r="B3" s="784"/>
      <c r="C3" s="784"/>
      <c r="D3" s="784"/>
      <c r="E3" s="784"/>
      <c r="F3" s="394"/>
    </row>
    <row r="4" spans="1:247" x14ac:dyDescent="0.15">
      <c r="A4" s="784"/>
      <c r="B4" s="784"/>
      <c r="C4" s="784"/>
      <c r="D4" s="784"/>
      <c r="E4" s="784"/>
      <c r="F4" s="394"/>
    </row>
    <row r="5" spans="1:247" x14ac:dyDescent="0.15">
      <c r="A5" s="30" t="s">
        <v>166</v>
      </c>
    </row>
    <row r="7" spans="1:247" x14ac:dyDescent="0.15">
      <c r="A7" s="27">
        <v>1200</v>
      </c>
      <c r="B7" s="27" t="s">
        <v>159</v>
      </c>
      <c r="C7" s="28" t="s">
        <v>96</v>
      </c>
      <c r="D7" s="35" t="s">
        <v>167</v>
      </c>
      <c r="E7" s="767"/>
    </row>
    <row r="8" spans="1:247" s="31" customFormat="1" x14ac:dyDescent="0.15">
      <c r="A8" s="27">
        <v>1300</v>
      </c>
      <c r="B8" s="785" t="s">
        <v>294</v>
      </c>
      <c r="C8" s="28" t="s">
        <v>96</v>
      </c>
      <c r="D8" s="786" t="s">
        <v>167</v>
      </c>
      <c r="E8" s="788"/>
      <c r="F8" s="395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</row>
    <row r="9" spans="1:247" s="31" customFormat="1" x14ac:dyDescent="0.15">
      <c r="A9" s="27"/>
      <c r="B9" s="785"/>
      <c r="C9" s="28" t="s">
        <v>96</v>
      </c>
      <c r="D9" s="787"/>
      <c r="E9" s="789"/>
      <c r="F9" s="395"/>
      <c r="G9" s="28"/>
      <c r="H9" s="33"/>
      <c r="I9" s="28"/>
      <c r="J9" s="391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</row>
    <row r="10" spans="1:247" s="31" customFormat="1" ht="24" x14ac:dyDescent="0.15">
      <c r="A10" s="27">
        <v>1400</v>
      </c>
      <c r="B10" s="385" t="s">
        <v>299</v>
      </c>
      <c r="C10" s="28"/>
      <c r="D10" s="770" t="s">
        <v>167</v>
      </c>
      <c r="E10" s="771"/>
      <c r="F10" s="395"/>
      <c r="G10" s="28"/>
      <c r="H10" s="33"/>
      <c r="I10" s="28"/>
      <c r="J10" s="391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</row>
    <row r="11" spans="1:247" s="31" customFormat="1" x14ac:dyDescent="0.15">
      <c r="A11" s="27">
        <v>1500</v>
      </c>
      <c r="B11" s="27" t="s">
        <v>160</v>
      </c>
      <c r="C11" s="28" t="s">
        <v>96</v>
      </c>
      <c r="D11" s="770" t="s">
        <v>167</v>
      </c>
      <c r="E11" s="772"/>
      <c r="F11" s="395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</row>
    <row r="12" spans="1:247" s="31" customFormat="1" x14ac:dyDescent="0.15">
      <c r="A12" s="27">
        <v>1600</v>
      </c>
      <c r="B12" s="34" t="s">
        <v>246</v>
      </c>
      <c r="C12" s="28"/>
      <c r="D12" s="773" t="s">
        <v>167</v>
      </c>
      <c r="E12" s="772"/>
      <c r="F12" s="395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</row>
    <row r="13" spans="1:247" s="31" customFormat="1" x14ac:dyDescent="0.15">
      <c r="A13" s="27">
        <v>1700</v>
      </c>
      <c r="B13" s="27" t="s">
        <v>161</v>
      </c>
      <c r="C13" s="28" t="s">
        <v>96</v>
      </c>
      <c r="D13" s="774" t="s">
        <v>167</v>
      </c>
      <c r="E13" s="772"/>
      <c r="F13" s="395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</row>
    <row r="14" spans="1:247" s="31" customFormat="1" x14ac:dyDescent="0.15">
      <c r="A14" s="27">
        <v>1800</v>
      </c>
      <c r="B14" s="34" t="s">
        <v>398</v>
      </c>
      <c r="C14" s="28"/>
      <c r="D14" s="773" t="s">
        <v>167</v>
      </c>
      <c r="E14" s="772"/>
      <c r="F14" s="395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</row>
    <row r="15" spans="1:247" s="31" customFormat="1" x14ac:dyDescent="0.15">
      <c r="A15" s="27">
        <v>2100</v>
      </c>
      <c r="B15" s="34" t="s">
        <v>168</v>
      </c>
      <c r="C15" s="28" t="s">
        <v>96</v>
      </c>
      <c r="D15" s="774" t="s">
        <v>167</v>
      </c>
      <c r="E15" s="772"/>
      <c r="F15" s="395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</row>
    <row r="16" spans="1:247" s="31" customFormat="1" x14ac:dyDescent="0.15">
      <c r="A16" s="27">
        <v>2200</v>
      </c>
      <c r="B16" s="34" t="s">
        <v>315</v>
      </c>
      <c r="C16" s="28"/>
      <c r="D16" s="774" t="s">
        <v>167</v>
      </c>
      <c r="E16" s="772"/>
      <c r="F16" s="395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</row>
    <row r="17" spans="1:247" s="31" customFormat="1" x14ac:dyDescent="0.15">
      <c r="A17" s="27">
        <v>2300</v>
      </c>
      <c r="B17" s="785" t="s">
        <v>293</v>
      </c>
      <c r="C17" s="28" t="s">
        <v>96</v>
      </c>
      <c r="D17" s="790" t="s">
        <v>167</v>
      </c>
      <c r="E17" s="788"/>
      <c r="F17" s="395"/>
      <c r="G17" s="33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</row>
    <row r="18" spans="1:247" s="31" customFormat="1" x14ac:dyDescent="0.15">
      <c r="A18" s="27"/>
      <c r="B18" s="785"/>
      <c r="C18" s="28" t="s">
        <v>96</v>
      </c>
      <c r="D18" s="791"/>
      <c r="E18" s="789"/>
      <c r="F18" s="395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</row>
    <row r="19" spans="1:247" s="31" customFormat="1" x14ac:dyDescent="0.15">
      <c r="A19" s="27">
        <v>3100</v>
      </c>
      <c r="B19" s="34" t="s">
        <v>196</v>
      </c>
      <c r="C19" s="28"/>
      <c r="D19" s="774" t="s">
        <v>167</v>
      </c>
      <c r="E19" s="772"/>
      <c r="F19" s="395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</row>
    <row r="20" spans="1:247" s="31" customFormat="1" x14ac:dyDescent="0.15">
      <c r="A20" s="27">
        <v>3300</v>
      </c>
      <c r="B20" s="27" t="s">
        <v>162</v>
      </c>
      <c r="C20" s="28" t="s">
        <v>96</v>
      </c>
      <c r="D20" s="774" t="s">
        <v>167</v>
      </c>
      <c r="E20" s="772"/>
      <c r="F20" s="395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</row>
    <row r="21" spans="1:247" s="31" customFormat="1" x14ac:dyDescent="0.15">
      <c r="A21" s="27">
        <v>3400</v>
      </c>
      <c r="B21" s="27" t="s">
        <v>163</v>
      </c>
      <c r="C21" s="28" t="s">
        <v>96</v>
      </c>
      <c r="D21" s="774" t="s">
        <v>167</v>
      </c>
      <c r="E21" s="772"/>
      <c r="F21" s="395"/>
      <c r="G21" s="28"/>
      <c r="H21" s="28"/>
      <c r="I21" s="28"/>
      <c r="J21" s="28"/>
      <c r="K21" s="28"/>
      <c r="L21" s="28"/>
      <c r="M21" s="28"/>
      <c r="N21" s="42" t="s">
        <v>296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</row>
    <row r="22" spans="1:247" s="31" customFormat="1" x14ac:dyDescent="0.15">
      <c r="A22" s="27">
        <v>3600</v>
      </c>
      <c r="B22" s="34" t="s">
        <v>418</v>
      </c>
      <c r="C22" s="28"/>
      <c r="D22" s="774" t="s">
        <v>167</v>
      </c>
      <c r="E22" s="772"/>
      <c r="F22" s="395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</row>
    <row r="23" spans="1:247" x14ac:dyDescent="0.15">
      <c r="A23" s="27">
        <v>5600</v>
      </c>
      <c r="B23" s="27" t="s">
        <v>164</v>
      </c>
      <c r="C23" s="28" t="s">
        <v>96</v>
      </c>
      <c r="D23" s="774" t="s">
        <v>167</v>
      </c>
      <c r="E23" s="772"/>
    </row>
    <row r="24" spans="1:247" x14ac:dyDescent="0.15">
      <c r="A24" s="27">
        <v>5700</v>
      </c>
      <c r="B24" s="27" t="s">
        <v>165</v>
      </c>
      <c r="C24" s="28" t="s">
        <v>96</v>
      </c>
      <c r="D24" s="774" t="s">
        <v>167</v>
      </c>
      <c r="E24" s="772"/>
    </row>
    <row r="25" spans="1:247" x14ac:dyDescent="0.15">
      <c r="A25" s="27">
        <v>5900</v>
      </c>
      <c r="B25" s="34" t="s">
        <v>280</v>
      </c>
      <c r="C25" s="28" t="s">
        <v>96</v>
      </c>
      <c r="D25" s="774" t="s">
        <v>167</v>
      </c>
      <c r="E25" s="772"/>
    </row>
    <row r="26" spans="1:247" s="42" customFormat="1" x14ac:dyDescent="0.15">
      <c r="A26" s="34">
        <v>7300</v>
      </c>
      <c r="B26" s="34" t="s">
        <v>197</v>
      </c>
      <c r="D26" s="773" t="s">
        <v>167</v>
      </c>
      <c r="E26" s="775"/>
      <c r="F26" s="395"/>
    </row>
    <row r="27" spans="1:247" x14ac:dyDescent="0.15">
      <c r="A27" s="27">
        <v>8100</v>
      </c>
      <c r="B27" s="27" t="s">
        <v>169</v>
      </c>
      <c r="C27" s="28" t="s">
        <v>96</v>
      </c>
      <c r="D27" s="774" t="s">
        <v>167</v>
      </c>
      <c r="E27" s="772"/>
      <c r="F27" s="396"/>
    </row>
    <row r="28" spans="1:247" x14ac:dyDescent="0.15">
      <c r="A28" s="27"/>
      <c r="B28" s="34"/>
      <c r="E28" s="32"/>
      <c r="F28" s="396"/>
    </row>
    <row r="29" spans="1:247" ht="13.5" thickBot="1" x14ac:dyDescent="0.2">
      <c r="A29" s="27"/>
      <c r="B29" s="36" t="s">
        <v>288</v>
      </c>
      <c r="C29" s="37"/>
      <c r="D29" s="776" t="s">
        <v>167</v>
      </c>
      <c r="E29" s="777"/>
      <c r="F29" s="399"/>
      <c r="G29" s="37"/>
      <c r="H29" s="37"/>
    </row>
    <row r="30" spans="1:247" ht="13.5" thickTop="1" x14ac:dyDescent="0.15">
      <c r="A30" s="27"/>
      <c r="B30" s="34"/>
      <c r="E30" s="32"/>
      <c r="F30" s="396"/>
    </row>
    <row r="31" spans="1:247" ht="35.25" x14ac:dyDescent="0.15">
      <c r="A31" s="27"/>
      <c r="B31" s="385" t="s">
        <v>295</v>
      </c>
      <c r="D31" s="768" t="s">
        <v>167</v>
      </c>
      <c r="E31" s="769">
        <f>E29*10%</f>
        <v>0</v>
      </c>
      <c r="F31" s="396"/>
    </row>
    <row r="32" spans="1:247" x14ac:dyDescent="0.15">
      <c r="A32" s="27"/>
      <c r="B32" s="385"/>
      <c r="D32" s="384"/>
      <c r="E32" s="383"/>
      <c r="F32" s="396"/>
      <c r="K32" s="28">
        <v>5500</v>
      </c>
    </row>
    <row r="33" spans="1:11" x14ac:dyDescent="0.15">
      <c r="A33" s="455"/>
      <c r="B33" s="456" t="s">
        <v>284</v>
      </c>
      <c r="C33" s="457"/>
      <c r="D33" s="458" t="s">
        <v>167</v>
      </c>
      <c r="E33" s="459">
        <f>E29+E31</f>
        <v>0</v>
      </c>
      <c r="F33" s="396"/>
      <c r="K33" s="28">
        <f>K32*30%</f>
        <v>1650</v>
      </c>
    </row>
    <row r="34" spans="1:11" x14ac:dyDescent="0.15">
      <c r="A34" s="27"/>
      <c r="B34" s="34"/>
      <c r="E34" s="32"/>
      <c r="F34" s="396"/>
      <c r="K34" s="28">
        <f>K32+K33</f>
        <v>7150</v>
      </c>
    </row>
    <row r="35" spans="1:11" x14ac:dyDescent="0.15">
      <c r="A35" s="27"/>
      <c r="B35" s="34" t="s">
        <v>231</v>
      </c>
      <c r="D35" s="28" t="s">
        <v>167</v>
      </c>
      <c r="E35" s="32">
        <f>E33*15%</f>
        <v>0</v>
      </c>
      <c r="F35" s="396"/>
      <c r="G35" s="391"/>
      <c r="H35" s="398"/>
      <c r="J35" s="392"/>
      <c r="K35" s="383"/>
    </row>
    <row r="36" spans="1:11" x14ac:dyDescent="0.15">
      <c r="H36" s="391"/>
    </row>
    <row r="37" spans="1:11" x14ac:dyDescent="0.15">
      <c r="A37" s="38"/>
      <c r="B37" s="39"/>
      <c r="C37" s="38"/>
      <c r="D37" s="38"/>
      <c r="E37" s="38"/>
    </row>
    <row r="38" spans="1:11" x14ac:dyDescent="0.15">
      <c r="A38" s="29"/>
      <c r="J38" s="391"/>
    </row>
    <row r="39" spans="1:11" ht="12.95" customHeight="1" thickBot="1" x14ac:dyDescent="0.2">
      <c r="A39" s="782" t="s">
        <v>454</v>
      </c>
      <c r="B39" s="783"/>
      <c r="D39" s="778" t="s">
        <v>167</v>
      </c>
      <c r="E39" s="779">
        <f>E33+E35</f>
        <v>0</v>
      </c>
      <c r="G39" s="33"/>
    </row>
    <row r="40" spans="1:11" ht="40.9" customHeight="1" thickTop="1" x14ac:dyDescent="0.15">
      <c r="A40" s="783"/>
      <c r="B40" s="783"/>
    </row>
    <row r="41" spans="1:11" x14ac:dyDescent="0.15">
      <c r="D41" s="29"/>
      <c r="E41" s="393"/>
    </row>
    <row r="42" spans="1:11" x14ac:dyDescent="0.15">
      <c r="A42" s="781"/>
      <c r="B42" s="781"/>
      <c r="C42" s="40"/>
      <c r="D42" s="40"/>
      <c r="E42" s="41"/>
      <c r="F42" s="397"/>
      <c r="G42" s="41"/>
    </row>
    <row r="43" spans="1:11" x14ac:dyDescent="0.15">
      <c r="A43" s="781"/>
      <c r="B43" s="781"/>
      <c r="C43" s="40"/>
      <c r="D43" s="40"/>
      <c r="E43" s="41"/>
      <c r="F43" s="397"/>
      <c r="G43" s="41"/>
    </row>
    <row r="44" spans="1:11" x14ac:dyDescent="0.15">
      <c r="A44" s="42"/>
      <c r="B44" s="34"/>
      <c r="C44" s="42"/>
      <c r="D44" s="42"/>
    </row>
    <row r="45" spans="1:11" x14ac:dyDescent="0.15">
      <c r="A45" s="42"/>
      <c r="B45" s="34"/>
      <c r="C45" s="42"/>
      <c r="D45" s="42"/>
      <c r="E45" s="391"/>
    </row>
    <row r="46" spans="1:11" x14ac:dyDescent="0.15">
      <c r="A46" s="42"/>
      <c r="B46" s="34"/>
      <c r="C46" s="42"/>
      <c r="D46" s="42"/>
    </row>
    <row r="47" spans="1:11" x14ac:dyDescent="0.15">
      <c r="A47" s="780"/>
      <c r="B47" s="780"/>
      <c r="C47" s="780"/>
      <c r="D47" s="780"/>
    </row>
    <row r="48" spans="1:11" x14ac:dyDescent="0.15">
      <c r="A48" s="42"/>
      <c r="B48" s="34"/>
      <c r="C48" s="42"/>
      <c r="D48" s="42"/>
    </row>
  </sheetData>
  <mergeCells count="10">
    <mergeCell ref="A47:D47"/>
    <mergeCell ref="A42:B43"/>
    <mergeCell ref="A39:B40"/>
    <mergeCell ref="A2:E4"/>
    <mergeCell ref="B8:B9"/>
    <mergeCell ref="D8:D9"/>
    <mergeCell ref="E8:E9"/>
    <mergeCell ref="B17:B18"/>
    <mergeCell ref="D17:D18"/>
    <mergeCell ref="E17:E18"/>
  </mergeCells>
  <conditionalFormatting sqref="E7:E8 E11:E17 E19:E35 E39">
    <cfRule type="cellIs" dxfId="54" priority="4" stopIfTrue="1" operator="equal">
      <formula>0</formula>
    </cfRule>
  </conditionalFormatting>
  <conditionalFormatting sqref="K35">
    <cfRule type="cellIs" dxfId="53" priority="2" stopIfTrue="1" operator="equal">
      <formula>0</formula>
    </cfRule>
  </conditionalFormatting>
  <pageMargins left="0.70866141732283505" right="0.70866141732283505" top="0.74803149606299202" bottom="0.74803149606299202" header="0.31496062992126" footer="0.31496062992126"/>
  <pageSetup paperSize="9" firstPageNumber="90" orientation="portrait" useFirstPageNumber="1" r:id="rId1"/>
  <headerFooter>
    <oddHeader>&amp;LTender 
Part C.2: Pricing Data &amp;RC2.2
Bill of Quantities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2:J62"/>
  <sheetViews>
    <sheetView view="pageBreakPreview" topLeftCell="A7" zoomScale="85" zoomScaleNormal="85" zoomScaleSheetLayoutView="85" workbookViewId="0">
      <selection activeCell="K33" sqref="K33"/>
    </sheetView>
  </sheetViews>
  <sheetFormatPr defaultColWidth="11.125" defaultRowHeight="12.75" x14ac:dyDescent="0.15"/>
  <cols>
    <col min="1" max="1" width="5.953125" style="1" customWidth="1"/>
    <col min="2" max="2" width="3.9296875" style="1" customWidth="1"/>
    <col min="3" max="3" width="3.59375" style="1" customWidth="1"/>
    <col min="4" max="4" width="26.96875" style="1" customWidth="1"/>
    <col min="5" max="5" width="5.50390625" style="2" bestFit="1" customWidth="1"/>
    <col min="6" max="6" width="3.8203125" style="3" bestFit="1" customWidth="1"/>
    <col min="7" max="7" width="10.5625" style="4" bestFit="1" customWidth="1"/>
    <col min="8" max="8" width="12.24609375" style="359" bestFit="1" customWidth="1"/>
    <col min="9" max="16384" width="11.125" style="1"/>
  </cols>
  <sheetData>
    <row r="2" spans="1:10" ht="12" customHeight="1" x14ac:dyDescent="0.15">
      <c r="A2" s="101" t="s">
        <v>214</v>
      </c>
      <c r="H2" s="350" t="s">
        <v>137</v>
      </c>
    </row>
    <row r="3" spans="1:10" ht="12" customHeight="1" x14ac:dyDescent="0.15">
      <c r="A3" s="103"/>
      <c r="B3" s="103"/>
      <c r="C3" s="103"/>
      <c r="D3" s="104"/>
      <c r="E3" s="105"/>
      <c r="F3" s="106"/>
      <c r="G3" s="107"/>
      <c r="H3" s="351"/>
    </row>
    <row r="4" spans="1:10" ht="12" customHeight="1" x14ac:dyDescent="0.15">
      <c r="A4" s="108"/>
      <c r="B4" s="109"/>
      <c r="C4" s="5"/>
      <c r="D4" s="110"/>
      <c r="E4" s="108"/>
      <c r="F4" s="111"/>
      <c r="G4" s="112"/>
      <c r="H4" s="352"/>
    </row>
    <row r="5" spans="1:10" ht="12" customHeight="1" x14ac:dyDescent="0.15">
      <c r="A5" s="113" t="s">
        <v>47</v>
      </c>
      <c r="B5" s="114" t="s">
        <v>48</v>
      </c>
      <c r="C5" s="115"/>
      <c r="D5" s="116"/>
      <c r="E5" s="113" t="s">
        <v>49</v>
      </c>
      <c r="F5" s="706" t="s">
        <v>316</v>
      </c>
      <c r="G5" s="118" t="s">
        <v>51</v>
      </c>
      <c r="H5" s="353" t="s">
        <v>52</v>
      </c>
    </row>
    <row r="6" spans="1:10" ht="12" customHeight="1" x14ac:dyDescent="0.15">
      <c r="A6" s="113" t="s">
        <v>53</v>
      </c>
      <c r="B6" s="119"/>
      <c r="C6" s="120"/>
      <c r="D6" s="121"/>
      <c r="E6" s="122"/>
      <c r="F6" s="123"/>
      <c r="G6" s="124"/>
      <c r="H6" s="354"/>
    </row>
    <row r="7" spans="1:10" ht="12" customHeight="1" x14ac:dyDescent="0.15">
      <c r="A7" s="125"/>
      <c r="B7" s="126"/>
      <c r="C7" s="105"/>
      <c r="D7" s="127"/>
      <c r="E7" s="125"/>
      <c r="F7" s="128"/>
      <c r="G7" s="129"/>
      <c r="H7" s="355"/>
    </row>
    <row r="8" spans="1:10" ht="12" customHeight="1" x14ac:dyDescent="0.15">
      <c r="A8" s="130"/>
      <c r="B8" s="131"/>
      <c r="C8" s="6"/>
      <c r="D8" s="132"/>
      <c r="E8" s="108"/>
      <c r="F8" s="111"/>
      <c r="G8" s="133"/>
      <c r="H8" s="356">
        <f t="shared" ref="H8:H23" si="0">IF(AND(NOT(ISBLANK($E8)),NOT(ISNUMBER($F8))),"Rate only",$F8*G8)</f>
        <v>0</v>
      </c>
    </row>
    <row r="9" spans="1:10" ht="12" customHeight="1" x14ac:dyDescent="0.15">
      <c r="A9" s="135">
        <v>1200</v>
      </c>
      <c r="B9" s="136" t="s">
        <v>138</v>
      </c>
      <c r="D9" s="137"/>
      <c r="E9" s="122"/>
      <c r="F9" s="123"/>
      <c r="G9" s="138"/>
      <c r="H9" s="356">
        <f t="shared" si="0"/>
        <v>0</v>
      </c>
    </row>
    <row r="10" spans="1:10" ht="12" customHeight="1" x14ac:dyDescent="0.15">
      <c r="A10" s="139"/>
      <c r="B10" s="140"/>
      <c r="D10" s="137"/>
      <c r="E10" s="122"/>
      <c r="F10" s="123"/>
      <c r="G10" s="138"/>
      <c r="H10" s="356">
        <f t="shared" si="0"/>
        <v>0</v>
      </c>
    </row>
    <row r="11" spans="1:10" ht="12" customHeight="1" x14ac:dyDescent="0.15">
      <c r="A11" s="139"/>
      <c r="B11" s="140"/>
      <c r="D11" s="121"/>
      <c r="E11" s="216"/>
      <c r="F11" s="123"/>
      <c r="G11" s="157"/>
      <c r="H11" s="356">
        <f t="shared" si="0"/>
        <v>0</v>
      </c>
    </row>
    <row r="12" spans="1:10" ht="12" customHeight="1" x14ac:dyDescent="0.15">
      <c r="A12" s="141" t="s">
        <v>141</v>
      </c>
      <c r="B12" s="142" t="s">
        <v>142</v>
      </c>
      <c r="D12" s="137"/>
      <c r="E12" s="216"/>
      <c r="F12" s="123"/>
      <c r="G12" s="157"/>
      <c r="H12" s="356">
        <f t="shared" si="0"/>
        <v>0</v>
      </c>
    </row>
    <row r="13" spans="1:10" ht="12" customHeight="1" x14ac:dyDescent="0.15">
      <c r="A13" s="139"/>
      <c r="B13" s="142" t="s">
        <v>143</v>
      </c>
      <c r="D13" s="137"/>
      <c r="E13" s="216"/>
      <c r="F13" s="123"/>
      <c r="G13" s="157"/>
      <c r="H13" s="356">
        <f t="shared" si="0"/>
        <v>0</v>
      </c>
    </row>
    <row r="14" spans="1:10" ht="12" customHeight="1" x14ac:dyDescent="0.15">
      <c r="A14" s="139"/>
      <c r="B14" s="142" t="s">
        <v>144</v>
      </c>
      <c r="D14" s="137"/>
      <c r="E14" s="216"/>
      <c r="F14" s="123"/>
      <c r="G14" s="157"/>
      <c r="H14" s="356">
        <f t="shared" si="0"/>
        <v>0</v>
      </c>
    </row>
    <row r="15" spans="1:10" ht="12" customHeight="1" x14ac:dyDescent="0.15">
      <c r="A15" s="139"/>
      <c r="B15" s="140"/>
      <c r="D15" s="137"/>
      <c r="E15" s="216"/>
      <c r="F15" s="461"/>
      <c r="G15" s="157"/>
      <c r="H15" s="356">
        <f t="shared" si="0"/>
        <v>0</v>
      </c>
    </row>
    <row r="16" spans="1:10" ht="12" customHeight="1" x14ac:dyDescent="0.15">
      <c r="A16" s="139"/>
      <c r="B16" s="140" t="s">
        <v>58</v>
      </c>
      <c r="C16" s="1" t="s">
        <v>145</v>
      </c>
      <c r="D16" s="137"/>
      <c r="E16" s="388" t="s">
        <v>100</v>
      </c>
      <c r="F16" s="362">
        <v>1</v>
      </c>
      <c r="G16" s="705">
        <f>6500*8</f>
        <v>52000</v>
      </c>
      <c r="H16" s="623">
        <v>52000</v>
      </c>
      <c r="I16" s="582"/>
      <c r="J16" s="582"/>
    </row>
    <row r="17" spans="1:8" ht="12" customHeight="1" x14ac:dyDescent="0.15">
      <c r="A17" s="139"/>
      <c r="B17" s="140"/>
      <c r="D17" s="137"/>
      <c r="E17" s="216"/>
      <c r="F17" s="461"/>
      <c r="G17" s="705"/>
      <c r="H17" s="624"/>
    </row>
    <row r="18" spans="1:8" s="364" customFormat="1" ht="24.6" customHeight="1" x14ac:dyDescent="0.15">
      <c r="A18" s="360"/>
      <c r="B18" s="361" t="s">
        <v>60</v>
      </c>
      <c r="C18" s="781" t="s">
        <v>263</v>
      </c>
      <c r="D18" s="792"/>
      <c r="E18" s="389" t="s">
        <v>100</v>
      </c>
      <c r="F18" s="362">
        <v>1</v>
      </c>
      <c r="G18" s="705">
        <f>500*8*3</f>
        <v>12000</v>
      </c>
      <c r="H18" s="625">
        <v>12000</v>
      </c>
    </row>
    <row r="19" spans="1:8" ht="12" customHeight="1" x14ac:dyDescent="0.15">
      <c r="A19" s="139"/>
      <c r="B19" s="140"/>
      <c r="D19" s="137"/>
      <c r="E19" s="388"/>
      <c r="F19" s="362"/>
      <c r="G19" s="386"/>
      <c r="H19" s="624"/>
    </row>
    <row r="20" spans="1:8" ht="12" customHeight="1" x14ac:dyDescent="0.15">
      <c r="A20" s="139"/>
      <c r="B20" s="140" t="s">
        <v>62</v>
      </c>
      <c r="C20" s="145" t="s">
        <v>147</v>
      </c>
      <c r="D20" s="137"/>
      <c r="E20" s="216"/>
      <c r="F20" s="461"/>
      <c r="G20" s="313"/>
      <c r="H20" s="626">
        <f t="shared" si="0"/>
        <v>0</v>
      </c>
    </row>
    <row r="21" spans="1:8" ht="12" customHeight="1" x14ac:dyDescent="0.15">
      <c r="A21" s="139"/>
      <c r="B21" s="140"/>
      <c r="C21" s="145" t="s">
        <v>148</v>
      </c>
      <c r="D21" s="137"/>
      <c r="E21" s="216"/>
      <c r="F21" s="461"/>
      <c r="G21" s="313"/>
      <c r="H21" s="626">
        <f t="shared" si="0"/>
        <v>0</v>
      </c>
    </row>
    <row r="22" spans="1:8" s="145" customFormat="1" ht="12" customHeight="1" x14ac:dyDescent="0.15">
      <c r="A22" s="318"/>
      <c r="B22" s="214"/>
      <c r="C22" s="145" t="s">
        <v>149</v>
      </c>
      <c r="D22" s="327"/>
      <c r="E22" s="413"/>
      <c r="F22" s="462"/>
      <c r="G22" s="627"/>
      <c r="H22" s="628">
        <f t="shared" si="0"/>
        <v>0</v>
      </c>
    </row>
    <row r="23" spans="1:8" ht="12" customHeight="1" x14ac:dyDescent="0.15">
      <c r="A23" s="139"/>
      <c r="B23" s="140"/>
      <c r="D23" s="137"/>
      <c r="E23" s="216"/>
      <c r="F23" s="461"/>
      <c r="G23" s="629"/>
      <c r="H23" s="626">
        <f t="shared" si="0"/>
        <v>0</v>
      </c>
    </row>
    <row r="24" spans="1:8" ht="12" customHeight="1" x14ac:dyDescent="0.15">
      <c r="A24" s="139"/>
      <c r="B24" s="140"/>
      <c r="C24" s="1" t="s">
        <v>93</v>
      </c>
      <c r="D24" s="1" t="s">
        <v>145</v>
      </c>
      <c r="E24" s="390" t="s">
        <v>101</v>
      </c>
      <c r="F24" s="467">
        <v>0.1</v>
      </c>
      <c r="G24" s="629">
        <f>H16</f>
        <v>52000</v>
      </c>
      <c r="H24" s="630"/>
    </row>
    <row r="25" spans="1:8" ht="12" customHeight="1" x14ac:dyDescent="0.15">
      <c r="A25" s="139"/>
      <c r="B25" s="140"/>
      <c r="E25" s="216"/>
      <c r="F25" s="463"/>
      <c r="G25" s="629"/>
      <c r="H25" s="626"/>
    </row>
    <row r="26" spans="1:8" ht="12" customHeight="1" x14ac:dyDescent="0.15">
      <c r="A26" s="139"/>
      <c r="B26" s="140"/>
      <c r="C26" s="1" t="s">
        <v>94</v>
      </c>
      <c r="D26" s="1" t="s">
        <v>146</v>
      </c>
      <c r="E26" s="390" t="s">
        <v>101</v>
      </c>
      <c r="F26" s="467">
        <v>0.1</v>
      </c>
      <c r="G26" s="629">
        <f>H18</f>
        <v>12000</v>
      </c>
      <c r="H26" s="630"/>
    </row>
    <row r="27" spans="1:8" ht="12" customHeight="1" x14ac:dyDescent="0.15">
      <c r="A27" s="139"/>
      <c r="B27" s="140"/>
      <c r="E27" s="390"/>
      <c r="F27" s="464"/>
      <c r="G27" s="387"/>
      <c r="H27" s="626"/>
    </row>
    <row r="28" spans="1:8" ht="12" customHeight="1" x14ac:dyDescent="0.15">
      <c r="A28" s="141" t="s">
        <v>150</v>
      </c>
      <c r="B28" s="142" t="s">
        <v>151</v>
      </c>
      <c r="E28" s="216"/>
      <c r="F28" s="465"/>
      <c r="G28" s="313"/>
      <c r="H28" s="626">
        <f>IF(AND(NOT(ISBLANK($E28)),NOT(ISNUMBER($F28))),"Rate only",$F28*G28)</f>
        <v>0</v>
      </c>
    </row>
    <row r="29" spans="1:8" ht="12" customHeight="1" x14ac:dyDescent="0.15">
      <c r="A29" s="139"/>
      <c r="B29" s="149" t="s">
        <v>233</v>
      </c>
      <c r="E29" s="388" t="s">
        <v>434</v>
      </c>
      <c r="F29" s="466">
        <v>1</v>
      </c>
      <c r="G29" s="386"/>
      <c r="H29" s="626">
        <f>F29*G29</f>
        <v>0</v>
      </c>
    </row>
    <row r="30" spans="1:8" ht="12" customHeight="1" x14ac:dyDescent="0.15">
      <c r="A30" s="139"/>
      <c r="B30" s="149"/>
      <c r="E30" s="388"/>
      <c r="F30" s="466"/>
      <c r="G30" s="386"/>
      <c r="H30" s="626"/>
    </row>
    <row r="31" spans="1:8" ht="12" customHeight="1" x14ac:dyDescent="0.15">
      <c r="A31" s="139"/>
      <c r="B31" s="142"/>
      <c r="E31" s="388"/>
      <c r="F31" s="463"/>
      <c r="G31" s="313"/>
      <c r="H31" s="626"/>
    </row>
    <row r="32" spans="1:8" ht="12" customHeight="1" x14ac:dyDescent="0.15">
      <c r="A32" s="141" t="s">
        <v>152</v>
      </c>
      <c r="B32" s="142" t="s">
        <v>153</v>
      </c>
      <c r="C32" s="150"/>
      <c r="D32" s="151"/>
      <c r="E32" s="216"/>
      <c r="F32" s="463"/>
      <c r="G32" s="313"/>
      <c r="H32" s="626">
        <f t="shared" ref="H32:H48" si="1">IF(AND(NOT(ISBLANK($E32)),NOT(ISNUMBER($F32))),"Rate only",$F32*G32)</f>
        <v>0</v>
      </c>
    </row>
    <row r="33" spans="1:8" ht="12" customHeight="1" x14ac:dyDescent="0.15">
      <c r="A33" s="139"/>
      <c r="B33" s="142" t="s">
        <v>154</v>
      </c>
      <c r="D33" s="137"/>
      <c r="E33" s="216"/>
      <c r="F33" s="463"/>
      <c r="G33" s="313"/>
      <c r="H33" s="626">
        <f t="shared" si="1"/>
        <v>0</v>
      </c>
    </row>
    <row r="34" spans="1:8" ht="12" customHeight="1" x14ac:dyDescent="0.15">
      <c r="A34" s="139"/>
      <c r="B34" s="140"/>
      <c r="D34" s="137"/>
      <c r="E34" s="216"/>
      <c r="F34" s="463"/>
      <c r="G34" s="313"/>
      <c r="H34" s="626">
        <f t="shared" si="1"/>
        <v>0</v>
      </c>
    </row>
    <row r="35" spans="1:8" ht="12" customHeight="1" x14ac:dyDescent="0.15">
      <c r="A35" s="139"/>
      <c r="B35" s="140" t="s">
        <v>58</v>
      </c>
      <c r="C35" s="101" t="s">
        <v>297</v>
      </c>
      <c r="D35" s="137"/>
      <c r="E35" s="216"/>
      <c r="F35" s="463"/>
      <c r="G35" s="313"/>
      <c r="H35" s="626">
        <f t="shared" si="1"/>
        <v>0</v>
      </c>
    </row>
    <row r="36" spans="1:8" ht="12" customHeight="1" x14ac:dyDescent="0.15">
      <c r="A36" s="139"/>
      <c r="B36" s="140"/>
      <c r="D36" s="137"/>
      <c r="E36" s="216"/>
      <c r="F36" s="463"/>
      <c r="G36" s="313"/>
      <c r="H36" s="626">
        <f t="shared" si="1"/>
        <v>0</v>
      </c>
    </row>
    <row r="37" spans="1:8" ht="12" customHeight="1" x14ac:dyDescent="0.15">
      <c r="A37" s="139"/>
      <c r="B37" s="140"/>
      <c r="C37" s="1" t="s">
        <v>93</v>
      </c>
      <c r="D37" s="137" t="s">
        <v>155</v>
      </c>
      <c r="E37" s="216"/>
      <c r="F37" s="463"/>
      <c r="G37" s="313"/>
      <c r="H37" s="626">
        <f t="shared" si="1"/>
        <v>0</v>
      </c>
    </row>
    <row r="38" spans="1:8" ht="12" customHeight="1" x14ac:dyDescent="0.15">
      <c r="A38" s="139"/>
      <c r="B38" s="140"/>
      <c r="D38" s="137" t="s">
        <v>156</v>
      </c>
      <c r="E38" s="388" t="s">
        <v>100</v>
      </c>
      <c r="F38" s="466">
        <v>1</v>
      </c>
      <c r="G38" s="622">
        <v>500000</v>
      </c>
      <c r="H38" s="707" t="s">
        <v>433</v>
      </c>
    </row>
    <row r="39" spans="1:8" ht="12" customHeight="1" x14ac:dyDescent="0.15">
      <c r="A39" s="139"/>
      <c r="B39" s="140"/>
      <c r="D39" s="137"/>
      <c r="E39" s="216"/>
      <c r="F39" s="463"/>
      <c r="G39" s="313"/>
      <c r="H39" s="626">
        <f t="shared" si="1"/>
        <v>0</v>
      </c>
    </row>
    <row r="40" spans="1:8" ht="12" customHeight="1" x14ac:dyDescent="0.15">
      <c r="A40" s="139"/>
      <c r="B40" s="140"/>
      <c r="C40" s="1" t="s">
        <v>94</v>
      </c>
      <c r="D40" s="137" t="s">
        <v>157</v>
      </c>
      <c r="E40" s="216"/>
      <c r="F40" s="463"/>
      <c r="G40" s="313"/>
      <c r="H40" s="626">
        <f t="shared" si="1"/>
        <v>0</v>
      </c>
    </row>
    <row r="41" spans="1:8" ht="12" customHeight="1" x14ac:dyDescent="0.15">
      <c r="A41" s="139"/>
      <c r="B41" s="140"/>
      <c r="D41" s="327" t="s">
        <v>285</v>
      </c>
      <c r="E41" s="216" t="s">
        <v>101</v>
      </c>
      <c r="F41" s="467">
        <v>0.05</v>
      </c>
      <c r="G41" s="631" t="str">
        <f>H38</f>
        <v>Rate Only</v>
      </c>
      <c r="H41" s="708" t="s">
        <v>435</v>
      </c>
    </row>
    <row r="42" spans="1:8" ht="12" customHeight="1" x14ac:dyDescent="0.15">
      <c r="A42" s="139"/>
      <c r="B42" s="140"/>
      <c r="D42" s="137"/>
      <c r="E42" s="216"/>
      <c r="F42" s="463"/>
      <c r="G42" s="631"/>
      <c r="H42" s="626">
        <f t="shared" si="1"/>
        <v>0</v>
      </c>
    </row>
    <row r="43" spans="1:8" ht="12" customHeight="1" x14ac:dyDescent="0.15">
      <c r="A43" s="139"/>
      <c r="B43" s="140" t="s">
        <v>60</v>
      </c>
      <c r="C43" s="793" t="s">
        <v>298</v>
      </c>
      <c r="D43" s="794"/>
      <c r="E43" s="216"/>
      <c r="F43" s="463"/>
      <c r="G43" s="631"/>
      <c r="H43" s="626">
        <f t="shared" si="1"/>
        <v>0</v>
      </c>
    </row>
    <row r="44" spans="1:8" ht="12" customHeight="1" x14ac:dyDescent="0.15">
      <c r="A44" s="139"/>
      <c r="B44" s="140"/>
      <c r="C44" s="793"/>
      <c r="D44" s="794"/>
      <c r="E44" s="216"/>
      <c r="F44" s="463"/>
      <c r="G44" s="631"/>
      <c r="H44" s="626">
        <f t="shared" si="1"/>
        <v>0</v>
      </c>
    </row>
    <row r="45" spans="1:8" ht="12" customHeight="1" x14ac:dyDescent="0.15">
      <c r="A45" s="139"/>
      <c r="B45" s="140"/>
      <c r="C45" s="1" t="s">
        <v>93</v>
      </c>
      <c r="D45" s="137" t="s">
        <v>155</v>
      </c>
      <c r="E45" s="216"/>
      <c r="F45" s="461"/>
      <c r="G45" s="631"/>
      <c r="H45" s="626">
        <f t="shared" si="1"/>
        <v>0</v>
      </c>
    </row>
    <row r="46" spans="1:8" ht="12" customHeight="1" x14ac:dyDescent="0.15">
      <c r="A46" s="139"/>
      <c r="B46" s="140"/>
      <c r="D46" s="137" t="s">
        <v>156</v>
      </c>
      <c r="E46" s="388" t="s">
        <v>100</v>
      </c>
      <c r="F46" s="362">
        <v>1</v>
      </c>
      <c r="G46" s="631"/>
      <c r="H46" s="626">
        <v>50000</v>
      </c>
    </row>
    <row r="47" spans="1:8" ht="12" customHeight="1" x14ac:dyDescent="0.15">
      <c r="A47" s="139"/>
      <c r="B47" s="140"/>
      <c r="D47" s="137"/>
      <c r="E47" s="216"/>
      <c r="F47" s="461"/>
      <c r="G47" s="631"/>
      <c r="H47" s="626">
        <f t="shared" si="1"/>
        <v>0</v>
      </c>
    </row>
    <row r="48" spans="1:8" ht="12" customHeight="1" x14ac:dyDescent="0.15">
      <c r="A48" s="139"/>
      <c r="B48" s="140"/>
      <c r="C48" s="1" t="s">
        <v>94</v>
      </c>
      <c r="D48" s="137" t="s">
        <v>157</v>
      </c>
      <c r="E48" s="216"/>
      <c r="F48" s="461"/>
      <c r="G48" s="631"/>
      <c r="H48" s="626">
        <f t="shared" si="1"/>
        <v>0</v>
      </c>
    </row>
    <row r="49" spans="1:8" ht="12" customHeight="1" x14ac:dyDescent="0.15">
      <c r="A49" s="139"/>
      <c r="B49" s="140"/>
      <c r="D49" s="327" t="s">
        <v>286</v>
      </c>
      <c r="E49" s="216" t="s">
        <v>101</v>
      </c>
      <c r="F49" s="467">
        <v>0.1</v>
      </c>
      <c r="G49" s="631">
        <f>H46</f>
        <v>50000</v>
      </c>
      <c r="H49" s="630">
        <f>G49*F49</f>
        <v>5000</v>
      </c>
    </row>
    <row r="50" spans="1:8" ht="12" customHeight="1" x14ac:dyDescent="0.15">
      <c r="A50" s="139"/>
      <c r="B50" s="140"/>
      <c r="D50" s="327"/>
      <c r="E50" s="216"/>
      <c r="F50" s="467"/>
      <c r="G50" s="631"/>
      <c r="H50" s="630"/>
    </row>
    <row r="51" spans="1:8" ht="12" customHeight="1" x14ac:dyDescent="0.15">
      <c r="A51" s="141" t="s">
        <v>158</v>
      </c>
      <c r="B51" s="149" t="s">
        <v>264</v>
      </c>
      <c r="C51" s="150"/>
      <c r="D51" s="137"/>
      <c r="E51" s="143" t="s">
        <v>171</v>
      </c>
      <c r="F51" s="461">
        <v>2</v>
      </c>
      <c r="G51" s="124"/>
      <c r="H51" s="626">
        <f>F51*G51</f>
        <v>0</v>
      </c>
    </row>
    <row r="52" spans="1:8" ht="12" customHeight="1" x14ac:dyDescent="0.15">
      <c r="A52" s="141"/>
      <c r="B52" s="149"/>
      <c r="C52" s="150"/>
      <c r="D52" s="137"/>
      <c r="E52" s="143"/>
      <c r="F52" s="461"/>
      <c r="G52" s="124"/>
      <c r="H52" s="626"/>
    </row>
    <row r="53" spans="1:8" ht="12" customHeight="1" x14ac:dyDescent="0.15">
      <c r="A53" s="141"/>
      <c r="B53" s="149"/>
      <c r="C53" s="150"/>
      <c r="D53" s="137"/>
      <c r="E53" s="143"/>
      <c r="F53" s="461"/>
      <c r="G53" s="124"/>
      <c r="H53" s="626"/>
    </row>
    <row r="54" spans="1:8" ht="12" customHeight="1" x14ac:dyDescent="0.15">
      <c r="A54" s="141"/>
      <c r="B54" s="149"/>
      <c r="C54" s="150"/>
      <c r="D54" s="137"/>
      <c r="E54" s="143"/>
      <c r="F54" s="461"/>
      <c r="G54" s="124"/>
      <c r="H54" s="626"/>
    </row>
    <row r="55" spans="1:8" ht="12" customHeight="1" x14ac:dyDescent="0.15">
      <c r="A55" s="141"/>
      <c r="B55" s="149"/>
      <c r="C55" s="150"/>
      <c r="D55" s="137"/>
      <c r="E55" s="143"/>
      <c r="F55" s="461"/>
      <c r="G55" s="124"/>
      <c r="H55" s="626"/>
    </row>
    <row r="56" spans="1:8" ht="12" customHeight="1" x14ac:dyDescent="0.15">
      <c r="A56" s="141"/>
      <c r="B56" s="149"/>
      <c r="C56" s="150"/>
      <c r="D56" s="137"/>
      <c r="E56" s="143"/>
      <c r="F56" s="461"/>
      <c r="G56" s="124"/>
      <c r="H56" s="626"/>
    </row>
    <row r="57" spans="1:8" ht="12" customHeight="1" x14ac:dyDescent="0.15">
      <c r="A57" s="141"/>
      <c r="B57" s="149"/>
      <c r="C57" s="150"/>
      <c r="D57" s="137"/>
      <c r="E57" s="143"/>
      <c r="F57" s="461"/>
      <c r="G57" s="124"/>
      <c r="H57" s="626"/>
    </row>
    <row r="58" spans="1:8" ht="12" customHeight="1" x14ac:dyDescent="0.15">
      <c r="A58" s="139"/>
      <c r="B58" s="140"/>
      <c r="D58" s="137"/>
      <c r="E58" s="122"/>
      <c r="F58" s="461"/>
      <c r="G58" s="124"/>
      <c r="H58" s="626">
        <f>IF(AND(NOT(ISBLANK($E58)),NOT(ISNUMBER($F58))),"Rate only",$F58*G58)</f>
        <v>0</v>
      </c>
    </row>
    <row r="59" spans="1:8" ht="12" customHeight="1" x14ac:dyDescent="0.15">
      <c r="A59" s="130"/>
      <c r="B59" s="131"/>
      <c r="C59" s="6"/>
      <c r="D59" s="6"/>
      <c r="E59" s="5"/>
      <c r="F59" s="7"/>
      <c r="G59" s="312"/>
      <c r="H59" s="632"/>
    </row>
    <row r="60" spans="1:8" ht="12" customHeight="1" x14ac:dyDescent="0.15">
      <c r="A60" s="113">
        <v>1200</v>
      </c>
      <c r="B60" s="142" t="s">
        <v>80</v>
      </c>
      <c r="C60" s="150"/>
      <c r="D60" s="150"/>
      <c r="G60" s="313"/>
      <c r="H60" s="633"/>
    </row>
    <row r="61" spans="1:8" ht="12" customHeight="1" x14ac:dyDescent="0.15">
      <c r="A61" s="152"/>
      <c r="B61" s="153"/>
      <c r="C61" s="104"/>
      <c r="D61" s="104"/>
      <c r="E61" s="105"/>
      <c r="F61" s="106"/>
      <c r="G61" s="158"/>
      <c r="H61" s="355"/>
    </row>
    <row r="62" spans="1:8" ht="12" customHeight="1" x14ac:dyDescent="0.15">
      <c r="A62" s="6"/>
      <c r="B62" s="6"/>
      <c r="C62" s="6"/>
      <c r="D62" s="6"/>
      <c r="E62" s="5"/>
      <c r="F62" s="7"/>
      <c r="G62" s="8"/>
      <c r="H62" s="358"/>
    </row>
  </sheetData>
  <mergeCells count="2">
    <mergeCell ref="C18:D18"/>
    <mergeCell ref="C43:D44"/>
  </mergeCells>
  <conditionalFormatting sqref="H8:H15 H60 H62">
    <cfRule type="cellIs" dxfId="52" priority="14" stopIfTrue="1" operator="lessThan">
      <formula>0.005</formula>
    </cfRule>
  </conditionalFormatting>
  <conditionalFormatting sqref="H20:H58 F48 F51:F57">
    <cfRule type="cellIs" dxfId="51" priority="5" stopIfTrue="1" operator="lessThan">
      <formula>0.005</formula>
    </cfRule>
  </conditionalFormatting>
  <dataValidations disablePrompts="1" count="1">
    <dataValidation type="custom" allowBlank="1" showInputMessage="1" showErrorMessage="1" errorTitle="Invalid rate" error="A value with an invalid decimal part_x000a_was entered." sqref="G62 G51:G57" xr:uid="{00000000-0002-0000-0200-000000000000}">
      <formula1>(G51)-TRUNC(G51,2)=0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91" orientation="portrait" useFirstPageNumber="1" r:id="rId1"/>
  <headerFooter>
    <oddHeader>&amp;LTender 
Part C.2: Pricing Data &amp;RC2.2 
Bill of Quantities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H73"/>
  <sheetViews>
    <sheetView view="pageBreakPreview" zoomScale="85" zoomScaleNormal="85" zoomScaleSheetLayoutView="85" workbookViewId="0">
      <selection activeCell="J27" sqref="J27:K33"/>
    </sheetView>
  </sheetViews>
  <sheetFormatPr defaultColWidth="11.125" defaultRowHeight="12.75" x14ac:dyDescent="0.15"/>
  <cols>
    <col min="1" max="1" width="5.953125" style="9" customWidth="1"/>
    <col min="2" max="3" width="3.9296875" style="9" customWidth="1"/>
    <col min="4" max="4" width="26.6328125" style="9" customWidth="1"/>
    <col min="5" max="5" width="9.1015625" style="9" bestFit="1" customWidth="1"/>
    <col min="6" max="6" width="3.8203125" style="10" bestFit="1" customWidth="1"/>
    <col min="7" max="7" width="7.9765625" style="4" bestFit="1" customWidth="1"/>
    <col min="8" max="8" width="11.125" style="4" bestFit="1" customWidth="1"/>
    <col min="9" max="16384" width="11.125" style="9"/>
  </cols>
  <sheetData>
    <row r="2" spans="1:8" ht="12" customHeight="1" x14ac:dyDescent="0.15">
      <c r="A2" s="101" t="s">
        <v>214</v>
      </c>
      <c r="E2" s="11"/>
      <c r="H2" s="159" t="s">
        <v>46</v>
      </c>
    </row>
    <row r="3" spans="1:8" ht="12" customHeight="1" x14ac:dyDescent="0.15">
      <c r="A3" s="160"/>
      <c r="B3" s="160"/>
      <c r="C3" s="160"/>
      <c r="D3" s="161"/>
      <c r="E3" s="162"/>
      <c r="F3" s="163"/>
      <c r="G3" s="107"/>
      <c r="H3" s="164"/>
    </row>
    <row r="4" spans="1:8" ht="12" customHeight="1" x14ac:dyDescent="0.15">
      <c r="A4" s="165"/>
      <c r="B4" s="166"/>
      <c r="C4" s="167"/>
      <c r="D4" s="168"/>
      <c r="E4" s="165"/>
      <c r="F4" s="169"/>
      <c r="G4" s="112"/>
      <c r="H4" s="112"/>
    </row>
    <row r="5" spans="1:8" ht="12" customHeight="1" x14ac:dyDescent="0.15">
      <c r="A5" s="170" t="s">
        <v>47</v>
      </c>
      <c r="B5" s="171" t="s">
        <v>48</v>
      </c>
      <c r="C5" s="172"/>
      <c r="D5" s="173"/>
      <c r="E5" s="170" t="s">
        <v>49</v>
      </c>
      <c r="F5" s="709" t="s">
        <v>316</v>
      </c>
      <c r="G5" s="118" t="s">
        <v>51</v>
      </c>
      <c r="H5" s="174" t="s">
        <v>52</v>
      </c>
    </row>
    <row r="6" spans="1:8" ht="12" customHeight="1" x14ac:dyDescent="0.15">
      <c r="A6" s="170" t="s">
        <v>53</v>
      </c>
      <c r="B6" s="175"/>
      <c r="C6" s="176"/>
      <c r="D6" s="177"/>
      <c r="E6" s="178"/>
      <c r="F6" s="179"/>
      <c r="G6" s="124"/>
      <c r="H6" s="124"/>
    </row>
    <row r="7" spans="1:8" ht="12" customHeight="1" x14ac:dyDescent="0.15">
      <c r="A7" s="180"/>
      <c r="B7" s="181"/>
      <c r="C7" s="162"/>
      <c r="D7" s="182"/>
      <c r="E7" s="180"/>
      <c r="F7" s="183"/>
      <c r="G7" s="129"/>
      <c r="H7" s="129"/>
    </row>
    <row r="8" spans="1:8" ht="12" customHeight="1" x14ac:dyDescent="0.15">
      <c r="A8" s="184"/>
      <c r="B8" s="185"/>
      <c r="C8" s="186"/>
      <c r="D8" s="187"/>
      <c r="E8" s="165"/>
      <c r="F8" s="169"/>
      <c r="G8" s="112"/>
      <c r="H8" s="188" t="str">
        <f t="shared" ref="H8:H59" si="0">IF(OR(AND(F8="Prov",G8="Sum"),(G8="PC Sum")),". . . . . . . . .00",IF(ISERR(F8*G8),"",IF(F8*G8=0,"",ROUND(F8*G8,2))))</f>
        <v/>
      </c>
    </row>
    <row r="9" spans="1:8" ht="12" customHeight="1" x14ac:dyDescent="0.15">
      <c r="A9" s="189">
        <v>1300</v>
      </c>
      <c r="B9" s="190" t="s">
        <v>54</v>
      </c>
      <c r="D9" s="191"/>
      <c r="E9" s="178"/>
      <c r="F9" s="179"/>
      <c r="G9" s="124"/>
      <c r="H9" s="188" t="str">
        <f t="shared" si="0"/>
        <v/>
      </c>
    </row>
    <row r="10" spans="1:8" ht="12" customHeight="1" x14ac:dyDescent="0.15">
      <c r="A10" s="192"/>
      <c r="B10" s="190" t="s">
        <v>55</v>
      </c>
      <c r="D10" s="191"/>
      <c r="E10" s="178"/>
      <c r="F10" s="179"/>
      <c r="G10" s="124"/>
      <c r="H10" s="188" t="str">
        <f t="shared" si="0"/>
        <v/>
      </c>
    </row>
    <row r="11" spans="1:8" ht="12" customHeight="1" x14ac:dyDescent="0.15">
      <c r="A11" s="192"/>
      <c r="B11" s="193"/>
      <c r="D11" s="191"/>
      <c r="E11" s="178"/>
      <c r="F11" s="179"/>
      <c r="G11" s="124"/>
      <c r="H11" s="188" t="str">
        <f t="shared" si="0"/>
        <v/>
      </c>
    </row>
    <row r="12" spans="1:8" ht="12" customHeight="1" x14ac:dyDescent="0.15">
      <c r="A12" s="192"/>
      <c r="B12" s="193"/>
      <c r="D12" s="177"/>
      <c r="E12" s="178"/>
      <c r="F12" s="179"/>
      <c r="G12" s="124"/>
      <c r="H12" s="634" t="str">
        <f t="shared" si="0"/>
        <v/>
      </c>
    </row>
    <row r="13" spans="1:8" ht="12" customHeight="1" x14ac:dyDescent="0.15">
      <c r="A13" s="192"/>
      <c r="B13" s="193"/>
      <c r="D13" s="177"/>
      <c r="E13" s="178"/>
      <c r="F13" s="179"/>
      <c r="G13" s="124"/>
      <c r="H13" s="634" t="str">
        <f t="shared" si="0"/>
        <v/>
      </c>
    </row>
    <row r="14" spans="1:8" ht="12" customHeight="1" x14ac:dyDescent="0.15">
      <c r="A14" s="194" t="s">
        <v>56</v>
      </c>
      <c r="B14" s="195" t="s">
        <v>57</v>
      </c>
      <c r="C14" s="196"/>
      <c r="D14" s="191"/>
      <c r="E14" s="178"/>
      <c r="F14" s="179"/>
      <c r="G14" s="124"/>
      <c r="H14" s="634" t="str">
        <f t="shared" si="0"/>
        <v/>
      </c>
    </row>
    <row r="15" spans="1:8" ht="12" customHeight="1" x14ac:dyDescent="0.15">
      <c r="A15" s="192"/>
      <c r="B15" s="193"/>
      <c r="D15" s="191"/>
      <c r="E15" s="178"/>
      <c r="F15" s="179"/>
      <c r="G15" s="124"/>
      <c r="H15" s="634" t="str">
        <f t="shared" si="0"/>
        <v/>
      </c>
    </row>
    <row r="16" spans="1:8" ht="12" customHeight="1" x14ac:dyDescent="0.15">
      <c r="A16" s="192"/>
      <c r="B16" s="193" t="s">
        <v>58</v>
      </c>
      <c r="C16" s="9" t="s">
        <v>59</v>
      </c>
      <c r="D16" s="191"/>
      <c r="E16" s="143" t="s">
        <v>140</v>
      </c>
      <c r="F16" s="144">
        <v>1</v>
      </c>
      <c r="G16" s="144"/>
      <c r="H16" s="634" t="str">
        <f t="shared" si="0"/>
        <v/>
      </c>
    </row>
    <row r="17" spans="1:8" ht="12" customHeight="1" x14ac:dyDescent="0.15">
      <c r="A17" s="192"/>
      <c r="B17" s="193"/>
      <c r="D17" s="191"/>
      <c r="E17" s="178"/>
      <c r="F17" s="179"/>
      <c r="G17" s="124"/>
      <c r="H17" s="634" t="str">
        <f t="shared" si="0"/>
        <v/>
      </c>
    </row>
    <row r="18" spans="1:8" ht="12" customHeight="1" x14ac:dyDescent="0.15">
      <c r="A18" s="192"/>
      <c r="B18" s="193" t="s">
        <v>60</v>
      </c>
      <c r="C18" s="9" t="s">
        <v>61</v>
      </c>
      <c r="D18" s="191"/>
      <c r="E18" s="143" t="s">
        <v>140</v>
      </c>
      <c r="F18" s="144">
        <v>1</v>
      </c>
      <c r="G18" s="144"/>
      <c r="H18" s="634" t="str">
        <f t="shared" si="0"/>
        <v/>
      </c>
    </row>
    <row r="19" spans="1:8" ht="12" customHeight="1" x14ac:dyDescent="0.15">
      <c r="A19" s="192"/>
      <c r="B19" s="193"/>
      <c r="D19" s="191"/>
      <c r="E19" s="178"/>
      <c r="F19" s="179"/>
      <c r="G19" s="124"/>
      <c r="H19" s="634" t="str">
        <f t="shared" si="0"/>
        <v/>
      </c>
    </row>
    <row r="20" spans="1:8" ht="12" customHeight="1" x14ac:dyDescent="0.15">
      <c r="A20" s="192"/>
      <c r="B20" s="193" t="s">
        <v>62</v>
      </c>
      <c r="C20" s="9" t="s">
        <v>63</v>
      </c>
      <c r="D20" s="191"/>
      <c r="E20" s="178" t="s">
        <v>64</v>
      </c>
      <c r="F20" s="197">
        <v>8</v>
      </c>
      <c r="G20" s="198"/>
      <c r="H20" s="634" t="str">
        <f t="shared" si="0"/>
        <v/>
      </c>
    </row>
    <row r="21" spans="1:8" ht="12" customHeight="1" x14ac:dyDescent="0.15">
      <c r="A21" s="192"/>
      <c r="B21" s="193"/>
      <c r="D21" s="191" t="s">
        <v>65</v>
      </c>
      <c r="E21" s="178"/>
      <c r="F21" s="179"/>
      <c r="G21" s="124"/>
      <c r="H21" s="634" t="str">
        <f t="shared" si="0"/>
        <v/>
      </c>
    </row>
    <row r="22" spans="1:8" ht="12" customHeight="1" x14ac:dyDescent="0.15">
      <c r="A22" s="192"/>
      <c r="B22" s="199" t="s">
        <v>66</v>
      </c>
      <c r="C22" s="9" t="s">
        <v>71</v>
      </c>
      <c r="D22" s="191"/>
      <c r="E22" s="178"/>
      <c r="F22" s="179"/>
      <c r="G22" s="124"/>
      <c r="H22" s="634" t="str">
        <f t="shared" si="0"/>
        <v/>
      </c>
    </row>
    <row r="23" spans="1:8" s="100" customFormat="1" ht="12" customHeight="1" x14ac:dyDescent="0.15">
      <c r="A23" s="368"/>
      <c r="B23" s="290"/>
      <c r="C23" s="100" t="s">
        <v>72</v>
      </c>
      <c r="D23" s="405"/>
      <c r="E23" s="292"/>
      <c r="F23" s="412"/>
      <c r="G23" s="380"/>
      <c r="H23" s="635" t="str">
        <f t="shared" si="0"/>
        <v/>
      </c>
    </row>
    <row r="24" spans="1:8" ht="12" customHeight="1" x14ac:dyDescent="0.15">
      <c r="A24" s="192"/>
      <c r="B24" s="193"/>
      <c r="C24" s="100" t="s">
        <v>198</v>
      </c>
      <c r="D24" s="191"/>
      <c r="E24" s="178"/>
      <c r="F24" s="179"/>
      <c r="G24" s="124"/>
      <c r="H24" s="634" t="str">
        <f t="shared" si="0"/>
        <v/>
      </c>
    </row>
    <row r="25" spans="1:8" ht="12" customHeight="1" x14ac:dyDescent="0.15">
      <c r="A25" s="192"/>
      <c r="B25" s="193"/>
      <c r="C25" s="9" t="s">
        <v>136</v>
      </c>
      <c r="D25" s="191"/>
      <c r="E25" s="178"/>
      <c r="F25" s="179"/>
      <c r="G25" s="124"/>
      <c r="H25" s="634" t="str">
        <f t="shared" si="0"/>
        <v/>
      </c>
    </row>
    <row r="26" spans="1:8" ht="12" customHeight="1" x14ac:dyDescent="0.15">
      <c r="A26" s="192"/>
      <c r="B26" s="200"/>
      <c r="D26" s="191"/>
      <c r="E26" s="178"/>
      <c r="F26" s="179"/>
      <c r="G26" s="124"/>
      <c r="H26" s="634" t="str">
        <f t="shared" si="0"/>
        <v/>
      </c>
    </row>
    <row r="27" spans="1:8" ht="12" customHeight="1" x14ac:dyDescent="0.15">
      <c r="A27" s="192"/>
      <c r="B27" s="200"/>
      <c r="D27" s="191"/>
      <c r="E27" s="178"/>
      <c r="F27" s="179"/>
      <c r="G27" s="124"/>
      <c r="H27" s="634"/>
    </row>
    <row r="28" spans="1:8" ht="12" customHeight="1" x14ac:dyDescent="0.15">
      <c r="A28" s="192"/>
      <c r="B28" s="200"/>
      <c r="D28" s="191"/>
      <c r="E28" s="178"/>
      <c r="F28" s="179"/>
      <c r="G28" s="124"/>
      <c r="H28" s="634"/>
    </row>
    <row r="29" spans="1:8" ht="12" customHeight="1" x14ac:dyDescent="0.15">
      <c r="A29" s="192"/>
      <c r="B29" s="200"/>
      <c r="D29" s="191"/>
      <c r="E29" s="178"/>
      <c r="F29" s="179"/>
      <c r="G29" s="124"/>
      <c r="H29" s="634"/>
    </row>
    <row r="30" spans="1:8" ht="12" customHeight="1" x14ac:dyDescent="0.15">
      <c r="A30" s="192"/>
      <c r="B30" s="200"/>
      <c r="D30" s="191"/>
      <c r="E30" s="178"/>
      <c r="F30" s="179"/>
      <c r="G30" s="124"/>
      <c r="H30" s="634"/>
    </row>
    <row r="31" spans="1:8" ht="12" customHeight="1" x14ac:dyDescent="0.15">
      <c r="A31" s="192"/>
      <c r="B31" s="200"/>
      <c r="D31" s="191"/>
      <c r="E31" s="178"/>
      <c r="F31" s="179"/>
      <c r="G31" s="124"/>
      <c r="H31" s="634"/>
    </row>
    <row r="32" spans="1:8" ht="12" customHeight="1" x14ac:dyDescent="0.15">
      <c r="A32" s="192"/>
      <c r="B32" s="200"/>
      <c r="D32" s="191"/>
      <c r="E32" s="178"/>
      <c r="F32" s="179"/>
      <c r="G32" s="124"/>
      <c r="H32" s="634"/>
    </row>
    <row r="33" spans="1:8" ht="12" customHeight="1" x14ac:dyDescent="0.15">
      <c r="A33" s="192"/>
      <c r="B33" s="200"/>
      <c r="D33" s="191"/>
      <c r="E33" s="178"/>
      <c r="F33" s="179"/>
      <c r="G33" s="124"/>
      <c r="H33" s="634"/>
    </row>
    <row r="34" spans="1:8" ht="12" customHeight="1" x14ac:dyDescent="0.15">
      <c r="A34" s="192"/>
      <c r="B34" s="200"/>
      <c r="D34" s="191"/>
      <c r="E34" s="178"/>
      <c r="F34" s="179"/>
      <c r="G34" s="124"/>
      <c r="H34" s="634"/>
    </row>
    <row r="35" spans="1:8" ht="12" customHeight="1" x14ac:dyDescent="0.15">
      <c r="A35" s="192"/>
      <c r="B35" s="200"/>
      <c r="D35" s="191"/>
      <c r="E35" s="178"/>
      <c r="F35" s="179"/>
      <c r="G35" s="124"/>
      <c r="H35" s="634"/>
    </row>
    <row r="36" spans="1:8" ht="12" customHeight="1" x14ac:dyDescent="0.15">
      <c r="A36" s="192"/>
      <c r="B36" s="200"/>
      <c r="D36" s="191"/>
      <c r="E36" s="178"/>
      <c r="F36" s="179"/>
      <c r="G36" s="124"/>
      <c r="H36" s="634"/>
    </row>
    <row r="37" spans="1:8" ht="12" customHeight="1" x14ac:dyDescent="0.15">
      <c r="A37" s="192"/>
      <c r="B37" s="200"/>
      <c r="D37" s="191"/>
      <c r="E37" s="178"/>
      <c r="F37" s="179"/>
      <c r="G37" s="124"/>
      <c r="H37" s="634"/>
    </row>
    <row r="38" spans="1:8" ht="12" customHeight="1" x14ac:dyDescent="0.15">
      <c r="A38" s="192"/>
      <c r="B38" s="200"/>
      <c r="D38" s="191"/>
      <c r="E38" s="178"/>
      <c r="F38" s="179"/>
      <c r="G38" s="124"/>
      <c r="H38" s="634"/>
    </row>
    <row r="39" spans="1:8" ht="12" customHeight="1" x14ac:dyDescent="0.15">
      <c r="A39" s="192"/>
      <c r="B39" s="200"/>
      <c r="D39" s="191"/>
      <c r="E39" s="178"/>
      <c r="F39" s="179"/>
      <c r="G39" s="124"/>
      <c r="H39" s="634"/>
    </row>
    <row r="40" spans="1:8" ht="12" customHeight="1" x14ac:dyDescent="0.15">
      <c r="A40" s="192"/>
      <c r="B40" s="200"/>
      <c r="D40" s="191"/>
      <c r="E40" s="178"/>
      <c r="F40" s="179"/>
      <c r="G40" s="124"/>
      <c r="H40" s="634"/>
    </row>
    <row r="41" spans="1:8" ht="12" customHeight="1" x14ac:dyDescent="0.15">
      <c r="A41" s="192"/>
      <c r="B41" s="200"/>
      <c r="D41" s="191"/>
      <c r="E41" s="178"/>
      <c r="F41" s="179"/>
      <c r="G41" s="124"/>
      <c r="H41" s="634"/>
    </row>
    <row r="42" spans="1:8" ht="12" customHeight="1" x14ac:dyDescent="0.15">
      <c r="A42" s="192"/>
      <c r="B42" s="200"/>
      <c r="D42" s="191"/>
      <c r="E42" s="178"/>
      <c r="F42" s="179"/>
      <c r="G42" s="124"/>
      <c r="H42" s="634"/>
    </row>
    <row r="43" spans="1:8" ht="12" customHeight="1" x14ac:dyDescent="0.15">
      <c r="A43" s="192"/>
      <c r="B43" s="200"/>
      <c r="D43" s="191"/>
      <c r="E43" s="178"/>
      <c r="F43" s="179"/>
      <c r="G43" s="124"/>
      <c r="H43" s="634"/>
    </row>
    <row r="44" spans="1:8" ht="12" customHeight="1" x14ac:dyDescent="0.15">
      <c r="A44" s="192"/>
      <c r="B44" s="193"/>
      <c r="D44" s="191"/>
      <c r="E44" s="178"/>
      <c r="F44" s="179"/>
      <c r="G44" s="124"/>
      <c r="H44" s="634" t="str">
        <f t="shared" si="0"/>
        <v/>
      </c>
    </row>
    <row r="45" spans="1:8" ht="12" customHeight="1" x14ac:dyDescent="0.15">
      <c r="A45" s="201"/>
      <c r="B45" s="199"/>
      <c r="D45" s="191"/>
      <c r="E45" s="178"/>
      <c r="F45" s="179"/>
      <c r="G45" s="124"/>
      <c r="H45" s="634" t="str">
        <f t="shared" si="0"/>
        <v/>
      </c>
    </row>
    <row r="46" spans="1:8" ht="12" customHeight="1" x14ac:dyDescent="0.15">
      <c r="A46" s="201"/>
      <c r="B46" s="199"/>
      <c r="D46" s="191"/>
      <c r="E46" s="178"/>
      <c r="F46" s="179"/>
      <c r="G46" s="124"/>
      <c r="H46" s="634"/>
    </row>
    <row r="47" spans="1:8" ht="12" customHeight="1" x14ac:dyDescent="0.15">
      <c r="A47" s="201"/>
      <c r="B47" s="199"/>
      <c r="D47" s="191"/>
      <c r="E47" s="178"/>
      <c r="F47" s="179"/>
      <c r="G47" s="124"/>
      <c r="H47" s="634"/>
    </row>
    <row r="48" spans="1:8" ht="12" customHeight="1" x14ac:dyDescent="0.15">
      <c r="A48" s="201"/>
      <c r="B48" s="199"/>
      <c r="D48" s="191"/>
      <c r="E48" s="178"/>
      <c r="F48" s="179"/>
      <c r="G48" s="124"/>
      <c r="H48" s="634"/>
    </row>
    <row r="49" spans="1:8" ht="12" customHeight="1" x14ac:dyDescent="0.15">
      <c r="A49" s="201"/>
      <c r="B49" s="199"/>
      <c r="D49" s="191"/>
      <c r="E49" s="178"/>
      <c r="F49" s="179"/>
      <c r="G49" s="124"/>
      <c r="H49" s="634"/>
    </row>
    <row r="50" spans="1:8" ht="12" customHeight="1" x14ac:dyDescent="0.15">
      <c r="A50" s="201"/>
      <c r="B50" s="199"/>
      <c r="D50" s="191"/>
      <c r="E50" s="178"/>
      <c r="F50" s="179"/>
      <c r="G50" s="124"/>
      <c r="H50" s="634"/>
    </row>
    <row r="51" spans="1:8" ht="12" customHeight="1" x14ac:dyDescent="0.15">
      <c r="A51" s="201"/>
      <c r="B51" s="199"/>
      <c r="D51" s="191"/>
      <c r="E51" s="178"/>
      <c r="F51" s="179"/>
      <c r="G51" s="124"/>
      <c r="H51" s="634"/>
    </row>
    <row r="52" spans="1:8" ht="12" customHeight="1" x14ac:dyDescent="0.15">
      <c r="A52" s="201"/>
      <c r="B52" s="199"/>
      <c r="D52" s="191"/>
      <c r="E52" s="178"/>
      <c r="F52" s="179"/>
      <c r="G52" s="124"/>
      <c r="H52" s="634"/>
    </row>
    <row r="53" spans="1:8" ht="12" customHeight="1" x14ac:dyDescent="0.15">
      <c r="A53" s="201"/>
      <c r="B53" s="199"/>
      <c r="D53" s="191"/>
      <c r="E53" s="178"/>
      <c r="F53" s="179"/>
      <c r="G53" s="124"/>
      <c r="H53" s="634"/>
    </row>
    <row r="54" spans="1:8" ht="12" customHeight="1" x14ac:dyDescent="0.15">
      <c r="A54" s="201"/>
      <c r="B54" s="199"/>
      <c r="D54" s="191"/>
      <c r="E54" s="178"/>
      <c r="F54" s="179"/>
      <c r="G54" s="124"/>
      <c r="H54" s="634"/>
    </row>
    <row r="55" spans="1:8" ht="12" customHeight="1" x14ac:dyDescent="0.15">
      <c r="A55" s="201"/>
      <c r="B55" s="193"/>
      <c r="D55" s="191"/>
      <c r="E55" s="178"/>
      <c r="F55" s="179"/>
      <c r="G55" s="124"/>
      <c r="H55" s="634" t="str">
        <f t="shared" si="0"/>
        <v/>
      </c>
    </row>
    <row r="56" spans="1:8" ht="12" customHeight="1" x14ac:dyDescent="0.15">
      <c r="A56" s="201"/>
      <c r="B56" s="193"/>
      <c r="D56" s="191"/>
      <c r="E56" s="178"/>
      <c r="F56" s="179"/>
      <c r="G56" s="124"/>
      <c r="H56" s="634" t="str">
        <f t="shared" si="0"/>
        <v/>
      </c>
    </row>
    <row r="57" spans="1:8" ht="12" customHeight="1" x14ac:dyDescent="0.15">
      <c r="A57" s="192"/>
      <c r="B57" s="193"/>
      <c r="D57" s="191"/>
      <c r="E57" s="178"/>
      <c r="F57" s="179"/>
      <c r="G57" s="124"/>
      <c r="H57" s="634" t="str">
        <f t="shared" si="0"/>
        <v/>
      </c>
    </row>
    <row r="58" spans="1:8" ht="12" customHeight="1" x14ac:dyDescent="0.15">
      <c r="A58" s="192"/>
      <c r="B58" s="193"/>
      <c r="D58" s="191"/>
      <c r="E58" s="178"/>
      <c r="F58" s="179"/>
      <c r="G58" s="124"/>
      <c r="H58" s="634" t="str">
        <f t="shared" si="0"/>
        <v/>
      </c>
    </row>
    <row r="59" spans="1:8" ht="12" customHeight="1" x14ac:dyDescent="0.15">
      <c r="A59" s="202"/>
      <c r="B59" s="203"/>
      <c r="C59" s="161"/>
      <c r="D59" s="204"/>
      <c r="E59" s="180"/>
      <c r="F59" s="183"/>
      <c r="G59" s="129"/>
      <c r="H59" s="634" t="str">
        <f t="shared" si="0"/>
        <v/>
      </c>
    </row>
    <row r="60" spans="1:8" ht="12" customHeight="1" x14ac:dyDescent="0.15">
      <c r="A60" s="184"/>
      <c r="B60" s="185"/>
      <c r="C60" s="186"/>
      <c r="D60" s="186"/>
      <c r="E60" s="167"/>
      <c r="F60" s="205"/>
      <c r="G60" s="156"/>
      <c r="H60" s="636"/>
    </row>
    <row r="61" spans="1:8" ht="12" customHeight="1" x14ac:dyDescent="0.15">
      <c r="A61" s="170" t="s">
        <v>79</v>
      </c>
      <c r="B61" s="195" t="s">
        <v>80</v>
      </c>
      <c r="C61" s="196"/>
      <c r="D61" s="196"/>
      <c r="E61" s="11"/>
      <c r="G61" s="157"/>
      <c r="H61" s="620" t="str">
        <f>IF(SUM(H8:H60)=0,"",SUM(H8:H60))</f>
        <v/>
      </c>
    </row>
    <row r="62" spans="1:8" ht="12" customHeight="1" x14ac:dyDescent="0.15">
      <c r="A62" s="202"/>
      <c r="B62" s="203"/>
      <c r="C62" s="161"/>
      <c r="D62" s="161"/>
      <c r="E62" s="162"/>
      <c r="F62" s="163"/>
      <c r="G62" s="158"/>
      <c r="H62" s="206"/>
    </row>
    <row r="63" spans="1:8" ht="12" customHeight="1" x14ac:dyDescent="0.15">
      <c r="E63" s="11"/>
    </row>
    <row r="64" spans="1:8" ht="12" customHeight="1" x14ac:dyDescent="0.15">
      <c r="E64" s="11"/>
    </row>
    <row r="65" spans="7:7" ht="12" customHeight="1" x14ac:dyDescent="0.15">
      <c r="G65" s="9"/>
    </row>
    <row r="66" spans="7:7" ht="12" customHeight="1" x14ac:dyDescent="0.15">
      <c r="G66" s="9"/>
    </row>
    <row r="67" spans="7:7" ht="12" customHeight="1" x14ac:dyDescent="0.15">
      <c r="G67" s="9"/>
    </row>
    <row r="68" spans="7:7" ht="12" customHeight="1" x14ac:dyDescent="0.15">
      <c r="G68" s="9"/>
    </row>
    <row r="69" spans="7:7" ht="12" customHeight="1" x14ac:dyDescent="0.15">
      <c r="G69" s="9"/>
    </row>
    <row r="70" spans="7:7" ht="12" customHeight="1" x14ac:dyDescent="0.15">
      <c r="G70" s="9"/>
    </row>
    <row r="71" spans="7:7" ht="12" customHeight="1" x14ac:dyDescent="0.15">
      <c r="G71" s="9"/>
    </row>
    <row r="72" spans="7:7" ht="12" customHeight="1" x14ac:dyDescent="0.15">
      <c r="G72" s="9"/>
    </row>
    <row r="73" spans="7:7" ht="12" customHeight="1" x14ac:dyDescent="0.15">
      <c r="G73" s="9"/>
    </row>
  </sheetData>
  <pageMargins left="0.70866141732283505" right="0.70866141732283505" top="0.74803149606299202" bottom="0.74803149606299202" header="0.31496062992126" footer="0.31496062992126"/>
  <pageSetup paperSize="9" firstPageNumber="92" orientation="portrait" useFirstPageNumber="1" r:id="rId1"/>
  <headerFooter>
    <oddHeader xml:space="preserve">&amp;LTender 
Part C.2: Pricing Data &amp;RC2.2
Bill of Quantities 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H167"/>
  <sheetViews>
    <sheetView view="pageBreakPreview" zoomScale="85" zoomScaleNormal="85" zoomScaleSheetLayoutView="85" workbookViewId="0">
      <selection activeCell="D43" sqref="D43"/>
    </sheetView>
  </sheetViews>
  <sheetFormatPr defaultColWidth="11.125" defaultRowHeight="12.75" x14ac:dyDescent="0.15"/>
  <cols>
    <col min="1" max="1" width="6.8515625" style="1" customWidth="1"/>
    <col min="2" max="2" width="3.9296875" style="1" customWidth="1"/>
    <col min="3" max="3" width="4.04296875" style="1" customWidth="1"/>
    <col min="4" max="4" width="28.31640625" style="1" customWidth="1"/>
    <col min="5" max="5" width="6.8515625" style="2" customWidth="1"/>
    <col min="6" max="6" width="8.5390625" style="3" customWidth="1"/>
    <col min="7" max="7" width="8.875" style="4" customWidth="1"/>
    <col min="8" max="8" width="12.921875" style="13" customWidth="1"/>
    <col min="9" max="16384" width="11.125" style="1"/>
  </cols>
  <sheetData>
    <row r="1" spans="1:8" ht="12" customHeight="1" x14ac:dyDescent="0.15">
      <c r="A1" s="12"/>
    </row>
    <row r="2" spans="1:8" ht="12" customHeight="1" x14ac:dyDescent="0.15">
      <c r="A2" s="101" t="s">
        <v>214</v>
      </c>
      <c r="B2" s="150"/>
      <c r="C2" s="150"/>
      <c r="H2" s="102" t="s">
        <v>81</v>
      </c>
    </row>
    <row r="3" spans="1:8" ht="12" customHeight="1" x14ac:dyDescent="0.15">
      <c r="G3" s="107"/>
      <c r="H3" s="207"/>
    </row>
    <row r="4" spans="1:8" ht="12" customHeight="1" x14ac:dyDescent="0.15">
      <c r="A4" s="108"/>
      <c r="B4" s="109"/>
      <c r="C4" s="5"/>
      <c r="D4" s="110"/>
      <c r="E4" s="108"/>
      <c r="F4" s="111"/>
      <c r="G4" s="112"/>
      <c r="H4" s="208"/>
    </row>
    <row r="5" spans="1:8" ht="12" customHeight="1" x14ac:dyDescent="0.15">
      <c r="A5" s="113" t="s">
        <v>47</v>
      </c>
      <c r="B5" s="114" t="s">
        <v>48</v>
      </c>
      <c r="C5" s="115"/>
      <c r="D5" s="209"/>
      <c r="E5" s="113" t="s">
        <v>49</v>
      </c>
      <c r="F5" s="117" t="s">
        <v>50</v>
      </c>
      <c r="G5" s="118" t="s">
        <v>51</v>
      </c>
      <c r="H5" s="210" t="s">
        <v>52</v>
      </c>
    </row>
    <row r="6" spans="1:8" ht="12" customHeight="1" x14ac:dyDescent="0.15">
      <c r="A6" s="113" t="s">
        <v>53</v>
      </c>
      <c r="B6" s="119"/>
      <c r="C6" s="120"/>
      <c r="D6" s="121"/>
      <c r="E6" s="122"/>
      <c r="F6" s="123"/>
      <c r="G6" s="124"/>
      <c r="H6" s="211"/>
    </row>
    <row r="7" spans="1:8" ht="12" customHeight="1" x14ac:dyDescent="0.15">
      <c r="A7" s="125"/>
      <c r="B7" s="126"/>
      <c r="C7" s="105"/>
      <c r="D7" s="127"/>
      <c r="E7" s="125"/>
      <c r="F7" s="128"/>
      <c r="G7" s="129"/>
      <c r="H7" s="212"/>
    </row>
    <row r="8" spans="1:8" ht="12" customHeight="1" x14ac:dyDescent="0.15">
      <c r="A8" s="130"/>
      <c r="B8" s="131"/>
      <c r="C8" s="6"/>
      <c r="D8" s="132"/>
      <c r="E8" s="108"/>
      <c r="F8" s="111"/>
      <c r="G8" s="133"/>
      <c r="H8" s="134">
        <f t="shared" ref="H8:H13" si="0">IF(AND(NOT(ISBLANK($E8)),NOT(ISNUMBER($F8))),"Rate only",$F8*G8)</f>
        <v>0</v>
      </c>
    </row>
    <row r="9" spans="1:8" ht="12" customHeight="1" x14ac:dyDescent="0.15">
      <c r="A9" s="135">
        <v>1400</v>
      </c>
      <c r="B9" s="136" t="s">
        <v>199</v>
      </c>
      <c r="D9" s="213"/>
      <c r="E9" s="122"/>
      <c r="F9" s="123"/>
      <c r="G9" s="138"/>
      <c r="H9" s="134">
        <f t="shared" si="0"/>
        <v>0</v>
      </c>
    </row>
    <row r="10" spans="1:8" ht="12" customHeight="1" x14ac:dyDescent="0.15">
      <c r="A10" s="139"/>
      <c r="B10" s="136" t="s">
        <v>200</v>
      </c>
      <c r="D10" s="213"/>
      <c r="E10" s="122"/>
      <c r="F10" s="123"/>
      <c r="G10" s="138"/>
      <c r="H10" s="134">
        <f t="shared" si="0"/>
        <v>0</v>
      </c>
    </row>
    <row r="11" spans="1:8" ht="12" customHeight="1" x14ac:dyDescent="0.15">
      <c r="A11" s="139"/>
      <c r="B11" s="140"/>
      <c r="D11" s="137"/>
      <c r="E11" s="122"/>
      <c r="F11" s="123"/>
      <c r="G11" s="138"/>
      <c r="H11" s="134">
        <f t="shared" si="0"/>
        <v>0</v>
      </c>
    </row>
    <row r="12" spans="1:8" ht="12" customHeight="1" x14ac:dyDescent="0.15">
      <c r="A12" s="139"/>
      <c r="B12" s="140"/>
      <c r="D12" s="137"/>
      <c r="E12" s="122"/>
      <c r="F12" s="123"/>
      <c r="G12" s="138"/>
      <c r="H12" s="134">
        <f t="shared" si="0"/>
        <v>0</v>
      </c>
    </row>
    <row r="13" spans="1:8" ht="12" customHeight="1" x14ac:dyDescent="0.15">
      <c r="A13" s="141" t="s">
        <v>187</v>
      </c>
      <c r="B13" s="149" t="s">
        <v>204</v>
      </c>
      <c r="C13" s="150"/>
      <c r="D13" s="151"/>
      <c r="E13" s="122"/>
      <c r="F13" s="123"/>
      <c r="G13" s="138"/>
      <c r="H13" s="134">
        <f t="shared" si="0"/>
        <v>0</v>
      </c>
    </row>
    <row r="14" spans="1:8" ht="12" customHeight="1" x14ac:dyDescent="0.15">
      <c r="A14" s="141"/>
      <c r="B14" s="149" t="s">
        <v>205</v>
      </c>
      <c r="C14" s="150"/>
      <c r="D14" s="151"/>
      <c r="E14" s="143"/>
      <c r="F14" s="123"/>
      <c r="G14" s="138"/>
      <c r="H14" s="134"/>
    </row>
    <row r="15" spans="1:8" ht="12" customHeight="1" x14ac:dyDescent="0.15">
      <c r="A15" s="141"/>
      <c r="B15" s="149"/>
      <c r="C15" s="150"/>
      <c r="D15" s="151"/>
      <c r="E15" s="122"/>
      <c r="F15" s="123"/>
      <c r="G15" s="144"/>
      <c r="H15" s="134"/>
    </row>
    <row r="16" spans="1:8" ht="12" customHeight="1" x14ac:dyDescent="0.15">
      <c r="A16" s="141"/>
      <c r="B16" s="140" t="s">
        <v>58</v>
      </c>
      <c r="C16" s="1" t="s">
        <v>206</v>
      </c>
      <c r="D16" s="137"/>
      <c r="E16" s="143" t="s">
        <v>139</v>
      </c>
      <c r="F16" s="144" t="s">
        <v>232</v>
      </c>
      <c r="G16" s="144" t="s">
        <v>232</v>
      </c>
      <c r="H16" s="134">
        <v>70000</v>
      </c>
    </row>
    <row r="17" spans="1:8" ht="12" customHeight="1" x14ac:dyDescent="0.15">
      <c r="A17" s="141"/>
      <c r="B17" s="140"/>
      <c r="D17" s="137"/>
      <c r="E17" s="122"/>
      <c r="F17" s="123"/>
      <c r="G17" s="138"/>
      <c r="H17" s="134">
        <v>0</v>
      </c>
    </row>
    <row r="18" spans="1:8" ht="12" customHeight="1" x14ac:dyDescent="0.15">
      <c r="A18" s="141"/>
      <c r="B18" s="140" t="s">
        <v>60</v>
      </c>
      <c r="C18" s="1" t="s">
        <v>207</v>
      </c>
      <c r="D18" s="137"/>
      <c r="E18" s="143" t="s">
        <v>139</v>
      </c>
      <c r="F18" s="144" t="s">
        <v>232</v>
      </c>
      <c r="G18" s="144" t="s">
        <v>232</v>
      </c>
      <c r="H18" s="134">
        <v>35000</v>
      </c>
    </row>
    <row r="19" spans="1:8" ht="12" customHeight="1" x14ac:dyDescent="0.15">
      <c r="A19" s="141"/>
      <c r="B19" s="140"/>
      <c r="D19" s="137"/>
      <c r="E19" s="122"/>
      <c r="F19" s="123"/>
      <c r="G19" s="138"/>
      <c r="H19" s="134">
        <v>0</v>
      </c>
    </row>
    <row r="20" spans="1:8" ht="12" customHeight="1" x14ac:dyDescent="0.15">
      <c r="A20" s="141"/>
      <c r="B20" s="214" t="s">
        <v>62</v>
      </c>
      <c r="C20" s="145" t="s">
        <v>208</v>
      </c>
      <c r="D20" s="137"/>
      <c r="E20" s="143" t="s">
        <v>139</v>
      </c>
      <c r="F20" s="144" t="s">
        <v>232</v>
      </c>
      <c r="G20" s="144" t="s">
        <v>232</v>
      </c>
      <c r="H20" s="134">
        <v>25000</v>
      </c>
    </row>
    <row r="21" spans="1:8" ht="12" customHeight="1" x14ac:dyDescent="0.15">
      <c r="A21" s="141"/>
      <c r="B21" s="140"/>
      <c r="D21" s="137"/>
      <c r="E21" s="122"/>
      <c r="F21" s="123"/>
      <c r="G21" s="138"/>
      <c r="H21" s="134"/>
    </row>
    <row r="22" spans="1:8" ht="12" customHeight="1" x14ac:dyDescent="0.15">
      <c r="A22" s="141"/>
      <c r="B22" s="214" t="s">
        <v>83</v>
      </c>
      <c r="C22" s="145" t="s">
        <v>209</v>
      </c>
      <c r="D22" s="137"/>
      <c r="E22" s="143" t="s">
        <v>139</v>
      </c>
      <c r="F22" s="144" t="s">
        <v>232</v>
      </c>
      <c r="G22" s="144" t="s">
        <v>232</v>
      </c>
      <c r="H22" s="134">
        <f>(8000+10000)/2</f>
        <v>9000</v>
      </c>
    </row>
    <row r="23" spans="1:8" ht="12" customHeight="1" x14ac:dyDescent="0.15">
      <c r="A23" s="141"/>
      <c r="B23" s="140"/>
      <c r="D23" s="137"/>
      <c r="E23" s="122"/>
      <c r="F23" s="123"/>
      <c r="G23" s="138"/>
      <c r="H23" s="134"/>
    </row>
    <row r="24" spans="1:8" ht="12" customHeight="1" x14ac:dyDescent="0.15">
      <c r="A24" s="141"/>
      <c r="B24" s="214" t="s">
        <v>84</v>
      </c>
      <c r="C24" s="145" t="s">
        <v>210</v>
      </c>
      <c r="D24" s="137"/>
      <c r="E24" s="143" t="s">
        <v>139</v>
      </c>
      <c r="F24" s="144" t="s">
        <v>232</v>
      </c>
      <c r="G24" s="144" t="s">
        <v>232</v>
      </c>
      <c r="H24" s="134">
        <v>15000</v>
      </c>
    </row>
    <row r="25" spans="1:8" ht="12" customHeight="1" x14ac:dyDescent="0.15">
      <c r="A25" s="141"/>
      <c r="B25" s="140"/>
      <c r="D25" s="137"/>
      <c r="E25" s="122"/>
      <c r="F25" s="123"/>
      <c r="G25" s="138"/>
      <c r="H25" s="134"/>
    </row>
    <row r="26" spans="1:8" ht="12" customHeight="1" x14ac:dyDescent="0.15">
      <c r="A26" s="141"/>
      <c r="B26" s="214"/>
      <c r="C26" s="145"/>
      <c r="D26" s="137"/>
      <c r="E26" s="122"/>
      <c r="F26" s="123"/>
      <c r="G26" s="138"/>
      <c r="H26" s="134"/>
    </row>
    <row r="27" spans="1:8" ht="12" customHeight="1" x14ac:dyDescent="0.15">
      <c r="A27" s="141"/>
      <c r="B27" s="140"/>
      <c r="C27" s="145"/>
      <c r="D27" s="137"/>
      <c r="E27" s="122"/>
      <c r="F27" s="123"/>
      <c r="G27" s="138"/>
      <c r="H27" s="134"/>
    </row>
    <row r="28" spans="1:8" ht="12" customHeight="1" x14ac:dyDescent="0.15">
      <c r="A28" s="141"/>
      <c r="B28" s="140"/>
      <c r="C28" s="145"/>
      <c r="D28" s="137"/>
      <c r="E28" s="122"/>
      <c r="F28" s="123"/>
      <c r="G28" s="138"/>
      <c r="H28" s="134"/>
    </row>
    <row r="29" spans="1:8" ht="12" customHeight="1" x14ac:dyDescent="0.15">
      <c r="A29" s="141"/>
      <c r="B29" s="140"/>
      <c r="D29" s="137"/>
      <c r="E29" s="122"/>
      <c r="F29" s="123"/>
      <c r="G29" s="138"/>
      <c r="H29" s="134"/>
    </row>
    <row r="30" spans="1:8" ht="12" customHeight="1" x14ac:dyDescent="0.15">
      <c r="A30" s="141"/>
      <c r="B30" s="140"/>
      <c r="D30" s="145"/>
      <c r="E30" s="146"/>
      <c r="F30" s="148"/>
      <c r="G30" s="147"/>
      <c r="H30" s="134"/>
    </row>
    <row r="31" spans="1:8" ht="12" customHeight="1" x14ac:dyDescent="0.15">
      <c r="A31" s="139"/>
      <c r="B31" s="140"/>
      <c r="E31" s="122"/>
      <c r="F31" s="123"/>
      <c r="G31" s="138"/>
      <c r="H31" s="134">
        <f>IF(AND(NOT(ISBLANK($E31)),NOT(ISNUMBER($F31))),"Rate only",$F31*G31)</f>
        <v>0</v>
      </c>
    </row>
    <row r="32" spans="1:8" ht="12" customHeight="1" x14ac:dyDescent="0.15">
      <c r="A32" s="139"/>
      <c r="B32" s="140"/>
      <c r="D32" s="137"/>
      <c r="E32" s="122"/>
      <c r="F32" s="123"/>
      <c r="G32" s="138"/>
      <c r="H32" s="134"/>
    </row>
    <row r="33" spans="1:8" ht="12" customHeight="1" x14ac:dyDescent="0.15">
      <c r="A33" s="139"/>
      <c r="B33" s="140"/>
      <c r="D33" s="137"/>
      <c r="E33" s="122"/>
      <c r="F33" s="123"/>
      <c r="G33" s="138"/>
      <c r="H33" s="134"/>
    </row>
    <row r="34" spans="1:8" ht="12" customHeight="1" x14ac:dyDescent="0.15">
      <c r="A34" s="139"/>
      <c r="B34" s="140"/>
      <c r="D34" s="137"/>
      <c r="E34" s="122"/>
      <c r="F34" s="123"/>
      <c r="G34" s="138"/>
      <c r="H34" s="134"/>
    </row>
    <row r="35" spans="1:8" ht="12" customHeight="1" x14ac:dyDescent="0.15">
      <c r="A35" s="139"/>
      <c r="B35" s="140"/>
      <c r="D35" s="137"/>
      <c r="E35" s="122"/>
      <c r="F35" s="123"/>
      <c r="G35" s="138"/>
      <c r="H35" s="134"/>
    </row>
    <row r="36" spans="1:8" ht="12" customHeight="1" x14ac:dyDescent="0.15">
      <c r="A36" s="139"/>
      <c r="B36" s="140"/>
      <c r="D36" s="137"/>
      <c r="E36" s="122"/>
      <c r="F36" s="123"/>
      <c r="G36" s="138"/>
      <c r="H36" s="134"/>
    </row>
    <row r="37" spans="1:8" ht="12" customHeight="1" x14ac:dyDescent="0.15">
      <c r="A37" s="139"/>
      <c r="B37" s="140"/>
      <c r="D37" s="137"/>
      <c r="E37" s="122"/>
      <c r="F37" s="123"/>
      <c r="G37" s="138"/>
      <c r="H37" s="134"/>
    </row>
    <row r="38" spans="1:8" ht="12" customHeight="1" x14ac:dyDescent="0.15">
      <c r="A38" s="139"/>
      <c r="B38" s="140"/>
      <c r="D38" s="137"/>
      <c r="E38" s="122"/>
      <c r="F38" s="123"/>
      <c r="G38" s="138"/>
      <c r="H38" s="134"/>
    </row>
    <row r="39" spans="1:8" ht="12" customHeight="1" x14ac:dyDescent="0.15">
      <c r="A39" s="139"/>
      <c r="B39" s="140"/>
      <c r="D39" s="137"/>
      <c r="E39" s="122"/>
      <c r="F39" s="123"/>
      <c r="G39" s="138"/>
      <c r="H39" s="134"/>
    </row>
    <row r="40" spans="1:8" ht="12" customHeight="1" x14ac:dyDescent="0.15">
      <c r="A40" s="139"/>
      <c r="B40" s="140"/>
      <c r="D40" s="137"/>
      <c r="E40" s="122"/>
      <c r="F40" s="123"/>
      <c r="G40" s="138"/>
      <c r="H40" s="134"/>
    </row>
    <row r="41" spans="1:8" ht="12" customHeight="1" x14ac:dyDescent="0.15">
      <c r="A41" s="139"/>
      <c r="B41" s="140"/>
      <c r="D41" s="137"/>
      <c r="E41" s="122"/>
      <c r="F41" s="123"/>
      <c r="G41" s="138"/>
      <c r="H41" s="134"/>
    </row>
    <row r="42" spans="1:8" ht="12" customHeight="1" x14ac:dyDescent="0.15">
      <c r="A42" s="139"/>
      <c r="B42" s="140"/>
      <c r="D42" s="137"/>
      <c r="E42" s="122"/>
      <c r="F42" s="123"/>
      <c r="G42" s="138"/>
      <c r="H42" s="134"/>
    </row>
    <row r="43" spans="1:8" ht="12" customHeight="1" x14ac:dyDescent="0.15">
      <c r="A43" s="139"/>
      <c r="B43" s="140"/>
      <c r="D43" s="137"/>
      <c r="E43" s="122"/>
      <c r="F43" s="123"/>
      <c r="G43" s="138"/>
      <c r="H43" s="134"/>
    </row>
    <row r="44" spans="1:8" ht="12" customHeight="1" x14ac:dyDescent="0.15">
      <c r="A44" s="139"/>
      <c r="B44" s="140"/>
      <c r="D44" s="137"/>
      <c r="E44" s="122"/>
      <c r="F44" s="123"/>
      <c r="G44" s="138"/>
      <c r="H44" s="134"/>
    </row>
    <row r="45" spans="1:8" ht="12" customHeight="1" x14ac:dyDescent="0.15">
      <c r="A45" s="139"/>
      <c r="B45" s="140"/>
      <c r="D45" s="137"/>
      <c r="E45" s="122"/>
      <c r="F45" s="123"/>
      <c r="G45" s="138"/>
      <c r="H45" s="134"/>
    </row>
    <row r="46" spans="1:8" ht="12" customHeight="1" x14ac:dyDescent="0.15">
      <c r="A46" s="139"/>
      <c r="B46" s="140"/>
      <c r="D46" s="137"/>
      <c r="E46" s="122"/>
      <c r="F46" s="123"/>
      <c r="G46" s="138"/>
      <c r="H46" s="134"/>
    </row>
    <row r="47" spans="1:8" ht="12" customHeight="1" x14ac:dyDescent="0.15">
      <c r="A47" s="139"/>
      <c r="B47" s="140"/>
      <c r="D47" s="137"/>
      <c r="E47" s="122"/>
      <c r="F47" s="123"/>
      <c r="G47" s="138"/>
      <c r="H47" s="134"/>
    </row>
    <row r="48" spans="1:8" ht="12" customHeight="1" x14ac:dyDescent="0.15">
      <c r="A48" s="139"/>
      <c r="B48" s="140"/>
      <c r="D48" s="137"/>
      <c r="E48" s="122"/>
      <c r="F48" s="123"/>
      <c r="G48" s="138"/>
      <c r="H48" s="134"/>
    </row>
    <row r="49" spans="1:8" ht="12" customHeight="1" x14ac:dyDescent="0.15">
      <c r="A49" s="139"/>
      <c r="B49" s="140"/>
      <c r="D49" s="137"/>
      <c r="E49" s="122"/>
      <c r="F49" s="123"/>
      <c r="G49" s="138"/>
      <c r="H49" s="134"/>
    </row>
    <row r="50" spans="1:8" ht="12" customHeight="1" x14ac:dyDescent="0.15">
      <c r="A50" s="139"/>
      <c r="B50" s="140"/>
      <c r="D50" s="137"/>
      <c r="E50" s="122"/>
      <c r="F50" s="123"/>
      <c r="G50" s="138"/>
      <c r="H50" s="134"/>
    </row>
    <row r="51" spans="1:8" ht="12" customHeight="1" x14ac:dyDescent="0.15">
      <c r="A51" s="139"/>
      <c r="B51" s="140"/>
      <c r="D51" s="137"/>
      <c r="E51" s="122"/>
      <c r="F51" s="123"/>
      <c r="G51" s="138"/>
      <c r="H51" s="134"/>
    </row>
    <row r="52" spans="1:8" ht="12" customHeight="1" x14ac:dyDescent="0.15">
      <c r="A52" s="139"/>
      <c r="B52" s="140"/>
      <c r="D52" s="137"/>
      <c r="E52" s="122"/>
      <c r="F52" s="123"/>
      <c r="G52" s="138"/>
      <c r="H52" s="134"/>
    </row>
    <row r="53" spans="1:8" ht="12" customHeight="1" x14ac:dyDescent="0.15">
      <c r="A53" s="139"/>
      <c r="B53" s="140"/>
      <c r="D53" s="137"/>
      <c r="E53" s="122"/>
      <c r="F53" s="123"/>
      <c r="G53" s="138"/>
      <c r="H53" s="134"/>
    </row>
    <row r="54" spans="1:8" ht="12" customHeight="1" x14ac:dyDescent="0.15">
      <c r="A54" s="139"/>
      <c r="B54" s="140"/>
      <c r="D54" s="137"/>
      <c r="E54" s="122"/>
      <c r="F54" s="123"/>
      <c r="G54" s="138"/>
      <c r="H54" s="134"/>
    </row>
    <row r="55" spans="1:8" ht="12" customHeight="1" x14ac:dyDescent="0.15">
      <c r="A55" s="141"/>
      <c r="B55" s="142"/>
      <c r="C55" s="150"/>
      <c r="D55" s="137"/>
      <c r="E55" s="122"/>
      <c r="F55" s="123"/>
      <c r="G55" s="138"/>
      <c r="H55" s="134">
        <f t="shared" ref="H55:H61" si="1">IF(AND(NOT(ISBLANK($E55)),NOT(ISNUMBER($F55))),"Rate only",$F55*G55)</f>
        <v>0</v>
      </c>
    </row>
    <row r="56" spans="1:8" ht="12" customHeight="1" x14ac:dyDescent="0.15">
      <c r="A56" s="139"/>
      <c r="B56" s="140"/>
      <c r="D56" s="137"/>
      <c r="E56" s="122"/>
      <c r="F56" s="14"/>
      <c r="G56" s="215"/>
      <c r="H56" s="134">
        <f t="shared" si="1"/>
        <v>0</v>
      </c>
    </row>
    <row r="57" spans="1:8" ht="12" customHeight="1" x14ac:dyDescent="0.15">
      <c r="A57" s="139"/>
      <c r="B57" s="140"/>
      <c r="D57" s="137"/>
      <c r="E57" s="122"/>
      <c r="F57" s="123"/>
      <c r="G57" s="138"/>
      <c r="H57" s="134">
        <f t="shared" si="1"/>
        <v>0</v>
      </c>
    </row>
    <row r="58" spans="1:8" ht="12" customHeight="1" x14ac:dyDescent="0.15">
      <c r="A58" s="139"/>
      <c r="B58" s="140"/>
      <c r="D58" s="137"/>
      <c r="E58" s="122"/>
      <c r="F58" s="216"/>
      <c r="G58" s="138"/>
      <c r="H58" s="134">
        <f t="shared" si="1"/>
        <v>0</v>
      </c>
    </row>
    <row r="59" spans="1:8" ht="12" customHeight="1" x14ac:dyDescent="0.15">
      <c r="A59" s="139"/>
      <c r="B59" s="140"/>
      <c r="D59" s="137"/>
      <c r="E59" s="143"/>
      <c r="F59" s="123"/>
      <c r="G59" s="138"/>
      <c r="H59" s="134">
        <f t="shared" si="1"/>
        <v>0</v>
      </c>
    </row>
    <row r="60" spans="1:8" ht="12" customHeight="1" x14ac:dyDescent="0.15">
      <c r="A60" s="139"/>
      <c r="B60" s="140"/>
      <c r="C60" s="217"/>
      <c r="D60" s="217"/>
      <c r="E60" s="122"/>
      <c r="F60" s="14"/>
      <c r="G60" s="138"/>
      <c r="H60" s="134">
        <f t="shared" si="1"/>
        <v>0</v>
      </c>
    </row>
    <row r="61" spans="1:8" ht="12" customHeight="1" x14ac:dyDescent="0.15">
      <c r="A61" s="152"/>
      <c r="B61" s="153"/>
      <c r="C61" s="104"/>
      <c r="D61" s="154"/>
      <c r="E61" s="125"/>
      <c r="F61" s="128"/>
      <c r="G61" s="155"/>
      <c r="H61" s="134">
        <f t="shared" si="1"/>
        <v>0</v>
      </c>
    </row>
    <row r="62" spans="1:8" ht="12" customHeight="1" x14ac:dyDescent="0.15">
      <c r="A62" s="130"/>
      <c r="B62" s="131"/>
      <c r="C62" s="6"/>
      <c r="D62" s="6"/>
      <c r="E62" s="5"/>
      <c r="F62" s="7"/>
      <c r="G62" s="156"/>
      <c r="H62" s="218"/>
    </row>
    <row r="63" spans="1:8" ht="12" customHeight="1" x14ac:dyDescent="0.15">
      <c r="A63" s="113" t="s">
        <v>97</v>
      </c>
      <c r="B63" s="142" t="s">
        <v>80</v>
      </c>
      <c r="C63" s="150"/>
      <c r="G63" s="157"/>
      <c r="H63" s="134">
        <f>SUM(H8:H60)</f>
        <v>154000</v>
      </c>
    </row>
    <row r="64" spans="1:8" ht="12" customHeight="1" x14ac:dyDescent="0.15">
      <c r="A64" s="152"/>
      <c r="B64" s="153"/>
      <c r="C64" s="104"/>
      <c r="D64" s="104"/>
      <c r="E64" s="105"/>
      <c r="F64" s="106"/>
      <c r="G64" s="158"/>
      <c r="H64" s="219"/>
    </row>
    <row r="65" spans="1:1" ht="12" customHeight="1" x14ac:dyDescent="0.15">
      <c r="A65" s="1" t="s">
        <v>96</v>
      </c>
    </row>
    <row r="66" spans="1:1" ht="12" customHeight="1" x14ac:dyDescent="0.15"/>
    <row r="67" spans="1:1" ht="12" customHeight="1" x14ac:dyDescent="0.15"/>
    <row r="68" spans="1:1" ht="12" customHeight="1" x14ac:dyDescent="0.15"/>
    <row r="69" spans="1:1" ht="12" customHeight="1" x14ac:dyDescent="0.15"/>
    <row r="70" spans="1:1" ht="12" customHeight="1" x14ac:dyDescent="0.15"/>
    <row r="71" spans="1:1" ht="12" customHeight="1" x14ac:dyDescent="0.15"/>
    <row r="72" spans="1:1" ht="12" customHeight="1" x14ac:dyDescent="0.15"/>
    <row r="73" spans="1:1" ht="12" customHeight="1" x14ac:dyDescent="0.15"/>
    <row r="74" spans="1:1" ht="12" customHeight="1" x14ac:dyDescent="0.15"/>
    <row r="75" spans="1:1" ht="12" customHeight="1" x14ac:dyDescent="0.15"/>
    <row r="76" spans="1:1" ht="12" customHeight="1" x14ac:dyDescent="0.15"/>
    <row r="77" spans="1:1" ht="12" customHeight="1" x14ac:dyDescent="0.15"/>
    <row r="78" spans="1:1" ht="12" customHeight="1" x14ac:dyDescent="0.15"/>
    <row r="79" spans="1:1" ht="12" customHeight="1" x14ac:dyDescent="0.15"/>
    <row r="80" spans="1:1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1.25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12" customHeight="1" x14ac:dyDescent="0.15"/>
    <row r="147" ht="12" customHeight="1" x14ac:dyDescent="0.15"/>
    <row r="148" ht="12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12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12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12" customHeight="1" x14ac:dyDescent="0.15"/>
    <row r="167" ht="12" customHeight="1" x14ac:dyDescent="0.15"/>
  </sheetData>
  <conditionalFormatting sqref="H8:H13 H15 H32:H61">
    <cfRule type="cellIs" dxfId="50" priority="32" operator="equal">
      <formula>0</formula>
    </cfRule>
  </conditionalFormatting>
  <conditionalFormatting sqref="H14">
    <cfRule type="cellIs" dxfId="49" priority="7" stopIfTrue="1" operator="lessThan">
      <formula>0.005</formula>
    </cfRule>
  </conditionalFormatting>
  <conditionalFormatting sqref="H16:H31">
    <cfRule type="cellIs" dxfId="48" priority="1" stopIfTrue="1" operator="lessThan">
      <formula>0.005</formula>
    </cfRule>
  </conditionalFormatting>
  <conditionalFormatting sqref="H63">
    <cfRule type="cellIs" dxfId="47" priority="19" operator="equal">
      <formula>0</formula>
    </cfRule>
  </conditionalFormatting>
  <dataValidations disablePrompts="1" count="1">
    <dataValidation type="custom" allowBlank="1" showInputMessage="1" showErrorMessage="1" errorTitle="Invalid rate" error="A value with an invalid decimal part_x000a_was entered." sqref="G8:G13 G32:G61" xr:uid="{00000000-0002-0000-0400-000000000000}">
      <formula1>(G8)-TRUNC(G8,2)=0</formula1>
    </dataValidation>
  </dataValidations>
  <pageMargins left="0.70866141732283472" right="0.70866141732283472" top="0.74803149606299213" bottom="0.74803149606299213" header="0.31496062992125984" footer="0.31496062992125984"/>
  <pageSetup paperSize="9" scale="90" firstPageNumber="104" orientation="portrait" useFirstPageNumber="1" r:id="rId1"/>
  <headerFooter>
    <oddHeader>&amp;C &amp;R&amp;8 1200</oddHeader>
    <oddFooter>&amp;L&amp;8Contract
C2: Pricing Data
Contract MLM-01/21/22&amp;C&amp;8&amp;P&amp;R&amp;8C2.2
Bill of Quantities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H62"/>
  <sheetViews>
    <sheetView view="pageBreakPreview" topLeftCell="A14" zoomScale="85" zoomScaleNormal="85" zoomScaleSheetLayoutView="85" workbookViewId="0">
      <selection activeCell="J29" sqref="J29:L36"/>
    </sheetView>
  </sheetViews>
  <sheetFormatPr defaultColWidth="11.125" defaultRowHeight="12.75" x14ac:dyDescent="0.15"/>
  <cols>
    <col min="1" max="1" width="5.953125" style="419" customWidth="1"/>
    <col min="2" max="3" width="3.9296875" style="419" customWidth="1"/>
    <col min="4" max="4" width="22.921875" style="419" customWidth="1"/>
    <col min="5" max="5" width="6.40234375" style="419" bestFit="1" customWidth="1"/>
    <col min="6" max="6" width="7.9765625" style="421" bestFit="1" customWidth="1"/>
    <col min="7" max="7" width="10.3359375" style="422" customWidth="1"/>
    <col min="8" max="8" width="10.78515625" style="643" customWidth="1"/>
    <col min="9" max="16384" width="11.125" style="419"/>
  </cols>
  <sheetData>
    <row r="1" spans="1:8" x14ac:dyDescent="0.15">
      <c r="B1" s="448"/>
      <c r="E1" s="420"/>
      <c r="F1" s="449"/>
      <c r="G1" s="450"/>
      <c r="H1" s="638"/>
    </row>
    <row r="2" spans="1:8" x14ac:dyDescent="0.15">
      <c r="A2" s="418" t="s">
        <v>214</v>
      </c>
      <c r="E2" s="420"/>
      <c r="H2" s="639" t="s">
        <v>81</v>
      </c>
    </row>
    <row r="3" spans="1:8" x14ac:dyDescent="0.15">
      <c r="A3" s="423"/>
      <c r="B3" s="423"/>
      <c r="C3" s="423"/>
      <c r="D3" s="424"/>
      <c r="E3" s="425"/>
      <c r="F3" s="426"/>
      <c r="G3" s="427"/>
      <c r="H3" s="640"/>
    </row>
    <row r="4" spans="1:8" x14ac:dyDescent="0.15">
      <c r="A4" s="428" t="s">
        <v>47</v>
      </c>
      <c r="B4" s="429" t="s">
        <v>48</v>
      </c>
      <c r="C4" s="430"/>
      <c r="D4" s="431"/>
      <c r="E4" s="428" t="s">
        <v>49</v>
      </c>
      <c r="F4" s="432" t="s">
        <v>316</v>
      </c>
      <c r="G4" s="433" t="s">
        <v>51</v>
      </c>
      <c r="H4" s="641" t="s">
        <v>52</v>
      </c>
    </row>
    <row r="5" spans="1:8" x14ac:dyDescent="0.15">
      <c r="A5" s="428" t="s">
        <v>53</v>
      </c>
      <c r="B5" s="434"/>
      <c r="C5" s="435"/>
      <c r="D5" s="436"/>
      <c r="E5" s="437"/>
      <c r="F5" s="438"/>
      <c r="G5" s="439"/>
      <c r="H5" s="642"/>
    </row>
    <row r="6" spans="1:8" x14ac:dyDescent="0.15">
      <c r="A6" s="451">
        <v>1400</v>
      </c>
      <c r="B6" s="795" t="s">
        <v>299</v>
      </c>
      <c r="C6" s="796"/>
      <c r="D6" s="797"/>
      <c r="E6" s="437"/>
      <c r="F6" s="438"/>
      <c r="G6" s="439"/>
      <c r="H6" s="635" t="str">
        <f>IF(OR(AND(F6="Prov",G6="Sum"),(G6="PC Sum")),". . . . . . . . .00",IF(ISERR(F6*G6),"",IF(F6*G6=0,"",ROUND(F6*G6,2))))</f>
        <v/>
      </c>
    </row>
    <row r="7" spans="1:8" x14ac:dyDescent="0.15">
      <c r="A7" s="441"/>
      <c r="B7" s="795"/>
      <c r="C7" s="796"/>
      <c r="D7" s="797"/>
      <c r="E7" s="437"/>
      <c r="F7" s="438"/>
      <c r="G7" s="439"/>
      <c r="H7" s="635" t="str">
        <f>IF(OR(AND(F7="Prov",G7="Sum"),(G7="PC Sum")),". . . . . . . . .00",IF(ISERR(F7*G7),"",IF(F7*G7=0,"",ROUND(F7*G7,2))))</f>
        <v/>
      </c>
    </row>
    <row r="8" spans="1:8" x14ac:dyDescent="0.15">
      <c r="A8" s="441"/>
      <c r="B8" s="795"/>
      <c r="C8" s="796"/>
      <c r="D8" s="797"/>
      <c r="E8" s="437"/>
      <c r="F8" s="438"/>
      <c r="G8" s="439"/>
      <c r="H8" s="635" t="str">
        <f>IF(OR(AND(F8="Prov",G8="Sum"),(G8="PC Sum")),". . . . . . . . .00",IF(ISERR(F8*G8),"",IF(F8*G8=0,"",ROUND(F8*G8,2))))</f>
        <v/>
      </c>
    </row>
    <row r="9" spans="1:8" x14ac:dyDescent="0.15">
      <c r="A9" s="443" t="s">
        <v>300</v>
      </c>
      <c r="B9" s="798" t="s">
        <v>301</v>
      </c>
      <c r="C9" s="799"/>
      <c r="D9" s="800"/>
      <c r="E9" s="437"/>
      <c r="F9" s="438"/>
      <c r="G9" s="439"/>
      <c r="H9" s="635" t="str">
        <f>IF(OR(AND(F9="Prov",G9="Sum"),(G9="PC Sum")),". . . . . . . . .00",IF(ISERR(F9*G9),"",IF(F9*G9=0,"",ROUND(F9*G9,2))))</f>
        <v/>
      </c>
    </row>
    <row r="10" spans="1:8" x14ac:dyDescent="0.15">
      <c r="A10" s="441"/>
      <c r="B10" s="798"/>
      <c r="C10" s="799"/>
      <c r="D10" s="800"/>
      <c r="E10" s="437"/>
      <c r="F10" s="438"/>
      <c r="G10" s="439"/>
      <c r="H10" s="635" t="str">
        <f>IF(OR(AND(F10="Prov",G10="Sum"),(G10="PC Sum")),". . . . . . . . .00",IF(ISERR(F10*G10),"",IF(F10*G10=0,"",ROUND(F10*G10,2))))</f>
        <v/>
      </c>
    </row>
    <row r="11" spans="1:8" x14ac:dyDescent="0.15">
      <c r="A11" s="441"/>
      <c r="B11" s="452"/>
      <c r="C11" s="453"/>
      <c r="D11" s="454"/>
      <c r="E11" s="437"/>
      <c r="F11" s="438"/>
      <c r="G11" s="439"/>
      <c r="H11" s="635"/>
    </row>
    <row r="12" spans="1:8" x14ac:dyDescent="0.15">
      <c r="A12" s="441"/>
      <c r="B12" s="442" t="s">
        <v>93</v>
      </c>
      <c r="C12" s="801" t="s">
        <v>302</v>
      </c>
      <c r="D12" s="802"/>
      <c r="E12" s="445" t="s">
        <v>139</v>
      </c>
      <c r="F12" s="446">
        <v>1</v>
      </c>
      <c r="G12" s="446">
        <f>3000*8</f>
        <v>24000</v>
      </c>
      <c r="H12" s="635">
        <v>24000</v>
      </c>
    </row>
    <row r="13" spans="1:8" x14ac:dyDescent="0.15">
      <c r="A13" s="441"/>
      <c r="B13" s="442"/>
      <c r="C13" s="801"/>
      <c r="D13" s="802"/>
      <c r="E13" s="437"/>
      <c r="F13" s="438"/>
      <c r="G13" s="439"/>
      <c r="H13" s="635"/>
    </row>
    <row r="14" spans="1:8" ht="45.6" customHeight="1" x14ac:dyDescent="0.15">
      <c r="A14" s="441"/>
      <c r="B14" s="442"/>
      <c r="C14" s="801"/>
      <c r="D14" s="802"/>
      <c r="E14" s="445"/>
      <c r="F14" s="446"/>
      <c r="G14" s="446"/>
      <c r="H14" s="635"/>
    </row>
    <row r="15" spans="1:8" x14ac:dyDescent="0.15">
      <c r="A15" s="441"/>
      <c r="B15" s="442"/>
      <c r="D15" s="440"/>
      <c r="E15" s="437"/>
      <c r="F15" s="438"/>
      <c r="G15" s="446"/>
      <c r="H15" s="635"/>
    </row>
    <row r="16" spans="1:8" x14ac:dyDescent="0.15">
      <c r="A16" s="441"/>
      <c r="B16" s="442" t="s">
        <v>95</v>
      </c>
      <c r="C16" s="801" t="s">
        <v>445</v>
      </c>
      <c r="D16" s="802"/>
      <c r="E16" s="445" t="s">
        <v>139</v>
      </c>
      <c r="F16" s="583">
        <v>1</v>
      </c>
      <c r="G16" s="446"/>
      <c r="H16" s="635">
        <v>80000</v>
      </c>
    </row>
    <row r="17" spans="1:8" ht="29.45" customHeight="1" x14ac:dyDescent="0.15">
      <c r="A17" s="441"/>
      <c r="B17" s="442"/>
      <c r="C17" s="801"/>
      <c r="D17" s="802"/>
      <c r="E17" s="437"/>
      <c r="F17" s="438"/>
      <c r="G17" s="446"/>
      <c r="H17" s="635"/>
    </row>
    <row r="18" spans="1:8" x14ac:dyDescent="0.15">
      <c r="A18" s="441"/>
      <c r="B18" s="442"/>
      <c r="C18" s="710"/>
      <c r="D18" s="711"/>
      <c r="E18" s="437"/>
      <c r="F18" s="438"/>
      <c r="G18" s="446"/>
      <c r="H18" s="635"/>
    </row>
    <row r="19" spans="1:8" ht="29.45" customHeight="1" x14ac:dyDescent="0.15">
      <c r="A19" s="441"/>
      <c r="B19" s="753" t="s">
        <v>95</v>
      </c>
      <c r="C19" s="801" t="s">
        <v>446</v>
      </c>
      <c r="D19" s="802"/>
      <c r="E19" s="437" t="s">
        <v>101</v>
      </c>
      <c r="F19" s="583">
        <v>104000</v>
      </c>
      <c r="G19" s="584"/>
      <c r="H19" s="635"/>
    </row>
    <row r="20" spans="1:8" x14ac:dyDescent="0.15">
      <c r="A20" s="441"/>
      <c r="B20" s="442"/>
      <c r="C20" s="801"/>
      <c r="D20" s="802"/>
      <c r="E20" s="437"/>
      <c r="F20" s="438"/>
      <c r="G20" s="446"/>
      <c r="H20" s="635"/>
    </row>
    <row r="21" spans="1:8" x14ac:dyDescent="0.15">
      <c r="A21" s="443" t="s">
        <v>303</v>
      </c>
      <c r="B21" s="444" t="s">
        <v>304</v>
      </c>
      <c r="D21" s="440"/>
      <c r="E21" s="437"/>
      <c r="F21" s="438"/>
      <c r="G21" s="446"/>
      <c r="H21" s="635"/>
    </row>
    <row r="22" spans="1:8" x14ac:dyDescent="0.15">
      <c r="A22" s="441"/>
      <c r="B22" s="447"/>
      <c r="D22" s="440"/>
      <c r="E22" s="437"/>
      <c r="F22" s="438"/>
      <c r="G22" s="446"/>
      <c r="H22" s="635"/>
    </row>
    <row r="23" spans="1:8" x14ac:dyDescent="0.15">
      <c r="A23" s="441"/>
      <c r="B23" s="447" t="s">
        <v>58</v>
      </c>
      <c r="C23" s="801" t="s">
        <v>305</v>
      </c>
      <c r="D23" s="802"/>
      <c r="E23" s="445" t="s">
        <v>139</v>
      </c>
      <c r="F23" s="438">
        <v>1</v>
      </c>
      <c r="G23" s="446"/>
      <c r="H23" s="635">
        <v>48000</v>
      </c>
    </row>
    <row r="24" spans="1:8" x14ac:dyDescent="0.15">
      <c r="A24" s="441"/>
      <c r="B24" s="447"/>
      <c r="C24" s="801"/>
      <c r="D24" s="802"/>
      <c r="E24" s="437"/>
      <c r="F24" s="438"/>
      <c r="G24" s="446"/>
      <c r="H24" s="635"/>
    </row>
    <row r="25" spans="1:8" x14ac:dyDescent="0.15">
      <c r="A25" s="441"/>
      <c r="B25" s="447"/>
      <c r="C25" s="801"/>
      <c r="D25" s="802"/>
      <c r="E25" s="437"/>
      <c r="F25" s="438"/>
      <c r="G25" s="446"/>
      <c r="H25" s="635"/>
    </row>
    <row r="26" spans="1:8" x14ac:dyDescent="0.15">
      <c r="A26" s="441"/>
      <c r="B26" s="442" t="s">
        <v>60</v>
      </c>
      <c r="C26" s="801" t="s">
        <v>306</v>
      </c>
      <c r="D26" s="802"/>
      <c r="E26" s="437" t="s">
        <v>101</v>
      </c>
      <c r="F26" s="583">
        <v>48000</v>
      </c>
      <c r="G26" s="584"/>
      <c r="H26" s="635"/>
    </row>
    <row r="27" spans="1:8" x14ac:dyDescent="0.15">
      <c r="A27" s="441"/>
      <c r="B27" s="442"/>
      <c r="C27" s="801"/>
      <c r="D27" s="802"/>
      <c r="E27" s="437"/>
      <c r="F27" s="438"/>
      <c r="G27" s="446"/>
      <c r="H27" s="635"/>
    </row>
    <row r="28" spans="1:8" x14ac:dyDescent="0.15">
      <c r="A28" s="441"/>
      <c r="B28" s="447"/>
      <c r="D28" s="440"/>
      <c r="E28" s="437"/>
      <c r="F28" s="438"/>
      <c r="G28" s="446"/>
      <c r="H28" s="635"/>
    </row>
    <row r="29" spans="1:8" x14ac:dyDescent="0.15">
      <c r="A29" s="579" t="s">
        <v>399</v>
      </c>
      <c r="B29" s="803" t="s">
        <v>400</v>
      </c>
      <c r="C29" s="801"/>
      <c r="D29" s="802"/>
      <c r="E29" s="445" t="s">
        <v>139</v>
      </c>
      <c r="F29" s="578">
        <v>1</v>
      </c>
      <c r="G29" s="580"/>
      <c r="H29" s="635">
        <v>120000</v>
      </c>
    </row>
    <row r="30" spans="1:8" x14ac:dyDescent="0.15">
      <c r="A30" s="441"/>
      <c r="B30" s="803"/>
      <c r="C30" s="801"/>
      <c r="D30" s="802"/>
      <c r="E30" s="437"/>
      <c r="F30" s="578"/>
      <c r="G30" s="581"/>
      <c r="H30" s="635"/>
    </row>
    <row r="31" spans="1:8" x14ac:dyDescent="0.15">
      <c r="A31" s="441"/>
      <c r="B31" s="712"/>
      <c r="C31" s="710"/>
      <c r="D31" s="711"/>
      <c r="E31" s="437"/>
      <c r="F31" s="578"/>
      <c r="G31" s="581"/>
      <c r="H31" s="635"/>
    </row>
    <row r="32" spans="1:8" x14ac:dyDescent="0.15">
      <c r="A32" s="441"/>
      <c r="B32" s="804" t="s">
        <v>401</v>
      </c>
      <c r="C32" s="805"/>
      <c r="D32" s="806"/>
      <c r="E32" s="437"/>
      <c r="F32" s="578"/>
      <c r="G32" s="581"/>
      <c r="H32" s="635"/>
    </row>
    <row r="33" spans="1:8" x14ac:dyDescent="0.15">
      <c r="A33" s="441"/>
      <c r="B33" s="447"/>
      <c r="D33" s="440"/>
      <c r="E33" s="437"/>
      <c r="F33" s="578"/>
      <c r="G33" s="581"/>
      <c r="H33" s="635"/>
    </row>
    <row r="34" spans="1:8" x14ac:dyDescent="0.15">
      <c r="A34" s="579" t="s">
        <v>402</v>
      </c>
      <c r="B34" s="803" t="s">
        <v>403</v>
      </c>
      <c r="C34" s="801"/>
      <c r="D34" s="802"/>
      <c r="E34" s="445" t="s">
        <v>139</v>
      </c>
      <c r="F34" s="578">
        <v>1</v>
      </c>
      <c r="G34" s="580"/>
      <c r="H34" s="635">
        <v>120000</v>
      </c>
    </row>
    <row r="35" spans="1:8" x14ac:dyDescent="0.15">
      <c r="A35" s="441"/>
      <c r="B35" s="803"/>
      <c r="C35" s="801"/>
      <c r="D35" s="802"/>
      <c r="E35" s="437"/>
      <c r="F35" s="578"/>
      <c r="G35" s="581"/>
      <c r="H35" s="635"/>
    </row>
    <row r="36" spans="1:8" x14ac:dyDescent="0.15">
      <c r="A36" s="441"/>
      <c r="B36" s="442"/>
      <c r="D36" s="440"/>
      <c r="E36" s="445"/>
      <c r="F36" s="578"/>
      <c r="G36" s="581"/>
      <c r="H36" s="635"/>
    </row>
    <row r="37" spans="1:8" x14ac:dyDescent="0.15">
      <c r="A37" s="579" t="s">
        <v>404</v>
      </c>
      <c r="B37" s="803" t="s">
        <v>405</v>
      </c>
      <c r="C37" s="801"/>
      <c r="D37" s="802"/>
      <c r="E37" s="437" t="s">
        <v>101</v>
      </c>
      <c r="F37" s="586">
        <v>240000</v>
      </c>
      <c r="G37" s="584"/>
      <c r="H37" s="635">
        <v>24000</v>
      </c>
    </row>
    <row r="38" spans="1:8" x14ac:dyDescent="0.15">
      <c r="A38" s="441"/>
      <c r="B38" s="803"/>
      <c r="C38" s="801"/>
      <c r="D38" s="802"/>
      <c r="E38" s="437"/>
      <c r="F38" s="578"/>
      <c r="G38" s="581"/>
      <c r="H38" s="635"/>
    </row>
    <row r="39" spans="1:8" x14ac:dyDescent="0.15">
      <c r="A39" s="441"/>
      <c r="B39" s="447"/>
      <c r="D39" s="440"/>
      <c r="E39" s="437"/>
      <c r="F39" s="438"/>
      <c r="G39" s="446"/>
      <c r="H39" s="635"/>
    </row>
    <row r="40" spans="1:8" x14ac:dyDescent="0.15">
      <c r="A40" s="441"/>
      <c r="B40" s="447"/>
      <c r="D40" s="440"/>
      <c r="E40" s="437"/>
      <c r="F40" s="585"/>
      <c r="G40" s="584"/>
      <c r="H40" s="635"/>
    </row>
    <row r="41" spans="1:8" x14ac:dyDescent="0.15">
      <c r="A41" s="441"/>
      <c r="B41" s="447"/>
      <c r="D41" s="440"/>
      <c r="E41" s="437"/>
      <c r="F41" s="438"/>
      <c r="G41" s="446"/>
      <c r="H41" s="635"/>
    </row>
    <row r="42" spans="1:8" x14ac:dyDescent="0.15">
      <c r="A42" s="441"/>
      <c r="B42" s="447"/>
      <c r="D42" s="440"/>
      <c r="E42" s="437"/>
      <c r="F42" s="438"/>
      <c r="G42" s="439"/>
      <c r="H42" s="635"/>
    </row>
    <row r="43" spans="1:8" x14ac:dyDescent="0.15">
      <c r="A43" s="441"/>
      <c r="B43" s="447"/>
      <c r="D43" s="440"/>
      <c r="E43" s="437"/>
      <c r="F43" s="585"/>
      <c r="G43" s="584"/>
      <c r="H43" s="635"/>
    </row>
    <row r="44" spans="1:8" x14ac:dyDescent="0.15">
      <c r="A44" s="441"/>
      <c r="B44" s="447"/>
      <c r="D44" s="440"/>
      <c r="E44" s="437"/>
      <c r="F44" s="585"/>
      <c r="G44" s="584"/>
      <c r="H44" s="635"/>
    </row>
    <row r="45" spans="1:8" x14ac:dyDescent="0.15">
      <c r="A45" s="441"/>
      <c r="B45" s="447"/>
      <c r="D45" s="440"/>
      <c r="E45" s="437"/>
      <c r="F45" s="585"/>
      <c r="G45" s="584"/>
      <c r="H45" s="635"/>
    </row>
    <row r="46" spans="1:8" x14ac:dyDescent="0.15">
      <c r="A46" s="441"/>
      <c r="B46" s="447"/>
      <c r="D46" s="440"/>
      <c r="E46" s="437"/>
      <c r="F46" s="585"/>
      <c r="G46" s="584"/>
      <c r="H46" s="635"/>
    </row>
    <row r="47" spans="1:8" x14ac:dyDescent="0.15">
      <c r="A47" s="441"/>
      <c r="B47" s="447"/>
      <c r="D47" s="440"/>
      <c r="E47" s="437"/>
      <c r="F47" s="585"/>
      <c r="G47" s="584"/>
      <c r="H47" s="635"/>
    </row>
    <row r="48" spans="1:8" x14ac:dyDescent="0.15">
      <c r="A48" s="441"/>
      <c r="B48" s="447"/>
      <c r="D48" s="440"/>
      <c r="E48" s="437"/>
      <c r="F48" s="585"/>
      <c r="G48" s="584"/>
      <c r="H48" s="635"/>
    </row>
    <row r="49" spans="1:8" ht="13.5" thickBot="1" x14ac:dyDescent="0.2">
      <c r="A49" s="441"/>
      <c r="B49" s="447"/>
      <c r="D49" s="440"/>
      <c r="E49" s="437"/>
      <c r="F49" s="585"/>
      <c r="G49" s="584"/>
      <c r="H49" s="635"/>
    </row>
    <row r="50" spans="1:8" x14ac:dyDescent="0.15">
      <c r="A50" s="714">
        <v>1400</v>
      </c>
      <c r="B50" s="715" t="s">
        <v>80</v>
      </c>
      <c r="C50" s="716"/>
      <c r="D50" s="716"/>
      <c r="E50" s="717"/>
      <c r="F50" s="718"/>
      <c r="G50" s="719"/>
      <c r="H50" s="720"/>
    </row>
    <row r="51" spans="1:8" ht="13.5" thickBot="1" x14ac:dyDescent="0.2">
      <c r="A51" s="721"/>
      <c r="B51" s="722"/>
      <c r="C51" s="723"/>
      <c r="D51" s="723"/>
      <c r="E51" s="724"/>
      <c r="F51" s="725"/>
      <c r="G51" s="726"/>
      <c r="H51" s="727"/>
    </row>
    <row r="52" spans="1:8" x14ac:dyDescent="0.15">
      <c r="E52" s="420"/>
    </row>
    <row r="53" spans="1:8" x14ac:dyDescent="0.15">
      <c r="E53" s="420"/>
    </row>
    <row r="54" spans="1:8" x14ac:dyDescent="0.15">
      <c r="G54" s="419"/>
    </row>
    <row r="55" spans="1:8" x14ac:dyDescent="0.15">
      <c r="G55" s="419"/>
    </row>
    <row r="56" spans="1:8" x14ac:dyDescent="0.15">
      <c r="G56" s="419"/>
    </row>
    <row r="57" spans="1:8" x14ac:dyDescent="0.15">
      <c r="G57" s="419"/>
    </row>
    <row r="58" spans="1:8" x14ac:dyDescent="0.15">
      <c r="G58" s="419"/>
    </row>
    <row r="59" spans="1:8" x14ac:dyDescent="0.15">
      <c r="G59" s="419"/>
    </row>
    <row r="60" spans="1:8" x14ac:dyDescent="0.15">
      <c r="G60" s="419"/>
    </row>
    <row r="61" spans="1:8" x14ac:dyDescent="0.15">
      <c r="G61" s="419"/>
    </row>
    <row r="62" spans="1:8" x14ac:dyDescent="0.15">
      <c r="G62" s="419"/>
    </row>
  </sheetData>
  <mergeCells count="11">
    <mergeCell ref="B29:D30"/>
    <mergeCell ref="B32:D32"/>
    <mergeCell ref="B34:D35"/>
    <mergeCell ref="B37:D38"/>
    <mergeCell ref="C26:D27"/>
    <mergeCell ref="B6:D8"/>
    <mergeCell ref="B9:D10"/>
    <mergeCell ref="C12:D14"/>
    <mergeCell ref="C23:D25"/>
    <mergeCell ref="C16:D17"/>
    <mergeCell ref="C19:D20"/>
  </mergeCells>
  <pageMargins left="0.70866141732283505" right="0.70866141732283505" top="0.74803149606299202" bottom="0.74803149606299202" header="0.31496062992126" footer="0.31496062992126"/>
  <pageSetup paperSize="9" firstPageNumber="93" orientation="portrait" useFirstPageNumber="1" r:id="rId1"/>
  <headerFooter>
    <oddHeader>&amp;LTender 
Part C.2: Pricing Data &amp;RC2.2
Bill Of Quantities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O135"/>
  <sheetViews>
    <sheetView view="pageBreakPreview" zoomScale="85" zoomScaleNormal="85" zoomScaleSheetLayoutView="85" workbookViewId="0">
      <selection activeCell="I1" sqref="I1:K1048576"/>
    </sheetView>
  </sheetViews>
  <sheetFormatPr defaultColWidth="11.125" defaultRowHeight="12.75" x14ac:dyDescent="0.15"/>
  <cols>
    <col min="1" max="1" width="5.953125" style="1" customWidth="1"/>
    <col min="2" max="3" width="3.9296875" style="1" customWidth="1"/>
    <col min="4" max="4" width="24.72265625" style="1" customWidth="1"/>
    <col min="5" max="5" width="6.62890625" style="2" customWidth="1"/>
    <col min="6" max="6" width="8.3125" style="524" bestFit="1" customWidth="1"/>
    <col min="7" max="7" width="7.19140625" style="18" bestFit="1" customWidth="1"/>
    <col min="8" max="8" width="12.24609375" style="582" bestFit="1" customWidth="1"/>
    <col min="9" max="9" width="11.91015625" style="1" bestFit="1" customWidth="1"/>
    <col min="10" max="12" width="11.125" style="1"/>
    <col min="13" max="13" width="11.91015625" style="1" bestFit="1" customWidth="1"/>
    <col min="14" max="14" width="11.125" style="1"/>
    <col min="15" max="15" width="11.91015625" style="1" bestFit="1" customWidth="1"/>
    <col min="16" max="16384" width="11.125" style="1"/>
  </cols>
  <sheetData>
    <row r="1" spans="1:10" ht="12" customHeight="1" x14ac:dyDescent="0.15">
      <c r="A1" s="12"/>
    </row>
    <row r="2" spans="1:10" ht="12" customHeight="1" x14ac:dyDescent="0.15">
      <c r="A2" s="101" t="s">
        <v>215</v>
      </c>
      <c r="B2" s="150"/>
      <c r="C2" s="150"/>
      <c r="H2" s="350" t="s">
        <v>85</v>
      </c>
    </row>
    <row r="3" spans="1:10" ht="12" customHeight="1" x14ac:dyDescent="0.15">
      <c r="G3" s="285"/>
      <c r="H3" s="649"/>
    </row>
    <row r="4" spans="1:10" ht="12" customHeight="1" x14ac:dyDescent="0.15">
      <c r="A4" s="108"/>
      <c r="B4" s="109"/>
      <c r="C4" s="5"/>
      <c r="D4" s="110"/>
      <c r="E4" s="108"/>
      <c r="F4" s="526"/>
      <c r="G4" s="332"/>
      <c r="H4" s="632"/>
    </row>
    <row r="5" spans="1:10" ht="12" customHeight="1" x14ac:dyDescent="0.15">
      <c r="A5" s="113" t="s">
        <v>47</v>
      </c>
      <c r="B5" s="114" t="s">
        <v>48</v>
      </c>
      <c r="C5" s="115"/>
      <c r="D5" s="209"/>
      <c r="E5" s="113" t="s">
        <v>49</v>
      </c>
      <c r="F5" s="728" t="s">
        <v>316</v>
      </c>
      <c r="G5" s="266" t="s">
        <v>51</v>
      </c>
      <c r="H5" s="650" t="s">
        <v>52</v>
      </c>
    </row>
    <row r="6" spans="1:10" ht="12" customHeight="1" x14ac:dyDescent="0.15">
      <c r="A6" s="307" t="s">
        <v>53</v>
      </c>
      <c r="B6" s="308"/>
      <c r="C6" s="316"/>
      <c r="D6" s="127"/>
      <c r="E6" s="125"/>
      <c r="F6" s="528"/>
      <c r="G6" s="293"/>
      <c r="H6" s="652"/>
    </row>
    <row r="7" spans="1:10" ht="12" customHeight="1" x14ac:dyDescent="0.15">
      <c r="A7" s="139"/>
      <c r="B7" s="140"/>
      <c r="D7" s="137"/>
      <c r="E7" s="122"/>
      <c r="F7" s="366"/>
      <c r="G7" s="273"/>
      <c r="H7" s="356">
        <f t="shared" ref="H7:H25" si="0">IF(AND(NOT(ISBLANK($E7)),NOT(ISNUMBER($F7))),"Rate only",$F7*G7)</f>
        <v>0</v>
      </c>
    </row>
    <row r="8" spans="1:10" ht="12" customHeight="1" x14ac:dyDescent="0.15">
      <c r="A8" s="135">
        <v>1500</v>
      </c>
      <c r="B8" s="136" t="s">
        <v>86</v>
      </c>
      <c r="D8" s="137"/>
      <c r="E8" s="122"/>
      <c r="F8" s="366"/>
      <c r="G8" s="273"/>
      <c r="H8" s="356">
        <f t="shared" si="0"/>
        <v>0</v>
      </c>
    </row>
    <row r="9" spans="1:10" ht="12" customHeight="1" x14ac:dyDescent="0.15">
      <c r="A9" s="139"/>
      <c r="B9" s="140"/>
      <c r="D9" s="137"/>
      <c r="E9" s="122"/>
      <c r="F9" s="366"/>
      <c r="G9" s="273"/>
      <c r="H9" s="356">
        <f t="shared" si="0"/>
        <v>0</v>
      </c>
      <c r="I9" s="145"/>
    </row>
    <row r="10" spans="1:10" ht="12" customHeight="1" x14ac:dyDescent="0.15">
      <c r="A10" s="139"/>
      <c r="B10" s="140"/>
      <c r="D10" s="137"/>
      <c r="E10" s="122"/>
      <c r="F10" s="366"/>
      <c r="G10" s="273"/>
      <c r="H10" s="356">
        <f t="shared" si="0"/>
        <v>0</v>
      </c>
      <c r="I10" s="145"/>
    </row>
    <row r="11" spans="1:10" ht="12" customHeight="1" x14ac:dyDescent="0.15">
      <c r="A11" s="141" t="s">
        <v>87</v>
      </c>
      <c r="B11" s="142" t="s">
        <v>88</v>
      </c>
      <c r="C11" s="150"/>
      <c r="D11" s="137"/>
      <c r="E11" s="122"/>
      <c r="F11" s="369"/>
      <c r="G11" s="273"/>
      <c r="H11" s="356">
        <f t="shared" si="0"/>
        <v>0</v>
      </c>
      <c r="I11" s="145"/>
    </row>
    <row r="12" spans="1:10" ht="12" customHeight="1" x14ac:dyDescent="0.15">
      <c r="A12" s="139" t="s">
        <v>96</v>
      </c>
      <c r="B12" s="142" t="s">
        <v>15</v>
      </c>
      <c r="D12" s="137"/>
      <c r="E12" s="122" t="s">
        <v>89</v>
      </c>
      <c r="F12" s="369">
        <v>2.5</v>
      </c>
      <c r="G12" s="530"/>
      <c r="H12" s="356">
        <f t="shared" si="0"/>
        <v>0</v>
      </c>
      <c r="I12" s="145"/>
    </row>
    <row r="13" spans="1:10" ht="12" customHeight="1" x14ac:dyDescent="0.15">
      <c r="A13" s="139"/>
      <c r="B13" s="142"/>
      <c r="D13" s="137"/>
      <c r="E13" s="122"/>
      <c r="F13" s="369"/>
      <c r="G13" s="530"/>
      <c r="H13" s="356">
        <f t="shared" si="0"/>
        <v>0</v>
      </c>
      <c r="I13" s="145"/>
    </row>
    <row r="14" spans="1:10" ht="12" customHeight="1" x14ac:dyDescent="0.15">
      <c r="A14" s="139"/>
      <c r="B14" s="221"/>
      <c r="D14" s="137"/>
      <c r="E14" s="122"/>
      <c r="F14" s="369"/>
      <c r="G14" s="530"/>
      <c r="H14" s="356">
        <f t="shared" si="0"/>
        <v>0</v>
      </c>
      <c r="J14" s="415"/>
    </row>
    <row r="15" spans="1:10" ht="12" customHeight="1" x14ac:dyDescent="0.15">
      <c r="A15" s="141" t="s">
        <v>170</v>
      </c>
      <c r="B15" s="149" t="s">
        <v>16</v>
      </c>
      <c r="C15" s="150"/>
      <c r="D15" s="137"/>
      <c r="E15" s="122"/>
      <c r="F15" s="369"/>
      <c r="G15" s="530"/>
      <c r="H15" s="356">
        <f t="shared" si="0"/>
        <v>0</v>
      </c>
    </row>
    <row r="16" spans="1:10" ht="12" customHeight="1" x14ac:dyDescent="0.15">
      <c r="A16" s="139"/>
      <c r="B16" s="140"/>
      <c r="D16" s="137"/>
      <c r="E16" s="122"/>
      <c r="F16" s="369"/>
      <c r="G16" s="530"/>
      <c r="H16" s="356">
        <f t="shared" si="0"/>
        <v>0</v>
      </c>
    </row>
    <row r="17" spans="1:8" ht="12" customHeight="1" x14ac:dyDescent="0.15">
      <c r="A17" s="139"/>
      <c r="B17" s="140" t="s">
        <v>58</v>
      </c>
      <c r="C17" s="1" t="s">
        <v>17</v>
      </c>
      <c r="D17" s="137"/>
      <c r="E17" s="122"/>
      <c r="F17" s="369"/>
      <c r="G17" s="530"/>
      <c r="H17" s="356"/>
    </row>
    <row r="18" spans="1:8" ht="12" customHeight="1" x14ac:dyDescent="0.15">
      <c r="A18" s="139"/>
      <c r="B18" s="140"/>
      <c r="C18" s="145" t="s">
        <v>241</v>
      </c>
      <c r="D18" s="137"/>
      <c r="E18" s="122"/>
      <c r="F18" s="369"/>
      <c r="G18" s="530"/>
      <c r="H18" s="356">
        <f t="shared" si="0"/>
        <v>0</v>
      </c>
    </row>
    <row r="19" spans="1:8" ht="12" customHeight="1" x14ac:dyDescent="0.15">
      <c r="A19" s="139"/>
      <c r="B19" s="140"/>
      <c r="C19" s="145" t="s">
        <v>242</v>
      </c>
      <c r="D19" s="137"/>
      <c r="E19" s="122" t="s">
        <v>89</v>
      </c>
      <c r="F19" s="369">
        <v>2.5</v>
      </c>
      <c r="G19" s="530"/>
      <c r="H19" s="356">
        <f>IF(AND(NOT(ISBLANK($E19)),NOT(ISNUMBER($F19))),"Rate only",$F19*G19)</f>
        <v>0</v>
      </c>
    </row>
    <row r="20" spans="1:8" ht="12" customHeight="1" x14ac:dyDescent="0.15">
      <c r="A20" s="139"/>
      <c r="B20" s="140"/>
      <c r="C20" s="145" t="s">
        <v>243</v>
      </c>
      <c r="D20" s="137"/>
      <c r="E20" s="122"/>
      <c r="F20" s="369"/>
      <c r="G20" s="530"/>
      <c r="H20" s="356"/>
    </row>
    <row r="21" spans="1:8" ht="12" customHeight="1" x14ac:dyDescent="0.15">
      <c r="A21" s="139"/>
      <c r="B21" s="140"/>
      <c r="D21" s="137"/>
      <c r="E21" s="122"/>
      <c r="F21" s="369"/>
      <c r="G21" s="530"/>
      <c r="H21" s="356"/>
    </row>
    <row r="22" spans="1:8" s="145" customFormat="1" ht="12" customHeight="1" x14ac:dyDescent="0.15">
      <c r="A22" s="225" t="s">
        <v>114</v>
      </c>
      <c r="B22" s="149" t="s">
        <v>115</v>
      </c>
      <c r="C22" s="101"/>
      <c r="D22" s="327"/>
      <c r="E22" s="227"/>
      <c r="F22" s="570"/>
      <c r="G22" s="530"/>
      <c r="H22" s="414">
        <f t="shared" si="0"/>
        <v>0</v>
      </c>
    </row>
    <row r="23" spans="1:8" ht="12" customHeight="1" x14ac:dyDescent="0.15">
      <c r="A23" s="139"/>
      <c r="B23" s="140"/>
      <c r="D23" s="137"/>
      <c r="E23" s="122"/>
      <c r="F23" s="366"/>
      <c r="G23" s="530"/>
      <c r="H23" s="356">
        <f t="shared" si="0"/>
        <v>0</v>
      </c>
    </row>
    <row r="24" spans="1:8" ht="12" customHeight="1" x14ac:dyDescent="0.15">
      <c r="A24" s="139"/>
      <c r="B24" s="140" t="s">
        <v>58</v>
      </c>
      <c r="C24" s="1" t="s">
        <v>116</v>
      </c>
      <c r="D24" s="137"/>
      <c r="E24" s="122" t="s">
        <v>92</v>
      </c>
      <c r="F24" s="366">
        <v>120</v>
      </c>
      <c r="G24" s="530"/>
      <c r="H24" s="356">
        <f t="shared" si="0"/>
        <v>0</v>
      </c>
    </row>
    <row r="25" spans="1:8" ht="12" customHeight="1" x14ac:dyDescent="0.15">
      <c r="A25" s="139"/>
      <c r="B25" s="140"/>
      <c r="D25" s="137"/>
      <c r="E25" s="122"/>
      <c r="F25" s="366"/>
      <c r="G25" s="530"/>
      <c r="H25" s="356">
        <f t="shared" si="0"/>
        <v>0</v>
      </c>
    </row>
    <row r="26" spans="1:8" ht="12" customHeight="1" x14ac:dyDescent="0.15">
      <c r="A26" s="139"/>
      <c r="B26" s="140" t="s">
        <v>60</v>
      </c>
      <c r="C26" s="1" t="s">
        <v>117</v>
      </c>
      <c r="D26" s="137"/>
      <c r="E26" s="122" t="s">
        <v>171</v>
      </c>
      <c r="F26" s="369">
        <v>8</v>
      </c>
      <c r="G26" s="530"/>
      <c r="H26" s="356">
        <f t="shared" ref="H26:H36" si="1">IF(AND(NOT(ISBLANK($E26)),NOT(ISNUMBER($F26))),"Rate only",$F26*G26)</f>
        <v>0</v>
      </c>
    </row>
    <row r="27" spans="1:8" ht="12" customHeight="1" x14ac:dyDescent="0.15">
      <c r="A27" s="139"/>
      <c r="B27" s="140"/>
      <c r="D27" s="137"/>
      <c r="E27" s="122"/>
      <c r="F27" s="369"/>
      <c r="G27" s="530"/>
      <c r="H27" s="356"/>
    </row>
    <row r="28" spans="1:8" ht="12" customHeight="1" x14ac:dyDescent="0.15">
      <c r="A28" s="139"/>
      <c r="B28" s="214" t="s">
        <v>62</v>
      </c>
      <c r="C28" s="145" t="s">
        <v>172</v>
      </c>
      <c r="D28" s="137"/>
      <c r="E28" s="122"/>
      <c r="F28" s="369"/>
      <c r="G28" s="530"/>
      <c r="H28" s="356">
        <f t="shared" si="1"/>
        <v>0</v>
      </c>
    </row>
    <row r="29" spans="1:8" ht="12" customHeight="1" x14ac:dyDescent="0.15">
      <c r="A29" s="139"/>
      <c r="B29" s="140"/>
      <c r="C29" s="1" t="s">
        <v>173</v>
      </c>
      <c r="D29" s="137"/>
      <c r="E29" s="122" t="s">
        <v>171</v>
      </c>
      <c r="F29" s="369">
        <v>6</v>
      </c>
      <c r="G29" s="530"/>
      <c r="H29" s="356">
        <f t="shared" si="1"/>
        <v>0</v>
      </c>
    </row>
    <row r="30" spans="1:8" ht="12" customHeight="1" x14ac:dyDescent="0.15">
      <c r="A30" s="139"/>
      <c r="B30" s="140"/>
      <c r="D30" s="137"/>
      <c r="E30" s="122"/>
      <c r="F30" s="369"/>
      <c r="G30" s="530"/>
      <c r="H30" s="356">
        <f t="shared" si="1"/>
        <v>0</v>
      </c>
    </row>
    <row r="31" spans="1:8" ht="12" customHeight="1" x14ac:dyDescent="0.15">
      <c r="A31" s="139"/>
      <c r="B31" s="214" t="s">
        <v>83</v>
      </c>
      <c r="C31" s="1" t="s">
        <v>174</v>
      </c>
      <c r="D31" s="137"/>
      <c r="E31" s="122" t="s">
        <v>171</v>
      </c>
      <c r="F31" s="369">
        <v>12</v>
      </c>
      <c r="G31" s="530"/>
      <c r="H31" s="356">
        <f t="shared" si="1"/>
        <v>0</v>
      </c>
    </row>
    <row r="32" spans="1:8" ht="12" customHeight="1" x14ac:dyDescent="0.15">
      <c r="A32" s="139"/>
      <c r="B32" s="140"/>
      <c r="D32" s="137"/>
      <c r="E32" s="122"/>
      <c r="F32" s="369"/>
      <c r="G32" s="530"/>
      <c r="H32" s="356">
        <f t="shared" si="1"/>
        <v>0</v>
      </c>
    </row>
    <row r="33" spans="1:13" ht="12" customHeight="1" x14ac:dyDescent="0.15">
      <c r="A33" s="139"/>
      <c r="B33" s="214" t="s">
        <v>84</v>
      </c>
      <c r="C33" s="1" t="s">
        <v>175</v>
      </c>
      <c r="D33" s="137"/>
      <c r="E33" s="122"/>
      <c r="F33" s="369"/>
      <c r="G33" s="530"/>
      <c r="H33" s="356">
        <f t="shared" si="1"/>
        <v>0</v>
      </c>
    </row>
    <row r="34" spans="1:13" ht="12" customHeight="1" x14ac:dyDescent="0.15">
      <c r="A34" s="139"/>
      <c r="B34" s="140"/>
      <c r="C34" s="1" t="s">
        <v>176</v>
      </c>
      <c r="D34" s="137"/>
      <c r="E34" s="122"/>
      <c r="F34" s="529"/>
      <c r="G34" s="530"/>
      <c r="H34" s="356">
        <f t="shared" si="1"/>
        <v>0</v>
      </c>
    </row>
    <row r="35" spans="1:13" ht="12" customHeight="1" x14ac:dyDescent="0.15">
      <c r="A35" s="139"/>
      <c r="B35" s="140"/>
      <c r="C35" s="1" t="s">
        <v>177</v>
      </c>
      <c r="D35" s="137"/>
      <c r="E35" s="122" t="s">
        <v>82</v>
      </c>
      <c r="F35" s="369">
        <v>16</v>
      </c>
      <c r="G35" s="530"/>
      <c r="H35" s="356">
        <f t="shared" si="1"/>
        <v>0</v>
      </c>
    </row>
    <row r="36" spans="1:13" ht="12" customHeight="1" x14ac:dyDescent="0.15">
      <c r="A36" s="139"/>
      <c r="B36" s="140"/>
      <c r="D36" s="137"/>
      <c r="E36" s="122"/>
      <c r="F36" s="369"/>
      <c r="G36" s="530"/>
      <c r="H36" s="356">
        <f t="shared" si="1"/>
        <v>0</v>
      </c>
    </row>
    <row r="37" spans="1:13" ht="12" customHeight="1" x14ac:dyDescent="0.15">
      <c r="A37" s="141"/>
      <c r="B37" s="140"/>
      <c r="D37" s="137"/>
      <c r="E37" s="122"/>
      <c r="F37" s="369"/>
      <c r="G37" s="530"/>
      <c r="H37" s="356"/>
    </row>
    <row r="38" spans="1:13" ht="12" customHeight="1" x14ac:dyDescent="0.15">
      <c r="A38" s="223" t="s">
        <v>211</v>
      </c>
      <c r="B38" s="142" t="s">
        <v>18</v>
      </c>
      <c r="C38" s="150"/>
      <c r="D38" s="137"/>
      <c r="E38" s="143" t="s">
        <v>140</v>
      </c>
      <c r="F38" s="571">
        <v>1</v>
      </c>
      <c r="G38" s="571"/>
      <c r="H38" s="356">
        <f>G38*F38</f>
        <v>0</v>
      </c>
    </row>
    <row r="39" spans="1:13" ht="12" customHeight="1" x14ac:dyDescent="0.15">
      <c r="A39" s="224"/>
      <c r="B39" s="142"/>
      <c r="C39" s="150"/>
      <c r="D39" s="137"/>
      <c r="E39" s="143"/>
      <c r="F39" s="366"/>
      <c r="G39" s="572"/>
      <c r="H39" s="356"/>
    </row>
    <row r="40" spans="1:13" ht="12" customHeight="1" x14ac:dyDescent="0.15">
      <c r="A40" s="139"/>
      <c r="B40" s="140"/>
      <c r="D40" s="137"/>
      <c r="E40" s="122"/>
      <c r="F40" s="366"/>
      <c r="G40" s="530"/>
      <c r="H40" s="356">
        <f>IF(AND(NOT(ISBLANK($E40)),NOT(ISNUMBER($F40))),"Rate only",$F40*G40)</f>
        <v>0</v>
      </c>
    </row>
    <row r="41" spans="1:13" ht="12" customHeight="1" x14ac:dyDescent="0.15">
      <c r="A41" s="225" t="s">
        <v>213</v>
      </c>
      <c r="B41" s="142" t="s">
        <v>19</v>
      </c>
      <c r="C41" s="150"/>
      <c r="D41" s="137"/>
      <c r="E41" s="122"/>
      <c r="F41" s="366"/>
      <c r="G41" s="572"/>
      <c r="H41" s="356"/>
    </row>
    <row r="42" spans="1:13" ht="12" customHeight="1" x14ac:dyDescent="0.15">
      <c r="A42" s="141"/>
      <c r="B42" s="142" t="s">
        <v>20</v>
      </c>
      <c r="C42" s="150"/>
      <c r="D42" s="137"/>
      <c r="E42" s="122"/>
      <c r="F42" s="366"/>
      <c r="G42" s="572"/>
      <c r="H42" s="356"/>
    </row>
    <row r="43" spans="1:13" ht="12" customHeight="1" x14ac:dyDescent="0.15">
      <c r="A43" s="139"/>
      <c r="B43" s="142" t="s">
        <v>21</v>
      </c>
      <c r="D43" s="137"/>
      <c r="E43" s="122"/>
      <c r="F43" s="366"/>
      <c r="G43" s="572"/>
      <c r="H43" s="356"/>
    </row>
    <row r="44" spans="1:13" ht="12" customHeight="1" x14ac:dyDescent="0.15">
      <c r="A44" s="139"/>
      <c r="B44" s="140"/>
      <c r="D44" s="137"/>
      <c r="E44" s="122"/>
      <c r="F44" s="366"/>
      <c r="G44" s="572"/>
      <c r="H44" s="356"/>
    </row>
    <row r="45" spans="1:13" ht="12" customHeight="1" x14ac:dyDescent="0.15">
      <c r="A45" s="139"/>
      <c r="B45" s="140" t="s">
        <v>58</v>
      </c>
      <c r="C45" s="1" t="s">
        <v>22</v>
      </c>
      <c r="D45" s="137"/>
      <c r="E45" s="122" t="s">
        <v>113</v>
      </c>
      <c r="F45" s="369">
        <v>1500</v>
      </c>
      <c r="G45" s="530"/>
      <c r="H45" s="356">
        <f>F45*G45</f>
        <v>0</v>
      </c>
    </row>
    <row r="46" spans="1:13" ht="12" customHeight="1" x14ac:dyDescent="0.15">
      <c r="A46" s="139"/>
      <c r="B46" s="140"/>
      <c r="D46" s="137"/>
      <c r="E46" s="122"/>
      <c r="F46" s="369"/>
      <c r="G46" s="530"/>
      <c r="H46" s="356">
        <f t="shared" ref="H46:H51" si="2">IF(AND(NOT(ISBLANK($E46)),NOT(ISNUMBER($F46))),"Rate only",$F46*G46)</f>
        <v>0</v>
      </c>
    </row>
    <row r="47" spans="1:13" ht="12" customHeight="1" x14ac:dyDescent="0.15">
      <c r="A47" s="139"/>
      <c r="B47" s="140" t="s">
        <v>60</v>
      </c>
      <c r="C47" s="1" t="s">
        <v>23</v>
      </c>
      <c r="D47" s="137"/>
      <c r="E47" s="122" t="s">
        <v>113</v>
      </c>
      <c r="F47" s="369">
        <v>1500</v>
      </c>
      <c r="G47" s="530"/>
      <c r="H47" s="356">
        <f>F47*G47</f>
        <v>0</v>
      </c>
      <c r="L47" s="1">
        <f>4000*7.5</f>
        <v>30000</v>
      </c>
      <c r="M47" s="416">
        <f>L47*167</f>
        <v>5010000</v>
      </c>
    </row>
    <row r="48" spans="1:13" ht="12" customHeight="1" x14ac:dyDescent="0.15">
      <c r="A48" s="141"/>
      <c r="B48" s="142"/>
      <c r="C48" s="150"/>
      <c r="D48" s="137"/>
      <c r="E48" s="122"/>
      <c r="F48" s="369"/>
      <c r="G48" s="573"/>
      <c r="H48" s="356">
        <f t="shared" si="2"/>
        <v>0</v>
      </c>
    </row>
    <row r="49" spans="1:15" ht="12" customHeight="1" x14ac:dyDescent="0.15">
      <c r="A49" s="141"/>
      <c r="B49" s="142"/>
      <c r="C49" s="150"/>
      <c r="D49" s="137"/>
      <c r="E49" s="122"/>
      <c r="F49" s="369"/>
      <c r="G49" s="530"/>
      <c r="H49" s="356">
        <f t="shared" si="2"/>
        <v>0</v>
      </c>
    </row>
    <row r="50" spans="1:15" ht="12" customHeight="1" x14ac:dyDescent="0.15">
      <c r="A50" s="225" t="s">
        <v>212</v>
      </c>
      <c r="B50" s="142" t="s">
        <v>24</v>
      </c>
      <c r="C50" s="150"/>
      <c r="D50" s="137"/>
      <c r="E50" s="122" t="s">
        <v>120</v>
      </c>
      <c r="F50" s="571">
        <v>96.15384615384616</v>
      </c>
      <c r="G50" s="572"/>
      <c r="H50" s="356">
        <f>F50*G50</f>
        <v>0</v>
      </c>
      <c r="M50" s="417">
        <v>15000000</v>
      </c>
      <c r="O50" s="416">
        <f>M50*5</f>
        <v>75000000</v>
      </c>
    </row>
    <row r="51" spans="1:15" ht="12" customHeight="1" x14ac:dyDescent="0.15">
      <c r="A51" s="139"/>
      <c r="B51" s="140"/>
      <c r="D51" s="137"/>
      <c r="E51" s="122"/>
      <c r="F51" s="366"/>
      <c r="G51" s="273"/>
      <c r="H51" s="356">
        <f t="shared" si="2"/>
        <v>0</v>
      </c>
    </row>
    <row r="52" spans="1:15" ht="12" customHeight="1" x14ac:dyDescent="0.15">
      <c r="A52" s="139"/>
      <c r="B52" s="140"/>
      <c r="D52" s="137"/>
      <c r="E52" s="122"/>
      <c r="F52" s="366"/>
      <c r="G52" s="273"/>
      <c r="H52" s="356"/>
    </row>
    <row r="53" spans="1:15" ht="12" customHeight="1" x14ac:dyDescent="0.15">
      <c r="A53" s="139"/>
      <c r="B53" s="140"/>
      <c r="D53" s="137"/>
      <c r="E53" s="122"/>
      <c r="F53" s="366"/>
      <c r="G53" s="273"/>
      <c r="H53" s="356"/>
    </row>
    <row r="54" spans="1:15" ht="12" customHeight="1" x14ac:dyDescent="0.15">
      <c r="A54" s="139"/>
      <c r="B54" s="140"/>
      <c r="D54" s="137"/>
      <c r="E54" s="122"/>
      <c r="F54" s="366"/>
      <c r="G54" s="273"/>
      <c r="H54" s="356"/>
    </row>
    <row r="55" spans="1:15" ht="12" customHeight="1" x14ac:dyDescent="0.15">
      <c r="A55" s="139"/>
      <c r="B55" s="140"/>
      <c r="E55" s="122"/>
      <c r="F55" s="369"/>
      <c r="G55" s="273"/>
      <c r="H55" s="356">
        <f>IF(AND(NOT(ISBLANK($E55)),NOT(ISNUMBER($F55))),"Rate only",$F55*G55)</f>
        <v>0</v>
      </c>
    </row>
    <row r="56" spans="1:15" ht="12" customHeight="1" x14ac:dyDescent="0.15">
      <c r="A56" s="130"/>
      <c r="B56" s="131"/>
      <c r="C56" s="6"/>
      <c r="D56" s="6"/>
      <c r="E56" s="5"/>
      <c r="F56" s="537"/>
      <c r="G56" s="283"/>
      <c r="H56" s="653"/>
    </row>
    <row r="57" spans="1:15" ht="12" customHeight="1" x14ac:dyDescent="0.15">
      <c r="A57" s="644" t="s">
        <v>118</v>
      </c>
      <c r="B57" s="149" t="s">
        <v>98</v>
      </c>
      <c r="C57" s="101"/>
      <c r="D57" s="101"/>
      <c r="E57" s="645"/>
      <c r="F57" s="646"/>
      <c r="G57" s="647"/>
      <c r="H57" s="603">
        <f>SUM(H7:H56)</f>
        <v>0</v>
      </c>
    </row>
    <row r="58" spans="1:15" ht="12" customHeight="1" x14ac:dyDescent="0.15">
      <c r="A58" s="152"/>
      <c r="B58" s="153"/>
      <c r="C58" s="104"/>
      <c r="D58" s="104"/>
      <c r="E58" s="105"/>
      <c r="F58" s="538"/>
      <c r="G58" s="286"/>
      <c r="H58" s="654"/>
    </row>
    <row r="59" spans="1:15" ht="12" customHeight="1" x14ac:dyDescent="0.15">
      <c r="G59" s="26"/>
    </row>
    <row r="60" spans="1:15" ht="12" customHeight="1" x14ac:dyDescent="0.15">
      <c r="A60" s="101" t="s">
        <v>215</v>
      </c>
      <c r="B60" s="150"/>
      <c r="C60" s="150"/>
      <c r="H60" s="350" t="str">
        <f>$H$2</f>
        <v>SECTION 1500</v>
      </c>
    </row>
    <row r="61" spans="1:15" ht="12" customHeight="1" x14ac:dyDescent="0.15">
      <c r="G61" s="26"/>
      <c r="H61" s="655"/>
    </row>
    <row r="62" spans="1:15" ht="12" customHeight="1" x14ac:dyDescent="0.15">
      <c r="A62" s="108"/>
      <c r="B62" s="109"/>
      <c r="C62" s="5"/>
      <c r="D62" s="110"/>
      <c r="E62" s="108"/>
      <c r="F62" s="526"/>
      <c r="G62" s="332"/>
      <c r="H62" s="632"/>
    </row>
    <row r="63" spans="1:15" ht="12" customHeight="1" x14ac:dyDescent="0.15">
      <c r="A63" s="113" t="s">
        <v>47</v>
      </c>
      <c r="B63" s="114" t="s">
        <v>48</v>
      </c>
      <c r="C63" s="115"/>
      <c r="D63" s="209"/>
      <c r="E63" s="113" t="s">
        <v>49</v>
      </c>
      <c r="F63" s="527" t="s">
        <v>50</v>
      </c>
      <c r="G63" s="266" t="s">
        <v>51</v>
      </c>
      <c r="H63" s="650" t="s">
        <v>52</v>
      </c>
    </row>
    <row r="64" spans="1:15" ht="12" customHeight="1" x14ac:dyDescent="0.15">
      <c r="A64" s="113" t="s">
        <v>53</v>
      </c>
      <c r="B64" s="119"/>
      <c r="C64" s="120"/>
      <c r="D64" s="121"/>
      <c r="E64" s="122"/>
      <c r="F64" s="366"/>
      <c r="G64" s="276"/>
      <c r="H64" s="651"/>
    </row>
    <row r="65" spans="1:9" ht="12" customHeight="1" x14ac:dyDescent="0.15">
      <c r="A65" s="125"/>
      <c r="B65" s="126"/>
      <c r="C65" s="105"/>
      <c r="D65" s="127"/>
      <c r="E65" s="125"/>
      <c r="F65" s="528"/>
      <c r="G65" s="293"/>
      <c r="H65" s="652"/>
    </row>
    <row r="66" spans="1:9" ht="12" customHeight="1" x14ac:dyDescent="0.15">
      <c r="A66" s="130"/>
      <c r="B66" s="131"/>
      <c r="C66" s="6"/>
      <c r="D66" s="6"/>
      <c r="E66" s="5"/>
      <c r="F66" s="537"/>
      <c r="G66" s="574"/>
      <c r="H66" s="653"/>
    </row>
    <row r="67" spans="1:9" ht="12" customHeight="1" x14ac:dyDescent="0.15">
      <c r="A67" s="644">
        <v>1500</v>
      </c>
      <c r="B67" s="149" t="s">
        <v>99</v>
      </c>
      <c r="C67" s="101"/>
      <c r="D67" s="101"/>
      <c r="E67" s="645"/>
      <c r="F67" s="646"/>
      <c r="G67" s="648"/>
      <c r="H67" s="603">
        <f>+H57</f>
        <v>0</v>
      </c>
    </row>
    <row r="68" spans="1:9" ht="12" customHeight="1" x14ac:dyDescent="0.15">
      <c r="A68" s="152"/>
      <c r="B68" s="153"/>
      <c r="C68" s="104"/>
      <c r="D68" s="104"/>
      <c r="E68" s="105"/>
      <c r="F68" s="538"/>
      <c r="G68" s="575"/>
      <c r="H68" s="654"/>
    </row>
    <row r="69" spans="1:9" ht="12" customHeight="1" x14ac:dyDescent="0.15">
      <c r="A69" s="130"/>
      <c r="B69" s="131"/>
      <c r="C69" s="6"/>
      <c r="D69" s="132"/>
      <c r="E69" s="108"/>
      <c r="F69" s="526"/>
      <c r="G69" s="294"/>
      <c r="H69" s="356">
        <f>IF(AND(NOT(ISBLANK($E69)),NOT(ISNUMBER($F69))),"Rate only",$F69*G69)</f>
        <v>0</v>
      </c>
      <c r="I69" s="145"/>
    </row>
    <row r="70" spans="1:9" ht="12" customHeight="1" x14ac:dyDescent="0.15">
      <c r="A70" s="225" t="s">
        <v>234</v>
      </c>
      <c r="B70" s="142" t="s">
        <v>25</v>
      </c>
      <c r="C70" s="150"/>
      <c r="D70" s="137"/>
      <c r="E70" s="122"/>
      <c r="F70" s="366"/>
      <c r="G70" s="573"/>
      <c r="H70" s="356">
        <f>IF(AND(NOT(ISBLANK($E70)),NOT(ISNUMBER($F70))),"Rate only",$F70*G70)</f>
        <v>0</v>
      </c>
      <c r="I70" s="145"/>
    </row>
    <row r="71" spans="1:9" ht="12" customHeight="1" x14ac:dyDescent="0.15">
      <c r="A71" s="139"/>
      <c r="B71" s="142"/>
      <c r="D71" s="137"/>
      <c r="E71" s="122"/>
      <c r="F71" s="366"/>
      <c r="G71" s="573"/>
      <c r="H71" s="356">
        <f>IF(AND(NOT(ISBLANK($E71)),NOT(ISNUMBER($F71))),"Rate only",$F71*G71)</f>
        <v>0</v>
      </c>
      <c r="I71" s="145"/>
    </row>
    <row r="72" spans="1:9" ht="12" customHeight="1" x14ac:dyDescent="0.15">
      <c r="A72" s="139"/>
      <c r="B72" s="140" t="s">
        <v>58</v>
      </c>
      <c r="C72" s="1" t="s">
        <v>22</v>
      </c>
      <c r="D72" s="137"/>
      <c r="E72" s="122" t="s">
        <v>121</v>
      </c>
      <c r="F72" s="366">
        <v>2.5</v>
      </c>
      <c r="G72" s="572"/>
      <c r="H72" s="356">
        <f>IF(AND(NOT(ISBLANK($E72)),NOT(ISNUMBER($F72))),"Rate only",$F72*G72)</f>
        <v>0</v>
      </c>
      <c r="I72" s="145"/>
    </row>
    <row r="73" spans="1:9" ht="12" customHeight="1" x14ac:dyDescent="0.15">
      <c r="A73" s="139"/>
      <c r="B73" s="140"/>
      <c r="D73" s="137"/>
      <c r="E73" s="122"/>
      <c r="F73" s="366"/>
      <c r="G73" s="573"/>
      <c r="H73" s="356"/>
      <c r="I73" s="145"/>
    </row>
    <row r="74" spans="1:9" ht="12" customHeight="1" x14ac:dyDescent="0.15">
      <c r="A74" s="139"/>
      <c r="B74" s="140" t="s">
        <v>60</v>
      </c>
      <c r="C74" s="1" t="s">
        <v>26</v>
      </c>
      <c r="D74" s="137"/>
      <c r="E74" s="122" t="s">
        <v>121</v>
      </c>
      <c r="F74" s="366">
        <v>2.5</v>
      </c>
      <c r="G74" s="572"/>
      <c r="H74" s="356">
        <f>IF(AND(NOT(ISBLANK($E74)),NOT(ISNUMBER($F74))),"Rate only",$F74*G74)</f>
        <v>0</v>
      </c>
      <c r="I74" s="145"/>
    </row>
    <row r="75" spans="1:9" ht="12" customHeight="1" x14ac:dyDescent="0.15">
      <c r="A75" s="139"/>
      <c r="B75" s="140"/>
      <c r="D75" s="137"/>
      <c r="E75" s="122"/>
      <c r="F75" s="366"/>
      <c r="G75" s="573"/>
      <c r="H75" s="356">
        <f>IF(AND(NOT(ISBLANK($E75)),NOT(ISNUMBER($F75))),"Rate only",$F75*G75)</f>
        <v>0</v>
      </c>
    </row>
    <row r="76" spans="1:9" ht="12" customHeight="1" x14ac:dyDescent="0.15">
      <c r="A76" s="139"/>
      <c r="B76" s="140" t="s">
        <v>62</v>
      </c>
      <c r="C76" s="1" t="s">
        <v>27</v>
      </c>
      <c r="D76" s="137"/>
      <c r="E76" s="122"/>
      <c r="F76" s="366"/>
      <c r="G76" s="573"/>
      <c r="H76" s="356">
        <f>IF(AND(NOT(ISBLANK($E76)),NOT(ISNUMBER($F76))),"Rate only",$F76*G76)</f>
        <v>0</v>
      </c>
    </row>
    <row r="77" spans="1:9" ht="12" customHeight="1" x14ac:dyDescent="0.15">
      <c r="A77" s="139"/>
      <c r="B77" s="140"/>
      <c r="C77" s="1" t="s">
        <v>14</v>
      </c>
      <c r="D77" s="137"/>
      <c r="E77" s="122" t="s">
        <v>121</v>
      </c>
      <c r="F77" s="571">
        <v>2</v>
      </c>
      <c r="G77" s="572"/>
      <c r="H77" s="356">
        <f>G77*F77</f>
        <v>0</v>
      </c>
    </row>
    <row r="78" spans="1:9" ht="12" customHeight="1" x14ac:dyDescent="0.15">
      <c r="A78" s="229"/>
      <c r="B78" s="142"/>
      <c r="D78" s="228"/>
      <c r="E78" s="122"/>
      <c r="F78" s="369"/>
      <c r="G78" s="530"/>
      <c r="H78" s="356"/>
    </row>
    <row r="79" spans="1:9" ht="12" customHeight="1" x14ac:dyDescent="0.15">
      <c r="A79" s="225" t="s">
        <v>234</v>
      </c>
      <c r="B79" s="149" t="s">
        <v>265</v>
      </c>
      <c r="C79" s="150"/>
      <c r="D79" s="228"/>
      <c r="E79" s="122"/>
      <c r="F79" s="369"/>
      <c r="G79" s="530"/>
      <c r="H79" s="356"/>
    </row>
    <row r="80" spans="1:9" ht="12" customHeight="1" x14ac:dyDescent="0.15">
      <c r="A80" s="229"/>
      <c r="B80" s="142"/>
      <c r="D80" s="228"/>
      <c r="E80" s="122"/>
      <c r="F80" s="369"/>
      <c r="G80" s="530"/>
      <c r="H80" s="356"/>
    </row>
    <row r="81" spans="1:8" ht="12" customHeight="1" x14ac:dyDescent="0.15">
      <c r="A81" s="229"/>
      <c r="B81" s="149" t="s">
        <v>93</v>
      </c>
      <c r="C81" s="145" t="s">
        <v>267</v>
      </c>
      <c r="D81" s="228"/>
      <c r="E81" s="227" t="s">
        <v>171</v>
      </c>
      <c r="F81" s="369">
        <v>20</v>
      </c>
      <c r="G81" s="697"/>
      <c r="H81" s="356">
        <f>IF(AND(NOT(ISBLANK($E81)),NOT(ISNUMBER($F81))),"Rate only",$F81*G81)</f>
        <v>0</v>
      </c>
    </row>
    <row r="82" spans="1:8" ht="12" customHeight="1" x14ac:dyDescent="0.15">
      <c r="A82" s="229"/>
      <c r="B82" s="214" t="s">
        <v>94</v>
      </c>
      <c r="C82" s="145" t="s">
        <v>268</v>
      </c>
      <c r="D82" s="228"/>
      <c r="E82" s="227" t="s">
        <v>171</v>
      </c>
      <c r="F82" s="369">
        <v>20</v>
      </c>
      <c r="G82" s="697"/>
      <c r="H82" s="356">
        <f>IF(AND(NOT(ISBLANK($E82)),NOT(ISNUMBER($F82))),"Rate only",$F82*G82)</f>
        <v>0</v>
      </c>
    </row>
    <row r="83" spans="1:8" ht="12" customHeight="1" x14ac:dyDescent="0.15">
      <c r="A83" s="229"/>
      <c r="B83" s="149" t="s">
        <v>95</v>
      </c>
      <c r="C83" s="145" t="s">
        <v>281</v>
      </c>
      <c r="D83" s="228"/>
      <c r="E83" s="227" t="s">
        <v>171</v>
      </c>
      <c r="F83" s="369">
        <v>20</v>
      </c>
      <c r="G83" s="697"/>
      <c r="H83" s="356">
        <f>IF(AND(NOT(ISBLANK($E83)),NOT(ISNUMBER($F83))),"Rate only",$F83*G83)</f>
        <v>0</v>
      </c>
    </row>
    <row r="84" spans="1:8" ht="12" customHeight="1" x14ac:dyDescent="0.15">
      <c r="A84" s="229"/>
      <c r="B84" s="149" t="s">
        <v>226</v>
      </c>
      <c r="C84" s="145" t="s">
        <v>269</v>
      </c>
      <c r="D84" s="228"/>
      <c r="E84" s="227" t="s">
        <v>171</v>
      </c>
      <c r="F84" s="369">
        <v>20</v>
      </c>
      <c r="G84" s="697"/>
      <c r="H84" s="356">
        <f>IF(AND(NOT(ISBLANK($E84)),NOT(ISNUMBER($F84))),"Rate only",$F84*G84)</f>
        <v>0</v>
      </c>
    </row>
    <row r="85" spans="1:8" ht="12" customHeight="1" x14ac:dyDescent="0.15">
      <c r="A85" s="229"/>
      <c r="B85" s="214" t="s">
        <v>266</v>
      </c>
      <c r="C85" s="145" t="s">
        <v>270</v>
      </c>
      <c r="D85" s="228"/>
      <c r="E85" s="227" t="s">
        <v>171</v>
      </c>
      <c r="F85" s="369">
        <v>20</v>
      </c>
      <c r="G85" s="697"/>
      <c r="H85" s="356">
        <f>IF(AND(NOT(ISBLANK($E85)),NOT(ISNUMBER($F85))),"Rate only",$F85*G85)</f>
        <v>0</v>
      </c>
    </row>
    <row r="86" spans="1:8" ht="12" customHeight="1" x14ac:dyDescent="0.15">
      <c r="A86" s="229"/>
      <c r="B86" s="142"/>
      <c r="D86" s="228"/>
      <c r="E86" s="122"/>
      <c r="F86" s="369"/>
      <c r="G86" s="273"/>
      <c r="H86" s="356"/>
    </row>
    <row r="87" spans="1:8" ht="12" customHeight="1" x14ac:dyDescent="0.15">
      <c r="A87" s="229"/>
      <c r="B87" s="142"/>
      <c r="D87" s="228"/>
      <c r="E87" s="122"/>
      <c r="F87" s="369"/>
      <c r="G87" s="273"/>
      <c r="H87" s="356"/>
    </row>
    <row r="88" spans="1:8" ht="12" customHeight="1" x14ac:dyDescent="0.15">
      <c r="A88" s="225"/>
      <c r="B88" s="149"/>
      <c r="C88" s="145"/>
      <c r="D88" s="228"/>
      <c r="E88" s="227"/>
      <c r="F88" s="576"/>
      <c r="G88" s="535"/>
      <c r="H88" s="656"/>
    </row>
    <row r="89" spans="1:8" ht="12" customHeight="1" x14ac:dyDescent="0.15">
      <c r="A89" s="141"/>
      <c r="B89" s="142"/>
      <c r="D89" s="228"/>
      <c r="E89" s="122"/>
      <c r="F89" s="369"/>
      <c r="G89" s="577"/>
      <c r="H89" s="356"/>
    </row>
    <row r="90" spans="1:8" ht="12" customHeight="1" x14ac:dyDescent="0.15">
      <c r="A90" s="229"/>
      <c r="B90" s="140"/>
      <c r="D90" s="228"/>
      <c r="E90" s="122"/>
      <c r="F90" s="369"/>
      <c r="G90" s="273"/>
      <c r="H90" s="356">
        <f>IF(AND(NOT(ISBLANK($E90)),NOT(ISNUMBER($F90))),"Rate only",$F90*G90)</f>
        <v>0</v>
      </c>
    </row>
    <row r="91" spans="1:8" ht="12" customHeight="1" x14ac:dyDescent="0.15">
      <c r="A91" s="229"/>
      <c r="B91" s="140"/>
      <c r="D91" s="228"/>
      <c r="E91" s="122"/>
      <c r="F91" s="369"/>
      <c r="G91" s="273"/>
      <c r="H91" s="356"/>
    </row>
    <row r="92" spans="1:8" ht="12" customHeight="1" x14ac:dyDescent="0.15">
      <c r="A92" s="229"/>
      <c r="B92" s="140"/>
      <c r="D92" s="228"/>
      <c r="E92" s="122"/>
      <c r="F92" s="369"/>
      <c r="G92" s="273"/>
      <c r="H92" s="356"/>
    </row>
    <row r="93" spans="1:8" ht="12" customHeight="1" x14ac:dyDescent="0.15">
      <c r="A93" s="229"/>
      <c r="B93" s="140"/>
      <c r="D93" s="228"/>
      <c r="E93" s="122"/>
      <c r="F93" s="369"/>
      <c r="G93" s="273"/>
      <c r="H93" s="356"/>
    </row>
    <row r="94" spans="1:8" ht="12" customHeight="1" x14ac:dyDescent="0.15">
      <c r="A94" s="229"/>
      <c r="B94" s="140"/>
      <c r="D94" s="228"/>
      <c r="E94" s="122"/>
      <c r="F94" s="369"/>
      <c r="G94" s="273"/>
      <c r="H94" s="356"/>
    </row>
    <row r="95" spans="1:8" ht="12" customHeight="1" x14ac:dyDescent="0.15">
      <c r="A95" s="229"/>
      <c r="B95" s="140"/>
      <c r="D95" s="228"/>
      <c r="E95" s="122"/>
      <c r="F95" s="369"/>
      <c r="G95" s="273"/>
      <c r="H95" s="356"/>
    </row>
    <row r="96" spans="1:8" ht="12" customHeight="1" x14ac:dyDescent="0.15">
      <c r="A96" s="229"/>
      <c r="B96" s="140"/>
      <c r="D96" s="228"/>
      <c r="E96" s="122"/>
      <c r="F96" s="369"/>
      <c r="G96" s="273"/>
      <c r="H96" s="356"/>
    </row>
    <row r="97" spans="1:8" ht="12" customHeight="1" x14ac:dyDescent="0.15">
      <c r="A97" s="229"/>
      <c r="B97" s="140"/>
      <c r="D97" s="228"/>
      <c r="E97" s="122"/>
      <c r="F97" s="369"/>
      <c r="G97" s="273"/>
      <c r="H97" s="356"/>
    </row>
    <row r="98" spans="1:8" ht="12" customHeight="1" x14ac:dyDescent="0.15">
      <c r="A98" s="229"/>
      <c r="B98" s="140"/>
      <c r="D98" s="228"/>
      <c r="E98" s="122"/>
      <c r="F98" s="369"/>
      <c r="G98" s="273"/>
      <c r="H98" s="356"/>
    </row>
    <row r="99" spans="1:8" ht="12" customHeight="1" x14ac:dyDescent="0.15">
      <c r="A99" s="229"/>
      <c r="B99" s="140"/>
      <c r="D99" s="228"/>
      <c r="E99" s="122"/>
      <c r="F99" s="369"/>
      <c r="G99" s="273"/>
      <c r="H99" s="356"/>
    </row>
    <row r="100" spans="1:8" ht="12" customHeight="1" x14ac:dyDescent="0.15">
      <c r="A100" s="229"/>
      <c r="B100" s="140"/>
      <c r="D100" s="228"/>
      <c r="E100" s="122"/>
      <c r="F100" s="369"/>
      <c r="G100" s="273"/>
      <c r="H100" s="356"/>
    </row>
    <row r="101" spans="1:8" ht="12" customHeight="1" x14ac:dyDescent="0.15">
      <c r="A101" s="229"/>
      <c r="B101" s="140"/>
      <c r="D101" s="228"/>
      <c r="E101" s="122"/>
      <c r="F101" s="369"/>
      <c r="G101" s="273"/>
      <c r="H101" s="356"/>
    </row>
    <row r="102" spans="1:8" ht="12" customHeight="1" x14ac:dyDescent="0.15">
      <c r="A102" s="229"/>
      <c r="B102" s="140"/>
      <c r="D102" s="228"/>
      <c r="E102" s="122"/>
      <c r="F102" s="369"/>
      <c r="G102" s="273"/>
      <c r="H102" s="356"/>
    </row>
    <row r="103" spans="1:8" ht="12" customHeight="1" x14ac:dyDescent="0.15">
      <c r="A103" s="229"/>
      <c r="B103" s="140"/>
      <c r="D103" s="228"/>
      <c r="E103" s="122"/>
      <c r="F103" s="369"/>
      <c r="G103" s="273"/>
      <c r="H103" s="356"/>
    </row>
    <row r="104" spans="1:8" ht="12" customHeight="1" x14ac:dyDescent="0.15">
      <c r="A104" s="229"/>
      <c r="B104" s="140"/>
      <c r="D104" s="228"/>
      <c r="E104" s="122"/>
      <c r="F104" s="369"/>
      <c r="G104" s="273"/>
      <c r="H104" s="356"/>
    </row>
    <row r="105" spans="1:8" ht="12" customHeight="1" x14ac:dyDescent="0.15">
      <c r="A105" s="229"/>
      <c r="B105" s="140"/>
      <c r="D105" s="228"/>
      <c r="E105" s="122"/>
      <c r="F105" s="369"/>
      <c r="G105" s="273"/>
      <c r="H105" s="356"/>
    </row>
    <row r="106" spans="1:8" ht="12" customHeight="1" x14ac:dyDescent="0.15">
      <c r="A106" s="229"/>
      <c r="B106" s="140"/>
      <c r="D106" s="228"/>
      <c r="E106" s="122"/>
      <c r="F106" s="369"/>
      <c r="G106" s="273"/>
      <c r="H106" s="356"/>
    </row>
    <row r="107" spans="1:8" ht="12" customHeight="1" x14ac:dyDescent="0.15">
      <c r="A107" s="229"/>
      <c r="B107" s="140"/>
      <c r="D107" s="228"/>
      <c r="E107" s="122"/>
      <c r="F107" s="369"/>
      <c r="G107" s="273"/>
      <c r="H107" s="356"/>
    </row>
    <row r="108" spans="1:8" ht="12" customHeight="1" x14ac:dyDescent="0.15">
      <c r="A108" s="229"/>
      <c r="B108" s="140"/>
      <c r="D108" s="228"/>
      <c r="E108" s="122"/>
      <c r="F108" s="369"/>
      <c r="G108" s="273"/>
      <c r="H108" s="356"/>
    </row>
    <row r="109" spans="1:8" ht="12" customHeight="1" x14ac:dyDescent="0.15">
      <c r="A109" s="229"/>
      <c r="B109" s="140"/>
      <c r="D109" s="228"/>
      <c r="E109" s="122"/>
      <c r="F109" s="369"/>
      <c r="G109" s="273"/>
      <c r="H109" s="356"/>
    </row>
    <row r="110" spans="1:8" ht="12" customHeight="1" x14ac:dyDescent="0.15">
      <c r="A110" s="229"/>
      <c r="B110" s="140"/>
      <c r="D110" s="228"/>
      <c r="E110" s="122"/>
      <c r="F110" s="369"/>
      <c r="G110" s="273"/>
      <c r="H110" s="356"/>
    </row>
    <row r="111" spans="1:8" ht="12" customHeight="1" x14ac:dyDescent="0.15">
      <c r="A111" s="229"/>
      <c r="B111" s="140"/>
      <c r="D111" s="228"/>
      <c r="E111" s="122"/>
      <c r="F111" s="369"/>
      <c r="G111" s="273"/>
      <c r="H111" s="356"/>
    </row>
    <row r="112" spans="1:8" ht="12" customHeight="1" x14ac:dyDescent="0.15">
      <c r="A112" s="229"/>
      <c r="B112" s="140"/>
      <c r="D112" s="228"/>
      <c r="E112" s="122"/>
      <c r="F112" s="369"/>
      <c r="G112" s="273"/>
      <c r="H112" s="356"/>
    </row>
    <row r="113" spans="1:9" ht="12" customHeight="1" x14ac:dyDescent="0.15">
      <c r="A113" s="229"/>
      <c r="B113" s="140"/>
      <c r="D113" s="228"/>
      <c r="E113" s="122"/>
      <c r="F113" s="369"/>
      <c r="G113" s="273"/>
      <c r="H113" s="356"/>
    </row>
    <row r="114" spans="1:9" ht="12" customHeight="1" x14ac:dyDescent="0.15">
      <c r="A114" s="229"/>
      <c r="B114" s="140"/>
      <c r="D114" s="228"/>
      <c r="E114" s="122"/>
      <c r="F114" s="369"/>
      <c r="G114" s="273"/>
      <c r="H114" s="356"/>
    </row>
    <row r="115" spans="1:9" ht="12" customHeight="1" x14ac:dyDescent="0.15">
      <c r="A115" s="141"/>
      <c r="B115" s="142"/>
      <c r="D115" s="137"/>
      <c r="E115" s="122"/>
      <c r="F115" s="369"/>
      <c r="G115" s="273"/>
      <c r="H115" s="356">
        <f>IF(AND(NOT(ISBLANK($E115)),NOT(ISNUMBER($F115))),"Rate only",$F115*G115)</f>
        <v>0</v>
      </c>
    </row>
    <row r="116" spans="1:9" ht="12" customHeight="1" x14ac:dyDescent="0.15">
      <c r="A116" s="232"/>
      <c r="B116" s="140"/>
      <c r="D116" s="137"/>
      <c r="E116" s="122"/>
      <c r="F116" s="366"/>
      <c r="G116" s="273"/>
      <c r="H116" s="356">
        <f>IF(AND(NOT(ISBLANK($E116)),NOT(ISNUMBER($F116))),"Rate only",$F116*G116)</f>
        <v>0</v>
      </c>
    </row>
    <row r="117" spans="1:9" ht="12" customHeight="1" x14ac:dyDescent="0.15">
      <c r="A117" s="233"/>
      <c r="B117" s="234"/>
      <c r="C117" s="104"/>
      <c r="D117" s="154"/>
      <c r="E117" s="125"/>
      <c r="F117" s="528"/>
      <c r="G117" s="337"/>
      <c r="H117" s="356">
        <f>IF(AND(NOT(ISBLANK($E117)),NOT(ISNUMBER($F117))),"Rate only",$F117*G117)</f>
        <v>0</v>
      </c>
    </row>
    <row r="118" spans="1:9" ht="12" customHeight="1" x14ac:dyDescent="0.15">
      <c r="A118" s="130"/>
      <c r="B118" s="131"/>
      <c r="C118" s="6"/>
      <c r="D118" s="6"/>
      <c r="E118" s="5"/>
      <c r="F118" s="537"/>
      <c r="G118" s="283"/>
      <c r="H118" s="653"/>
    </row>
    <row r="119" spans="1:9" ht="12" customHeight="1" x14ac:dyDescent="0.15">
      <c r="A119" s="113" t="s">
        <v>118</v>
      </c>
      <c r="B119" s="142" t="s">
        <v>80</v>
      </c>
      <c r="C119" s="150"/>
      <c r="D119" s="150"/>
      <c r="G119" s="284"/>
      <c r="H119" s="603">
        <f>SUM(H67:H118)</f>
        <v>0</v>
      </c>
    </row>
    <row r="120" spans="1:9" ht="12" customHeight="1" x14ac:dyDescent="0.15">
      <c r="A120" s="152"/>
      <c r="B120" s="153"/>
      <c r="C120" s="104"/>
      <c r="D120" s="104"/>
      <c r="E120" s="105"/>
      <c r="F120" s="538"/>
      <c r="G120" s="286"/>
      <c r="H120" s="654"/>
    </row>
    <row r="121" spans="1:9" ht="12" customHeight="1" x14ac:dyDescent="0.15">
      <c r="A121" s="1" t="s">
        <v>96</v>
      </c>
    </row>
    <row r="128" spans="1:9" x14ac:dyDescent="0.15">
      <c r="I128" s="416"/>
    </row>
    <row r="131" spans="9:9" x14ac:dyDescent="0.15">
      <c r="I131" s="416"/>
    </row>
    <row r="135" spans="9:9" x14ac:dyDescent="0.15">
      <c r="I135" s="416"/>
    </row>
  </sheetData>
  <conditionalFormatting sqref="F32:F35 H57 H67 F70:F77">
    <cfRule type="cellIs" dxfId="46" priority="15" stopIfTrue="1" operator="lessThan">
      <formula>0.005</formula>
    </cfRule>
  </conditionalFormatting>
  <conditionalFormatting sqref="F38:F54">
    <cfRule type="cellIs" dxfId="45" priority="8" stopIfTrue="1" operator="lessThan">
      <formula>0.005</formula>
    </cfRule>
  </conditionalFormatting>
  <conditionalFormatting sqref="F79:F114">
    <cfRule type="cellIs" dxfId="44" priority="6" stopIfTrue="1" operator="lessThan">
      <formula>0.005</formula>
    </cfRule>
  </conditionalFormatting>
  <conditionalFormatting sqref="G38">
    <cfRule type="cellIs" dxfId="43" priority="4" stopIfTrue="1" operator="lessThan">
      <formula>0.005</formula>
    </cfRule>
  </conditionalFormatting>
  <conditionalFormatting sqref="H7:H55">
    <cfRule type="cellIs" dxfId="42" priority="5" stopIfTrue="1" operator="lessThan">
      <formula>0.005</formula>
    </cfRule>
  </conditionalFormatting>
  <conditionalFormatting sqref="H69:H117">
    <cfRule type="cellIs" dxfId="41" priority="1" stopIfTrue="1" operator="lessThan">
      <formula>0.005</formula>
    </cfRule>
  </conditionalFormatting>
  <conditionalFormatting sqref="H119">
    <cfRule type="cellIs" dxfId="40" priority="14" stopIfTrue="1" operator="lessThan">
      <formula>0.005</formula>
    </cfRule>
  </conditionalFormatting>
  <dataValidations count="1">
    <dataValidation type="custom" allowBlank="1" showInputMessage="1" showErrorMessage="1" errorTitle="Invalid rate" error="A value with an invalid decimal part_x000a_was entered." sqref="G69 G39:G47 G7:G37 G51:G55 G49 G78:G117" xr:uid="{00000000-0002-0000-0600-000000000000}">
      <formula1>(G7)-TRUNC(G7,2)=0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94" orientation="portrait" useFirstPageNumber="1" r:id="rId1"/>
  <headerFooter>
    <oddHeader>&amp;LTender
Part C2: Pricing data&amp;RC2.2
Bill Of Quantities</oddHeader>
    <oddFooter>&amp;C&amp;P</oddFooter>
  </headerFooter>
  <rowBreaks count="1" manualBreakCount="1">
    <brk id="58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K63"/>
  <sheetViews>
    <sheetView view="pageBreakPreview" zoomScale="85" zoomScaleNormal="85" zoomScaleSheetLayoutView="85" workbookViewId="0">
      <selection activeCell="M14" sqref="M14"/>
    </sheetView>
  </sheetViews>
  <sheetFormatPr defaultColWidth="11.125" defaultRowHeight="14.25" x14ac:dyDescent="0.15"/>
  <cols>
    <col min="1" max="1" width="6.8515625" style="1" customWidth="1"/>
    <col min="2" max="3" width="3.9296875" style="1" customWidth="1"/>
    <col min="4" max="4" width="26.74609375" style="1" customWidth="1"/>
    <col min="5" max="5" width="6.8515625" style="2" customWidth="1"/>
    <col min="6" max="6" width="6.29296875" style="524" bestFit="1" customWidth="1"/>
    <col min="7" max="7" width="7.4140625" style="18" customWidth="1"/>
    <col min="8" max="8" width="11.125" style="525" bestFit="1" customWidth="1"/>
    <col min="9" max="10" width="11.125" style="16"/>
    <col min="11" max="11" width="11.125" style="16" customWidth="1"/>
    <col min="12" max="12" width="7.9765625" style="16" customWidth="1"/>
    <col min="13" max="13" width="10.44921875" style="16" customWidth="1"/>
    <col min="14" max="16384" width="11.125" style="16"/>
  </cols>
  <sheetData>
    <row r="1" spans="1:11" ht="12" customHeight="1" x14ac:dyDescent="0.15">
      <c r="A1" s="84"/>
      <c r="B1" s="46"/>
      <c r="C1" s="46"/>
      <c r="D1" s="46"/>
      <c r="E1" s="47"/>
      <c r="F1" s="539"/>
      <c r="G1" s="540"/>
      <c r="H1" s="541"/>
    </row>
    <row r="2" spans="1:11" ht="12" customHeight="1" x14ac:dyDescent="0.15">
      <c r="A2" s="48" t="s">
        <v>215</v>
      </c>
      <c r="B2" s="79"/>
      <c r="C2" s="79"/>
      <c r="D2" s="46"/>
      <c r="E2" s="47"/>
      <c r="F2" s="539"/>
      <c r="G2" s="540"/>
      <c r="H2" s="542" t="s">
        <v>244</v>
      </c>
    </row>
    <row r="3" spans="1:11" ht="12" customHeight="1" x14ac:dyDescent="0.15">
      <c r="A3" s="46"/>
      <c r="B3" s="46"/>
      <c r="C3" s="46"/>
      <c r="D3" s="46"/>
      <c r="E3" s="47"/>
      <c r="F3" s="539"/>
      <c r="G3" s="543"/>
      <c r="H3" s="544"/>
    </row>
    <row r="4" spans="1:11" ht="12" customHeight="1" x14ac:dyDescent="0.15">
      <c r="A4" s="52"/>
      <c r="B4" s="53"/>
      <c r="C4" s="54"/>
      <c r="D4" s="55"/>
      <c r="E4" s="52"/>
      <c r="F4" s="545"/>
      <c r="G4" s="546"/>
      <c r="H4" s="545"/>
    </row>
    <row r="5" spans="1:11" ht="12" customHeight="1" x14ac:dyDescent="0.15">
      <c r="A5" s="56" t="s">
        <v>47</v>
      </c>
      <c r="B5" s="57" t="s">
        <v>48</v>
      </c>
      <c r="C5" s="58"/>
      <c r="D5" s="90"/>
      <c r="E5" s="56" t="s">
        <v>49</v>
      </c>
      <c r="F5" s="729" t="s">
        <v>316</v>
      </c>
      <c r="G5" s="547" t="s">
        <v>51</v>
      </c>
      <c r="H5" s="548" t="s">
        <v>52</v>
      </c>
    </row>
    <row r="6" spans="1:11" ht="12" customHeight="1" x14ac:dyDescent="0.15">
      <c r="A6" s="56" t="s">
        <v>53</v>
      </c>
      <c r="B6" s="59"/>
      <c r="C6" s="60"/>
      <c r="D6" s="61"/>
      <c r="E6" s="62"/>
      <c r="F6" s="549"/>
      <c r="G6" s="550"/>
      <c r="H6" s="549"/>
    </row>
    <row r="7" spans="1:11" ht="12" customHeight="1" x14ac:dyDescent="0.15">
      <c r="A7" s="63"/>
      <c r="B7" s="64"/>
      <c r="C7" s="51"/>
      <c r="D7" s="65"/>
      <c r="E7" s="63"/>
      <c r="F7" s="551"/>
      <c r="G7" s="552"/>
      <c r="H7" s="551"/>
    </row>
    <row r="8" spans="1:11" ht="12" customHeight="1" x14ac:dyDescent="0.15">
      <c r="A8" s="66"/>
      <c r="B8" s="67"/>
      <c r="C8" s="68"/>
      <c r="D8" s="69"/>
      <c r="E8" s="52"/>
      <c r="F8" s="545"/>
      <c r="G8" s="553"/>
      <c r="H8" s="554"/>
    </row>
    <row r="9" spans="1:11" ht="12" customHeight="1" x14ac:dyDescent="0.15">
      <c r="A9" s="91">
        <v>1600</v>
      </c>
      <c r="B9" s="70" t="s">
        <v>245</v>
      </c>
      <c r="C9" s="46"/>
      <c r="D9" s="71"/>
      <c r="E9" s="62"/>
      <c r="F9" s="549"/>
      <c r="G9" s="555"/>
      <c r="H9" s="554"/>
    </row>
    <row r="10" spans="1:11" ht="12" customHeight="1" x14ac:dyDescent="0.15">
      <c r="A10" s="72"/>
      <c r="B10" s="73"/>
      <c r="C10" s="46"/>
      <c r="D10" s="71"/>
      <c r="E10" s="62"/>
      <c r="F10" s="549"/>
      <c r="G10" s="555"/>
      <c r="H10" s="554"/>
    </row>
    <row r="11" spans="1:11" ht="12" customHeight="1" x14ac:dyDescent="0.15">
      <c r="A11" s="92"/>
      <c r="B11" s="75"/>
      <c r="C11" s="79"/>
      <c r="D11" s="71"/>
      <c r="E11" s="87"/>
      <c r="F11" s="549"/>
      <c r="G11" s="555"/>
      <c r="H11" s="554"/>
    </row>
    <row r="12" spans="1:11" ht="12" customHeight="1" x14ac:dyDescent="0.15">
      <c r="A12" s="93" t="s">
        <v>247</v>
      </c>
      <c r="B12" s="809" t="s">
        <v>443</v>
      </c>
      <c r="C12" s="810"/>
      <c r="D12" s="811"/>
      <c r="E12" s="87"/>
      <c r="F12" s="549"/>
      <c r="G12" s="555"/>
      <c r="H12" s="554"/>
    </row>
    <row r="13" spans="1:11" ht="12" customHeight="1" x14ac:dyDescent="0.15">
      <c r="A13" s="92"/>
      <c r="B13" s="809"/>
      <c r="C13" s="810"/>
      <c r="D13" s="811"/>
      <c r="E13" s="62"/>
      <c r="F13" s="556"/>
      <c r="G13" s="555"/>
      <c r="H13" s="554"/>
    </row>
    <row r="14" spans="1:11" ht="12" customHeight="1" x14ac:dyDescent="0.15">
      <c r="A14" s="95"/>
      <c r="B14" s="73"/>
      <c r="C14" s="46"/>
      <c r="D14" s="71"/>
      <c r="E14" s="62"/>
      <c r="F14" s="556"/>
      <c r="G14" s="555"/>
      <c r="H14" s="554"/>
    </row>
    <row r="15" spans="1:11" ht="12" customHeight="1" x14ac:dyDescent="0.15">
      <c r="A15" s="93"/>
      <c r="B15" s="85" t="s">
        <v>93</v>
      </c>
      <c r="C15" s="807" t="s">
        <v>442</v>
      </c>
      <c r="D15" s="808"/>
      <c r="E15" s="62"/>
      <c r="F15" s="556"/>
      <c r="G15" s="557"/>
      <c r="H15" s="554"/>
    </row>
    <row r="16" spans="1:11" ht="12" customHeight="1" x14ac:dyDescent="0.15">
      <c r="A16" s="95"/>
      <c r="B16" s="73"/>
      <c r="C16" s="807"/>
      <c r="D16" s="808"/>
      <c r="E16" s="62"/>
      <c r="F16" s="556"/>
      <c r="G16" s="555"/>
      <c r="H16" s="554"/>
      <c r="K16" s="45"/>
    </row>
    <row r="17" spans="1:11" ht="12" customHeight="1" x14ac:dyDescent="0.15">
      <c r="A17" s="95"/>
      <c r="B17" s="73"/>
      <c r="C17" s="807"/>
      <c r="D17" s="808"/>
      <c r="E17" s="62"/>
      <c r="F17" s="556"/>
      <c r="G17" s="557"/>
      <c r="H17" s="554">
        <f>G17*F17</f>
        <v>0</v>
      </c>
      <c r="K17" s="45"/>
    </row>
    <row r="18" spans="1:11" ht="12" customHeight="1" x14ac:dyDescent="0.15">
      <c r="A18" s="95"/>
      <c r="B18" s="73"/>
      <c r="C18" s="807"/>
      <c r="D18" s="808"/>
      <c r="E18" s="88" t="s">
        <v>248</v>
      </c>
      <c r="F18" s="558">
        <v>4830</v>
      </c>
      <c r="G18" s="555"/>
      <c r="H18" s="554">
        <f>G18*F18</f>
        <v>0</v>
      </c>
      <c r="K18" s="45"/>
    </row>
    <row r="19" spans="1:11" ht="12" customHeight="1" x14ac:dyDescent="0.15">
      <c r="A19" s="95"/>
      <c r="B19" s="73"/>
      <c r="C19" s="807"/>
      <c r="D19" s="808"/>
      <c r="E19" s="62"/>
      <c r="F19" s="556"/>
      <c r="G19" s="555"/>
      <c r="H19" s="554">
        <f>IF(AND(NOT(ISBLANK($E19)),NOT(ISNUMBER($F19))),"Rate only",$F19*G19)</f>
        <v>0</v>
      </c>
    </row>
    <row r="20" spans="1:11" ht="12" customHeight="1" x14ac:dyDescent="0.15">
      <c r="A20" s="95"/>
      <c r="B20" s="85"/>
      <c r="C20" s="77"/>
      <c r="D20" s="94"/>
      <c r="E20" s="62"/>
      <c r="F20" s="558"/>
      <c r="G20" s="555"/>
      <c r="H20" s="554"/>
    </row>
    <row r="21" spans="1:11" ht="12" customHeight="1" x14ac:dyDescent="0.15">
      <c r="A21" s="95"/>
      <c r="B21" s="73"/>
      <c r="C21" s="77"/>
      <c r="D21" s="71"/>
      <c r="E21" s="62"/>
      <c r="F21" s="556"/>
      <c r="G21" s="555"/>
      <c r="H21" s="554"/>
    </row>
    <row r="22" spans="1:11" ht="12" customHeight="1" x14ac:dyDescent="0.15">
      <c r="A22" s="95"/>
      <c r="B22" s="73"/>
      <c r="C22" s="77"/>
      <c r="D22" s="71"/>
      <c r="E22" s="62"/>
      <c r="F22" s="556"/>
      <c r="G22" s="555"/>
      <c r="H22" s="554"/>
    </row>
    <row r="23" spans="1:11" ht="12" customHeight="1" x14ac:dyDescent="0.15">
      <c r="A23" s="411"/>
      <c r="B23" s="214"/>
      <c r="C23" s="145"/>
      <c r="D23" s="238"/>
      <c r="E23" s="227"/>
      <c r="F23" s="532"/>
      <c r="G23" s="530"/>
      <c r="H23" s="533"/>
    </row>
    <row r="24" spans="1:11" ht="12" customHeight="1" x14ac:dyDescent="0.15">
      <c r="A24" s="93"/>
      <c r="B24" s="75"/>
      <c r="C24" s="79"/>
      <c r="D24" s="71"/>
      <c r="E24" s="62"/>
      <c r="F24" s="556"/>
      <c r="G24" s="555"/>
      <c r="H24" s="554"/>
    </row>
    <row r="25" spans="1:11" ht="12" customHeight="1" x14ac:dyDescent="0.15">
      <c r="A25" s="95"/>
      <c r="B25" s="75"/>
      <c r="C25" s="46"/>
      <c r="D25" s="71"/>
      <c r="E25" s="87"/>
      <c r="F25" s="549"/>
      <c r="G25" s="555"/>
      <c r="H25" s="554"/>
    </row>
    <row r="26" spans="1:11" ht="12" customHeight="1" x14ac:dyDescent="0.15">
      <c r="A26" s="95"/>
      <c r="B26" s="73"/>
      <c r="C26" s="46"/>
      <c r="D26" s="71"/>
      <c r="E26" s="62"/>
      <c r="F26" s="556"/>
      <c r="G26" s="555"/>
      <c r="H26" s="554"/>
    </row>
    <row r="27" spans="1:11" ht="12" customHeight="1" x14ac:dyDescent="0.15">
      <c r="A27" s="95"/>
      <c r="B27" s="73"/>
      <c r="C27" s="46"/>
      <c r="D27" s="71"/>
      <c r="E27" s="62"/>
      <c r="F27" s="556"/>
      <c r="G27" s="555"/>
      <c r="H27" s="554"/>
    </row>
    <row r="28" spans="1:11" ht="12" customHeight="1" x14ac:dyDescent="0.15">
      <c r="A28" s="93"/>
      <c r="B28" s="78"/>
      <c r="C28" s="46"/>
      <c r="D28" s="71"/>
      <c r="E28" s="62"/>
      <c r="F28" s="556"/>
      <c r="G28" s="555"/>
      <c r="H28" s="554"/>
    </row>
    <row r="29" spans="1:11" ht="12" customHeight="1" x14ac:dyDescent="0.15">
      <c r="A29" s="95"/>
      <c r="B29" s="78"/>
      <c r="C29" s="46"/>
      <c r="D29" s="71"/>
      <c r="E29" s="62"/>
      <c r="F29" s="556"/>
      <c r="G29" s="555"/>
      <c r="H29" s="554"/>
    </row>
    <row r="30" spans="1:11" ht="12" customHeight="1" x14ac:dyDescent="0.15">
      <c r="A30" s="95"/>
      <c r="B30" s="73"/>
      <c r="C30" s="46"/>
      <c r="D30" s="71"/>
      <c r="E30" s="62"/>
      <c r="F30" s="556"/>
      <c r="G30" s="555"/>
      <c r="H30" s="554"/>
    </row>
    <row r="31" spans="1:11" ht="12" customHeight="1" x14ac:dyDescent="0.15">
      <c r="A31" s="95"/>
      <c r="B31" s="73"/>
      <c r="C31" s="77"/>
      <c r="D31" s="71"/>
      <c r="E31" s="87"/>
      <c r="F31" s="549"/>
      <c r="G31" s="555"/>
      <c r="H31" s="554"/>
    </row>
    <row r="32" spans="1:11" ht="12" customHeight="1" x14ac:dyDescent="0.15">
      <c r="A32" s="95"/>
      <c r="B32" s="73"/>
      <c r="C32" s="46"/>
      <c r="D32" s="71"/>
      <c r="E32" s="62"/>
      <c r="F32" s="556"/>
      <c r="G32" s="555"/>
      <c r="H32" s="554"/>
    </row>
    <row r="33" spans="1:8" ht="12" customHeight="1" x14ac:dyDescent="0.15">
      <c r="A33" s="74"/>
      <c r="B33" s="96"/>
      <c r="C33" s="79"/>
      <c r="D33" s="71"/>
      <c r="E33" s="62"/>
      <c r="F33" s="549"/>
      <c r="G33" s="555"/>
      <c r="H33" s="554"/>
    </row>
    <row r="34" spans="1:8" ht="12" customHeight="1" x14ac:dyDescent="0.15">
      <c r="A34" s="74"/>
      <c r="B34" s="96"/>
      <c r="C34" s="79"/>
      <c r="D34" s="80"/>
      <c r="E34" s="62"/>
      <c r="F34" s="549"/>
      <c r="G34" s="555"/>
      <c r="H34" s="554"/>
    </row>
    <row r="35" spans="1:8" ht="12" customHeight="1" x14ac:dyDescent="0.15">
      <c r="A35" s="72"/>
      <c r="B35" s="73"/>
      <c r="C35" s="46"/>
      <c r="D35" s="71"/>
      <c r="E35" s="62"/>
      <c r="F35" s="549"/>
      <c r="G35" s="555"/>
      <c r="H35" s="554"/>
    </row>
    <row r="36" spans="1:8" ht="12" customHeight="1" x14ac:dyDescent="0.15">
      <c r="A36" s="72"/>
      <c r="B36" s="73"/>
      <c r="C36" s="46"/>
      <c r="D36" s="71"/>
      <c r="E36" s="62"/>
      <c r="F36" s="549"/>
      <c r="G36" s="555"/>
      <c r="H36" s="554"/>
    </row>
    <row r="37" spans="1:8" ht="12" customHeight="1" x14ac:dyDescent="0.15">
      <c r="A37" s="72"/>
      <c r="B37" s="97"/>
      <c r="C37" s="77"/>
      <c r="D37" s="71"/>
      <c r="E37" s="76"/>
      <c r="F37" s="549"/>
      <c r="G37" s="559"/>
      <c r="H37" s="554"/>
    </row>
    <row r="38" spans="1:8" ht="12" customHeight="1" x14ac:dyDescent="0.15">
      <c r="A38" s="72"/>
      <c r="B38" s="97"/>
      <c r="C38" s="46"/>
      <c r="D38" s="71"/>
      <c r="E38" s="76"/>
      <c r="F38" s="549"/>
      <c r="G38" s="559"/>
      <c r="H38" s="554"/>
    </row>
    <row r="39" spans="1:8" ht="12" customHeight="1" x14ac:dyDescent="0.15">
      <c r="A39" s="72"/>
      <c r="B39" s="73"/>
      <c r="C39" s="46"/>
      <c r="D39" s="71"/>
      <c r="E39" s="62"/>
      <c r="F39" s="549"/>
      <c r="G39" s="555"/>
      <c r="H39" s="554"/>
    </row>
    <row r="40" spans="1:8" ht="12" customHeight="1" x14ac:dyDescent="0.15">
      <c r="A40" s="72"/>
      <c r="B40" s="73"/>
      <c r="C40" s="46"/>
      <c r="D40" s="71"/>
      <c r="E40" s="98"/>
      <c r="F40" s="560"/>
      <c r="G40" s="555"/>
      <c r="H40" s="554"/>
    </row>
    <row r="41" spans="1:8" ht="12" customHeight="1" x14ac:dyDescent="0.15">
      <c r="A41" s="72"/>
      <c r="B41" s="85"/>
      <c r="C41" s="77"/>
      <c r="D41" s="71"/>
      <c r="E41" s="99"/>
      <c r="F41" s="560"/>
      <c r="G41" s="555"/>
      <c r="H41" s="554"/>
    </row>
    <row r="42" spans="1:8" ht="12" customHeight="1" x14ac:dyDescent="0.15">
      <c r="A42" s="72"/>
      <c r="B42" s="73"/>
      <c r="C42" s="46"/>
      <c r="D42" s="71"/>
      <c r="E42" s="98"/>
      <c r="F42" s="560"/>
      <c r="G42" s="555"/>
      <c r="H42" s="554"/>
    </row>
    <row r="43" spans="1:8" ht="12" customHeight="1" x14ac:dyDescent="0.15">
      <c r="A43" s="72"/>
      <c r="B43" s="73"/>
      <c r="C43" s="46"/>
      <c r="D43" s="94"/>
      <c r="E43" s="62"/>
      <c r="F43" s="549"/>
      <c r="G43" s="561"/>
      <c r="H43" s="554"/>
    </row>
    <row r="44" spans="1:8" ht="12" customHeight="1" x14ac:dyDescent="0.15">
      <c r="A44" s="86"/>
      <c r="B44" s="78"/>
      <c r="C44" s="79"/>
      <c r="D44" s="71"/>
      <c r="E44" s="62"/>
      <c r="F44" s="549"/>
      <c r="G44" s="555"/>
      <c r="H44" s="554"/>
    </row>
    <row r="45" spans="1:8" ht="12" customHeight="1" x14ac:dyDescent="0.15">
      <c r="A45" s="74"/>
      <c r="B45" s="78"/>
      <c r="C45" s="79"/>
      <c r="D45" s="94"/>
      <c r="E45" s="62"/>
      <c r="F45" s="549"/>
      <c r="G45" s="555"/>
      <c r="H45" s="554"/>
    </row>
    <row r="46" spans="1:8" ht="12" customHeight="1" x14ac:dyDescent="0.15">
      <c r="A46" s="74"/>
      <c r="B46" s="75"/>
      <c r="C46" s="79"/>
      <c r="D46" s="71"/>
      <c r="E46" s="62"/>
      <c r="F46" s="556"/>
      <c r="G46" s="555"/>
      <c r="H46" s="554"/>
    </row>
    <row r="47" spans="1:8" ht="12" customHeight="1" x14ac:dyDescent="0.15">
      <c r="A47" s="74"/>
      <c r="B47" s="75"/>
      <c r="C47" s="79"/>
      <c r="D47" s="71"/>
      <c r="E47" s="62"/>
      <c r="F47" s="556"/>
      <c r="G47" s="555"/>
      <c r="H47" s="554"/>
    </row>
    <row r="48" spans="1:8" ht="12" customHeight="1" x14ac:dyDescent="0.15">
      <c r="A48" s="74"/>
      <c r="B48" s="75"/>
      <c r="C48" s="79"/>
      <c r="D48" s="71"/>
      <c r="E48" s="62"/>
      <c r="F48" s="556"/>
      <c r="G48" s="555"/>
      <c r="H48" s="554"/>
    </row>
    <row r="49" spans="1:8" ht="12" customHeight="1" x14ac:dyDescent="0.15">
      <c r="A49" s="74"/>
      <c r="B49" s="75"/>
      <c r="C49" s="79"/>
      <c r="D49" s="71"/>
      <c r="E49" s="62"/>
      <c r="F49" s="556"/>
      <c r="G49" s="555"/>
      <c r="H49" s="554"/>
    </row>
    <row r="50" spans="1:8" ht="12" customHeight="1" x14ac:dyDescent="0.15">
      <c r="A50" s="74"/>
      <c r="B50" s="75"/>
      <c r="C50" s="79"/>
      <c r="D50" s="71"/>
      <c r="E50" s="62"/>
      <c r="F50" s="556"/>
      <c r="G50" s="555"/>
      <c r="H50" s="554"/>
    </row>
    <row r="51" spans="1:8" ht="12" customHeight="1" x14ac:dyDescent="0.15">
      <c r="A51" s="74"/>
      <c r="B51" s="75"/>
      <c r="C51" s="79"/>
      <c r="D51" s="71"/>
      <c r="E51" s="62"/>
      <c r="F51" s="556"/>
      <c r="G51" s="555"/>
      <c r="H51" s="554"/>
    </row>
    <row r="52" spans="1:8" ht="12" customHeight="1" x14ac:dyDescent="0.15">
      <c r="A52" s="74"/>
      <c r="B52" s="75"/>
      <c r="C52" s="79"/>
      <c r="D52" s="71"/>
      <c r="E52" s="62"/>
      <c r="F52" s="556"/>
      <c r="G52" s="555"/>
      <c r="H52" s="554"/>
    </row>
    <row r="53" spans="1:8" ht="12" customHeight="1" x14ac:dyDescent="0.15">
      <c r="A53" s="74"/>
      <c r="B53" s="75"/>
      <c r="C53" s="79"/>
      <c r="D53" s="71"/>
      <c r="E53" s="62"/>
      <c r="F53" s="556"/>
      <c r="G53" s="555"/>
      <c r="H53" s="554"/>
    </row>
    <row r="54" spans="1:8" ht="12" customHeight="1" x14ac:dyDescent="0.15">
      <c r="A54" s="74"/>
      <c r="B54" s="75"/>
      <c r="C54" s="79"/>
      <c r="D54" s="71"/>
      <c r="E54" s="62"/>
      <c r="F54" s="556"/>
      <c r="G54" s="555"/>
      <c r="H54" s="554"/>
    </row>
    <row r="55" spans="1:8" ht="12" customHeight="1" x14ac:dyDescent="0.15">
      <c r="A55" s="74"/>
      <c r="B55" s="75"/>
      <c r="C55" s="79"/>
      <c r="D55" s="71"/>
      <c r="E55" s="62"/>
      <c r="F55" s="556"/>
      <c r="G55" s="555"/>
      <c r="H55" s="554"/>
    </row>
    <row r="56" spans="1:8" ht="12" customHeight="1" x14ac:dyDescent="0.15">
      <c r="A56" s="74"/>
      <c r="B56" s="75"/>
      <c r="C56" s="79"/>
      <c r="D56" s="71"/>
      <c r="E56" s="62"/>
      <c r="F56" s="556"/>
      <c r="G56" s="555"/>
      <c r="H56" s="554"/>
    </row>
    <row r="57" spans="1:8" ht="12" customHeight="1" x14ac:dyDescent="0.15">
      <c r="A57" s="74"/>
      <c r="B57" s="75"/>
      <c r="C57" s="79"/>
      <c r="D57" s="71"/>
      <c r="E57" s="62"/>
      <c r="F57" s="556"/>
      <c r="G57" s="555"/>
      <c r="H57" s="554"/>
    </row>
    <row r="58" spans="1:8" ht="12" customHeight="1" x14ac:dyDescent="0.15">
      <c r="A58" s="74"/>
      <c r="B58" s="73"/>
      <c r="C58" s="46"/>
      <c r="D58" s="71"/>
      <c r="E58" s="62"/>
      <c r="F58" s="549"/>
      <c r="G58" s="555"/>
      <c r="H58" s="554">
        <f>IF(AND(NOT(ISBLANK($E58)),NOT(ISNUMBER($F58))),"Rate only",$F58*G58)</f>
        <v>0</v>
      </c>
    </row>
    <row r="59" spans="1:8" ht="12" customHeight="1" x14ac:dyDescent="0.15">
      <c r="A59" s="89"/>
      <c r="B59" s="82"/>
      <c r="C59" s="50"/>
      <c r="D59" s="83"/>
      <c r="E59" s="63"/>
      <c r="F59" s="551"/>
      <c r="G59" s="562"/>
      <c r="H59" s="554">
        <f>IF(AND(NOT(ISBLANK($E59)),NOT(ISNUMBER($F59))),"Rate only",$F59*G59)</f>
        <v>0</v>
      </c>
    </row>
    <row r="60" spans="1:8" ht="12" customHeight="1" x14ac:dyDescent="0.15">
      <c r="A60" s="66"/>
      <c r="B60" s="67"/>
      <c r="C60" s="68"/>
      <c r="D60" s="68"/>
      <c r="E60" s="54"/>
      <c r="F60" s="563"/>
      <c r="G60" s="564"/>
      <c r="H60" s="565"/>
    </row>
    <row r="61" spans="1:8" ht="12" customHeight="1" x14ac:dyDescent="0.15">
      <c r="A61" s="56">
        <v>1600</v>
      </c>
      <c r="B61" s="75" t="s">
        <v>80</v>
      </c>
      <c r="C61" s="79"/>
      <c r="D61" s="46"/>
      <c r="E61" s="47"/>
      <c r="F61" s="539"/>
      <c r="G61" s="566"/>
      <c r="H61" s="612">
        <f>SUM(H10:H60)</f>
        <v>0</v>
      </c>
    </row>
    <row r="62" spans="1:8" ht="12" customHeight="1" x14ac:dyDescent="0.15">
      <c r="A62" s="81"/>
      <c r="B62" s="82"/>
      <c r="C62" s="50"/>
      <c r="D62" s="49"/>
      <c r="E62" s="51"/>
      <c r="F62" s="567"/>
      <c r="G62" s="568"/>
      <c r="H62" s="569"/>
    </row>
    <row r="63" spans="1:8" ht="12" customHeight="1" x14ac:dyDescent="0.15">
      <c r="A63" s="1" t="s">
        <v>96</v>
      </c>
    </row>
  </sheetData>
  <mergeCells count="2">
    <mergeCell ref="C15:D19"/>
    <mergeCell ref="B12:D13"/>
  </mergeCells>
  <conditionalFormatting sqref="F37:F38">
    <cfRule type="cellIs" dxfId="39" priority="38" stopIfTrue="1" operator="equal">
      <formula>0</formula>
    </cfRule>
  </conditionalFormatting>
  <conditionalFormatting sqref="F43">
    <cfRule type="cellIs" dxfId="38" priority="37" stopIfTrue="1" operator="equal">
      <formula>0</formula>
    </cfRule>
  </conditionalFormatting>
  <conditionalFormatting sqref="H8:H59">
    <cfRule type="cellIs" dxfId="37" priority="1" stopIfTrue="1" operator="lessThan">
      <formula>0.005</formula>
    </cfRule>
  </conditionalFormatting>
  <conditionalFormatting sqref="H43">
    <cfRule type="cellIs" dxfId="36" priority="11" stopIfTrue="1" operator="equal">
      <formula>0</formula>
    </cfRule>
  </conditionalFormatting>
  <conditionalFormatting sqref="H59">
    <cfRule type="cellIs" dxfId="35" priority="6" stopIfTrue="1" operator="equal">
      <formula>0</formula>
    </cfRule>
  </conditionalFormatting>
  <conditionalFormatting sqref="H61">
    <cfRule type="cellIs" dxfId="34" priority="5" stopIfTrue="1" operator="lessThan">
      <formula>0.005</formula>
    </cfRule>
  </conditionalFormatting>
  <dataValidations count="1">
    <dataValidation type="custom" allowBlank="1" showInputMessage="1" showErrorMessage="1" errorTitle="Invalid rate" error="A value with an invalid decimal part_x000a_was entered." sqref="G8:G59" xr:uid="{00000000-0002-0000-0700-000000000000}">
      <formula1>(G8)-TRUNC(G8,2)=0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96" orientation="portrait" useFirstPageNumber="1" r:id="rId1"/>
  <headerFooter>
    <oddHeader>&amp;LTender
Part C2: Pricing Data&amp;RC2.2
Bill Of Quantities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J62"/>
  <sheetViews>
    <sheetView view="pageBreakPreview" zoomScale="70" zoomScaleNormal="85" zoomScaleSheetLayoutView="70" workbookViewId="0">
      <selection activeCell="O18" sqref="O18"/>
    </sheetView>
  </sheetViews>
  <sheetFormatPr defaultColWidth="11.125" defaultRowHeight="14.25" x14ac:dyDescent="0.15"/>
  <cols>
    <col min="1" max="1" width="5.50390625" style="1" customWidth="1"/>
    <col min="2" max="3" width="3.9296875" style="1" customWidth="1"/>
    <col min="4" max="4" width="26.85546875" style="1" customWidth="1"/>
    <col min="5" max="5" width="6.8515625" style="2" customWidth="1"/>
    <col min="6" max="6" width="5.73046875" style="524" customWidth="1"/>
    <col min="7" max="7" width="7.078125" style="18" customWidth="1"/>
    <col min="8" max="8" width="12.921875" style="582" customWidth="1"/>
    <col min="9" max="10" width="11.125" style="16"/>
    <col min="11" max="11" width="18.5390625" style="16" customWidth="1"/>
    <col min="12" max="12" width="7.9765625" style="16" customWidth="1"/>
    <col min="13" max="13" width="10.44921875" style="16" customWidth="1"/>
    <col min="14" max="16384" width="11.125" style="16"/>
  </cols>
  <sheetData>
    <row r="1" spans="1:10" ht="12" customHeight="1" x14ac:dyDescent="0.15">
      <c r="A1" s="12"/>
    </row>
    <row r="2" spans="1:10" ht="12" customHeight="1" x14ac:dyDescent="0.15">
      <c r="A2" s="101" t="s">
        <v>215</v>
      </c>
      <c r="B2" s="150"/>
      <c r="C2" s="150"/>
      <c r="H2" s="350" t="s">
        <v>42</v>
      </c>
    </row>
    <row r="3" spans="1:10" ht="12" customHeight="1" x14ac:dyDescent="0.15">
      <c r="G3" s="285"/>
      <c r="H3" s="649"/>
    </row>
    <row r="4" spans="1:10" ht="12" customHeight="1" x14ac:dyDescent="0.15">
      <c r="A4" s="108"/>
      <c r="B4" s="109"/>
      <c r="C4" s="5"/>
      <c r="D4" s="110"/>
      <c r="E4" s="108"/>
      <c r="F4" s="526"/>
      <c r="G4" s="332"/>
      <c r="H4" s="632"/>
    </row>
    <row r="5" spans="1:10" ht="12" customHeight="1" x14ac:dyDescent="0.15">
      <c r="A5" s="113" t="s">
        <v>47</v>
      </c>
      <c r="B5" s="114" t="s">
        <v>48</v>
      </c>
      <c r="C5" s="115"/>
      <c r="D5" s="235"/>
      <c r="E5" s="113" t="s">
        <v>49</v>
      </c>
      <c r="F5" s="728" t="s">
        <v>316</v>
      </c>
      <c r="G5" s="266" t="s">
        <v>51</v>
      </c>
      <c r="H5" s="650" t="s">
        <v>52</v>
      </c>
    </row>
    <row r="6" spans="1:10" ht="12" customHeight="1" x14ac:dyDescent="0.15">
      <c r="A6" s="113" t="s">
        <v>53</v>
      </c>
      <c r="B6" s="119"/>
      <c r="C6" s="120"/>
      <c r="D6" s="121"/>
      <c r="E6" s="122"/>
      <c r="F6" s="366"/>
      <c r="G6" s="276"/>
      <c r="H6" s="651"/>
    </row>
    <row r="7" spans="1:10" ht="12" customHeight="1" x14ac:dyDescent="0.15">
      <c r="A7" s="125"/>
      <c r="B7" s="126"/>
      <c r="C7" s="105"/>
      <c r="D7" s="127"/>
      <c r="E7" s="125"/>
      <c r="F7" s="528"/>
      <c r="G7" s="293"/>
      <c r="H7" s="652"/>
      <c r="I7" s="145"/>
      <c r="J7" s="1"/>
    </row>
    <row r="8" spans="1:10" ht="12" customHeight="1" x14ac:dyDescent="0.15">
      <c r="A8" s="130"/>
      <c r="B8" s="131"/>
      <c r="C8" s="6"/>
      <c r="D8" s="132"/>
      <c r="E8" s="108"/>
      <c r="F8" s="526"/>
      <c r="G8" s="294"/>
      <c r="H8" s="356">
        <f t="shared" ref="H8:H26" si="0">IF(AND(NOT(ISBLANK($E8)),NOT(ISNUMBER($F8))),"Rate only",$F8*G8)</f>
        <v>0</v>
      </c>
      <c r="I8" s="145"/>
      <c r="J8" s="1"/>
    </row>
    <row r="9" spans="1:10" ht="12" customHeight="1" x14ac:dyDescent="0.15">
      <c r="A9" s="236">
        <v>1700</v>
      </c>
      <c r="B9" s="136" t="s">
        <v>122</v>
      </c>
      <c r="D9" s="137"/>
      <c r="E9" s="122"/>
      <c r="F9" s="366"/>
      <c r="G9" s="273"/>
      <c r="H9" s="356">
        <f t="shared" si="0"/>
        <v>0</v>
      </c>
      <c r="I9" s="145"/>
      <c r="J9" s="1"/>
    </row>
    <row r="10" spans="1:10" ht="12" customHeight="1" x14ac:dyDescent="0.15">
      <c r="A10" s="139"/>
      <c r="B10" s="140"/>
      <c r="D10" s="137"/>
      <c r="E10" s="122"/>
      <c r="F10" s="366"/>
      <c r="G10" s="273"/>
      <c r="H10" s="356">
        <f t="shared" si="0"/>
        <v>0</v>
      </c>
      <c r="I10" s="145"/>
      <c r="J10" s="1"/>
    </row>
    <row r="11" spans="1:10" ht="12" customHeight="1" x14ac:dyDescent="0.15">
      <c r="A11" s="237"/>
      <c r="B11" s="142"/>
      <c r="C11" s="150"/>
      <c r="D11" s="137"/>
      <c r="E11" s="226"/>
      <c r="F11" s="366"/>
      <c r="G11" s="273"/>
      <c r="H11" s="356">
        <f t="shared" si="0"/>
        <v>0</v>
      </c>
      <c r="I11" s="145"/>
      <c r="J11" s="1"/>
    </row>
    <row r="12" spans="1:10" ht="12" customHeight="1" x14ac:dyDescent="0.15">
      <c r="A12" s="237" t="s">
        <v>178</v>
      </c>
      <c r="B12" s="142" t="s">
        <v>43</v>
      </c>
      <c r="C12" s="150"/>
      <c r="D12" s="137"/>
      <c r="E12" s="226" t="s">
        <v>130</v>
      </c>
      <c r="F12" s="366">
        <v>0.25</v>
      </c>
      <c r="G12" s="530"/>
      <c r="H12" s="414" t="s">
        <v>433</v>
      </c>
    </row>
    <row r="13" spans="1:10" ht="12" customHeight="1" x14ac:dyDescent="0.15">
      <c r="A13" s="237"/>
      <c r="B13" s="142"/>
      <c r="C13" s="150"/>
      <c r="D13" s="238"/>
      <c r="E13" s="122"/>
      <c r="F13" s="366"/>
      <c r="G13" s="530"/>
      <c r="H13" s="356">
        <f t="shared" si="0"/>
        <v>0</v>
      </c>
    </row>
    <row r="14" spans="1:10" ht="12" customHeight="1" x14ac:dyDescent="0.15">
      <c r="A14" s="239"/>
      <c r="B14" s="140"/>
      <c r="D14" s="137"/>
      <c r="E14" s="122"/>
      <c r="F14" s="366"/>
      <c r="G14" s="530"/>
      <c r="H14" s="356">
        <f t="shared" si="0"/>
        <v>0</v>
      </c>
    </row>
    <row r="15" spans="1:10" ht="12" customHeight="1" x14ac:dyDescent="0.15">
      <c r="A15" s="240" t="s">
        <v>216</v>
      </c>
      <c r="B15" s="142" t="s">
        <v>123</v>
      </c>
      <c r="C15" s="150"/>
      <c r="D15" s="137"/>
      <c r="E15" s="122"/>
      <c r="F15" s="366"/>
      <c r="G15" s="531"/>
      <c r="H15" s="356">
        <f t="shared" si="0"/>
        <v>0</v>
      </c>
    </row>
    <row r="16" spans="1:10" ht="12" customHeight="1" x14ac:dyDescent="0.15">
      <c r="A16" s="239"/>
      <c r="B16" s="142" t="s">
        <v>124</v>
      </c>
      <c r="D16" s="137"/>
      <c r="E16" s="122"/>
      <c r="F16" s="366"/>
      <c r="G16" s="530"/>
      <c r="H16" s="356">
        <f t="shared" si="0"/>
        <v>0</v>
      </c>
    </row>
    <row r="17" spans="1:8" ht="12" customHeight="1" x14ac:dyDescent="0.15">
      <c r="A17" s="239"/>
      <c r="B17" s="142"/>
      <c r="D17" s="238"/>
      <c r="E17" s="122"/>
      <c r="F17" s="366"/>
      <c r="G17" s="531"/>
      <c r="H17" s="356">
        <f t="shared" si="0"/>
        <v>0</v>
      </c>
    </row>
    <row r="18" spans="1:8" ht="12" customHeight="1" x14ac:dyDescent="0.15">
      <c r="A18" s="239"/>
      <c r="B18" s="140" t="s">
        <v>58</v>
      </c>
      <c r="C18" s="1" t="s">
        <v>125</v>
      </c>
      <c r="D18" s="137"/>
      <c r="E18" s="122" t="s">
        <v>171</v>
      </c>
      <c r="F18" s="532">
        <v>2</v>
      </c>
      <c r="G18" s="530"/>
      <c r="H18" s="414" t="s">
        <v>433</v>
      </c>
    </row>
    <row r="19" spans="1:8" ht="12" customHeight="1" x14ac:dyDescent="0.15">
      <c r="A19" s="239"/>
      <c r="B19" s="140"/>
      <c r="D19" s="137"/>
      <c r="E19" s="122"/>
      <c r="F19" s="369"/>
      <c r="G19" s="530"/>
      <c r="H19" s="356">
        <f t="shared" si="0"/>
        <v>0</v>
      </c>
    </row>
    <row r="20" spans="1:8" ht="12" customHeight="1" x14ac:dyDescent="0.15">
      <c r="A20" s="239"/>
      <c r="B20" s="140" t="s">
        <v>60</v>
      </c>
      <c r="C20" s="1" t="s">
        <v>126</v>
      </c>
      <c r="D20" s="137"/>
      <c r="E20" s="122" t="s">
        <v>171</v>
      </c>
      <c r="F20" s="532">
        <v>2</v>
      </c>
      <c r="G20" s="530"/>
      <c r="H20" s="414" t="s">
        <v>433</v>
      </c>
    </row>
    <row r="21" spans="1:8" ht="12" customHeight="1" x14ac:dyDescent="0.15">
      <c r="A21" s="239"/>
      <c r="B21" s="140"/>
      <c r="C21" s="145" t="s">
        <v>240</v>
      </c>
      <c r="D21" s="137"/>
      <c r="E21" s="122"/>
      <c r="F21" s="369"/>
      <c r="G21" s="530"/>
      <c r="H21" s="356">
        <f t="shared" si="0"/>
        <v>0</v>
      </c>
    </row>
    <row r="22" spans="1:8" ht="12" customHeight="1" x14ac:dyDescent="0.15">
      <c r="A22" s="239"/>
      <c r="B22" s="140"/>
      <c r="D22" s="137"/>
      <c r="E22" s="122"/>
      <c r="F22" s="369"/>
      <c r="G22" s="530"/>
      <c r="H22" s="356">
        <f t="shared" si="0"/>
        <v>0</v>
      </c>
    </row>
    <row r="23" spans="1:8" ht="12" customHeight="1" x14ac:dyDescent="0.15">
      <c r="A23" s="411"/>
      <c r="B23" s="214"/>
      <c r="C23" s="145"/>
      <c r="D23" s="327"/>
      <c r="E23" s="227"/>
      <c r="F23" s="534"/>
      <c r="G23" s="530"/>
      <c r="H23" s="414"/>
    </row>
    <row r="24" spans="1:8" ht="12" customHeight="1" x14ac:dyDescent="0.15">
      <c r="A24" s="240" t="s">
        <v>217</v>
      </c>
      <c r="B24" s="142" t="s">
        <v>44</v>
      </c>
      <c r="C24" s="150"/>
      <c r="D24" s="137"/>
      <c r="E24" s="122"/>
      <c r="F24" s="369"/>
      <c r="G24" s="530"/>
      <c r="H24" s="356">
        <f t="shared" si="0"/>
        <v>0</v>
      </c>
    </row>
    <row r="25" spans="1:8" ht="12" customHeight="1" x14ac:dyDescent="0.15">
      <c r="A25" s="239"/>
      <c r="B25" s="142" t="s">
        <v>179</v>
      </c>
      <c r="D25" s="137"/>
      <c r="E25" s="226" t="s">
        <v>130</v>
      </c>
      <c r="F25" s="366">
        <v>1.5</v>
      </c>
      <c r="G25" s="530"/>
      <c r="H25" s="356">
        <f t="shared" si="0"/>
        <v>0</v>
      </c>
    </row>
    <row r="26" spans="1:8" ht="12" customHeight="1" x14ac:dyDescent="0.15">
      <c r="A26" s="239"/>
      <c r="B26" s="140"/>
      <c r="D26" s="137"/>
      <c r="E26" s="122"/>
      <c r="F26" s="369"/>
      <c r="G26" s="530"/>
      <c r="H26" s="356">
        <f t="shared" si="0"/>
        <v>0</v>
      </c>
    </row>
    <row r="27" spans="1:8" ht="12" customHeight="1" x14ac:dyDescent="0.15">
      <c r="A27" s="141" t="s">
        <v>102</v>
      </c>
      <c r="B27" s="242" t="s">
        <v>180</v>
      </c>
      <c r="C27" s="150"/>
      <c r="D27" s="137"/>
      <c r="E27" s="122"/>
      <c r="F27" s="366"/>
      <c r="G27" s="530"/>
      <c r="H27" s="356">
        <f t="shared" ref="H27:H33" si="1">IF(AND(NOT(ISBLANK($E27)),NOT(ISNUMBER($F27))),"Rate only",$F27*G27)</f>
        <v>0</v>
      </c>
    </row>
    <row r="28" spans="1:8" ht="12" customHeight="1" x14ac:dyDescent="0.15">
      <c r="A28" s="141"/>
      <c r="B28" s="242" t="s">
        <v>181</v>
      </c>
      <c r="C28" s="150"/>
      <c r="D28" s="151"/>
      <c r="E28" s="122"/>
      <c r="F28" s="366"/>
      <c r="G28" s="530"/>
      <c r="H28" s="356">
        <f t="shared" si="1"/>
        <v>0</v>
      </c>
    </row>
    <row r="29" spans="1:8" ht="12" customHeight="1" x14ac:dyDescent="0.15">
      <c r="A29" s="139"/>
      <c r="B29" s="140"/>
      <c r="D29" s="137"/>
      <c r="E29" s="122"/>
      <c r="F29" s="366"/>
      <c r="G29" s="530"/>
      <c r="H29" s="356">
        <f t="shared" si="1"/>
        <v>0</v>
      </c>
    </row>
    <row r="30" spans="1:8" ht="12" customHeight="1" x14ac:dyDescent="0.15">
      <c r="A30" s="139"/>
      <c r="B30" s="140" t="s">
        <v>58</v>
      </c>
      <c r="C30" s="1" t="s">
        <v>182</v>
      </c>
      <c r="D30" s="137"/>
      <c r="E30" s="122" t="s">
        <v>113</v>
      </c>
      <c r="F30" s="366">
        <v>1</v>
      </c>
      <c r="G30" s="530"/>
      <c r="H30" s="414" t="s">
        <v>433</v>
      </c>
    </row>
    <row r="31" spans="1:8" ht="12" customHeight="1" x14ac:dyDescent="0.15">
      <c r="A31" s="139"/>
      <c r="B31" s="243"/>
      <c r="D31" s="137"/>
      <c r="E31" s="143"/>
      <c r="F31" s="366"/>
      <c r="G31" s="535"/>
      <c r="H31" s="356"/>
    </row>
    <row r="32" spans="1:8" ht="12" customHeight="1" x14ac:dyDescent="0.15">
      <c r="A32" s="139"/>
      <c r="B32" s="140" t="s">
        <v>60</v>
      </c>
      <c r="C32" s="1" t="s">
        <v>110</v>
      </c>
      <c r="D32" s="137"/>
      <c r="E32" s="122" t="s">
        <v>113</v>
      </c>
      <c r="F32" s="366">
        <v>1</v>
      </c>
      <c r="G32" s="530"/>
      <c r="H32" s="414" t="s">
        <v>433</v>
      </c>
    </row>
    <row r="33" spans="1:9" ht="12" customHeight="1" x14ac:dyDescent="0.15">
      <c r="A33" s="139"/>
      <c r="B33" s="140"/>
      <c r="D33" s="137"/>
      <c r="E33" s="244"/>
      <c r="F33" s="523"/>
      <c r="G33" s="530"/>
      <c r="H33" s="356">
        <f t="shared" si="1"/>
        <v>0</v>
      </c>
    </row>
    <row r="34" spans="1:9" ht="12" customHeight="1" x14ac:dyDescent="0.15">
      <c r="A34" s="139"/>
      <c r="B34" s="214"/>
      <c r="C34" s="145"/>
      <c r="D34" s="137"/>
      <c r="E34" s="246"/>
      <c r="F34" s="523"/>
      <c r="G34" s="530"/>
      <c r="H34" s="356"/>
      <c r="I34" s="468"/>
    </row>
    <row r="35" spans="1:9" ht="12" customHeight="1" x14ac:dyDescent="0.15">
      <c r="A35" s="139"/>
      <c r="B35" s="140"/>
      <c r="D35" s="137"/>
      <c r="E35" s="244"/>
      <c r="F35" s="523"/>
      <c r="G35" s="530"/>
      <c r="H35" s="356"/>
    </row>
    <row r="36" spans="1:9" ht="12" customHeight="1" x14ac:dyDescent="0.15">
      <c r="A36" s="139"/>
      <c r="B36" s="140"/>
      <c r="D36" s="238"/>
      <c r="E36" s="122"/>
      <c r="F36" s="366"/>
      <c r="G36" s="536"/>
      <c r="H36" s="356">
        <f>IF(AND(NOT(ISBLANK($E36)),NOT(ISNUMBER($F36))),"Rate only",$F36*G36)</f>
        <v>0</v>
      </c>
    </row>
    <row r="37" spans="1:9" ht="12" customHeight="1" x14ac:dyDescent="0.15">
      <c r="A37" s="225" t="s">
        <v>201</v>
      </c>
      <c r="B37" s="149" t="s">
        <v>202</v>
      </c>
      <c r="C37" s="150"/>
      <c r="D37" s="137"/>
      <c r="E37" s="122"/>
      <c r="F37" s="366"/>
      <c r="G37" s="530"/>
      <c r="H37" s="356">
        <f>IF(AND(NOT(ISBLANK($E37)),NOT(ISNUMBER($F37))),"Rate only",$F37*G37)</f>
        <v>0</v>
      </c>
    </row>
    <row r="38" spans="1:9" ht="12" customHeight="1" x14ac:dyDescent="0.15">
      <c r="A38" s="141"/>
      <c r="B38" s="149" t="s">
        <v>203</v>
      </c>
      <c r="C38" s="150"/>
      <c r="D38" s="238"/>
      <c r="E38" s="122" t="s">
        <v>113</v>
      </c>
      <c r="F38" s="366">
        <v>5</v>
      </c>
      <c r="G38" s="530"/>
      <c r="H38" s="356">
        <f>IF(AND(NOT(ISBLANK($E38)),NOT(ISNUMBER($F38))),"Rate only",$F38*G38)</f>
        <v>0</v>
      </c>
    </row>
    <row r="39" spans="1:9" ht="12" customHeight="1" x14ac:dyDescent="0.15">
      <c r="A39" s="141"/>
      <c r="B39" s="142"/>
      <c r="C39" s="150"/>
      <c r="D39" s="137"/>
      <c r="E39" s="122"/>
      <c r="F39" s="369"/>
      <c r="G39" s="273"/>
      <c r="H39" s="356"/>
    </row>
    <row r="40" spans="1:9" ht="12" customHeight="1" x14ac:dyDescent="0.15">
      <c r="A40" s="141"/>
      <c r="B40" s="142"/>
      <c r="C40" s="150"/>
      <c r="D40" s="137"/>
      <c r="E40" s="122"/>
      <c r="F40" s="369"/>
      <c r="G40" s="273"/>
      <c r="H40" s="356"/>
    </row>
    <row r="41" spans="1:9" ht="12" customHeight="1" x14ac:dyDescent="0.15">
      <c r="A41" s="141"/>
      <c r="B41" s="142"/>
      <c r="C41" s="150"/>
      <c r="D41" s="137"/>
      <c r="E41" s="122"/>
      <c r="F41" s="369"/>
      <c r="G41" s="273"/>
      <c r="H41" s="356"/>
    </row>
    <row r="42" spans="1:9" ht="12" customHeight="1" x14ac:dyDescent="0.15">
      <c r="A42" s="141"/>
      <c r="B42" s="142"/>
      <c r="C42" s="150"/>
      <c r="D42" s="137"/>
      <c r="E42" s="122"/>
      <c r="F42" s="369"/>
      <c r="G42" s="273"/>
      <c r="H42" s="356"/>
    </row>
    <row r="43" spans="1:9" ht="12" customHeight="1" x14ac:dyDescent="0.15">
      <c r="A43" s="141"/>
      <c r="B43" s="142"/>
      <c r="C43" s="150"/>
      <c r="D43" s="137"/>
      <c r="E43" s="122"/>
      <c r="F43" s="369"/>
      <c r="G43" s="273"/>
      <c r="H43" s="356"/>
    </row>
    <row r="44" spans="1:9" ht="12" customHeight="1" x14ac:dyDescent="0.15">
      <c r="A44" s="141"/>
      <c r="B44" s="142"/>
      <c r="C44" s="150"/>
      <c r="D44" s="137"/>
      <c r="E44" s="122"/>
      <c r="F44" s="369"/>
      <c r="G44" s="273"/>
      <c r="H44" s="356"/>
    </row>
    <row r="45" spans="1:9" ht="12" customHeight="1" x14ac:dyDescent="0.15">
      <c r="A45" s="141"/>
      <c r="B45" s="142"/>
      <c r="C45" s="150"/>
      <c r="D45" s="137"/>
      <c r="E45" s="122"/>
      <c r="F45" s="369"/>
      <c r="G45" s="273"/>
      <c r="H45" s="356"/>
    </row>
    <row r="46" spans="1:9" ht="12" customHeight="1" x14ac:dyDescent="0.15">
      <c r="A46" s="141"/>
      <c r="B46" s="142"/>
      <c r="C46" s="150"/>
      <c r="D46" s="137"/>
      <c r="E46" s="122"/>
      <c r="F46" s="369"/>
      <c r="G46" s="273"/>
      <c r="H46" s="356"/>
    </row>
    <row r="47" spans="1:9" ht="12" customHeight="1" x14ac:dyDescent="0.15">
      <c r="A47" s="141"/>
      <c r="B47" s="142"/>
      <c r="C47" s="150"/>
      <c r="D47" s="137"/>
      <c r="E47" s="122"/>
      <c r="F47" s="369"/>
      <c r="G47" s="273"/>
      <c r="H47" s="356"/>
    </row>
    <row r="48" spans="1:9" ht="12" customHeight="1" x14ac:dyDescent="0.15">
      <c r="A48" s="141"/>
      <c r="B48" s="142"/>
      <c r="C48" s="150"/>
      <c r="D48" s="137"/>
      <c r="E48" s="122"/>
      <c r="F48" s="369"/>
      <c r="G48" s="273"/>
      <c r="H48" s="356"/>
    </row>
    <row r="49" spans="1:8" ht="12" customHeight="1" x14ac:dyDescent="0.15">
      <c r="A49" s="141"/>
      <c r="B49" s="142"/>
      <c r="C49" s="150"/>
      <c r="D49" s="137"/>
      <c r="E49" s="122"/>
      <c r="F49" s="369"/>
      <c r="G49" s="273"/>
      <c r="H49" s="356"/>
    </row>
    <row r="50" spans="1:8" ht="12" customHeight="1" x14ac:dyDescent="0.15">
      <c r="A50" s="141"/>
      <c r="B50" s="142"/>
      <c r="C50" s="150"/>
      <c r="D50" s="137"/>
      <c r="E50" s="122"/>
      <c r="F50" s="369"/>
      <c r="G50" s="273"/>
      <c r="H50" s="356"/>
    </row>
    <row r="51" spans="1:8" ht="12" customHeight="1" x14ac:dyDescent="0.15">
      <c r="A51" s="141"/>
      <c r="B51" s="142"/>
      <c r="C51" s="150"/>
      <c r="D51" s="137"/>
      <c r="E51" s="122"/>
      <c r="F51" s="369"/>
      <c r="G51" s="273"/>
      <c r="H51" s="356"/>
    </row>
    <row r="52" spans="1:8" ht="12" customHeight="1" x14ac:dyDescent="0.15">
      <c r="A52" s="141"/>
      <c r="B52" s="142"/>
      <c r="C52" s="150"/>
      <c r="D52" s="137"/>
      <c r="E52" s="122"/>
      <c r="F52" s="369"/>
      <c r="G52" s="273"/>
      <c r="H52" s="356"/>
    </row>
    <row r="53" spans="1:8" ht="12" customHeight="1" x14ac:dyDescent="0.15">
      <c r="A53" s="141"/>
      <c r="B53" s="142"/>
      <c r="C53" s="150"/>
      <c r="D53" s="137"/>
      <c r="E53" s="122"/>
      <c r="F53" s="369"/>
      <c r="G53" s="273"/>
      <c r="H53" s="356"/>
    </row>
    <row r="54" spans="1:8" ht="12" customHeight="1" x14ac:dyDescent="0.15">
      <c r="A54" s="141"/>
      <c r="B54" s="142"/>
      <c r="C54" s="150"/>
      <c r="D54" s="137"/>
      <c r="E54" s="122"/>
      <c r="F54" s="369"/>
      <c r="G54" s="273"/>
      <c r="H54" s="356"/>
    </row>
    <row r="55" spans="1:8" ht="12" customHeight="1" x14ac:dyDescent="0.15">
      <c r="A55" s="141"/>
      <c r="B55" s="142"/>
      <c r="C55" s="150"/>
      <c r="D55" s="137"/>
      <c r="E55" s="122"/>
      <c r="F55" s="369"/>
      <c r="G55" s="273"/>
      <c r="H55" s="356">
        <f>IF(AND(NOT(ISBLANK($E55)),NOT(ISNUMBER($F55))),"Rate only",$F55*G55)</f>
        <v>0</v>
      </c>
    </row>
    <row r="56" spans="1:8" ht="12" customHeight="1" x14ac:dyDescent="0.15">
      <c r="A56" s="139"/>
      <c r="B56" s="140"/>
      <c r="D56" s="137"/>
      <c r="E56" s="122"/>
      <c r="F56" s="369"/>
      <c r="G56" s="273"/>
      <c r="H56" s="356">
        <f>IF(AND(NOT(ISBLANK($E56)),NOT(ISNUMBER($F56))),"Rate only",$F56*G56)</f>
        <v>0</v>
      </c>
    </row>
    <row r="57" spans="1:8" ht="12" customHeight="1" x14ac:dyDescent="0.15">
      <c r="A57" s="141"/>
      <c r="B57" s="140"/>
      <c r="D57" s="137"/>
      <c r="E57" s="122"/>
      <c r="F57" s="366"/>
      <c r="G57" s="273"/>
      <c r="H57" s="356">
        <f>IF(AND(NOT(ISBLANK($E57)),NOT(ISNUMBER($F57))),"Rate only",$F57*G57)</f>
        <v>0</v>
      </c>
    </row>
    <row r="58" spans="1:8" ht="12" customHeight="1" x14ac:dyDescent="0.15">
      <c r="A58" s="233"/>
      <c r="B58" s="153"/>
      <c r="C58" s="104"/>
      <c r="D58" s="154"/>
      <c r="E58" s="125"/>
      <c r="F58" s="528"/>
      <c r="G58" s="337"/>
      <c r="H58" s="356">
        <f>IF(AND(NOT(ISBLANK($E58)),NOT(ISNUMBER($F58))),"Rate only",$F58*G58)</f>
        <v>0</v>
      </c>
    </row>
    <row r="59" spans="1:8" ht="12" customHeight="1" x14ac:dyDescent="0.15">
      <c r="A59" s="130"/>
      <c r="B59" s="131"/>
      <c r="C59" s="6"/>
      <c r="D59" s="6"/>
      <c r="E59" s="5"/>
      <c r="F59" s="537"/>
      <c r="G59" s="283"/>
      <c r="H59" s="653"/>
    </row>
    <row r="60" spans="1:8" ht="12" customHeight="1" x14ac:dyDescent="0.15">
      <c r="A60" s="113" t="s">
        <v>45</v>
      </c>
      <c r="B60" s="142" t="s">
        <v>80</v>
      </c>
      <c r="C60" s="150"/>
      <c r="G60" s="284"/>
      <c r="H60" s="603">
        <f>SUM(H10:H59)</f>
        <v>0</v>
      </c>
    </row>
    <row r="61" spans="1:8" ht="12" customHeight="1" x14ac:dyDescent="0.15">
      <c r="A61" s="152"/>
      <c r="B61" s="153"/>
      <c r="C61" s="104"/>
      <c r="D61" s="103"/>
      <c r="E61" s="105"/>
      <c r="F61" s="538"/>
      <c r="G61" s="286"/>
      <c r="H61" s="654"/>
    </row>
    <row r="62" spans="1:8" ht="12" customHeight="1" x14ac:dyDescent="0.15">
      <c r="A62" s="1" t="s">
        <v>96</v>
      </c>
    </row>
  </sheetData>
  <conditionalFormatting sqref="F31">
    <cfRule type="cellIs" dxfId="33" priority="38" stopIfTrue="1" operator="equal">
      <formula>0</formula>
    </cfRule>
  </conditionalFormatting>
  <conditionalFormatting sqref="F36">
    <cfRule type="cellIs" dxfId="32" priority="37" stopIfTrue="1" operator="equal">
      <formula>0</formula>
    </cfRule>
  </conditionalFormatting>
  <conditionalFormatting sqref="H8:H58">
    <cfRule type="cellIs" dxfId="31" priority="1" stopIfTrue="1" operator="lessThan">
      <formula>0.005</formula>
    </cfRule>
  </conditionalFormatting>
  <conditionalFormatting sqref="H36">
    <cfRule type="cellIs" dxfId="30" priority="11" stopIfTrue="1" operator="equal">
      <formula>0</formula>
    </cfRule>
  </conditionalFormatting>
  <conditionalFormatting sqref="H58">
    <cfRule type="cellIs" dxfId="29" priority="6" stopIfTrue="1" operator="equal">
      <formula>0</formula>
    </cfRule>
  </conditionalFormatting>
  <conditionalFormatting sqref="H60">
    <cfRule type="cellIs" dxfId="28" priority="5" stopIfTrue="1" operator="lessThan">
      <formula>0.005</formula>
    </cfRule>
  </conditionalFormatting>
  <dataValidations disablePrompts="1" count="1">
    <dataValidation type="custom" allowBlank="1" showInputMessage="1" showErrorMessage="1" errorTitle="Invalid rate" error="A value with an invalid decimal part_x000a_was entered." sqref="G8:G58" xr:uid="{00000000-0002-0000-0800-000000000000}">
      <formula1>(G8)-TRUNC(G8,2)=0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97" orientation="portrait" useFirstPageNumber="1" r:id="rId1"/>
  <headerFooter>
    <oddHeader>&amp;LTender 
Part C2: Pricing Data&amp;RC2.2
Bill Of Quantities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G51"/>
  <sheetViews>
    <sheetView view="pageBreakPreview" topLeftCell="A13" zoomScaleNormal="100" zoomScaleSheetLayoutView="100" workbookViewId="0">
      <selection activeCell="F11" sqref="F11"/>
    </sheetView>
  </sheetViews>
  <sheetFormatPr defaultColWidth="7.86328125" defaultRowHeight="12.75" x14ac:dyDescent="0.15"/>
  <cols>
    <col min="1" max="1" width="5.953125" style="495" customWidth="1"/>
    <col min="2" max="2" width="5.953125" style="496" customWidth="1"/>
    <col min="3" max="3" width="27.75390625" style="497" customWidth="1"/>
    <col min="4" max="4" width="7.4140625" style="497" customWidth="1"/>
    <col min="5" max="5" width="6.96484375" style="498" bestFit="1" customWidth="1"/>
    <col min="6" max="6" width="7.19140625" style="496" bestFit="1" customWidth="1"/>
    <col min="7" max="7" width="12.0234375" style="659" bestFit="1" customWidth="1"/>
    <col min="8" max="16384" width="7.86328125" style="497"/>
  </cols>
  <sheetData>
    <row r="1" spans="1:7" x14ac:dyDescent="0.15">
      <c r="F1" s="812" t="s">
        <v>343</v>
      </c>
      <c r="G1" s="812"/>
    </row>
    <row r="2" spans="1:7" ht="12.75" customHeight="1" x14ac:dyDescent="0.15">
      <c r="A2" s="813" t="s">
        <v>47</v>
      </c>
      <c r="B2" s="813" t="s">
        <v>344</v>
      </c>
      <c r="C2" s="815" t="s">
        <v>48</v>
      </c>
      <c r="D2" s="815" t="s">
        <v>49</v>
      </c>
      <c r="E2" s="817" t="s">
        <v>316</v>
      </c>
      <c r="F2" s="817" t="s">
        <v>51</v>
      </c>
      <c r="G2" s="819" t="s">
        <v>52</v>
      </c>
    </row>
    <row r="3" spans="1:7" x14ac:dyDescent="0.15">
      <c r="A3" s="814"/>
      <c r="B3" s="814" t="s">
        <v>345</v>
      </c>
      <c r="C3" s="816"/>
      <c r="D3" s="816"/>
      <c r="E3" s="818"/>
      <c r="F3" s="818"/>
      <c r="G3" s="820"/>
    </row>
    <row r="4" spans="1:7" x14ac:dyDescent="0.15">
      <c r="A4" s="499"/>
      <c r="B4" s="500"/>
      <c r="C4" s="501"/>
      <c r="D4" s="501"/>
      <c r="E4" s="502"/>
      <c r="F4" s="502"/>
      <c r="G4" s="657"/>
    </row>
    <row r="5" spans="1:7" x14ac:dyDescent="0.15">
      <c r="A5" s="503">
        <v>18</v>
      </c>
      <c r="B5" s="504">
        <v>18</v>
      </c>
      <c r="C5" s="505" t="s">
        <v>346</v>
      </c>
      <c r="D5" s="506"/>
      <c r="E5" s="507"/>
      <c r="F5" s="508"/>
      <c r="G5" s="414" t="str">
        <f>IF(F5&gt;0,E5*F5,"")</f>
        <v/>
      </c>
    </row>
    <row r="6" spans="1:7" x14ac:dyDescent="0.15">
      <c r="A6" s="503"/>
      <c r="B6" s="504"/>
      <c r="C6" s="509"/>
      <c r="D6" s="506"/>
      <c r="E6" s="507"/>
      <c r="F6" s="508"/>
      <c r="G6" s="414" t="str">
        <f>IF(F6&gt;0,E6*F6,"")</f>
        <v/>
      </c>
    </row>
    <row r="7" spans="1:7" x14ac:dyDescent="0.15">
      <c r="A7" s="503">
        <v>18.100000000000001</v>
      </c>
      <c r="B7" s="509" t="s">
        <v>347</v>
      </c>
      <c r="C7" s="510" t="s">
        <v>348</v>
      </c>
      <c r="D7" s="506"/>
      <c r="E7" s="507"/>
      <c r="G7" s="414" t="str">
        <f>IF(F7&gt;0,E7*F7,"")</f>
        <v/>
      </c>
    </row>
    <row r="8" spans="1:7" x14ac:dyDescent="0.15">
      <c r="A8" s="503"/>
      <c r="B8" s="509"/>
      <c r="C8" s="509"/>
      <c r="D8" s="506"/>
      <c r="E8" s="507"/>
      <c r="G8" s="414"/>
    </row>
    <row r="9" spans="1:7" x14ac:dyDescent="0.15">
      <c r="A9" s="503" t="s">
        <v>349</v>
      </c>
      <c r="B9" s="509"/>
      <c r="C9" s="510" t="s">
        <v>350</v>
      </c>
      <c r="D9" s="506" t="s">
        <v>351</v>
      </c>
      <c r="E9" s="507">
        <v>5</v>
      </c>
      <c r="F9" s="511"/>
      <c r="G9" s="414" t="s">
        <v>448</v>
      </c>
    </row>
    <row r="10" spans="1:7" x14ac:dyDescent="0.15">
      <c r="A10" s="503" t="s">
        <v>352</v>
      </c>
      <c r="B10" s="509"/>
      <c r="C10" s="510" t="s">
        <v>353</v>
      </c>
      <c r="D10" s="506" t="s">
        <v>351</v>
      </c>
      <c r="E10" s="507">
        <v>5</v>
      </c>
      <c r="F10" s="511"/>
      <c r="G10" s="414" t="s">
        <v>448</v>
      </c>
    </row>
    <row r="11" spans="1:7" x14ac:dyDescent="0.15">
      <c r="A11" s="503" t="s">
        <v>354</v>
      </c>
      <c r="B11" s="509"/>
      <c r="C11" s="510" t="s">
        <v>355</v>
      </c>
      <c r="D11" s="506" t="s">
        <v>351</v>
      </c>
      <c r="E11" s="507">
        <v>5</v>
      </c>
      <c r="F11" s="511"/>
      <c r="G11" s="414" t="s">
        <v>448</v>
      </c>
    </row>
    <row r="12" spans="1:7" x14ac:dyDescent="0.15">
      <c r="A12" s="503" t="s">
        <v>356</v>
      </c>
      <c r="B12" s="509"/>
      <c r="C12" s="510" t="s">
        <v>357</v>
      </c>
      <c r="D12" s="506" t="s">
        <v>351</v>
      </c>
      <c r="E12" s="507">
        <v>5</v>
      </c>
      <c r="F12" s="511"/>
      <c r="G12" s="414" t="s">
        <v>448</v>
      </c>
    </row>
    <row r="13" spans="1:7" x14ac:dyDescent="0.15">
      <c r="A13" s="503" t="s">
        <v>358</v>
      </c>
      <c r="B13" s="509"/>
      <c r="C13" s="510" t="s">
        <v>359</v>
      </c>
      <c r="D13" s="506" t="s">
        <v>351</v>
      </c>
      <c r="E13" s="507">
        <v>5</v>
      </c>
      <c r="F13" s="511"/>
      <c r="G13" s="414" t="s">
        <v>448</v>
      </c>
    </row>
    <row r="14" spans="1:7" x14ac:dyDescent="0.15">
      <c r="A14" s="503"/>
      <c r="B14" s="509"/>
      <c r="C14" s="510"/>
      <c r="D14" s="506"/>
      <c r="E14" s="507"/>
      <c r="G14" s="414"/>
    </row>
    <row r="15" spans="1:7" x14ac:dyDescent="0.15">
      <c r="A15" s="503">
        <v>18.2</v>
      </c>
      <c r="B15" s="509" t="s">
        <v>360</v>
      </c>
      <c r="C15" s="510" t="s">
        <v>361</v>
      </c>
      <c r="D15" s="506"/>
      <c r="E15" s="507"/>
      <c r="G15" s="414"/>
    </row>
    <row r="16" spans="1:7" x14ac:dyDescent="0.15">
      <c r="A16" s="503"/>
      <c r="B16" s="509"/>
      <c r="C16" s="510"/>
      <c r="D16" s="506"/>
      <c r="E16" s="507"/>
      <c r="G16" s="414"/>
    </row>
    <row r="17" spans="1:7" ht="24" x14ac:dyDescent="0.15">
      <c r="A17" s="512" t="s">
        <v>362</v>
      </c>
      <c r="B17" s="513"/>
      <c r="C17" s="514" t="s">
        <v>363</v>
      </c>
      <c r="D17" s="506"/>
      <c r="E17" s="507"/>
      <c r="G17" s="414"/>
    </row>
    <row r="18" spans="1:7" x14ac:dyDescent="0.15">
      <c r="A18" s="503"/>
      <c r="B18" s="509"/>
      <c r="C18" s="510"/>
      <c r="D18" s="506"/>
      <c r="E18" s="507"/>
      <c r="G18" s="414"/>
    </row>
    <row r="19" spans="1:7" x14ac:dyDescent="0.15">
      <c r="A19" s="503"/>
      <c r="B19" s="509"/>
      <c r="C19" s="510" t="s">
        <v>364</v>
      </c>
      <c r="D19" s="506" t="s">
        <v>351</v>
      </c>
      <c r="E19" s="507">
        <v>5</v>
      </c>
      <c r="F19" s="511"/>
      <c r="G19" s="414" t="s">
        <v>448</v>
      </c>
    </row>
    <row r="20" spans="1:7" x14ac:dyDescent="0.15">
      <c r="A20" s="503"/>
      <c r="B20" s="509"/>
      <c r="C20" s="510" t="s">
        <v>365</v>
      </c>
      <c r="D20" s="506" t="s">
        <v>351</v>
      </c>
      <c r="E20" s="507">
        <v>2.5</v>
      </c>
      <c r="F20" s="511"/>
      <c r="G20" s="414" t="s">
        <v>448</v>
      </c>
    </row>
    <row r="21" spans="1:7" x14ac:dyDescent="0.15">
      <c r="A21" s="503"/>
      <c r="B21" s="509"/>
      <c r="C21" s="510" t="s">
        <v>366</v>
      </c>
      <c r="D21" s="506" t="s">
        <v>351</v>
      </c>
      <c r="E21" s="507">
        <v>2.5</v>
      </c>
      <c r="F21" s="511"/>
      <c r="G21" s="414"/>
    </row>
    <row r="22" spans="1:7" x14ac:dyDescent="0.15">
      <c r="A22" s="503"/>
      <c r="B22" s="509"/>
      <c r="C22" s="510" t="s">
        <v>367</v>
      </c>
      <c r="D22" s="506" t="s">
        <v>351</v>
      </c>
      <c r="E22" s="507">
        <v>2.5</v>
      </c>
      <c r="F22" s="511"/>
      <c r="G22" s="414" t="s">
        <v>448</v>
      </c>
    </row>
    <row r="23" spans="1:7" x14ac:dyDescent="0.15">
      <c r="A23" s="503"/>
      <c r="B23" s="509"/>
      <c r="C23" s="510" t="s">
        <v>368</v>
      </c>
      <c r="D23" s="506" t="s">
        <v>351</v>
      </c>
      <c r="E23" s="507">
        <v>2.5</v>
      </c>
      <c r="F23" s="511"/>
      <c r="G23" s="414" t="s">
        <v>448</v>
      </c>
    </row>
    <row r="24" spans="1:7" x14ac:dyDescent="0.15">
      <c r="A24" s="503"/>
      <c r="B24" s="509"/>
      <c r="C24" s="510"/>
      <c r="D24" s="506"/>
      <c r="E24" s="507"/>
      <c r="F24" s="508"/>
      <c r="G24" s="414"/>
    </row>
    <row r="25" spans="1:7" x14ac:dyDescent="0.15">
      <c r="A25" s="503" t="s">
        <v>369</v>
      </c>
      <c r="B25" s="509"/>
      <c r="C25" s="510" t="s">
        <v>370</v>
      </c>
      <c r="D25" s="506"/>
      <c r="E25" s="507"/>
      <c r="F25" s="508"/>
      <c r="G25" s="414"/>
    </row>
    <row r="26" spans="1:7" x14ac:dyDescent="0.15">
      <c r="A26" s="503"/>
      <c r="B26" s="509"/>
      <c r="C26" s="510"/>
      <c r="D26" s="506"/>
      <c r="E26" s="507"/>
      <c r="F26" s="508"/>
      <c r="G26" s="414"/>
    </row>
    <row r="27" spans="1:7" x14ac:dyDescent="0.15">
      <c r="A27" s="503"/>
      <c r="B27" s="509"/>
      <c r="C27" s="510" t="s">
        <v>364</v>
      </c>
      <c r="D27" s="506" t="s">
        <v>351</v>
      </c>
      <c r="E27" s="507">
        <v>4</v>
      </c>
      <c r="F27" s="511"/>
      <c r="G27" s="414" t="s">
        <v>448</v>
      </c>
    </row>
    <row r="28" spans="1:7" x14ac:dyDescent="0.15">
      <c r="A28" s="503"/>
      <c r="B28" s="509"/>
      <c r="C28" s="510" t="s">
        <v>365</v>
      </c>
      <c r="D28" s="506" t="s">
        <v>351</v>
      </c>
      <c r="E28" s="507">
        <v>2</v>
      </c>
      <c r="F28" s="511"/>
      <c r="G28" s="414" t="s">
        <v>448</v>
      </c>
    </row>
    <row r="29" spans="1:7" x14ac:dyDescent="0.15">
      <c r="A29" s="503"/>
      <c r="B29" s="509"/>
      <c r="C29" s="510" t="s">
        <v>366</v>
      </c>
      <c r="D29" s="506" t="s">
        <v>351</v>
      </c>
      <c r="E29" s="507">
        <v>2</v>
      </c>
      <c r="F29" s="511"/>
      <c r="G29" s="414" t="s">
        <v>448</v>
      </c>
    </row>
    <row r="30" spans="1:7" x14ac:dyDescent="0.15">
      <c r="A30" s="503"/>
      <c r="B30" s="509"/>
      <c r="C30" s="510" t="s">
        <v>367</v>
      </c>
      <c r="D30" s="506" t="s">
        <v>351</v>
      </c>
      <c r="E30" s="507">
        <v>2</v>
      </c>
      <c r="F30" s="511"/>
      <c r="G30" s="414" t="s">
        <v>448</v>
      </c>
    </row>
    <row r="31" spans="1:7" x14ac:dyDescent="0.15">
      <c r="A31" s="503"/>
      <c r="B31" s="509"/>
      <c r="C31" s="510" t="s">
        <v>368</v>
      </c>
      <c r="D31" s="506" t="s">
        <v>351</v>
      </c>
      <c r="E31" s="507">
        <v>2</v>
      </c>
      <c r="F31" s="511"/>
      <c r="G31" s="414" t="s">
        <v>448</v>
      </c>
    </row>
    <row r="32" spans="1:7" x14ac:dyDescent="0.15">
      <c r="A32" s="503"/>
      <c r="B32" s="509"/>
      <c r="C32" s="510"/>
      <c r="D32" s="506"/>
      <c r="E32" s="507"/>
      <c r="F32" s="508"/>
      <c r="G32" s="414"/>
    </row>
    <row r="33" spans="1:7" x14ac:dyDescent="0.15">
      <c r="A33" s="503">
        <v>18.3</v>
      </c>
      <c r="B33" s="509" t="s">
        <v>371</v>
      </c>
      <c r="C33" s="510" t="s">
        <v>372</v>
      </c>
      <c r="D33" s="506"/>
      <c r="E33" s="507"/>
      <c r="F33" s="508"/>
      <c r="G33" s="414"/>
    </row>
    <row r="34" spans="1:7" x14ac:dyDescent="0.15">
      <c r="A34" s="503"/>
      <c r="B34" s="509"/>
      <c r="C34" s="510"/>
      <c r="D34" s="506"/>
      <c r="E34" s="507"/>
      <c r="F34" s="508"/>
      <c r="G34" s="414"/>
    </row>
    <row r="35" spans="1:7" ht="14.25" x14ac:dyDescent="0.15">
      <c r="A35" s="503" t="s">
        <v>373</v>
      </c>
      <c r="B35" s="509"/>
      <c r="C35" s="510" t="s">
        <v>374</v>
      </c>
      <c r="D35" s="506" t="s">
        <v>351</v>
      </c>
      <c r="E35" s="507">
        <v>5</v>
      </c>
      <c r="F35" s="508"/>
      <c r="G35" s="414" t="s">
        <v>448</v>
      </c>
    </row>
    <row r="36" spans="1:7" ht="14.25" x14ac:dyDescent="0.15">
      <c r="A36" s="503" t="s">
        <v>375</v>
      </c>
      <c r="B36" s="509"/>
      <c r="C36" s="510" t="s">
        <v>376</v>
      </c>
      <c r="D36" s="506" t="s">
        <v>351</v>
      </c>
      <c r="E36" s="507">
        <v>5</v>
      </c>
      <c r="F36" s="508"/>
      <c r="G36" s="414" t="s">
        <v>448</v>
      </c>
    </row>
    <row r="37" spans="1:7" x14ac:dyDescent="0.15">
      <c r="A37" s="503" t="s">
        <v>377</v>
      </c>
      <c r="B37" s="509"/>
      <c r="C37" s="510" t="s">
        <v>378</v>
      </c>
      <c r="D37" s="506" t="s">
        <v>351</v>
      </c>
      <c r="E37" s="507">
        <v>5</v>
      </c>
      <c r="F37" s="508"/>
      <c r="G37" s="414" t="s">
        <v>448</v>
      </c>
    </row>
    <row r="38" spans="1:7" x14ac:dyDescent="0.15">
      <c r="A38" s="503" t="s">
        <v>379</v>
      </c>
      <c r="B38" s="509"/>
      <c r="C38" s="510" t="s">
        <v>380</v>
      </c>
      <c r="D38" s="506" t="s">
        <v>351</v>
      </c>
      <c r="E38" s="507">
        <v>5</v>
      </c>
      <c r="F38" s="508"/>
      <c r="G38" s="414" t="s">
        <v>448</v>
      </c>
    </row>
    <row r="39" spans="1:7" x14ac:dyDescent="0.15">
      <c r="A39" s="503" t="s">
        <v>381</v>
      </c>
      <c r="B39" s="509"/>
      <c r="C39" s="510" t="s">
        <v>382</v>
      </c>
      <c r="D39" s="506" t="s">
        <v>351</v>
      </c>
      <c r="E39" s="507">
        <v>5</v>
      </c>
      <c r="F39" s="508"/>
      <c r="G39" s="414" t="s">
        <v>448</v>
      </c>
    </row>
    <row r="40" spans="1:7" x14ac:dyDescent="0.15">
      <c r="A40" s="503" t="s">
        <v>383</v>
      </c>
      <c r="B40" s="509"/>
      <c r="C40" s="510" t="s">
        <v>384</v>
      </c>
      <c r="D40" s="506" t="s">
        <v>351</v>
      </c>
      <c r="E40" s="507">
        <v>5</v>
      </c>
      <c r="F40" s="508"/>
      <c r="G40" s="414" t="s">
        <v>448</v>
      </c>
    </row>
    <row r="41" spans="1:7" ht="24" x14ac:dyDescent="0.15">
      <c r="A41" s="503" t="s">
        <v>385</v>
      </c>
      <c r="B41" s="509"/>
      <c r="C41" s="510" t="s">
        <v>386</v>
      </c>
      <c r="D41" s="506" t="s">
        <v>351</v>
      </c>
      <c r="E41" s="507">
        <v>5</v>
      </c>
      <c r="F41" s="508"/>
      <c r="G41" s="414" t="s">
        <v>448</v>
      </c>
    </row>
    <row r="42" spans="1:7" x14ac:dyDescent="0.15">
      <c r="A42" s="503" t="s">
        <v>387</v>
      </c>
      <c r="B42" s="509"/>
      <c r="C42" s="510" t="s">
        <v>388</v>
      </c>
      <c r="D42" s="506" t="s">
        <v>351</v>
      </c>
      <c r="E42" s="507">
        <v>5</v>
      </c>
      <c r="F42" s="508"/>
      <c r="G42" s="414" t="s">
        <v>448</v>
      </c>
    </row>
    <row r="43" spans="1:7" x14ac:dyDescent="0.15">
      <c r="A43" s="503" t="s">
        <v>389</v>
      </c>
      <c r="B43" s="509"/>
      <c r="C43" s="510" t="s">
        <v>390</v>
      </c>
      <c r="D43" s="506" t="s">
        <v>351</v>
      </c>
      <c r="E43" s="507">
        <v>5</v>
      </c>
      <c r="F43" s="508"/>
      <c r="G43" s="414" t="s">
        <v>448</v>
      </c>
    </row>
    <row r="44" spans="1:7" x14ac:dyDescent="0.15">
      <c r="A44" s="503"/>
      <c r="B44" s="509"/>
      <c r="C44" s="510"/>
      <c r="D44" s="506"/>
      <c r="E44" s="507"/>
      <c r="F44" s="508"/>
      <c r="G44" s="414"/>
    </row>
    <row r="45" spans="1:7" x14ac:dyDescent="0.15">
      <c r="A45" s="503">
        <v>18.399999999999999</v>
      </c>
      <c r="B45" s="509" t="s">
        <v>391</v>
      </c>
      <c r="C45" s="510" t="s">
        <v>392</v>
      </c>
      <c r="D45" s="506"/>
      <c r="E45" s="507"/>
      <c r="F45" s="508"/>
      <c r="G45" s="414"/>
    </row>
    <row r="46" spans="1:7" x14ac:dyDescent="0.15">
      <c r="A46" s="503"/>
      <c r="B46" s="509"/>
      <c r="C46" s="510"/>
      <c r="D46" s="506"/>
      <c r="E46" s="507"/>
      <c r="F46" s="508"/>
      <c r="G46" s="414"/>
    </row>
    <row r="47" spans="1:7" x14ac:dyDescent="0.15">
      <c r="A47" s="503" t="s">
        <v>393</v>
      </c>
      <c r="B47" s="509"/>
      <c r="C47" s="510" t="s">
        <v>394</v>
      </c>
      <c r="D47" s="506" t="s">
        <v>395</v>
      </c>
      <c r="E47" s="507">
        <v>0.5</v>
      </c>
      <c r="F47" s="508"/>
      <c r="G47" s="414" t="s">
        <v>448</v>
      </c>
    </row>
    <row r="48" spans="1:7" x14ac:dyDescent="0.15">
      <c r="A48" s="503"/>
      <c r="B48" s="509"/>
      <c r="C48" s="510"/>
      <c r="D48" s="506"/>
      <c r="E48" s="507"/>
      <c r="F48" s="508"/>
      <c r="G48" s="414"/>
    </row>
    <row r="49" spans="1:7" ht="35.25" x14ac:dyDescent="0.15">
      <c r="A49" s="512" t="s">
        <v>396</v>
      </c>
      <c r="B49" s="513"/>
      <c r="C49" s="514" t="s">
        <v>397</v>
      </c>
      <c r="D49" s="506" t="s">
        <v>101</v>
      </c>
      <c r="E49" s="515">
        <v>10000</v>
      </c>
      <c r="F49" s="516"/>
      <c r="G49" s="414" t="s">
        <v>448</v>
      </c>
    </row>
    <row r="50" spans="1:7" x14ac:dyDescent="0.15">
      <c r="A50" s="512"/>
      <c r="B50" s="513"/>
      <c r="C50" s="514"/>
      <c r="D50" s="506"/>
      <c r="E50" s="515"/>
      <c r="F50" s="516"/>
      <c r="G50" s="414"/>
    </row>
    <row r="51" spans="1:7" ht="23.25" customHeight="1" x14ac:dyDescent="0.15">
      <c r="A51" s="517" t="s">
        <v>80</v>
      </c>
      <c r="B51" s="518"/>
      <c r="C51" s="519"/>
      <c r="D51" s="520"/>
      <c r="E51" s="521"/>
      <c r="F51" s="522"/>
      <c r="G51" s="658">
        <f>SUM(G9:G49)</f>
        <v>0</v>
      </c>
    </row>
  </sheetData>
  <mergeCells count="8">
    <mergeCell ref="F1:G1"/>
    <mergeCell ref="A2:A3"/>
    <mergeCell ref="B2:B3"/>
    <mergeCell ref="C2:C3"/>
    <mergeCell ref="D2:D3"/>
    <mergeCell ref="E2:E3"/>
    <mergeCell ref="F2:F3"/>
    <mergeCell ref="G2:G3"/>
  </mergeCells>
  <conditionalFormatting sqref="G5:G50">
    <cfRule type="cellIs" dxfId="27" priority="1" stopIfTrue="1" operator="lessThan">
      <formula>0.005</formula>
    </cfRule>
  </conditionalFormatting>
  <pageMargins left="0.70866141732283505" right="0.70866141732283505" top="0.74803149606299202" bottom="0.74803149606299202" header="0.31496062992126" footer="0.31496062992126"/>
  <pageSetup paperSize="9" firstPageNumber="98" orientation="portrait" useFirstPageNumber="1" r:id="rId1"/>
  <headerFooter>
    <oddHeader>&amp;LTender
Part C2: Pricing Date&amp;RC2.2
Bill Of Quantities</oddHead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J58"/>
  <sheetViews>
    <sheetView view="pageBreakPreview" zoomScale="85" zoomScaleNormal="85" zoomScaleSheetLayoutView="85" workbookViewId="0">
      <selection activeCell="I1" sqref="I1:M1048576"/>
    </sheetView>
  </sheetViews>
  <sheetFormatPr defaultColWidth="11.125" defaultRowHeight="14.25" x14ac:dyDescent="0.15"/>
  <cols>
    <col min="1" max="1" width="6.8515625" style="9" customWidth="1"/>
    <col min="2" max="3" width="3.9296875" style="9" customWidth="1"/>
    <col min="4" max="4" width="27.75390625" style="9" customWidth="1"/>
    <col min="5" max="5" width="4.26953125" style="9" bestFit="1" customWidth="1"/>
    <col min="6" max="6" width="4.15625" style="4" bestFit="1" customWidth="1"/>
    <col min="7" max="7" width="8.875" style="4" customWidth="1"/>
    <col min="8" max="8" width="12.24609375" style="660" bestFit="1" customWidth="1"/>
    <col min="9" max="16384" width="11.125" style="17"/>
  </cols>
  <sheetData>
    <row r="1" spans="1:10" ht="12" customHeight="1" x14ac:dyDescent="0.15"/>
    <row r="2" spans="1:10" ht="12" customHeight="1" x14ac:dyDescent="0.15">
      <c r="A2" s="101" t="s">
        <v>215</v>
      </c>
      <c r="B2" s="196"/>
      <c r="C2" s="196"/>
      <c r="H2" s="661" t="s">
        <v>104</v>
      </c>
    </row>
    <row r="3" spans="1:10" ht="11.25" customHeight="1" x14ac:dyDescent="0.15"/>
    <row r="4" spans="1:10" ht="12" customHeight="1" x14ac:dyDescent="0.15">
      <c r="A4" s="247"/>
      <c r="B4" s="248"/>
      <c r="C4" s="249"/>
      <c r="D4" s="250"/>
      <c r="E4" s="247"/>
      <c r="F4" s="251"/>
      <c r="G4" s="251"/>
      <c r="H4" s="662"/>
    </row>
    <row r="5" spans="1:10" ht="12" customHeight="1" x14ac:dyDescent="0.15">
      <c r="A5" s="170" t="s">
        <v>47</v>
      </c>
      <c r="B5" s="171" t="s">
        <v>48</v>
      </c>
      <c r="C5" s="172"/>
      <c r="D5" s="252"/>
      <c r="E5" s="170" t="s">
        <v>49</v>
      </c>
      <c r="F5" s="730" t="s">
        <v>316</v>
      </c>
      <c r="G5" s="118" t="s">
        <v>51</v>
      </c>
      <c r="H5" s="663" t="s">
        <v>52</v>
      </c>
    </row>
    <row r="6" spans="1:10" ht="12" customHeight="1" x14ac:dyDescent="0.15">
      <c r="A6" s="170" t="s">
        <v>53</v>
      </c>
      <c r="B6" s="175"/>
      <c r="C6" s="176"/>
      <c r="D6" s="253"/>
      <c r="E6" s="194"/>
      <c r="F6" s="254"/>
      <c r="G6" s="254"/>
      <c r="H6" s="664"/>
    </row>
    <row r="7" spans="1:10" ht="12" customHeight="1" x14ac:dyDescent="0.15">
      <c r="A7" s="255"/>
      <c r="B7" s="256"/>
      <c r="C7" s="257"/>
      <c r="D7" s="258"/>
      <c r="E7" s="255"/>
      <c r="F7" s="259"/>
      <c r="G7" s="259"/>
      <c r="H7" s="665"/>
    </row>
    <row r="8" spans="1:10" ht="12" customHeight="1" x14ac:dyDescent="0.15">
      <c r="A8" s="184"/>
      <c r="B8" s="185"/>
      <c r="C8" s="186"/>
      <c r="D8" s="187"/>
      <c r="E8" s="184"/>
      <c r="F8" s="133"/>
      <c r="G8" s="133"/>
      <c r="H8" s="634" t="str">
        <f t="shared" ref="H8:H16" si="0">IF(OR(AND(F8="Prov",G8="Sum"),(G8="PC Sum")),". . . . . . . . .00",IF(ISERR(F8*G8),"",IF(F8*G8=0,"",ROUND(F8*G8,2))))</f>
        <v/>
      </c>
    </row>
    <row r="9" spans="1:10" ht="12" customHeight="1" x14ac:dyDescent="0.15">
      <c r="A9" s="189">
        <v>2100</v>
      </c>
      <c r="B9" s="190" t="s">
        <v>105</v>
      </c>
      <c r="D9" s="260"/>
      <c r="E9" s="192"/>
      <c r="F9" s="197"/>
      <c r="G9" s="261"/>
      <c r="H9" s="634" t="str">
        <f t="shared" si="0"/>
        <v/>
      </c>
    </row>
    <row r="10" spans="1:10" ht="12" customHeight="1" x14ac:dyDescent="0.15">
      <c r="A10" s="192"/>
      <c r="B10" s="190"/>
      <c r="D10" s="260"/>
      <c r="E10" s="192"/>
      <c r="F10" s="197"/>
      <c r="G10" s="261"/>
      <c r="H10" s="634" t="str">
        <f t="shared" si="0"/>
        <v/>
      </c>
    </row>
    <row r="11" spans="1:10" ht="12" customHeight="1" x14ac:dyDescent="0.15">
      <c r="A11" s="192"/>
      <c r="B11" s="193"/>
      <c r="D11" s="191"/>
      <c r="E11" s="192"/>
      <c r="F11" s="197"/>
      <c r="G11" s="261"/>
      <c r="H11" s="634" t="str">
        <f t="shared" si="0"/>
        <v/>
      </c>
    </row>
    <row r="12" spans="1:10" ht="12" customHeight="1" x14ac:dyDescent="0.15">
      <c r="A12" s="262" t="s">
        <v>218</v>
      </c>
      <c r="B12" s="195" t="s">
        <v>106</v>
      </c>
      <c r="C12" s="196"/>
      <c r="D12" s="253"/>
      <c r="E12" s="192"/>
      <c r="F12" s="197"/>
      <c r="G12" s="261"/>
      <c r="H12" s="634" t="str">
        <f t="shared" si="0"/>
        <v/>
      </c>
    </row>
    <row r="13" spans="1:10" ht="12" customHeight="1" x14ac:dyDescent="0.15">
      <c r="A13" s="192"/>
      <c r="B13" s="193"/>
      <c r="D13" s="191"/>
      <c r="E13" s="192"/>
      <c r="F13" s="197"/>
      <c r="G13" s="261"/>
      <c r="H13" s="634" t="str">
        <f t="shared" si="0"/>
        <v/>
      </c>
    </row>
    <row r="14" spans="1:10" ht="12" customHeight="1" x14ac:dyDescent="0.15">
      <c r="A14" s="192"/>
      <c r="B14" s="40" t="s">
        <v>106</v>
      </c>
      <c r="D14" s="191"/>
      <c r="E14" s="192"/>
      <c r="F14" s="197"/>
      <c r="G14" s="261"/>
      <c r="H14" s="634" t="str">
        <f t="shared" si="0"/>
        <v/>
      </c>
    </row>
    <row r="15" spans="1:10" ht="22.5" customHeight="1" x14ac:dyDescent="0.15">
      <c r="A15" s="192"/>
      <c r="B15" s="821" t="s">
        <v>307</v>
      </c>
      <c r="C15" s="781"/>
      <c r="D15" s="792"/>
      <c r="E15" s="192"/>
      <c r="F15" s="197"/>
      <c r="G15" s="261"/>
      <c r="H15" s="634" t="str">
        <f t="shared" si="0"/>
        <v/>
      </c>
      <c r="I15" s="145"/>
      <c r="J15" s="1"/>
    </row>
    <row r="16" spans="1:10" ht="12" customHeight="1" x14ac:dyDescent="0.15">
      <c r="A16" s="192"/>
      <c r="B16" s="40" t="s">
        <v>308</v>
      </c>
      <c r="D16" s="191"/>
      <c r="E16" s="192"/>
      <c r="F16" s="197"/>
      <c r="G16" s="261"/>
      <c r="H16" s="634" t="str">
        <f t="shared" si="0"/>
        <v/>
      </c>
      <c r="I16" s="145"/>
      <c r="J16" s="1"/>
    </row>
    <row r="17" spans="1:10" ht="12" customHeight="1" x14ac:dyDescent="0.15">
      <c r="A17" s="192"/>
      <c r="B17" s="40"/>
      <c r="D17" s="191"/>
      <c r="E17" s="192"/>
      <c r="F17" s="197"/>
      <c r="G17" s="261"/>
      <c r="H17" s="634"/>
      <c r="I17" s="145"/>
      <c r="J17" s="1"/>
    </row>
    <row r="18" spans="1:10" ht="12" customHeight="1" x14ac:dyDescent="0.15">
      <c r="A18" s="192"/>
      <c r="B18" s="40" t="s">
        <v>309</v>
      </c>
      <c r="D18" s="191"/>
      <c r="E18" s="471" t="s">
        <v>113</v>
      </c>
      <c r="F18" s="470">
        <v>375</v>
      </c>
      <c r="G18" s="469"/>
      <c r="H18" s="635" t="s">
        <v>433</v>
      </c>
      <c r="I18" s="145"/>
      <c r="J18" s="1"/>
    </row>
    <row r="19" spans="1:10" ht="12" customHeight="1" x14ac:dyDescent="0.15">
      <c r="A19" s="192"/>
      <c r="B19" s="40"/>
      <c r="D19" s="191"/>
      <c r="E19" s="471"/>
      <c r="F19" s="470"/>
      <c r="G19" s="469"/>
      <c r="H19" s="634"/>
      <c r="I19" s="145"/>
      <c r="J19" s="1"/>
    </row>
    <row r="20" spans="1:10" ht="12" customHeight="1" x14ac:dyDescent="0.15">
      <c r="A20" s="192"/>
      <c r="B20" s="40" t="s">
        <v>310</v>
      </c>
      <c r="D20" s="191"/>
      <c r="E20" s="471" t="s">
        <v>113</v>
      </c>
      <c r="F20" s="470">
        <v>100</v>
      </c>
      <c r="G20" s="469"/>
      <c r="H20" s="635" t="s">
        <v>433</v>
      </c>
    </row>
    <row r="21" spans="1:10" ht="12" customHeight="1" x14ac:dyDescent="0.15">
      <c r="A21" s="192"/>
      <c r="B21" s="40"/>
      <c r="D21" s="191"/>
      <c r="E21" s="471"/>
      <c r="F21" s="470"/>
      <c r="G21" s="469"/>
      <c r="H21" s="634"/>
    </row>
    <row r="22" spans="1:10" ht="30.75" customHeight="1" x14ac:dyDescent="0.15">
      <c r="A22" s="192"/>
      <c r="B22" s="821" t="s">
        <v>311</v>
      </c>
      <c r="C22" s="781"/>
      <c r="D22" s="792"/>
      <c r="E22" s="471" t="s">
        <v>113</v>
      </c>
      <c r="F22" s="470">
        <v>120</v>
      </c>
      <c r="G22" s="469"/>
      <c r="H22" s="635" t="s">
        <v>433</v>
      </c>
    </row>
    <row r="23" spans="1:10" ht="12" customHeight="1" x14ac:dyDescent="0.15">
      <c r="A23" s="368"/>
      <c r="B23" s="40"/>
      <c r="C23" s="100"/>
      <c r="D23" s="238"/>
      <c r="E23" s="471"/>
      <c r="F23" s="470"/>
      <c r="G23" s="469"/>
      <c r="H23" s="634"/>
    </row>
    <row r="24" spans="1:10" ht="12" customHeight="1" x14ac:dyDescent="0.15">
      <c r="A24" s="262" t="s">
        <v>219</v>
      </c>
      <c r="B24" s="821" t="s">
        <v>407</v>
      </c>
      <c r="C24" s="781"/>
      <c r="D24" s="792"/>
      <c r="E24" s="471"/>
      <c r="F24" s="470"/>
      <c r="G24" s="469"/>
      <c r="H24" s="634"/>
    </row>
    <row r="25" spans="1:10" ht="32.450000000000003" customHeight="1" x14ac:dyDescent="0.15">
      <c r="A25" s="192"/>
      <c r="B25" s="821"/>
      <c r="C25" s="781"/>
      <c r="D25" s="792"/>
      <c r="E25" s="471" t="s">
        <v>119</v>
      </c>
      <c r="F25" s="470">
        <v>2500</v>
      </c>
      <c r="G25" s="469"/>
      <c r="H25" s="635" t="s">
        <v>433</v>
      </c>
    </row>
    <row r="26" spans="1:10" ht="12" customHeight="1" x14ac:dyDescent="0.15">
      <c r="A26" s="192"/>
      <c r="B26" s="40"/>
      <c r="D26" s="191"/>
      <c r="E26" s="471"/>
      <c r="F26" s="470"/>
      <c r="G26" s="469"/>
      <c r="H26" s="634"/>
    </row>
    <row r="27" spans="1:10" ht="24.75" customHeight="1" x14ac:dyDescent="0.15">
      <c r="A27" s="192"/>
      <c r="B27" s="821" t="s">
        <v>312</v>
      </c>
      <c r="C27" s="781"/>
      <c r="D27" s="792"/>
      <c r="E27" s="471" t="s">
        <v>82</v>
      </c>
      <c r="F27" s="470">
        <v>600</v>
      </c>
      <c r="G27" s="469"/>
      <c r="H27" s="635" t="s">
        <v>433</v>
      </c>
    </row>
    <row r="28" spans="1:10" ht="12" customHeight="1" x14ac:dyDescent="0.15">
      <c r="A28" s="192"/>
      <c r="B28" s="193"/>
      <c r="D28" s="191"/>
      <c r="E28" s="192"/>
      <c r="F28" s="197"/>
      <c r="G28" s="261"/>
      <c r="H28" s="634"/>
    </row>
    <row r="29" spans="1:10" ht="12" customHeight="1" x14ac:dyDescent="0.15">
      <c r="A29" s="192"/>
      <c r="B29" s="193"/>
      <c r="D29" s="191"/>
      <c r="E29" s="192"/>
      <c r="F29" s="197"/>
      <c r="G29" s="261"/>
      <c r="H29" s="634"/>
    </row>
    <row r="30" spans="1:10" ht="12" customHeight="1" x14ac:dyDescent="0.15">
      <c r="A30" s="192"/>
      <c r="B30" s="193"/>
      <c r="D30" s="191"/>
      <c r="E30" s="192"/>
      <c r="F30" s="197"/>
      <c r="G30" s="261"/>
      <c r="H30" s="634"/>
    </row>
    <row r="31" spans="1:10" ht="12" customHeight="1" x14ac:dyDescent="0.15">
      <c r="A31" s="194"/>
      <c r="B31" s="195"/>
      <c r="C31" s="196"/>
      <c r="D31" s="253"/>
      <c r="E31" s="178"/>
      <c r="F31" s="263"/>
      <c r="G31" s="264"/>
      <c r="H31" s="634" t="str">
        <f t="shared" ref="H31:H50" si="1">IF(OR(AND(F31="Prov",G31="Sum"),(G31="PC Sum")),". . . . . . . . .00",IF(ISERR(F31*G31),"",IF(F31*G31=0,"",ROUND(F31*G31,2))))</f>
        <v/>
      </c>
    </row>
    <row r="32" spans="1:10" ht="12" customHeight="1" x14ac:dyDescent="0.15">
      <c r="A32" s="194"/>
      <c r="B32" s="195"/>
      <c r="C32" s="196"/>
      <c r="D32" s="253"/>
      <c r="E32" s="178"/>
      <c r="F32" s="263"/>
      <c r="G32" s="264"/>
      <c r="H32" s="634" t="str">
        <f t="shared" si="1"/>
        <v/>
      </c>
    </row>
    <row r="33" spans="1:8" ht="12" customHeight="1" x14ac:dyDescent="0.15">
      <c r="A33" s="192"/>
      <c r="B33" s="195"/>
      <c r="D33" s="191"/>
      <c r="E33" s="178"/>
      <c r="F33" s="263"/>
      <c r="G33" s="264"/>
      <c r="H33" s="634" t="str">
        <f t="shared" si="1"/>
        <v/>
      </c>
    </row>
    <row r="34" spans="1:8" ht="12" customHeight="1" x14ac:dyDescent="0.15">
      <c r="A34" s="192"/>
      <c r="B34" s="195"/>
      <c r="D34" s="191"/>
      <c r="E34" s="178"/>
      <c r="F34" s="263"/>
      <c r="G34" s="264"/>
      <c r="H34" s="634" t="str">
        <f t="shared" si="1"/>
        <v/>
      </c>
    </row>
    <row r="35" spans="1:8" ht="12" customHeight="1" x14ac:dyDescent="0.15">
      <c r="A35" s="192"/>
      <c r="B35" s="193"/>
      <c r="D35" s="191"/>
      <c r="E35" s="178"/>
      <c r="F35" s="263"/>
      <c r="G35" s="264"/>
      <c r="H35" s="634" t="str">
        <f t="shared" si="1"/>
        <v/>
      </c>
    </row>
    <row r="36" spans="1:8" ht="12" customHeight="1" x14ac:dyDescent="0.15">
      <c r="A36" s="192"/>
      <c r="B36" s="193"/>
      <c r="D36" s="191"/>
      <c r="E36" s="178"/>
      <c r="F36" s="263"/>
      <c r="G36" s="264"/>
      <c r="H36" s="634" t="str">
        <f t="shared" si="1"/>
        <v/>
      </c>
    </row>
    <row r="37" spans="1:8" ht="12" customHeight="1" x14ac:dyDescent="0.15">
      <c r="A37" s="192"/>
      <c r="B37" s="193"/>
      <c r="D37" s="191"/>
      <c r="E37" s="178"/>
      <c r="F37" s="263"/>
      <c r="G37" s="264"/>
      <c r="H37" s="634" t="str">
        <f t="shared" si="1"/>
        <v/>
      </c>
    </row>
    <row r="38" spans="1:8" ht="12" customHeight="1" x14ac:dyDescent="0.15">
      <c r="A38" s="192"/>
      <c r="B38" s="193"/>
      <c r="D38" s="191"/>
      <c r="E38" s="178"/>
      <c r="F38" s="263"/>
      <c r="G38" s="264"/>
      <c r="H38" s="634" t="str">
        <f t="shared" si="1"/>
        <v/>
      </c>
    </row>
    <row r="39" spans="1:8" ht="12" customHeight="1" x14ac:dyDescent="0.15">
      <c r="A39" s="192"/>
      <c r="B39" s="193"/>
      <c r="D39" s="191"/>
      <c r="E39" s="178"/>
      <c r="F39" s="263"/>
      <c r="G39" s="264"/>
      <c r="H39" s="634" t="str">
        <f t="shared" si="1"/>
        <v/>
      </c>
    </row>
    <row r="40" spans="1:8" ht="12" customHeight="1" x14ac:dyDescent="0.15">
      <c r="A40" s="194"/>
      <c r="B40" s="195"/>
      <c r="C40" s="196"/>
      <c r="D40" s="253"/>
      <c r="E40" s="178"/>
      <c r="F40" s="263"/>
      <c r="G40" s="264"/>
      <c r="H40" s="634" t="str">
        <f t="shared" si="1"/>
        <v/>
      </c>
    </row>
    <row r="41" spans="1:8" ht="12" customHeight="1" x14ac:dyDescent="0.15">
      <c r="A41" s="192"/>
      <c r="B41" s="195"/>
      <c r="D41" s="253"/>
      <c r="E41" s="178"/>
      <c r="F41" s="263"/>
      <c r="G41" s="264"/>
      <c r="H41" s="634" t="str">
        <f t="shared" si="1"/>
        <v/>
      </c>
    </row>
    <row r="42" spans="1:8" ht="12" customHeight="1" x14ac:dyDescent="0.15">
      <c r="A42" s="192"/>
      <c r="B42" s="195"/>
      <c r="D42" s="253"/>
      <c r="E42" s="178"/>
      <c r="F42" s="263"/>
      <c r="G42" s="264"/>
      <c r="H42" s="634" t="str">
        <f t="shared" si="1"/>
        <v/>
      </c>
    </row>
    <row r="43" spans="1:8" ht="12" customHeight="1" x14ac:dyDescent="0.15">
      <c r="A43" s="192"/>
      <c r="B43" s="193"/>
      <c r="D43" s="191"/>
      <c r="E43" s="178"/>
      <c r="F43" s="263"/>
      <c r="G43" s="264"/>
      <c r="H43" s="634" t="str">
        <f t="shared" si="1"/>
        <v/>
      </c>
    </row>
    <row r="44" spans="1:8" ht="12" customHeight="1" x14ac:dyDescent="0.15">
      <c r="A44" s="192"/>
      <c r="B44" s="193"/>
      <c r="D44" s="191"/>
      <c r="E44" s="178"/>
      <c r="F44" s="263"/>
      <c r="G44" s="264"/>
      <c r="H44" s="634" t="str">
        <f t="shared" si="1"/>
        <v/>
      </c>
    </row>
    <row r="45" spans="1:8" ht="12" customHeight="1" x14ac:dyDescent="0.15">
      <c r="A45" s="192"/>
      <c r="B45" s="193"/>
      <c r="D45" s="191"/>
      <c r="E45" s="178"/>
      <c r="F45" s="263"/>
      <c r="G45" s="264"/>
      <c r="H45" s="634" t="str">
        <f t="shared" si="1"/>
        <v/>
      </c>
    </row>
    <row r="46" spans="1:8" ht="12" customHeight="1" x14ac:dyDescent="0.15">
      <c r="A46" s="192"/>
      <c r="B46" s="193"/>
      <c r="D46" s="191"/>
      <c r="E46" s="178"/>
      <c r="F46" s="263"/>
      <c r="G46" s="264"/>
      <c r="H46" s="634" t="str">
        <f t="shared" si="1"/>
        <v/>
      </c>
    </row>
    <row r="47" spans="1:8" ht="12" customHeight="1" x14ac:dyDescent="0.15">
      <c r="A47" s="192"/>
      <c r="B47" s="193"/>
      <c r="D47" s="191"/>
      <c r="E47" s="178"/>
      <c r="F47" s="263"/>
      <c r="G47" s="264"/>
      <c r="H47" s="634" t="str">
        <f t="shared" si="1"/>
        <v/>
      </c>
    </row>
    <row r="48" spans="1:8" ht="12" customHeight="1" x14ac:dyDescent="0.15">
      <c r="A48" s="192"/>
      <c r="B48" s="193"/>
      <c r="D48" s="191"/>
      <c r="E48" s="178"/>
      <c r="F48" s="263"/>
      <c r="G48" s="264"/>
      <c r="H48" s="634" t="str">
        <f t="shared" si="1"/>
        <v/>
      </c>
    </row>
    <row r="49" spans="1:8" ht="12" customHeight="1" x14ac:dyDescent="0.15">
      <c r="A49" s="194"/>
      <c r="B49" s="195"/>
      <c r="C49" s="196"/>
      <c r="D49" s="253"/>
      <c r="E49" s="178"/>
      <c r="F49" s="138"/>
      <c r="G49" s="138"/>
      <c r="H49" s="634" t="str">
        <f t="shared" si="1"/>
        <v/>
      </c>
    </row>
    <row r="50" spans="1:8" ht="12" customHeight="1" x14ac:dyDescent="0.15">
      <c r="A50" s="192"/>
      <c r="B50" s="195"/>
      <c r="D50" s="253"/>
      <c r="E50" s="178"/>
      <c r="F50" s="263"/>
      <c r="G50" s="264"/>
      <c r="H50" s="634" t="str">
        <f t="shared" si="1"/>
        <v/>
      </c>
    </row>
    <row r="51" spans="1:8" ht="12" customHeight="1" x14ac:dyDescent="0.15">
      <c r="A51" s="192"/>
      <c r="B51" s="193"/>
      <c r="D51" s="191"/>
      <c r="E51" s="178"/>
      <c r="F51" s="263"/>
      <c r="G51" s="264"/>
      <c r="H51" s="634"/>
    </row>
    <row r="52" spans="1:8" ht="12" customHeight="1" x14ac:dyDescent="0.15">
      <c r="A52" s="192"/>
      <c r="B52" s="193"/>
      <c r="D52" s="191"/>
      <c r="E52" s="178"/>
      <c r="F52" s="263"/>
      <c r="G52" s="264"/>
      <c r="H52" s="634"/>
    </row>
    <row r="53" spans="1:8" ht="12" customHeight="1" x14ac:dyDescent="0.15">
      <c r="A53" s="192"/>
      <c r="B53" s="193"/>
      <c r="D53" s="191"/>
      <c r="E53" s="178"/>
      <c r="F53" s="263"/>
      <c r="G53" s="264"/>
      <c r="H53" s="634"/>
    </row>
    <row r="54" spans="1:8" ht="12" customHeight="1" x14ac:dyDescent="0.15">
      <c r="A54" s="184"/>
      <c r="B54" s="185"/>
      <c r="C54" s="186"/>
      <c r="D54" s="186"/>
      <c r="E54" s="167"/>
      <c r="F54" s="8"/>
      <c r="G54" s="156"/>
      <c r="H54" s="636"/>
    </row>
    <row r="55" spans="1:8" ht="12" customHeight="1" x14ac:dyDescent="0.15">
      <c r="A55" s="170" t="s">
        <v>107</v>
      </c>
      <c r="B55" s="195" t="s">
        <v>80</v>
      </c>
      <c r="C55" s="196"/>
      <c r="E55" s="11"/>
      <c r="G55" s="157"/>
      <c r="H55" s="620">
        <f>SUM(H18:H27)</f>
        <v>0</v>
      </c>
    </row>
    <row r="56" spans="1:8" ht="12" customHeight="1" x14ac:dyDescent="0.15">
      <c r="A56" s="202"/>
      <c r="B56" s="203"/>
      <c r="C56" s="161"/>
      <c r="D56" s="161"/>
      <c r="E56" s="162"/>
      <c r="F56" s="107"/>
      <c r="G56" s="158"/>
      <c r="H56" s="666"/>
    </row>
    <row r="57" spans="1:8" ht="12" customHeight="1" x14ac:dyDescent="0.15">
      <c r="E57" s="11"/>
    </row>
    <row r="58" spans="1:8" ht="12" customHeight="1" x14ac:dyDescent="0.15">
      <c r="E58" s="11"/>
    </row>
  </sheetData>
  <mergeCells count="4">
    <mergeCell ref="B27:D27"/>
    <mergeCell ref="B22:D22"/>
    <mergeCell ref="B15:D15"/>
    <mergeCell ref="B24:D25"/>
  </mergeCells>
  <pageMargins left="0.70866141732283505" right="0.70866141732283505" top="0.74803149606299202" bottom="0.74803149606299202" header="0.31496062992126" footer="0.31496062992126"/>
  <pageSetup paperSize="9" firstPageNumber="99" orientation="portrait" useFirstPageNumber="1" r:id="rId1"/>
  <headerFooter>
    <oddHeader>&amp;LTender
Part C2: Pricing Data&amp;RC2.2
Bill Of Quantities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A1:F51"/>
  <sheetViews>
    <sheetView view="pageBreakPreview" zoomScale="70" zoomScaleNormal="100" zoomScaleSheetLayoutView="70" workbookViewId="0">
      <selection activeCell="Q15" sqref="Q15"/>
    </sheetView>
  </sheetViews>
  <sheetFormatPr defaultColWidth="8.875" defaultRowHeight="12.75" x14ac:dyDescent="0.15"/>
  <cols>
    <col min="1" max="1" width="7.078125" style="100" customWidth="1"/>
    <col min="2" max="2" width="43.265625" style="100" customWidth="1"/>
    <col min="3" max="3" width="3.9296875" style="100" bestFit="1" customWidth="1"/>
    <col min="4" max="4" width="3.8203125" style="100" bestFit="1" customWidth="1"/>
    <col min="5" max="5" width="5.953125" style="493" bestFit="1" customWidth="1"/>
    <col min="6" max="6" width="8.3125" style="491" bestFit="1" customWidth="1"/>
    <col min="7" max="16384" width="8.875" style="100"/>
  </cols>
  <sheetData>
    <row r="1" spans="1:6" x14ac:dyDescent="0.15">
      <c r="A1" s="731"/>
      <c r="B1" s="732" t="s">
        <v>313</v>
      </c>
      <c r="C1" s="733"/>
      <c r="D1" s="734"/>
      <c r="E1" s="735"/>
      <c r="F1" s="736"/>
    </row>
    <row r="2" spans="1:6" x14ac:dyDescent="0.15">
      <c r="A2" s="737" t="s">
        <v>314</v>
      </c>
      <c r="B2" s="472" t="s">
        <v>315</v>
      </c>
      <c r="C2" s="473"/>
      <c r="D2" s="474"/>
      <c r="E2" s="738"/>
      <c r="F2" s="739"/>
    </row>
    <row r="3" spans="1:6" x14ac:dyDescent="0.15">
      <c r="A3" s="740"/>
      <c r="B3" s="475"/>
      <c r="C3" s="476"/>
      <c r="D3" s="477"/>
      <c r="E3" s="822"/>
      <c r="F3" s="823"/>
    </row>
    <row r="4" spans="1:6" x14ac:dyDescent="0.15">
      <c r="A4" s="741" t="s">
        <v>47</v>
      </c>
      <c r="B4" s="607" t="s">
        <v>48</v>
      </c>
      <c r="C4" s="608" t="s">
        <v>49</v>
      </c>
      <c r="D4" s="668" t="s">
        <v>316</v>
      </c>
      <c r="E4" s="667" t="s">
        <v>51</v>
      </c>
      <c r="F4" s="742" t="s">
        <v>52</v>
      </c>
    </row>
    <row r="5" spans="1:6" x14ac:dyDescent="0.15">
      <c r="A5" s="743"/>
      <c r="B5" s="479"/>
      <c r="C5" s="471"/>
      <c r="D5" s="470"/>
      <c r="E5" s="462"/>
      <c r="F5" s="744"/>
    </row>
    <row r="6" spans="1:6" x14ac:dyDescent="0.15">
      <c r="A6" s="743" t="s">
        <v>317</v>
      </c>
      <c r="B6" s="479" t="s">
        <v>318</v>
      </c>
      <c r="C6" s="471"/>
      <c r="D6" s="470"/>
      <c r="E6" s="462"/>
      <c r="F6" s="744"/>
    </row>
    <row r="7" spans="1:6" ht="24" x14ac:dyDescent="0.15">
      <c r="A7" s="743"/>
      <c r="B7" s="479" t="s">
        <v>319</v>
      </c>
      <c r="C7" s="471"/>
      <c r="D7" s="470"/>
      <c r="E7" s="462"/>
      <c r="F7" s="744"/>
    </row>
    <row r="8" spans="1:6" x14ac:dyDescent="0.15">
      <c r="A8" s="743"/>
      <c r="B8" s="479" t="s">
        <v>320</v>
      </c>
      <c r="C8" s="471" t="s">
        <v>113</v>
      </c>
      <c r="D8" s="470">
        <v>193.79999999999998</v>
      </c>
      <c r="E8" s="462"/>
      <c r="F8" s="744"/>
    </row>
    <row r="9" spans="1:6" x14ac:dyDescent="0.15">
      <c r="A9" s="743"/>
      <c r="B9" s="479"/>
      <c r="C9" s="471"/>
      <c r="D9" s="470"/>
      <c r="E9" s="462"/>
      <c r="F9" s="744"/>
    </row>
    <row r="10" spans="1:6" x14ac:dyDescent="0.15">
      <c r="A10" s="743"/>
      <c r="B10" s="479" t="s">
        <v>321</v>
      </c>
      <c r="C10" s="471" t="s">
        <v>113</v>
      </c>
      <c r="D10" s="470">
        <v>9.69</v>
      </c>
      <c r="E10" s="462"/>
      <c r="F10" s="744"/>
    </row>
    <row r="11" spans="1:6" x14ac:dyDescent="0.15">
      <c r="A11" s="743"/>
      <c r="B11" s="479"/>
      <c r="C11" s="471"/>
      <c r="D11" s="470"/>
      <c r="E11" s="462"/>
      <c r="F11" s="744"/>
    </row>
    <row r="12" spans="1:6" x14ac:dyDescent="0.15">
      <c r="A12" s="743" t="s">
        <v>322</v>
      </c>
      <c r="B12" s="479" t="s">
        <v>323</v>
      </c>
      <c r="C12" s="471"/>
      <c r="D12" s="470"/>
      <c r="E12" s="462"/>
      <c r="F12" s="744"/>
    </row>
    <row r="13" spans="1:6" x14ac:dyDescent="0.15">
      <c r="A13" s="743"/>
      <c r="B13" s="40" t="s">
        <v>324</v>
      </c>
      <c r="C13" s="471" t="s">
        <v>113</v>
      </c>
      <c r="D13" s="470">
        <v>135.65999999999997</v>
      </c>
      <c r="E13" s="462"/>
      <c r="F13" s="744"/>
    </row>
    <row r="14" spans="1:6" x14ac:dyDescent="0.15">
      <c r="A14" s="743"/>
      <c r="B14" s="40"/>
      <c r="C14" s="471"/>
      <c r="D14" s="470"/>
      <c r="E14" s="462"/>
      <c r="F14" s="744"/>
    </row>
    <row r="15" spans="1:6" x14ac:dyDescent="0.15">
      <c r="A15" s="743"/>
      <c r="B15" s="40" t="s">
        <v>325</v>
      </c>
      <c r="C15" s="471" t="s">
        <v>113</v>
      </c>
      <c r="D15" s="470">
        <v>38.76</v>
      </c>
      <c r="E15" s="462"/>
      <c r="F15" s="744"/>
    </row>
    <row r="16" spans="1:6" ht="24" x14ac:dyDescent="0.15">
      <c r="A16" s="743"/>
      <c r="B16" s="460" t="s">
        <v>326</v>
      </c>
      <c r="C16" s="471"/>
      <c r="D16" s="470"/>
      <c r="E16" s="462"/>
      <c r="F16" s="744"/>
    </row>
    <row r="17" spans="1:6" x14ac:dyDescent="0.15">
      <c r="A17" s="743"/>
      <c r="B17" s="40" t="s">
        <v>327</v>
      </c>
      <c r="C17" s="471" t="s">
        <v>113</v>
      </c>
      <c r="D17" s="470">
        <v>10</v>
      </c>
      <c r="E17" s="462"/>
      <c r="F17" s="744" t="s">
        <v>452</v>
      </c>
    </row>
    <row r="18" spans="1:6" x14ac:dyDescent="0.15">
      <c r="A18" s="743"/>
      <c r="B18" s="40"/>
      <c r="C18" s="471"/>
      <c r="D18" s="470"/>
      <c r="E18" s="462"/>
      <c r="F18" s="744"/>
    </row>
    <row r="19" spans="1:6" x14ac:dyDescent="0.15">
      <c r="A19" s="743"/>
      <c r="B19" s="40" t="s">
        <v>328</v>
      </c>
      <c r="C19" s="471" t="s">
        <v>113</v>
      </c>
      <c r="D19" s="470">
        <v>10</v>
      </c>
      <c r="E19" s="462"/>
      <c r="F19" s="744" t="s">
        <v>452</v>
      </c>
    </row>
    <row r="20" spans="1:6" x14ac:dyDescent="0.15">
      <c r="A20" s="743"/>
      <c r="B20" s="40"/>
      <c r="C20" s="471"/>
      <c r="D20" s="470"/>
      <c r="E20" s="462"/>
      <c r="F20" s="744"/>
    </row>
    <row r="21" spans="1:6" x14ac:dyDescent="0.15">
      <c r="A21" s="743" t="s">
        <v>329</v>
      </c>
      <c r="B21" s="479" t="s">
        <v>341</v>
      </c>
      <c r="C21" s="471"/>
      <c r="D21" s="470"/>
      <c r="E21" s="462"/>
      <c r="F21" s="744"/>
    </row>
    <row r="22" spans="1:6" x14ac:dyDescent="0.15">
      <c r="A22" s="743"/>
      <c r="B22" s="40" t="s">
        <v>330</v>
      </c>
      <c r="C22" s="471"/>
      <c r="D22" s="470"/>
      <c r="E22" s="462"/>
      <c r="F22" s="744"/>
    </row>
    <row r="23" spans="1:6" x14ac:dyDescent="0.15">
      <c r="A23" s="743"/>
      <c r="B23" s="40"/>
      <c r="C23" s="471"/>
      <c r="D23" s="470"/>
      <c r="E23" s="669"/>
      <c r="F23" s="744"/>
    </row>
    <row r="24" spans="1:6" x14ac:dyDescent="0.15">
      <c r="A24" s="743"/>
      <c r="B24" s="40" t="s">
        <v>449</v>
      </c>
      <c r="C24" s="471" t="s">
        <v>119</v>
      </c>
      <c r="D24" s="763">
        <v>98.5</v>
      </c>
      <c r="E24" s="669"/>
      <c r="F24" s="744"/>
    </row>
    <row r="25" spans="1:6" x14ac:dyDescent="0.15">
      <c r="A25" s="743"/>
      <c r="B25" s="40"/>
      <c r="C25" s="471"/>
      <c r="D25" s="470"/>
      <c r="E25" s="669"/>
      <c r="F25" s="744"/>
    </row>
    <row r="26" spans="1:6" x14ac:dyDescent="0.15">
      <c r="A26" s="743"/>
      <c r="B26" s="40" t="s">
        <v>450</v>
      </c>
      <c r="C26" s="471" t="s">
        <v>119</v>
      </c>
      <c r="D26" s="470">
        <v>29</v>
      </c>
      <c r="E26" s="669"/>
      <c r="F26" s="744"/>
    </row>
    <row r="27" spans="1:6" x14ac:dyDescent="0.15">
      <c r="A27" s="743"/>
      <c r="B27" s="40"/>
      <c r="C27" s="471"/>
      <c r="D27" s="470"/>
      <c r="E27" s="669"/>
      <c r="F27" s="744"/>
    </row>
    <row r="28" spans="1:6" x14ac:dyDescent="0.15">
      <c r="A28" s="743"/>
      <c r="B28" s="40" t="s">
        <v>451</v>
      </c>
      <c r="C28" s="471" t="s">
        <v>119</v>
      </c>
      <c r="D28" s="470">
        <v>34</v>
      </c>
      <c r="E28" s="669"/>
      <c r="F28" s="744"/>
    </row>
    <row r="29" spans="1:6" x14ac:dyDescent="0.15">
      <c r="A29" s="743"/>
      <c r="B29" s="40"/>
      <c r="C29" s="471"/>
      <c r="D29" s="470"/>
      <c r="E29" s="462"/>
      <c r="F29" s="744"/>
    </row>
    <row r="30" spans="1:6" ht="24" x14ac:dyDescent="0.15">
      <c r="A30" s="743" t="s">
        <v>331</v>
      </c>
      <c r="B30" s="460" t="s">
        <v>332</v>
      </c>
      <c r="C30" s="471"/>
      <c r="D30" s="470"/>
      <c r="E30" s="462"/>
      <c r="F30" s="744"/>
    </row>
    <row r="31" spans="1:6" x14ac:dyDescent="0.15">
      <c r="A31" s="743"/>
      <c r="B31" s="40" t="s">
        <v>333</v>
      </c>
      <c r="C31" s="471"/>
      <c r="D31" s="470"/>
      <c r="E31" s="462"/>
      <c r="F31" s="744"/>
    </row>
    <row r="32" spans="1:6" x14ac:dyDescent="0.15">
      <c r="A32" s="743"/>
      <c r="B32" s="40" t="s">
        <v>436</v>
      </c>
      <c r="C32" s="471"/>
      <c r="D32" s="470"/>
      <c r="E32" s="462"/>
      <c r="F32" s="744"/>
    </row>
    <row r="33" spans="1:6" x14ac:dyDescent="0.15">
      <c r="A33" s="743"/>
      <c r="B33" s="40" t="s">
        <v>415</v>
      </c>
      <c r="C33" s="471"/>
      <c r="D33" s="470"/>
      <c r="E33" s="462"/>
      <c r="F33" s="744"/>
    </row>
    <row r="34" spans="1:6" x14ac:dyDescent="0.15">
      <c r="A34" s="743"/>
      <c r="B34" s="745" t="s">
        <v>334</v>
      </c>
      <c r="C34" s="471" t="s">
        <v>171</v>
      </c>
      <c r="D34" s="470">
        <v>6</v>
      </c>
      <c r="E34" s="462"/>
      <c r="F34" s="744"/>
    </row>
    <row r="35" spans="1:6" x14ac:dyDescent="0.15">
      <c r="A35" s="743"/>
      <c r="B35" s="40"/>
      <c r="C35" s="471"/>
      <c r="D35" s="470"/>
      <c r="E35" s="462"/>
      <c r="F35" s="744"/>
    </row>
    <row r="36" spans="1:6" x14ac:dyDescent="0.15">
      <c r="A36" s="743"/>
      <c r="B36" s="40" t="s">
        <v>335</v>
      </c>
      <c r="C36" s="471" t="s">
        <v>171</v>
      </c>
      <c r="D36" s="470">
        <v>3</v>
      </c>
      <c r="E36" s="462"/>
      <c r="F36" s="744"/>
    </row>
    <row r="37" spans="1:6" x14ac:dyDescent="0.15">
      <c r="A37" s="743"/>
      <c r="B37" s="40"/>
      <c r="C37" s="471"/>
      <c r="D37" s="470"/>
      <c r="E37" s="462"/>
      <c r="F37" s="744"/>
    </row>
    <row r="38" spans="1:6" x14ac:dyDescent="0.15">
      <c r="A38" s="743"/>
      <c r="B38" s="40"/>
      <c r="C38" s="471"/>
      <c r="D38" s="470"/>
      <c r="E38" s="462"/>
      <c r="F38" s="744"/>
    </row>
    <row r="39" spans="1:6" x14ac:dyDescent="0.15">
      <c r="A39" s="743"/>
      <c r="B39" s="745"/>
      <c r="C39" s="471"/>
      <c r="D39" s="470"/>
      <c r="E39" s="462"/>
      <c r="F39" s="744"/>
    </row>
    <row r="40" spans="1:6" x14ac:dyDescent="0.15">
      <c r="A40" s="743"/>
      <c r="B40" s="40"/>
      <c r="C40" s="471"/>
      <c r="D40" s="470"/>
      <c r="E40" s="462"/>
      <c r="F40" s="744"/>
    </row>
    <row r="41" spans="1:6" x14ac:dyDescent="0.15">
      <c r="A41" s="743"/>
      <c r="B41" s="40"/>
      <c r="C41" s="471"/>
      <c r="D41" s="470"/>
      <c r="E41" s="462"/>
      <c r="F41" s="744"/>
    </row>
    <row r="42" spans="1:6" x14ac:dyDescent="0.15">
      <c r="A42" s="743"/>
      <c r="B42" s="40"/>
      <c r="C42" s="471"/>
      <c r="D42" s="470"/>
      <c r="E42" s="462"/>
      <c r="F42" s="744"/>
    </row>
    <row r="43" spans="1:6" x14ac:dyDescent="0.15">
      <c r="A43" s="743"/>
      <c r="B43" s="40"/>
      <c r="C43" s="471"/>
      <c r="D43" s="470"/>
      <c r="E43" s="462"/>
      <c r="F43" s="744"/>
    </row>
    <row r="44" spans="1:6" x14ac:dyDescent="0.15">
      <c r="A44" s="743"/>
      <c r="B44" s="40"/>
      <c r="C44" s="471"/>
      <c r="D44" s="470"/>
      <c r="E44" s="462"/>
      <c r="F44" s="744"/>
    </row>
    <row r="45" spans="1:6" x14ac:dyDescent="0.15">
      <c r="A45" s="743"/>
      <c r="B45" s="40"/>
      <c r="C45" s="471"/>
      <c r="D45" s="470"/>
      <c r="E45" s="462"/>
      <c r="F45" s="744"/>
    </row>
    <row r="46" spans="1:6" x14ac:dyDescent="0.15">
      <c r="A46" s="743"/>
      <c r="B46" s="40"/>
      <c r="C46" s="471"/>
      <c r="D46" s="470"/>
      <c r="E46" s="462"/>
      <c r="F46" s="744"/>
    </row>
    <row r="47" spans="1:6" x14ac:dyDescent="0.15">
      <c r="A47" s="743"/>
      <c r="B47" s="40"/>
      <c r="C47" s="471"/>
      <c r="D47" s="470"/>
      <c r="E47" s="462"/>
      <c r="F47" s="744"/>
    </row>
    <row r="48" spans="1:6" x14ac:dyDescent="0.15">
      <c r="A48" s="743"/>
      <c r="B48" s="40"/>
      <c r="C48" s="471"/>
      <c r="D48" s="470"/>
      <c r="E48" s="462"/>
      <c r="F48" s="744"/>
    </row>
    <row r="49" spans="1:6" x14ac:dyDescent="0.15">
      <c r="A49" s="743"/>
      <c r="B49" s="40"/>
      <c r="C49" s="471"/>
      <c r="D49" s="470"/>
      <c r="E49" s="462"/>
      <c r="F49" s="744"/>
    </row>
    <row r="50" spans="1:6" x14ac:dyDescent="0.15">
      <c r="A50" s="746"/>
      <c r="B50" s="481"/>
      <c r="C50" s="482"/>
      <c r="D50" s="483"/>
      <c r="E50" s="492"/>
      <c r="F50" s="490"/>
    </row>
    <row r="51" spans="1:6" ht="13.5" thickBot="1" x14ac:dyDescent="0.2">
      <c r="A51" s="747" t="s">
        <v>336</v>
      </c>
      <c r="B51" s="748"/>
      <c r="C51" s="749"/>
      <c r="D51" s="750"/>
      <c r="E51" s="751"/>
      <c r="F51" s="752"/>
    </row>
  </sheetData>
  <mergeCells count="1">
    <mergeCell ref="E3:F3"/>
  </mergeCells>
  <pageMargins left="0.70866141732283505" right="0.70866141732283505" top="0.74803149606299202" bottom="0.74803149606299202" header="0.31496062992126" footer="0.31496062992126"/>
  <pageSetup paperSize="9" firstPageNumber="100" orientation="portrait" useFirstPageNumber="1" r:id="rId1"/>
  <headerFooter>
    <oddHeader>&amp;LTender
Part C2: Pricing Data&amp;RC2.2
Bill Of Quantities</oddHead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K61"/>
  <sheetViews>
    <sheetView view="pageBreakPreview" zoomScale="70" zoomScaleNormal="85" zoomScaleSheetLayoutView="70" workbookViewId="0">
      <selection activeCell="P26" sqref="P26"/>
    </sheetView>
  </sheetViews>
  <sheetFormatPr defaultColWidth="11.125" defaultRowHeight="14.25" x14ac:dyDescent="0.15"/>
  <cols>
    <col min="1" max="1" width="4.94140625" style="9" customWidth="1"/>
    <col min="2" max="3" width="3.9296875" style="9" customWidth="1"/>
    <col min="4" max="4" width="32.4765625" style="9" customWidth="1"/>
    <col min="5" max="5" width="4.26953125" style="9" bestFit="1" customWidth="1"/>
    <col min="6" max="6" width="4.94140625" style="4" bestFit="1" customWidth="1"/>
    <col min="7" max="7" width="6.40234375" style="4" customWidth="1"/>
    <col min="8" max="8" width="12.24609375" style="43" bestFit="1" customWidth="1"/>
    <col min="9" max="12" width="11.125" style="17" customWidth="1"/>
    <col min="13" max="16384" width="11.125" style="17"/>
  </cols>
  <sheetData>
    <row r="1" spans="1:10" ht="12" customHeight="1" x14ac:dyDescent="0.15">
      <c r="A1" s="185"/>
      <c r="B1" s="186"/>
      <c r="C1" s="186"/>
      <c r="D1" s="186"/>
      <c r="E1" s="186"/>
      <c r="F1" s="8"/>
      <c r="G1" s="8"/>
      <c r="H1" s="312"/>
    </row>
    <row r="2" spans="1:10" ht="12" customHeight="1" x14ac:dyDescent="0.15">
      <c r="A2" s="149" t="s">
        <v>215</v>
      </c>
      <c r="B2" s="196"/>
      <c r="C2" s="196"/>
      <c r="F2" s="18"/>
      <c r="G2" s="18"/>
      <c r="H2" s="764" t="s">
        <v>0</v>
      </c>
      <c r="I2" s="9"/>
    </row>
    <row r="3" spans="1:10" ht="12" customHeight="1" x14ac:dyDescent="0.15">
      <c r="A3" s="203"/>
      <c r="B3" s="161"/>
      <c r="C3" s="161"/>
      <c r="D3" s="161"/>
      <c r="E3" s="161"/>
      <c r="F3" s="285"/>
      <c r="G3" s="285"/>
      <c r="H3" s="314"/>
      <c r="I3" s="9"/>
    </row>
    <row r="4" spans="1:10" ht="12" customHeight="1" x14ac:dyDescent="0.15">
      <c r="A4" s="247"/>
      <c r="B4" s="248"/>
      <c r="C4" s="249"/>
      <c r="D4" s="250"/>
      <c r="E4" s="247"/>
      <c r="F4" s="265"/>
      <c r="G4" s="265"/>
      <c r="H4" s="112"/>
      <c r="I4" s="9"/>
    </row>
    <row r="5" spans="1:10" ht="12" customHeight="1" x14ac:dyDescent="0.15">
      <c r="A5" s="170" t="s">
        <v>47</v>
      </c>
      <c r="B5" s="171" t="s">
        <v>48</v>
      </c>
      <c r="C5" s="172"/>
      <c r="D5" s="252"/>
      <c r="E5" s="170" t="s">
        <v>49</v>
      </c>
      <c r="F5" s="494" t="s">
        <v>316</v>
      </c>
      <c r="G5" s="266" t="s">
        <v>51</v>
      </c>
      <c r="H5" s="118" t="s">
        <v>52</v>
      </c>
      <c r="I5" s="9"/>
    </row>
    <row r="6" spans="1:10" ht="12" customHeight="1" x14ac:dyDescent="0.15">
      <c r="A6" s="267" t="s">
        <v>53</v>
      </c>
      <c r="B6" s="171"/>
      <c r="C6" s="172"/>
      <c r="D6" s="252"/>
      <c r="E6" s="170"/>
      <c r="F6" s="266"/>
      <c r="G6" s="266"/>
      <c r="H6" s="118"/>
      <c r="I6" s="9"/>
    </row>
    <row r="7" spans="1:10" ht="12" customHeight="1" x14ac:dyDescent="0.15">
      <c r="A7" s="170"/>
      <c r="B7" s="256"/>
      <c r="C7" s="257"/>
      <c r="D7" s="268"/>
      <c r="E7" s="269"/>
      <c r="F7" s="270"/>
      <c r="G7" s="270"/>
      <c r="H7" s="129"/>
      <c r="I7" s="9"/>
    </row>
    <row r="8" spans="1:10" ht="12" customHeight="1" x14ac:dyDescent="0.15">
      <c r="A8" s="184"/>
      <c r="B8" s="271"/>
      <c r="D8" s="272"/>
      <c r="E8" s="192"/>
      <c r="F8" s="273"/>
      <c r="G8" s="273"/>
      <c r="H8" s="765" t="str">
        <f t="shared" ref="H8:H27" si="0">IF(OR(AND(F8="Prov",G8="Sum"),(G8="PC Sum")),". . . . . . . . .00",IF(ISERR(F8*G8),"",IF(F8*G8=0,"",ROUND(F8*G8,2))))</f>
        <v/>
      </c>
      <c r="I8" s="9"/>
    </row>
    <row r="9" spans="1:10" ht="12" customHeight="1" x14ac:dyDescent="0.15">
      <c r="A9" s="189">
        <v>2300</v>
      </c>
      <c r="B9" s="274" t="s">
        <v>1</v>
      </c>
      <c r="D9" s="275"/>
      <c r="E9" s="192"/>
      <c r="F9" s="273"/>
      <c r="G9" s="273"/>
      <c r="H9" s="765" t="str">
        <f t="shared" si="0"/>
        <v/>
      </c>
      <c r="I9" s="9"/>
    </row>
    <row r="10" spans="1:10" ht="12" customHeight="1" x14ac:dyDescent="0.15">
      <c r="A10" s="192"/>
      <c r="B10" s="274" t="s">
        <v>5</v>
      </c>
      <c r="D10" s="275"/>
      <c r="E10" s="192"/>
      <c r="F10" s="273"/>
      <c r="G10" s="273"/>
      <c r="H10" s="765" t="str">
        <f t="shared" si="0"/>
        <v/>
      </c>
      <c r="I10" s="9"/>
    </row>
    <row r="11" spans="1:10" ht="12" customHeight="1" x14ac:dyDescent="0.15">
      <c r="A11" s="192"/>
      <c r="B11" s="274" t="s">
        <v>2</v>
      </c>
      <c r="D11" s="275"/>
      <c r="E11" s="192"/>
      <c r="F11" s="273"/>
      <c r="G11" s="273"/>
      <c r="H11" s="765" t="str">
        <f t="shared" si="0"/>
        <v/>
      </c>
      <c r="I11" s="145"/>
      <c r="J11" s="1"/>
    </row>
    <row r="12" spans="1:10" ht="12" customHeight="1" x14ac:dyDescent="0.15">
      <c r="A12" s="192"/>
      <c r="B12" s="271"/>
      <c r="D12" s="272"/>
      <c r="E12" s="192"/>
      <c r="F12" s="276"/>
      <c r="G12" s="276"/>
      <c r="H12" s="765" t="str">
        <f t="shared" si="0"/>
        <v/>
      </c>
      <c r="I12" s="145"/>
      <c r="J12" s="1"/>
    </row>
    <row r="13" spans="1:10" ht="12" customHeight="1" x14ac:dyDescent="0.15">
      <c r="A13" s="192"/>
      <c r="B13" s="271"/>
      <c r="D13" s="272"/>
      <c r="E13" s="192"/>
      <c r="F13" s="276"/>
      <c r="G13" s="276"/>
      <c r="H13" s="765"/>
      <c r="I13" s="145"/>
      <c r="J13" s="1"/>
    </row>
    <row r="14" spans="1:10" ht="12" customHeight="1" x14ac:dyDescent="0.15">
      <c r="A14" s="262"/>
      <c r="B14" s="713" t="s">
        <v>438</v>
      </c>
      <c r="C14" s="196"/>
      <c r="D14" s="278"/>
      <c r="E14" s="178"/>
      <c r="F14" s="276"/>
      <c r="G14" s="276"/>
      <c r="H14" s="765" t="str">
        <f>IF(OR(AND(F14="Prov",G14="Sum"),(G14="PC Sum")),". . . . . . . . .00",IF(ISERR(F14*G14),"",IF(F14*G14=0,"",ROUND(F14*G14,2))))</f>
        <v/>
      </c>
      <c r="I14" s="145"/>
      <c r="J14" s="1"/>
    </row>
    <row r="15" spans="1:10" ht="12" customHeight="1" x14ac:dyDescent="0.15">
      <c r="A15" s="192"/>
      <c r="B15" s="271"/>
      <c r="D15" s="272"/>
      <c r="E15" s="178"/>
      <c r="F15" s="276"/>
      <c r="G15" s="276"/>
      <c r="H15" s="765" t="str">
        <f>IF(OR(AND(F15="Prov",G15="Sum"),(G15="PC Sum")),". . . . . . . . .00",IF(ISERR(F15*G15),"",IF(F15*G15=0,"",ROUND(F15*G15,2))))</f>
        <v/>
      </c>
      <c r="I15" s="145"/>
      <c r="J15" s="1"/>
    </row>
    <row r="16" spans="1:10" ht="12" customHeight="1" x14ac:dyDescent="0.15">
      <c r="A16" s="192"/>
      <c r="B16" s="271" t="s">
        <v>58</v>
      </c>
      <c r="C16" s="100" t="s">
        <v>440</v>
      </c>
      <c r="D16" s="272"/>
      <c r="E16" s="178"/>
      <c r="F16" s="276"/>
      <c r="G16" s="276"/>
      <c r="H16" s="765" t="str">
        <f>IF(OR(AND(F16="Prov",G16="Sum"),(G16="PC Sum")),". . . . . . . . .00",IF(ISERR(F16*G16),"",IF(F16*G16=0,"",ROUND(F16*G16,2))))</f>
        <v/>
      </c>
      <c r="I16" s="145"/>
      <c r="J16" s="1"/>
    </row>
    <row r="17" spans="1:10" ht="12" customHeight="1" x14ac:dyDescent="0.15">
      <c r="A17" s="192"/>
      <c r="B17" s="271"/>
      <c r="C17" s="100" t="s">
        <v>439</v>
      </c>
      <c r="D17" s="272"/>
      <c r="E17" s="178"/>
      <c r="F17" s="197"/>
      <c r="G17" s="261"/>
      <c r="H17" s="765"/>
      <c r="I17" s="145"/>
      <c r="J17" s="1"/>
    </row>
    <row r="18" spans="1:10" ht="12" customHeight="1" x14ac:dyDescent="0.15">
      <c r="A18" s="192"/>
      <c r="B18" s="271"/>
      <c r="C18" s="100" t="s">
        <v>194</v>
      </c>
      <c r="D18" s="272"/>
      <c r="E18" s="178"/>
      <c r="F18" s="197"/>
      <c r="G18" s="261"/>
      <c r="H18" s="765"/>
      <c r="I18" s="145"/>
      <c r="J18" s="1"/>
    </row>
    <row r="19" spans="1:10" ht="15" x14ac:dyDescent="0.15">
      <c r="A19" s="192"/>
      <c r="B19" s="271"/>
      <c r="C19" s="100"/>
      <c r="D19" s="272"/>
      <c r="E19" s="292" t="s">
        <v>282</v>
      </c>
      <c r="F19" s="279">
        <v>167.5</v>
      </c>
      <c r="G19" s="198"/>
      <c r="H19" s="765">
        <f>G19*F19</f>
        <v>0</v>
      </c>
      <c r="I19" s="145"/>
      <c r="J19" s="1"/>
    </row>
    <row r="20" spans="1:10" ht="12" customHeight="1" x14ac:dyDescent="0.15">
      <c r="A20" s="828" t="s">
        <v>220</v>
      </c>
      <c r="B20" s="277" t="s">
        <v>3</v>
      </c>
      <c r="C20" s="196"/>
      <c r="D20" s="278"/>
      <c r="E20" s="178"/>
      <c r="F20" s="276"/>
      <c r="G20" s="276"/>
      <c r="H20" s="765" t="str">
        <f t="shared" si="0"/>
        <v/>
      </c>
      <c r="I20" s="145"/>
      <c r="J20" s="1"/>
    </row>
    <row r="21" spans="1:10" ht="12" customHeight="1" x14ac:dyDescent="0.15">
      <c r="A21" s="828"/>
      <c r="B21" s="271"/>
      <c r="D21" s="272"/>
      <c r="E21" s="178"/>
      <c r="F21" s="276"/>
      <c r="G21" s="276"/>
      <c r="H21" s="765" t="str">
        <f t="shared" si="0"/>
        <v/>
      </c>
      <c r="I21" s="145"/>
      <c r="J21" s="1"/>
    </row>
    <row r="22" spans="1:10" ht="12" customHeight="1" x14ac:dyDescent="0.15">
      <c r="A22" s="192"/>
      <c r="B22" s="271" t="s">
        <v>58</v>
      </c>
      <c r="C22" s="100" t="s">
        <v>193</v>
      </c>
      <c r="D22" s="272"/>
      <c r="E22" s="178"/>
      <c r="F22" s="276"/>
      <c r="G22" s="276"/>
      <c r="H22" s="765" t="str">
        <f t="shared" si="0"/>
        <v/>
      </c>
      <c r="I22" s="145"/>
      <c r="J22" s="1"/>
    </row>
    <row r="23" spans="1:10" ht="12" customHeight="1" x14ac:dyDescent="0.15">
      <c r="A23" s="192"/>
      <c r="B23" s="271"/>
      <c r="C23" s="100" t="s">
        <v>253</v>
      </c>
      <c r="D23" s="272"/>
      <c r="E23" s="178"/>
      <c r="F23" s="197"/>
      <c r="G23" s="261"/>
      <c r="H23" s="765"/>
      <c r="I23" s="9"/>
    </row>
    <row r="24" spans="1:10" ht="12" customHeight="1" x14ac:dyDescent="0.15">
      <c r="A24" s="192"/>
      <c r="B24" s="271"/>
      <c r="C24" s="100" t="s">
        <v>437</v>
      </c>
      <c r="D24" s="272"/>
      <c r="E24" s="178" t="s">
        <v>119</v>
      </c>
      <c r="F24" s="279">
        <v>2500</v>
      </c>
      <c r="G24" s="198"/>
      <c r="H24" s="765">
        <f>G24*F24</f>
        <v>0</v>
      </c>
      <c r="I24" s="9"/>
    </row>
    <row r="25" spans="1:10" ht="12" customHeight="1" x14ac:dyDescent="0.15">
      <c r="A25" s="192"/>
      <c r="B25" s="271"/>
      <c r="D25" s="272"/>
      <c r="E25" s="178"/>
      <c r="F25" s="197"/>
      <c r="G25" s="198"/>
      <c r="H25" s="765" t="str">
        <f t="shared" si="0"/>
        <v/>
      </c>
      <c r="I25" s="9"/>
    </row>
    <row r="26" spans="1:10" ht="12" customHeight="1" x14ac:dyDescent="0.15">
      <c r="A26" s="192"/>
      <c r="B26" s="271" t="s">
        <v>60</v>
      </c>
      <c r="C26" s="100" t="s">
        <v>193</v>
      </c>
      <c r="D26" s="272"/>
      <c r="E26" s="178"/>
      <c r="F26" s="197"/>
      <c r="G26" s="198"/>
      <c r="H26" s="765" t="str">
        <f t="shared" si="0"/>
        <v/>
      </c>
      <c r="I26" s="9"/>
    </row>
    <row r="27" spans="1:10" ht="12" customHeight="1" x14ac:dyDescent="0.15">
      <c r="A27" s="192"/>
      <c r="B27" s="271"/>
      <c r="C27" s="100" t="s">
        <v>239</v>
      </c>
      <c r="D27" s="272"/>
      <c r="E27" s="178"/>
      <c r="F27" s="197"/>
      <c r="G27" s="198"/>
      <c r="H27" s="765" t="str">
        <f t="shared" si="0"/>
        <v/>
      </c>
      <c r="I27" s="9"/>
    </row>
    <row r="28" spans="1:10" ht="12" customHeight="1" x14ac:dyDescent="0.15">
      <c r="A28" s="192"/>
      <c r="B28" s="271"/>
      <c r="C28" s="100" t="s">
        <v>283</v>
      </c>
      <c r="D28" s="272"/>
      <c r="E28" s="178" t="s">
        <v>119</v>
      </c>
      <c r="F28" s="280">
        <v>24</v>
      </c>
      <c r="G28" s="198"/>
      <c r="H28" s="765">
        <f>G28*F28</f>
        <v>0</v>
      </c>
      <c r="I28" s="100"/>
    </row>
    <row r="29" spans="1:10" ht="12" customHeight="1" x14ac:dyDescent="0.15">
      <c r="A29" s="192"/>
      <c r="B29" s="271"/>
      <c r="D29" s="272"/>
      <c r="E29" s="178"/>
      <c r="F29" s="197"/>
      <c r="G29" s="198"/>
      <c r="H29" s="765"/>
      <c r="I29" s="9"/>
    </row>
    <row r="30" spans="1:10" ht="12" customHeight="1" x14ac:dyDescent="0.15">
      <c r="A30" s="192"/>
      <c r="B30" s="40" t="s">
        <v>441</v>
      </c>
      <c r="D30" s="272"/>
      <c r="E30" s="471" t="s">
        <v>82</v>
      </c>
      <c r="F30" s="280">
        <v>1675</v>
      </c>
      <c r="G30" s="198"/>
      <c r="H30" s="765"/>
      <c r="I30" s="100"/>
    </row>
    <row r="31" spans="1:10" ht="26.45" customHeight="1" x14ac:dyDescent="0.15">
      <c r="A31" s="192"/>
      <c r="B31" s="621"/>
      <c r="C31" s="824"/>
      <c r="D31" s="825"/>
      <c r="E31" s="292"/>
      <c r="F31" s="197"/>
      <c r="G31" s="198"/>
      <c r="H31" s="765"/>
      <c r="I31" s="100"/>
    </row>
    <row r="32" spans="1:10" ht="12" customHeight="1" x14ac:dyDescent="0.15">
      <c r="A32" s="192"/>
      <c r="B32" s="271"/>
      <c r="C32" s="100"/>
      <c r="E32" s="192"/>
      <c r="G32" s="138"/>
      <c r="I32" s="9"/>
    </row>
    <row r="33" spans="1:11" ht="12" customHeight="1" x14ac:dyDescent="0.15">
      <c r="A33" s="192"/>
      <c r="B33" s="281"/>
      <c r="C33" s="826"/>
      <c r="D33" s="827"/>
      <c r="E33" s="292"/>
      <c r="F33" s="280"/>
      <c r="G33" s="198"/>
      <c r="H33" s="765"/>
      <c r="I33" s="9"/>
    </row>
    <row r="34" spans="1:11" ht="12" customHeight="1" x14ac:dyDescent="0.15">
      <c r="A34" s="192"/>
      <c r="B34" s="40"/>
      <c r="D34" s="272"/>
      <c r="E34" s="471"/>
      <c r="F34" s="280"/>
      <c r="G34" s="198"/>
      <c r="H34" s="765"/>
      <c r="I34" s="9"/>
    </row>
    <row r="35" spans="1:11" ht="12" customHeight="1" x14ac:dyDescent="0.15">
      <c r="A35" s="194"/>
      <c r="B35" s="271"/>
      <c r="C35" s="100"/>
      <c r="D35" s="272"/>
      <c r="E35" s="178"/>
      <c r="F35" s="197"/>
      <c r="G35" s="198"/>
      <c r="H35" s="765"/>
      <c r="I35" s="9"/>
    </row>
    <row r="36" spans="1:11" ht="12" customHeight="1" x14ac:dyDescent="0.15">
      <c r="A36" s="192"/>
      <c r="B36" s="271"/>
      <c r="C36" s="100"/>
      <c r="D36" s="272"/>
      <c r="E36" s="178"/>
      <c r="F36" s="197"/>
      <c r="G36" s="198"/>
      <c r="H36" s="765"/>
      <c r="I36" s="9"/>
    </row>
    <row r="37" spans="1:11" ht="12" customHeight="1" x14ac:dyDescent="0.15">
      <c r="A37" s="192"/>
      <c r="C37" s="100"/>
      <c r="E37" s="178"/>
      <c r="F37" s="197"/>
      <c r="G37" s="198"/>
      <c r="H37" s="765"/>
    </row>
    <row r="38" spans="1:11" ht="12" customHeight="1" x14ac:dyDescent="0.15">
      <c r="A38" s="192"/>
      <c r="E38" s="178"/>
      <c r="F38" s="197"/>
      <c r="G38" s="198"/>
      <c r="H38" s="765"/>
      <c r="I38" s="9"/>
    </row>
    <row r="39" spans="1:11" ht="12" customHeight="1" x14ac:dyDescent="0.15">
      <c r="A39" s="194"/>
      <c r="B39" s="271"/>
      <c r="C39" s="100"/>
      <c r="D39" s="272"/>
      <c r="E39" s="178"/>
      <c r="F39" s="197"/>
      <c r="G39" s="198"/>
      <c r="H39" s="765"/>
      <c r="I39" s="9"/>
    </row>
    <row r="40" spans="1:11" ht="12" customHeight="1" x14ac:dyDescent="0.15">
      <c r="A40" s="192"/>
      <c r="B40" s="271"/>
      <c r="C40" s="100"/>
      <c r="D40" s="272"/>
      <c r="E40" s="178"/>
      <c r="F40" s="197"/>
      <c r="G40" s="198"/>
      <c r="H40" s="765"/>
      <c r="I40" s="100"/>
    </row>
    <row r="41" spans="1:11" ht="12" customHeight="1" x14ac:dyDescent="0.15">
      <c r="A41" s="192"/>
      <c r="C41" s="100"/>
      <c r="D41" s="100"/>
      <c r="E41" s="178"/>
      <c r="F41" s="197"/>
      <c r="G41" s="198"/>
      <c r="H41" s="765"/>
      <c r="I41" s="9"/>
      <c r="K41" s="376"/>
    </row>
    <row r="42" spans="1:11" ht="12" customHeight="1" x14ac:dyDescent="0.15">
      <c r="A42" s="194"/>
      <c r="B42" s="271"/>
      <c r="C42" s="100"/>
      <c r="D42" s="272"/>
      <c r="E42" s="178"/>
      <c r="F42" s="197"/>
      <c r="G42" s="198"/>
      <c r="H42" s="765"/>
      <c r="I42" s="9"/>
    </row>
    <row r="43" spans="1:11" ht="12" customHeight="1" x14ac:dyDescent="0.15">
      <c r="A43" s="368"/>
      <c r="B43" s="281"/>
      <c r="D43" s="272"/>
      <c r="E43" s="292"/>
      <c r="F43" s="197"/>
      <c r="G43" s="198"/>
      <c r="H43" s="765"/>
      <c r="I43" s="9"/>
    </row>
    <row r="44" spans="1:11" ht="12" customHeight="1" x14ac:dyDescent="0.15">
      <c r="A44" s="194"/>
      <c r="B44" s="271"/>
      <c r="C44" s="100"/>
      <c r="D44" s="272"/>
      <c r="E44" s="178"/>
      <c r="F44" s="197"/>
      <c r="G44" s="261"/>
      <c r="H44" s="765"/>
      <c r="I44" s="9"/>
    </row>
    <row r="45" spans="1:11" ht="12" customHeight="1" x14ac:dyDescent="0.15">
      <c r="A45" s="192"/>
      <c r="B45" s="271"/>
      <c r="C45" s="100"/>
      <c r="D45" s="272"/>
      <c r="E45" s="178"/>
      <c r="F45" s="197"/>
      <c r="G45" s="261"/>
      <c r="H45" s="765"/>
      <c r="I45" s="9"/>
    </row>
    <row r="46" spans="1:11" ht="12" customHeight="1" x14ac:dyDescent="0.15">
      <c r="A46" s="192"/>
      <c r="C46" s="100"/>
      <c r="E46" s="178"/>
      <c r="F46" s="197"/>
      <c r="G46" s="261"/>
      <c r="H46" s="765"/>
      <c r="I46" s="9"/>
    </row>
    <row r="47" spans="1:11" ht="12" customHeight="1" x14ac:dyDescent="0.15">
      <c r="A47" s="192"/>
      <c r="B47" s="271"/>
      <c r="C47" s="100"/>
      <c r="D47" s="272"/>
      <c r="E47" s="178"/>
      <c r="F47" s="197"/>
      <c r="G47" s="261"/>
      <c r="H47" s="765"/>
      <c r="I47" s="9"/>
    </row>
    <row r="48" spans="1:11" ht="12" customHeight="1" x14ac:dyDescent="0.15">
      <c r="A48" s="192"/>
      <c r="C48" s="100"/>
      <c r="E48" s="178"/>
      <c r="F48" s="197"/>
      <c r="G48" s="261"/>
      <c r="H48" s="765"/>
      <c r="I48" s="9"/>
    </row>
    <row r="49" spans="1:9" ht="12" customHeight="1" x14ac:dyDescent="0.15">
      <c r="A49" s="192"/>
      <c r="E49" s="178"/>
      <c r="F49" s="197"/>
      <c r="G49" s="261"/>
      <c r="H49" s="765"/>
      <c r="I49" s="9"/>
    </row>
    <row r="50" spans="1:9" ht="12" customHeight="1" x14ac:dyDescent="0.15">
      <c r="A50" s="192"/>
      <c r="B50" s="281"/>
      <c r="C50" s="100"/>
      <c r="D50" s="272"/>
      <c r="E50" s="178"/>
      <c r="F50" s="276"/>
      <c r="G50" s="276"/>
      <c r="H50" s="765"/>
      <c r="I50" s="9"/>
    </row>
    <row r="51" spans="1:9" ht="12" customHeight="1" x14ac:dyDescent="0.15">
      <c r="A51" s="192"/>
      <c r="B51" s="195"/>
      <c r="D51" s="191"/>
      <c r="E51" s="192"/>
      <c r="F51" s="197"/>
      <c r="G51" s="261"/>
      <c r="H51" s="765"/>
      <c r="I51" s="9"/>
    </row>
    <row r="52" spans="1:9" ht="12" customHeight="1" x14ac:dyDescent="0.15">
      <c r="A52" s="192"/>
      <c r="B52" s="193"/>
      <c r="D52" s="191"/>
      <c r="E52" s="192"/>
      <c r="F52" s="197"/>
      <c r="G52" s="261"/>
      <c r="H52" s="765"/>
      <c r="I52" s="9"/>
    </row>
    <row r="53" spans="1:9" ht="12" customHeight="1" x14ac:dyDescent="0.15">
      <c r="A53" s="192"/>
      <c r="B53" s="193"/>
      <c r="D53" s="191"/>
      <c r="E53" s="192"/>
      <c r="F53" s="197"/>
      <c r="G53" s="261"/>
      <c r="H53" s="765"/>
      <c r="I53" s="9"/>
    </row>
    <row r="54" spans="1:9" ht="12" customHeight="1" x14ac:dyDescent="0.15">
      <c r="A54" s="192"/>
      <c r="B54" s="193"/>
      <c r="D54" s="191"/>
      <c r="E54" s="178"/>
      <c r="F54" s="197"/>
      <c r="G54" s="261"/>
      <c r="H54" s="765"/>
      <c r="I54" s="9"/>
    </row>
    <row r="55" spans="1:9" ht="12" customHeight="1" x14ac:dyDescent="0.15">
      <c r="A55" s="192"/>
      <c r="B55" s="193"/>
      <c r="D55" s="191"/>
      <c r="E55" s="178"/>
      <c r="F55" s="197"/>
      <c r="G55" s="261"/>
      <c r="H55" s="765"/>
      <c r="I55" s="9"/>
    </row>
    <row r="56" spans="1:9" ht="12" customHeight="1" x14ac:dyDescent="0.15">
      <c r="A56" s="192"/>
      <c r="E56" s="178"/>
      <c r="F56" s="197"/>
      <c r="G56" s="261"/>
      <c r="H56" s="765"/>
      <c r="I56" s="9"/>
    </row>
    <row r="57" spans="1:9" ht="12" customHeight="1" x14ac:dyDescent="0.15">
      <c r="A57" s="192"/>
      <c r="E57" s="178"/>
      <c r="F57" s="197"/>
      <c r="G57" s="261"/>
      <c r="H57" s="765"/>
      <c r="I57" s="9"/>
    </row>
    <row r="58" spans="1:9" ht="12" customHeight="1" x14ac:dyDescent="0.15">
      <c r="A58" s="184"/>
      <c r="B58" s="185"/>
      <c r="C58" s="186"/>
      <c r="D58" s="186"/>
      <c r="E58" s="186"/>
      <c r="F58" s="282"/>
      <c r="G58" s="283"/>
      <c r="H58" s="112"/>
      <c r="I58" s="9"/>
    </row>
    <row r="59" spans="1:9" ht="12" customHeight="1" x14ac:dyDescent="0.15">
      <c r="A59" s="170" t="s">
        <v>4</v>
      </c>
      <c r="B59" s="195" t="s">
        <v>80</v>
      </c>
      <c r="C59" s="196"/>
      <c r="E59" s="11"/>
      <c r="F59" s="18"/>
      <c r="G59" s="284"/>
      <c r="H59" s="766"/>
      <c r="I59" s="9"/>
    </row>
    <row r="60" spans="1:9" ht="12" customHeight="1" x14ac:dyDescent="0.15">
      <c r="A60" s="202"/>
      <c r="B60" s="203"/>
      <c r="C60" s="161"/>
      <c r="D60" s="161"/>
      <c r="E60" s="161"/>
      <c r="F60" s="285"/>
      <c r="G60" s="286"/>
      <c r="H60" s="129"/>
      <c r="I60" s="9"/>
    </row>
    <row r="61" spans="1:9" ht="12" customHeight="1" x14ac:dyDescent="0.15">
      <c r="F61" s="18"/>
      <c r="G61" s="18"/>
      <c r="I61" s="9"/>
    </row>
  </sheetData>
  <mergeCells count="3">
    <mergeCell ref="C31:D31"/>
    <mergeCell ref="C33:D33"/>
    <mergeCell ref="A20:A21"/>
  </mergeCells>
  <conditionalFormatting sqref="H17:H19">
    <cfRule type="cellIs" dxfId="26" priority="1" stopIfTrue="1" operator="lessThan">
      <formula>0.005</formula>
    </cfRule>
  </conditionalFormatting>
  <conditionalFormatting sqref="H23:H24 H31 H52:H57">
    <cfRule type="cellIs" dxfId="25" priority="1127" stopIfTrue="1" operator="lessThan">
      <formula>0.005</formula>
    </cfRule>
  </conditionalFormatting>
  <conditionalFormatting sqref="H28">
    <cfRule type="cellIs" dxfId="24" priority="6" stopIfTrue="1" operator="lessThan">
      <formula>0.005</formula>
    </cfRule>
  </conditionalFormatting>
  <conditionalFormatting sqref="H36:H38">
    <cfRule type="cellIs" dxfId="23" priority="8" stopIfTrue="1" operator="lessThan">
      <formula>0.005</formula>
    </cfRule>
  </conditionalFormatting>
  <conditionalFormatting sqref="H40:H41">
    <cfRule type="cellIs" dxfId="22" priority="3" stopIfTrue="1" operator="lessThan">
      <formula>0.005</formula>
    </cfRule>
  </conditionalFormatting>
  <conditionalFormatting sqref="H43:H45">
    <cfRule type="cellIs" dxfId="21" priority="2" stopIfTrue="1" operator="lessThan">
      <formula>0.005</formula>
    </cfRule>
  </conditionalFormatting>
  <conditionalFormatting sqref="H47:H49">
    <cfRule type="cellIs" dxfId="20" priority="101" stopIfTrue="1" operator="lessThan">
      <formula>0.005</formula>
    </cfRule>
  </conditionalFormatting>
  <pageMargins left="0.70866141732283505" right="0.70866141732283505" top="0.74803149606299202" bottom="0.74803149606299202" header="0.31496062992126" footer="0.31496062992126"/>
  <pageSetup paperSize="9" firstPageNumber="101" orientation="portrait" useFirstPageNumber="1" r:id="rId1"/>
  <headerFooter>
    <oddHeader>&amp;LTender
Part C2: Pricing Data&amp;RC2.2
Bill Of Quantities</oddHeader>
    <oddFooter>&amp;C&amp;P</oddFooter>
  </headerFooter>
  <ignoredErrors>
    <ignoredError sqref="H25:H27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/>
  </sheetPr>
  <dimension ref="A1:I53"/>
  <sheetViews>
    <sheetView view="pageBreakPreview" zoomScale="70" zoomScaleNormal="85" zoomScaleSheetLayoutView="70" workbookViewId="0">
      <selection activeCell="L23" sqref="L23"/>
    </sheetView>
  </sheetViews>
  <sheetFormatPr defaultColWidth="11.125" defaultRowHeight="14.25" x14ac:dyDescent="0.15"/>
  <cols>
    <col min="1" max="1" width="5.73046875" style="9" customWidth="1"/>
    <col min="2" max="3" width="3.9296875" style="9" customWidth="1"/>
    <col min="4" max="4" width="27.41796875" style="9" customWidth="1"/>
    <col min="5" max="5" width="6.8515625" style="9" customWidth="1"/>
    <col min="6" max="6" width="4.04296875" style="4" bestFit="1" customWidth="1"/>
    <col min="7" max="7" width="8.875" style="4" customWidth="1"/>
    <col min="8" max="8" width="12.47265625" style="660" bestFit="1" customWidth="1"/>
    <col min="9" max="16384" width="11.125" style="17"/>
  </cols>
  <sheetData>
    <row r="1" spans="1:9" x14ac:dyDescent="0.15">
      <c r="A1" s="185"/>
      <c r="B1" s="186"/>
      <c r="C1" s="186"/>
      <c r="D1" s="186"/>
      <c r="E1" s="186"/>
      <c r="F1" s="8"/>
      <c r="G1" s="8"/>
      <c r="H1" s="682"/>
    </row>
    <row r="2" spans="1:9" x14ac:dyDescent="0.15">
      <c r="A2" s="149" t="s">
        <v>215</v>
      </c>
      <c r="B2" s="196"/>
      <c r="C2" s="196"/>
      <c r="F2" s="18"/>
      <c r="G2" s="18"/>
      <c r="H2" s="683" t="s">
        <v>76</v>
      </c>
    </row>
    <row r="3" spans="1:9" x14ac:dyDescent="0.15">
      <c r="A3" s="203"/>
      <c r="B3" s="161"/>
      <c r="C3" s="161"/>
      <c r="D3" s="161"/>
      <c r="E3" s="161"/>
      <c r="F3" s="285"/>
      <c r="G3" s="285"/>
      <c r="H3" s="684"/>
    </row>
    <row r="4" spans="1:9" x14ac:dyDescent="0.15">
      <c r="A4" s="247"/>
      <c r="B4" s="248"/>
      <c r="C4" s="249"/>
      <c r="D4" s="250"/>
      <c r="E4" s="247"/>
      <c r="F4" s="265"/>
      <c r="G4" s="265"/>
      <c r="H4" s="685"/>
    </row>
    <row r="5" spans="1:9" x14ac:dyDescent="0.15">
      <c r="A5" s="170" t="s">
        <v>47</v>
      </c>
      <c r="B5" s="171" t="s">
        <v>48</v>
      </c>
      <c r="C5" s="172"/>
      <c r="D5" s="252"/>
      <c r="E5" s="170" t="s">
        <v>49</v>
      </c>
      <c r="F5" s="494" t="s">
        <v>316</v>
      </c>
      <c r="G5" s="266" t="s">
        <v>51</v>
      </c>
      <c r="H5" s="663" t="s">
        <v>52</v>
      </c>
    </row>
    <row r="6" spans="1:9" x14ac:dyDescent="0.15">
      <c r="A6" s="170" t="s">
        <v>53</v>
      </c>
      <c r="B6" s="175"/>
      <c r="C6" s="176"/>
      <c r="D6" s="253"/>
      <c r="E6" s="194"/>
      <c r="F6" s="287"/>
      <c r="G6" s="287"/>
      <c r="H6" s="357"/>
    </row>
    <row r="7" spans="1:9" x14ac:dyDescent="0.15">
      <c r="A7" s="255"/>
      <c r="B7" s="256"/>
      <c r="C7" s="257"/>
      <c r="D7" s="258"/>
      <c r="E7" s="255"/>
      <c r="F7" s="288"/>
      <c r="G7" s="288"/>
      <c r="H7" s="686"/>
    </row>
    <row r="8" spans="1:9" x14ac:dyDescent="0.15">
      <c r="A8" s="184"/>
      <c r="B8" s="185"/>
      <c r="C8" s="186"/>
      <c r="D8" s="187"/>
      <c r="E8" s="184"/>
      <c r="F8" s="294"/>
      <c r="G8" s="294"/>
      <c r="H8" s="634" t="str">
        <f t="shared" ref="H8:H44" si="0">IF(OR(AND(F8="Prov",G8="Sum"),(G8="PC Sum")),". . . . . . . . .00",IF(ISERR(F8*G8),"",IF(F8*G8=0,"",ROUND(F8*G8,2))))</f>
        <v/>
      </c>
    </row>
    <row r="9" spans="1:9" x14ac:dyDescent="0.15">
      <c r="A9" s="189">
        <v>3100</v>
      </c>
      <c r="B9" s="190" t="s">
        <v>127</v>
      </c>
      <c r="D9" s="260"/>
      <c r="E9" s="295"/>
      <c r="F9" s="273"/>
      <c r="G9" s="273"/>
      <c r="H9" s="634" t="str">
        <f t="shared" si="0"/>
        <v/>
      </c>
    </row>
    <row r="10" spans="1:9" x14ac:dyDescent="0.15">
      <c r="A10" s="192"/>
      <c r="B10" s="193"/>
      <c r="D10" s="260"/>
      <c r="E10" s="295"/>
      <c r="F10" s="273"/>
      <c r="G10" s="273"/>
      <c r="H10" s="634" t="str">
        <f t="shared" si="0"/>
        <v/>
      </c>
    </row>
    <row r="11" spans="1:9" x14ac:dyDescent="0.15">
      <c r="A11" s="613"/>
      <c r="B11" s="614"/>
      <c r="C11" s="615"/>
      <c r="D11" s="616"/>
      <c r="E11" s="617"/>
      <c r="F11" s="618"/>
      <c r="G11" s="619"/>
      <c r="H11" s="687" t="str">
        <f t="shared" si="0"/>
        <v/>
      </c>
    </row>
    <row r="12" spans="1:9" x14ac:dyDescent="0.15">
      <c r="A12" s="670" t="s">
        <v>221</v>
      </c>
      <c r="B12" s="671" t="s">
        <v>261</v>
      </c>
      <c r="C12" s="672"/>
      <c r="D12" s="673"/>
      <c r="E12" s="674"/>
      <c r="F12" s="675"/>
      <c r="G12" s="676"/>
      <c r="H12" s="688"/>
    </row>
    <row r="13" spans="1:9" x14ac:dyDescent="0.15">
      <c r="A13" s="670"/>
      <c r="B13" s="671"/>
      <c r="C13" s="672"/>
      <c r="D13" s="673"/>
      <c r="E13" s="674"/>
      <c r="F13" s="675"/>
      <c r="G13" s="676"/>
      <c r="H13" s="688"/>
    </row>
    <row r="14" spans="1:9" x14ac:dyDescent="0.15">
      <c r="A14" s="670"/>
      <c r="B14" s="677" t="s">
        <v>93</v>
      </c>
      <c r="C14" s="678" t="s">
        <v>252</v>
      </c>
      <c r="D14" s="679"/>
      <c r="E14" s="674" t="s">
        <v>113</v>
      </c>
      <c r="F14" s="675"/>
      <c r="G14" s="676"/>
      <c r="H14" s="688" t="str">
        <f>IF(AND(NOT(ISBLANK($E14)),NOT(ISNUMBER($F14))),"Rate only",$F14*G14)</f>
        <v>Rate only</v>
      </c>
      <c r="I14" s="375"/>
    </row>
    <row r="15" spans="1:9" ht="28.9" customHeight="1" x14ac:dyDescent="0.15">
      <c r="A15" s="680"/>
      <c r="B15" s="829" t="s">
        <v>262</v>
      </c>
      <c r="C15" s="830"/>
      <c r="D15" s="831"/>
      <c r="E15" s="674"/>
      <c r="F15" s="681"/>
      <c r="G15" s="676"/>
      <c r="H15" s="689"/>
    </row>
    <row r="16" spans="1:9" x14ac:dyDescent="0.15">
      <c r="A16" s="680"/>
      <c r="B16" s="677"/>
      <c r="C16" s="678"/>
      <c r="D16" s="679"/>
      <c r="E16" s="674"/>
      <c r="F16" s="681"/>
      <c r="G16" s="676"/>
      <c r="H16" s="689"/>
    </row>
    <row r="17" spans="1:8" x14ac:dyDescent="0.15">
      <c r="A17" s="670" t="s">
        <v>249</v>
      </c>
      <c r="B17" s="671" t="s">
        <v>250</v>
      </c>
      <c r="C17" s="678"/>
      <c r="D17" s="679"/>
      <c r="E17" s="674"/>
      <c r="F17" s="681"/>
      <c r="G17" s="676"/>
      <c r="H17" s="689"/>
    </row>
    <row r="18" spans="1:8" x14ac:dyDescent="0.15">
      <c r="A18" s="192"/>
      <c r="B18" s="193"/>
      <c r="C18" s="100"/>
      <c r="D18" s="191"/>
      <c r="E18" s="295"/>
      <c r="F18" s="296"/>
      <c r="G18" s="379"/>
      <c r="H18" s="634"/>
    </row>
    <row r="19" spans="1:8" x14ac:dyDescent="0.15">
      <c r="A19" s="192"/>
      <c r="B19" s="290" t="s">
        <v>93</v>
      </c>
      <c r="C19" s="100" t="s">
        <v>251</v>
      </c>
      <c r="D19" s="191"/>
      <c r="E19" s="143" t="s">
        <v>100</v>
      </c>
      <c r="F19" s="144">
        <v>1</v>
      </c>
      <c r="G19" s="144"/>
      <c r="H19" s="363"/>
    </row>
    <row r="20" spans="1:8" x14ac:dyDescent="0.15">
      <c r="A20" s="192"/>
      <c r="B20" s="193"/>
      <c r="C20" s="100"/>
      <c r="D20" s="191"/>
      <c r="E20" s="295"/>
      <c r="F20" s="296"/>
      <c r="G20" s="379"/>
      <c r="H20" s="634"/>
    </row>
    <row r="21" spans="1:8" x14ac:dyDescent="0.15">
      <c r="A21" s="262" t="s">
        <v>222</v>
      </c>
      <c r="B21" s="195" t="s">
        <v>128</v>
      </c>
      <c r="C21" s="196"/>
      <c r="D21" s="253"/>
      <c r="E21" s="295"/>
      <c r="F21" s="296"/>
      <c r="G21" s="379"/>
      <c r="H21" s="634" t="str">
        <f t="shared" si="0"/>
        <v/>
      </c>
    </row>
    <row r="22" spans="1:8" x14ac:dyDescent="0.15">
      <c r="A22" s="192"/>
      <c r="B22" s="193"/>
      <c r="D22" s="191"/>
      <c r="E22" s="295"/>
      <c r="F22" s="296"/>
      <c r="G22" s="379"/>
      <c r="H22" s="634" t="str">
        <f t="shared" si="0"/>
        <v/>
      </c>
    </row>
    <row r="23" spans="1:8" x14ac:dyDescent="0.15">
      <c r="A23" s="368"/>
      <c r="B23" s="290" t="s">
        <v>58</v>
      </c>
      <c r="C23" s="100" t="s">
        <v>129</v>
      </c>
      <c r="D23" s="405"/>
      <c r="E23" s="408" t="s">
        <v>130</v>
      </c>
      <c r="F23" s="409">
        <v>0.05</v>
      </c>
      <c r="G23" s="379"/>
      <c r="H23" s="414">
        <f>IF(AND(NOT(ISBLANK($E23)),NOT(ISNUMBER($F23))),"Rate only",$F23*G23)</f>
        <v>0</v>
      </c>
    </row>
    <row r="24" spans="1:8" x14ac:dyDescent="0.15">
      <c r="A24" s="192"/>
      <c r="B24" s="193"/>
      <c r="D24" s="191"/>
      <c r="E24" s="295"/>
      <c r="F24" s="297"/>
      <c r="G24" s="379"/>
      <c r="H24" s="634" t="str">
        <f t="shared" si="0"/>
        <v/>
      </c>
    </row>
    <row r="25" spans="1:8" x14ac:dyDescent="0.15">
      <c r="A25" s="192"/>
      <c r="B25" s="193" t="s">
        <v>60</v>
      </c>
      <c r="C25" s="9" t="s">
        <v>131</v>
      </c>
      <c r="D25" s="191"/>
      <c r="E25" s="295" t="s">
        <v>130</v>
      </c>
      <c r="F25" s="297">
        <v>0.05</v>
      </c>
      <c r="G25" s="379"/>
      <c r="H25" s="356">
        <f>IF(AND(NOT(ISBLANK($E25)),NOT(ISNUMBER($F25))),"Rate only",$F25*G25)</f>
        <v>0</v>
      </c>
    </row>
    <row r="26" spans="1:8" x14ac:dyDescent="0.15">
      <c r="A26" s="192"/>
      <c r="B26" s="193"/>
      <c r="D26" s="191"/>
      <c r="E26" s="295"/>
      <c r="F26" s="296"/>
      <c r="G26" s="379"/>
      <c r="H26" s="634" t="str">
        <f t="shared" si="0"/>
        <v/>
      </c>
    </row>
    <row r="27" spans="1:8" x14ac:dyDescent="0.15">
      <c r="A27" s="192"/>
      <c r="B27" s="193" t="s">
        <v>62</v>
      </c>
      <c r="C27" s="9" t="s">
        <v>132</v>
      </c>
      <c r="D27" s="191"/>
      <c r="E27" s="295" t="s">
        <v>130</v>
      </c>
      <c r="F27" s="297">
        <v>0.05</v>
      </c>
      <c r="G27" s="379"/>
      <c r="H27" s="356">
        <f>IF(AND(NOT(ISBLANK($E27)),NOT(ISNUMBER($F27))),"Rate only",$F27*G27)</f>
        <v>0</v>
      </c>
    </row>
    <row r="28" spans="1:8" x14ac:dyDescent="0.15">
      <c r="A28" s="192"/>
      <c r="B28" s="193"/>
      <c r="D28" s="191"/>
      <c r="E28" s="295"/>
      <c r="F28" s="296"/>
      <c r="G28" s="264"/>
      <c r="H28" s="634" t="str">
        <f t="shared" si="0"/>
        <v/>
      </c>
    </row>
    <row r="29" spans="1:8" x14ac:dyDescent="0.15">
      <c r="A29" s="192"/>
      <c r="B29" s="193"/>
      <c r="D29" s="191"/>
      <c r="E29" s="295"/>
      <c r="F29" s="263"/>
      <c r="G29" s="264"/>
      <c r="H29" s="634" t="str">
        <f t="shared" si="0"/>
        <v/>
      </c>
    </row>
    <row r="30" spans="1:8" x14ac:dyDescent="0.15">
      <c r="A30" s="194"/>
      <c r="B30" s="195"/>
      <c r="C30" s="196"/>
      <c r="D30" s="253"/>
      <c r="E30" s="295"/>
      <c r="F30" s="263"/>
      <c r="G30" s="264"/>
      <c r="H30" s="634" t="str">
        <f t="shared" si="0"/>
        <v/>
      </c>
    </row>
    <row r="31" spans="1:8" x14ac:dyDescent="0.15">
      <c r="A31" s="192"/>
      <c r="B31" s="193"/>
      <c r="D31" s="191"/>
      <c r="E31" s="295"/>
      <c r="F31" s="263"/>
      <c r="G31" s="264"/>
      <c r="H31" s="634" t="str">
        <f t="shared" si="0"/>
        <v/>
      </c>
    </row>
    <row r="32" spans="1:8" x14ac:dyDescent="0.15">
      <c r="A32" s="192"/>
      <c r="B32" s="193"/>
      <c r="D32" s="191"/>
      <c r="E32" s="295"/>
      <c r="F32" s="263"/>
      <c r="G32" s="264"/>
      <c r="H32" s="634" t="str">
        <f t="shared" si="0"/>
        <v/>
      </c>
    </row>
    <row r="33" spans="1:8" x14ac:dyDescent="0.15">
      <c r="A33" s="192"/>
      <c r="B33" s="193"/>
      <c r="D33" s="191"/>
      <c r="E33" s="295"/>
      <c r="F33" s="263"/>
      <c r="G33" s="264"/>
      <c r="H33" s="634" t="str">
        <f t="shared" si="0"/>
        <v/>
      </c>
    </row>
    <row r="34" spans="1:8" x14ac:dyDescent="0.15">
      <c r="A34" s="192"/>
      <c r="B34" s="193"/>
      <c r="D34" s="191"/>
      <c r="E34" s="295"/>
      <c r="F34" s="263"/>
      <c r="G34" s="264"/>
      <c r="H34" s="634"/>
    </row>
    <row r="35" spans="1:8" x14ac:dyDescent="0.15">
      <c r="A35" s="192"/>
      <c r="B35" s="193"/>
      <c r="D35" s="191"/>
      <c r="E35" s="295"/>
      <c r="F35" s="263"/>
      <c r="G35" s="264"/>
      <c r="H35" s="634" t="str">
        <f t="shared" si="0"/>
        <v/>
      </c>
    </row>
    <row r="36" spans="1:8" x14ac:dyDescent="0.15">
      <c r="A36" s="192"/>
      <c r="B36" s="193"/>
      <c r="D36" s="191"/>
      <c r="E36" s="295"/>
      <c r="F36" s="263"/>
      <c r="G36" s="264"/>
      <c r="H36" s="634" t="str">
        <f t="shared" si="0"/>
        <v/>
      </c>
    </row>
    <row r="37" spans="1:8" x14ac:dyDescent="0.15">
      <c r="A37" s="192"/>
      <c r="B37" s="193"/>
      <c r="D37" s="191"/>
      <c r="E37" s="295"/>
      <c r="F37" s="263"/>
      <c r="G37" s="264"/>
      <c r="H37" s="634" t="str">
        <f t="shared" si="0"/>
        <v/>
      </c>
    </row>
    <row r="38" spans="1:8" x14ac:dyDescent="0.15">
      <c r="A38" s="192"/>
      <c r="B38" s="193"/>
      <c r="D38" s="191"/>
      <c r="E38" s="295"/>
      <c r="F38" s="263"/>
      <c r="G38" s="264"/>
      <c r="H38" s="634" t="str">
        <f t="shared" si="0"/>
        <v/>
      </c>
    </row>
    <row r="39" spans="1:8" x14ac:dyDescent="0.15">
      <c r="A39" s="192"/>
      <c r="B39" s="193"/>
      <c r="D39" s="191"/>
      <c r="E39" s="295"/>
      <c r="F39" s="263"/>
      <c r="G39" s="264"/>
      <c r="H39" s="634" t="str">
        <f t="shared" si="0"/>
        <v/>
      </c>
    </row>
    <row r="40" spans="1:8" x14ac:dyDescent="0.15">
      <c r="A40" s="192"/>
      <c r="B40" s="193"/>
      <c r="D40" s="191"/>
      <c r="E40" s="295"/>
      <c r="F40" s="263"/>
      <c r="G40" s="264"/>
      <c r="H40" s="634" t="str">
        <f t="shared" si="0"/>
        <v/>
      </c>
    </row>
    <row r="41" spans="1:8" x14ac:dyDescent="0.15">
      <c r="A41" s="192"/>
      <c r="B41" s="193"/>
      <c r="D41" s="191"/>
      <c r="E41" s="295"/>
      <c r="F41" s="263"/>
      <c r="G41" s="264"/>
      <c r="H41" s="634" t="str">
        <f t="shared" si="0"/>
        <v/>
      </c>
    </row>
    <row r="42" spans="1:8" x14ac:dyDescent="0.15">
      <c r="A42" s="192"/>
      <c r="B42" s="193"/>
      <c r="D42" s="191"/>
      <c r="E42" s="295"/>
      <c r="F42" s="263"/>
      <c r="G42" s="264"/>
      <c r="H42" s="634" t="str">
        <f t="shared" si="0"/>
        <v/>
      </c>
    </row>
    <row r="43" spans="1:8" x14ac:dyDescent="0.15">
      <c r="A43" s="192"/>
      <c r="B43" s="193"/>
      <c r="D43" s="191"/>
      <c r="E43" s="295"/>
      <c r="F43" s="263"/>
      <c r="G43" s="264"/>
      <c r="H43" s="634" t="str">
        <f t="shared" si="0"/>
        <v/>
      </c>
    </row>
    <row r="44" spans="1:8" x14ac:dyDescent="0.15">
      <c r="A44" s="202"/>
      <c r="B44" s="203"/>
      <c r="C44" s="161"/>
      <c r="D44" s="204"/>
      <c r="E44" s="298"/>
      <c r="F44" s="299"/>
      <c r="G44" s="299"/>
      <c r="H44" s="634" t="str">
        <f t="shared" si="0"/>
        <v/>
      </c>
    </row>
    <row r="45" spans="1:8" x14ac:dyDescent="0.15">
      <c r="A45" s="184"/>
      <c r="B45" s="185"/>
      <c r="C45" s="186"/>
      <c r="D45" s="186"/>
      <c r="E45" s="300"/>
      <c r="F45" s="282"/>
      <c r="G45" s="283"/>
      <c r="H45" s="636"/>
    </row>
    <row r="46" spans="1:8" x14ac:dyDescent="0.15">
      <c r="A46" s="170" t="s">
        <v>77</v>
      </c>
      <c r="B46" s="195" t="s">
        <v>78</v>
      </c>
      <c r="C46" s="196"/>
      <c r="E46" s="19"/>
      <c r="F46" s="18"/>
      <c r="G46" s="284"/>
      <c r="H46" s="637"/>
    </row>
    <row r="47" spans="1:8" x14ac:dyDescent="0.15">
      <c r="A47" s="202"/>
      <c r="B47" s="203"/>
      <c r="C47" s="161"/>
      <c r="D47" s="161"/>
      <c r="E47" s="161"/>
      <c r="F47" s="285"/>
      <c r="G47" s="286"/>
      <c r="H47" s="666"/>
    </row>
    <row r="48" spans="1:8" x14ac:dyDescent="0.15">
      <c r="F48" s="18"/>
      <c r="G48" s="18"/>
    </row>
    <row r="49" spans="2:7" x14ac:dyDescent="0.15">
      <c r="F49" s="18"/>
      <c r="G49" s="18"/>
    </row>
    <row r="53" spans="2:7" x14ac:dyDescent="0.15">
      <c r="B53" s="19"/>
      <c r="C53" s="19"/>
      <c r="D53" s="20"/>
    </row>
  </sheetData>
  <mergeCells count="1">
    <mergeCell ref="B15:D15"/>
  </mergeCells>
  <conditionalFormatting sqref="H12:H14">
    <cfRule type="cellIs" dxfId="19" priority="6" stopIfTrue="1" operator="lessThan">
      <formula>0.005</formula>
    </cfRule>
  </conditionalFormatting>
  <conditionalFormatting sqref="H23">
    <cfRule type="cellIs" dxfId="18" priority="5" stopIfTrue="1" operator="lessThan">
      <formula>0.005</formula>
    </cfRule>
  </conditionalFormatting>
  <conditionalFormatting sqref="H25">
    <cfRule type="cellIs" dxfId="17" priority="4" stopIfTrue="1" operator="lessThan">
      <formula>0.005</formula>
    </cfRule>
  </conditionalFormatting>
  <conditionalFormatting sqref="H27">
    <cfRule type="cellIs" dxfId="16" priority="3" stopIfTrue="1" operator="lessThan">
      <formula>0.005</formula>
    </cfRule>
  </conditionalFormatting>
  <pageMargins left="0.70866141732283505" right="0.70866141732283505" top="0.74803149606299202" bottom="0.74803149606299202" header="0.31496062992126" footer="0.31496062992126"/>
  <pageSetup paperSize="9" firstPageNumber="102" orientation="portrait" useFirstPageNumber="1" r:id="rId1"/>
  <headerFooter>
    <oddHeader>&amp;LTender
Part C2: Pricing Data&amp;RC2.2
Bill Of Quantities</oddHeader>
    <oddFooter>&amp;C&amp;P</oddFooter>
  </headerFooter>
  <ignoredErrors>
    <ignoredError sqref="A4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/>
  </sheetPr>
  <dimension ref="A1:H56"/>
  <sheetViews>
    <sheetView view="pageBreakPreview" topLeftCell="A18" zoomScale="70" zoomScaleNormal="85" zoomScaleSheetLayoutView="70" workbookViewId="0">
      <selection activeCell="O19" sqref="O19"/>
    </sheetView>
  </sheetViews>
  <sheetFormatPr defaultColWidth="11.125" defaultRowHeight="14.25" x14ac:dyDescent="0.15"/>
  <cols>
    <col min="1" max="1" width="6.8515625" style="1" customWidth="1"/>
    <col min="2" max="3" width="3.9296875" style="1" customWidth="1"/>
    <col min="4" max="4" width="28.65625" style="1" customWidth="1"/>
    <col min="5" max="5" width="5.0546875" style="2" customWidth="1"/>
    <col min="6" max="6" width="4.94140625" style="3" bestFit="1" customWidth="1"/>
    <col min="7" max="7" width="5.83984375" style="43" bestFit="1" customWidth="1"/>
    <col min="8" max="8" width="12.921875" style="582" customWidth="1"/>
    <col min="9" max="9" width="15.39453125" style="16" customWidth="1"/>
    <col min="10" max="16384" width="11.125" style="16"/>
  </cols>
  <sheetData>
    <row r="1" spans="1:8" ht="23.45" customHeight="1" x14ac:dyDescent="0.15">
      <c r="A1" s="12"/>
    </row>
    <row r="2" spans="1:8" ht="12" customHeight="1" x14ac:dyDescent="0.15">
      <c r="A2" s="101" t="s">
        <v>215</v>
      </c>
      <c r="B2" s="150"/>
      <c r="C2" s="16"/>
      <c r="H2" s="350" t="s">
        <v>6</v>
      </c>
    </row>
    <row r="3" spans="1:8" ht="12" customHeight="1" x14ac:dyDescent="0.15">
      <c r="C3" s="16"/>
      <c r="G3" s="301"/>
      <c r="H3" s="649"/>
    </row>
    <row r="4" spans="1:8" ht="12" customHeight="1" x14ac:dyDescent="0.15">
      <c r="A4" s="302"/>
      <c r="B4" s="303"/>
      <c r="C4" s="6"/>
      <c r="D4" s="304"/>
      <c r="E4" s="302"/>
      <c r="F4" s="305"/>
      <c r="G4" s="112"/>
      <c r="H4" s="632"/>
    </row>
    <row r="5" spans="1:8" ht="12" customHeight="1" x14ac:dyDescent="0.15">
      <c r="A5" s="113" t="s">
        <v>47</v>
      </c>
      <c r="B5" s="114" t="s">
        <v>48</v>
      </c>
      <c r="C5" s="306"/>
      <c r="D5" s="235"/>
      <c r="E5" s="113" t="s">
        <v>49</v>
      </c>
      <c r="F5" s="706" t="s">
        <v>316</v>
      </c>
      <c r="G5" s="118" t="s">
        <v>51</v>
      </c>
      <c r="H5" s="650" t="s">
        <v>52</v>
      </c>
    </row>
    <row r="6" spans="1:8" ht="12" customHeight="1" x14ac:dyDescent="0.15">
      <c r="A6" s="113" t="s">
        <v>53</v>
      </c>
      <c r="B6" s="119"/>
      <c r="D6" s="151"/>
      <c r="E6" s="113"/>
      <c r="F6" s="117"/>
      <c r="G6" s="124"/>
      <c r="H6" s="651"/>
    </row>
    <row r="7" spans="1:8" ht="12" customHeight="1" x14ac:dyDescent="0.15">
      <c r="A7" s="307"/>
      <c r="B7" s="308"/>
      <c r="C7" s="104"/>
      <c r="D7" s="309"/>
      <c r="E7" s="307"/>
      <c r="F7" s="310"/>
      <c r="G7" s="129"/>
      <c r="H7" s="652"/>
    </row>
    <row r="8" spans="1:8" ht="12" customHeight="1" x14ac:dyDescent="0.15">
      <c r="A8" s="130"/>
      <c r="B8" s="131"/>
      <c r="C8" s="6"/>
      <c r="D8" s="132"/>
      <c r="E8" s="108"/>
      <c r="F8" s="111"/>
      <c r="G8" s="112"/>
      <c r="H8" s="356">
        <f t="shared" ref="H8:H22" si="0">IF(AND(NOT(ISBLANK($E8)),NOT(ISNUMBER($F8))),"Rate only",$F8*G8)</f>
        <v>0</v>
      </c>
    </row>
    <row r="9" spans="1:8" ht="12" customHeight="1" x14ac:dyDescent="0.15">
      <c r="A9" s="236">
        <v>3300</v>
      </c>
      <c r="B9" s="136" t="s">
        <v>7</v>
      </c>
      <c r="D9" s="137"/>
      <c r="E9" s="122"/>
      <c r="F9" s="123"/>
      <c r="G9" s="124"/>
      <c r="H9" s="356">
        <f t="shared" si="0"/>
        <v>0</v>
      </c>
    </row>
    <row r="10" spans="1:8" ht="12" customHeight="1" x14ac:dyDescent="0.15">
      <c r="A10" s="139"/>
      <c r="B10" s="140"/>
      <c r="D10" s="137"/>
      <c r="E10" s="122"/>
      <c r="F10" s="123"/>
      <c r="G10" s="124"/>
      <c r="H10" s="356">
        <f t="shared" si="0"/>
        <v>0</v>
      </c>
    </row>
    <row r="11" spans="1:8" ht="12" customHeight="1" x14ac:dyDescent="0.15">
      <c r="A11" s="139"/>
      <c r="B11" s="140"/>
      <c r="D11" s="238"/>
      <c r="E11" s="122"/>
      <c r="F11" s="123"/>
      <c r="G11" s="124"/>
      <c r="H11" s="356">
        <f t="shared" si="0"/>
        <v>0</v>
      </c>
    </row>
    <row r="12" spans="1:8" ht="12" customHeight="1" x14ac:dyDescent="0.15">
      <c r="A12" s="141" t="s">
        <v>188</v>
      </c>
      <c r="B12" s="142" t="s">
        <v>195</v>
      </c>
      <c r="D12" s="137"/>
      <c r="E12" s="122"/>
      <c r="F12" s="123"/>
      <c r="G12" s="124"/>
      <c r="H12" s="356">
        <f t="shared" si="0"/>
        <v>0</v>
      </c>
    </row>
    <row r="13" spans="1:8" ht="12" customHeight="1" x14ac:dyDescent="0.15">
      <c r="A13" s="139" t="s">
        <v>96</v>
      </c>
      <c r="B13" s="142"/>
      <c r="D13" s="137"/>
      <c r="E13" s="122"/>
      <c r="F13" s="123"/>
      <c r="G13" s="124"/>
      <c r="H13" s="356">
        <f t="shared" si="0"/>
        <v>0</v>
      </c>
    </row>
    <row r="14" spans="1:8" ht="12" customHeight="1" x14ac:dyDescent="0.15">
      <c r="A14" s="139"/>
      <c r="B14" s="140" t="s">
        <v>58</v>
      </c>
      <c r="C14" s="1" t="s">
        <v>67</v>
      </c>
      <c r="D14" s="137"/>
      <c r="E14" s="122"/>
      <c r="F14" s="14"/>
      <c r="G14" s="311"/>
      <c r="H14" s="356">
        <f t="shared" si="0"/>
        <v>0</v>
      </c>
    </row>
    <row r="15" spans="1:8" ht="12" customHeight="1" x14ac:dyDescent="0.15">
      <c r="A15" s="139"/>
      <c r="B15" s="140"/>
      <c r="C15" s="145" t="s">
        <v>453</v>
      </c>
      <c r="D15" s="137"/>
      <c r="E15" s="122"/>
      <c r="F15" s="14"/>
      <c r="G15" s="124"/>
      <c r="H15" s="356">
        <f t="shared" si="0"/>
        <v>0</v>
      </c>
    </row>
    <row r="16" spans="1:8" ht="12" customHeight="1" x14ac:dyDescent="0.15">
      <c r="A16" s="139"/>
      <c r="B16" s="140"/>
      <c r="D16" s="137"/>
      <c r="E16" s="122"/>
      <c r="F16" s="14"/>
      <c r="G16" s="311"/>
      <c r="H16" s="356">
        <f t="shared" si="0"/>
        <v>0</v>
      </c>
    </row>
    <row r="17" spans="1:8" ht="12" customHeight="1" x14ac:dyDescent="0.15">
      <c r="A17" s="139"/>
      <c r="B17" s="140"/>
      <c r="C17" s="145" t="s">
        <v>93</v>
      </c>
      <c r="D17" s="327" t="s">
        <v>254</v>
      </c>
      <c r="E17" s="122"/>
      <c r="F17" s="14"/>
      <c r="G17" s="124"/>
      <c r="H17" s="356">
        <f t="shared" si="0"/>
        <v>0</v>
      </c>
    </row>
    <row r="18" spans="1:8" ht="12" customHeight="1" x14ac:dyDescent="0.15">
      <c r="A18" s="139"/>
      <c r="B18" s="140"/>
      <c r="D18" s="137" t="s">
        <v>8</v>
      </c>
      <c r="E18" s="122" t="s">
        <v>113</v>
      </c>
      <c r="F18" s="241">
        <v>0</v>
      </c>
      <c r="G18" s="380"/>
      <c r="H18" s="414" t="s">
        <v>433</v>
      </c>
    </row>
    <row r="19" spans="1:8" ht="12" customHeight="1" x14ac:dyDescent="0.15">
      <c r="A19" s="139"/>
      <c r="B19" s="140"/>
      <c r="D19" s="137"/>
      <c r="E19" s="122"/>
      <c r="F19" s="14"/>
      <c r="G19" s="380"/>
      <c r="H19" s="356">
        <f t="shared" si="0"/>
        <v>0</v>
      </c>
    </row>
    <row r="20" spans="1:8" ht="12" customHeight="1" x14ac:dyDescent="0.15">
      <c r="A20" s="139"/>
      <c r="B20" s="140"/>
      <c r="C20" s="145" t="s">
        <v>94</v>
      </c>
      <c r="D20" s="327" t="s">
        <v>255</v>
      </c>
      <c r="E20" s="122"/>
      <c r="F20" s="14"/>
      <c r="G20" s="380"/>
      <c r="H20" s="356">
        <f t="shared" si="0"/>
        <v>0</v>
      </c>
    </row>
    <row r="21" spans="1:8" ht="12" customHeight="1" x14ac:dyDescent="0.15">
      <c r="A21" s="139"/>
      <c r="B21" s="140"/>
      <c r="D21" s="137" t="s">
        <v>8</v>
      </c>
      <c r="E21" s="122" t="s">
        <v>113</v>
      </c>
      <c r="F21" s="14">
        <v>0</v>
      </c>
      <c r="G21" s="380"/>
      <c r="H21" s="414" t="s">
        <v>452</v>
      </c>
    </row>
    <row r="22" spans="1:8" ht="12" customHeight="1" x14ac:dyDescent="0.15">
      <c r="A22" s="139"/>
      <c r="B22" s="140"/>
      <c r="D22" s="137"/>
      <c r="E22" s="122"/>
      <c r="F22" s="14"/>
      <c r="G22" s="380"/>
      <c r="H22" s="356">
        <f t="shared" si="0"/>
        <v>0</v>
      </c>
    </row>
    <row r="23" spans="1:8" ht="12" customHeight="1" x14ac:dyDescent="0.15">
      <c r="A23" s="139"/>
      <c r="B23" s="140"/>
      <c r="D23" s="137"/>
      <c r="E23" s="122"/>
      <c r="F23" s="14"/>
      <c r="G23" s="380"/>
      <c r="H23" s="356">
        <f t="shared" ref="H23:H30" si="1">IF(AND(NOT(ISBLANK($E23)),NOT(ISNUMBER($F23))),"Rate only",$F23*G23)</f>
        <v>0</v>
      </c>
    </row>
    <row r="24" spans="1:8" ht="12" customHeight="1" x14ac:dyDescent="0.15">
      <c r="A24" s="141" t="s">
        <v>189</v>
      </c>
      <c r="B24" s="149" t="s">
        <v>190</v>
      </c>
      <c r="C24" s="150"/>
      <c r="D24" s="151"/>
      <c r="E24" s="122"/>
      <c r="F24" s="14"/>
      <c r="G24" s="380"/>
      <c r="H24" s="356">
        <f t="shared" si="1"/>
        <v>0</v>
      </c>
    </row>
    <row r="25" spans="1:8" ht="12" customHeight="1" x14ac:dyDescent="0.15">
      <c r="A25" s="141"/>
      <c r="B25" s="142" t="s">
        <v>191</v>
      </c>
      <c r="C25" s="150"/>
      <c r="D25" s="151"/>
      <c r="E25" s="122"/>
      <c r="F25" s="14"/>
      <c r="G25" s="380"/>
      <c r="H25" s="356">
        <f t="shared" si="1"/>
        <v>0</v>
      </c>
    </row>
    <row r="26" spans="1:8" ht="12" customHeight="1" x14ac:dyDescent="0.15">
      <c r="A26" s="139"/>
      <c r="B26" s="140"/>
      <c r="D26" s="137"/>
      <c r="E26" s="122"/>
      <c r="F26" s="14"/>
      <c r="G26" s="380"/>
      <c r="H26" s="356">
        <f t="shared" si="1"/>
        <v>0</v>
      </c>
    </row>
    <row r="27" spans="1:8" ht="12" customHeight="1" x14ac:dyDescent="0.15">
      <c r="A27" s="139"/>
      <c r="B27" s="140" t="s">
        <v>58</v>
      </c>
      <c r="C27" s="1" t="s">
        <v>10</v>
      </c>
      <c r="D27" s="137"/>
      <c r="E27" s="122" t="s">
        <v>113</v>
      </c>
      <c r="F27" s="14">
        <v>3750</v>
      </c>
      <c r="G27" s="380"/>
      <c r="H27" s="356">
        <f t="shared" si="1"/>
        <v>0</v>
      </c>
    </row>
    <row r="28" spans="1:8" ht="12" customHeight="1" x14ac:dyDescent="0.15">
      <c r="A28" s="139"/>
      <c r="B28" s="140"/>
      <c r="D28" s="137"/>
      <c r="E28" s="122"/>
      <c r="F28" s="14"/>
      <c r="G28" s="380"/>
      <c r="H28" s="356">
        <f t="shared" si="1"/>
        <v>0</v>
      </c>
    </row>
    <row r="29" spans="1:8" ht="12" customHeight="1" x14ac:dyDescent="0.15">
      <c r="A29" s="139"/>
      <c r="B29" s="140" t="s">
        <v>62</v>
      </c>
      <c r="C29" s="1" t="s">
        <v>134</v>
      </c>
      <c r="D29" s="137"/>
      <c r="E29" s="122" t="s">
        <v>113</v>
      </c>
      <c r="F29" s="14">
        <v>562.5</v>
      </c>
      <c r="G29" s="380"/>
      <c r="H29" s="356">
        <f t="shared" si="1"/>
        <v>0</v>
      </c>
    </row>
    <row r="30" spans="1:8" ht="12" customHeight="1" x14ac:dyDescent="0.15">
      <c r="A30" s="139"/>
      <c r="B30" s="140"/>
      <c r="D30" s="137"/>
      <c r="E30" s="122"/>
      <c r="F30" s="14"/>
      <c r="G30" s="380"/>
      <c r="H30" s="356">
        <f t="shared" si="1"/>
        <v>0</v>
      </c>
    </row>
    <row r="31" spans="1:8" ht="12" customHeight="1" x14ac:dyDescent="0.15">
      <c r="A31" s="139"/>
      <c r="B31" s="214" t="s">
        <v>83</v>
      </c>
      <c r="C31" s="145" t="s">
        <v>238</v>
      </c>
      <c r="D31" s="137"/>
      <c r="E31" s="122" t="s">
        <v>113</v>
      </c>
      <c r="F31" s="14">
        <v>187.5</v>
      </c>
      <c r="G31" s="380"/>
      <c r="H31" s="356">
        <f>G31*F31</f>
        <v>0</v>
      </c>
    </row>
    <row r="32" spans="1:8" ht="12" customHeight="1" x14ac:dyDescent="0.15">
      <c r="A32" s="139"/>
      <c r="B32" s="140"/>
      <c r="D32" s="137"/>
      <c r="E32" s="122"/>
      <c r="F32" s="14"/>
      <c r="G32" s="380"/>
      <c r="H32" s="356"/>
    </row>
    <row r="33" spans="1:8" ht="12" customHeight="1" x14ac:dyDescent="0.15">
      <c r="A33" s="139"/>
      <c r="B33" s="140"/>
      <c r="D33" s="137"/>
      <c r="E33" s="122"/>
      <c r="F33" s="123"/>
      <c r="G33" s="380"/>
      <c r="H33" s="356"/>
    </row>
    <row r="34" spans="1:8" ht="12" customHeight="1" x14ac:dyDescent="0.15">
      <c r="A34" s="141" t="s">
        <v>192</v>
      </c>
      <c r="B34" s="149" t="s">
        <v>258</v>
      </c>
      <c r="D34" s="137"/>
      <c r="E34" s="122"/>
      <c r="F34" s="14"/>
      <c r="G34" s="380"/>
      <c r="H34" s="356">
        <f>IF(AND(NOT(ISBLANK($E34)),NOT(ISNUMBER($F34))),"Rate only",$F34*G34)</f>
        <v>0</v>
      </c>
    </row>
    <row r="35" spans="1:8" ht="12" customHeight="1" x14ac:dyDescent="0.15">
      <c r="A35" s="141"/>
      <c r="B35" s="149" t="s">
        <v>259</v>
      </c>
      <c r="D35" s="137"/>
      <c r="E35" s="122" t="s">
        <v>113</v>
      </c>
      <c r="F35" s="14">
        <v>450</v>
      </c>
      <c r="G35" s="380"/>
      <c r="H35" s="356">
        <f>IF(AND(NOT(ISBLANK($E35)),NOT(ISNUMBER($F35))),"Rate only",$F35*G35)</f>
        <v>0</v>
      </c>
    </row>
    <row r="36" spans="1:8" ht="12" customHeight="1" x14ac:dyDescent="0.15">
      <c r="A36" s="139"/>
      <c r="B36" s="149" t="s">
        <v>260</v>
      </c>
      <c r="D36" s="137"/>
      <c r="E36" s="122"/>
      <c r="F36" s="123"/>
      <c r="G36" s="380"/>
      <c r="H36" s="356">
        <f>IF(AND(NOT(ISBLANK($E36)),NOT(ISNUMBER($F36))),"Rate only",$F36*G36)</f>
        <v>0</v>
      </c>
    </row>
    <row r="37" spans="1:8" ht="12" customHeight="1" x14ac:dyDescent="0.15">
      <c r="A37" s="139"/>
      <c r="B37" s="214" t="s">
        <v>256</v>
      </c>
      <c r="D37" s="137"/>
      <c r="E37" s="122"/>
      <c r="F37" s="123"/>
      <c r="G37" s="380"/>
      <c r="H37" s="356"/>
    </row>
    <row r="38" spans="1:8" ht="12" customHeight="1" x14ac:dyDescent="0.15">
      <c r="A38" s="139"/>
      <c r="B38" s="214" t="s">
        <v>257</v>
      </c>
      <c r="D38" s="137"/>
      <c r="E38" s="122"/>
      <c r="F38" s="123"/>
      <c r="G38" s="380"/>
      <c r="H38" s="356"/>
    </row>
    <row r="39" spans="1:8" ht="12" customHeight="1" x14ac:dyDescent="0.15">
      <c r="A39" s="139"/>
      <c r="B39" s="214"/>
      <c r="D39" s="137"/>
      <c r="E39" s="122"/>
      <c r="F39" s="123"/>
      <c r="G39" s="380"/>
      <c r="H39" s="356"/>
    </row>
    <row r="40" spans="1:8" ht="12" customHeight="1" x14ac:dyDescent="0.15">
      <c r="A40" s="139"/>
      <c r="B40" s="214"/>
      <c r="D40" s="137"/>
      <c r="E40" s="122"/>
      <c r="F40" s="123"/>
      <c r="G40" s="380"/>
      <c r="H40" s="356"/>
    </row>
    <row r="41" spans="1:8" ht="24.6" customHeight="1" x14ac:dyDescent="0.15">
      <c r="A41" s="225" t="s">
        <v>412</v>
      </c>
      <c r="B41" s="832" t="s">
        <v>413</v>
      </c>
      <c r="C41" s="833"/>
      <c r="D41" s="834"/>
      <c r="E41" s="122"/>
      <c r="F41" s="123"/>
      <c r="G41" s="380"/>
      <c r="H41" s="356"/>
    </row>
    <row r="42" spans="1:8" ht="12" customHeight="1" x14ac:dyDescent="0.15">
      <c r="A42" s="139"/>
      <c r="B42" s="214"/>
      <c r="D42" s="137"/>
      <c r="E42" s="122"/>
      <c r="F42" s="123"/>
      <c r="G42" s="380"/>
      <c r="H42" s="356"/>
    </row>
    <row r="43" spans="1:8" ht="12" customHeight="1" x14ac:dyDescent="0.15">
      <c r="A43" s="139"/>
      <c r="B43" s="835" t="s">
        <v>414</v>
      </c>
      <c r="C43" s="836"/>
      <c r="D43" s="837"/>
      <c r="E43" s="122" t="s">
        <v>113</v>
      </c>
      <c r="F43" s="123">
        <v>1200</v>
      </c>
      <c r="G43" s="380"/>
      <c r="H43" s="356">
        <f>G43*F43</f>
        <v>0</v>
      </c>
    </row>
    <row r="44" spans="1:8" ht="12" customHeight="1" x14ac:dyDescent="0.15">
      <c r="A44" s="139"/>
      <c r="B44" s="835"/>
      <c r="C44" s="836"/>
      <c r="D44" s="837"/>
      <c r="E44" s="122"/>
      <c r="F44" s="123"/>
      <c r="G44" s="380"/>
      <c r="H44" s="356"/>
    </row>
    <row r="45" spans="1:8" ht="12" customHeight="1" x14ac:dyDescent="0.15">
      <c r="A45" s="139"/>
      <c r="B45" s="140"/>
      <c r="D45" s="137"/>
      <c r="E45" s="122"/>
      <c r="F45" s="14"/>
      <c r="G45" s="380"/>
      <c r="H45" s="356"/>
    </row>
    <row r="46" spans="1:8" ht="12" customHeight="1" x14ac:dyDescent="0.15">
      <c r="A46" s="225" t="s">
        <v>223</v>
      </c>
      <c r="B46" s="142" t="s">
        <v>11</v>
      </c>
      <c r="D46" s="137"/>
      <c r="E46" s="122"/>
      <c r="F46" s="14"/>
      <c r="G46" s="380"/>
      <c r="H46" s="356">
        <f>IF(AND(NOT(ISBLANK($E46)),NOT(ISNUMBER($F46))),"Rate only",$F46*G46)</f>
        <v>0</v>
      </c>
    </row>
    <row r="47" spans="1:8" ht="12" customHeight="1" x14ac:dyDescent="0.15">
      <c r="A47" s="139"/>
      <c r="B47" s="140"/>
      <c r="D47" s="137"/>
      <c r="E47" s="122"/>
      <c r="F47" s="14"/>
      <c r="G47" s="380"/>
      <c r="H47" s="356">
        <f>IF(AND(NOT(ISBLANK($E47)),NOT(ISNUMBER($F47))),"Rate only",$F47*G47)</f>
        <v>0</v>
      </c>
    </row>
    <row r="48" spans="1:8" ht="12" customHeight="1" x14ac:dyDescent="0.15">
      <c r="A48" s="139"/>
      <c r="B48" s="140" t="s">
        <v>58</v>
      </c>
      <c r="C48" s="1" t="s">
        <v>12</v>
      </c>
      <c r="D48" s="137"/>
      <c r="E48" s="122" t="s">
        <v>113</v>
      </c>
      <c r="F48" s="14">
        <v>2250</v>
      </c>
      <c r="G48" s="380"/>
      <c r="H48" s="356">
        <f>IF(AND(NOT(ISBLANK($E48)),NOT(ISNUMBER($F48))),"Rate only",$F48*G48)</f>
        <v>0</v>
      </c>
    </row>
    <row r="49" spans="1:8" ht="12" customHeight="1" x14ac:dyDescent="0.15">
      <c r="A49" s="139"/>
      <c r="B49" s="140"/>
      <c r="D49" s="137"/>
      <c r="E49" s="122"/>
      <c r="F49" s="14"/>
      <c r="G49" s="380"/>
      <c r="H49" s="356">
        <f>IF(AND(NOT(ISBLANK($E49)),NOT(ISNUMBER($F49))),"Rate only",$F49*G49)</f>
        <v>0</v>
      </c>
    </row>
    <row r="50" spans="1:8" ht="12" customHeight="1" x14ac:dyDescent="0.15">
      <c r="A50" s="139"/>
      <c r="B50" s="140" t="s">
        <v>60</v>
      </c>
      <c r="C50" s="1" t="s">
        <v>13</v>
      </c>
      <c r="D50" s="137"/>
      <c r="E50" s="122" t="s">
        <v>113</v>
      </c>
      <c r="F50" s="241">
        <v>1</v>
      </c>
      <c r="G50" s="380"/>
      <c r="H50" s="356">
        <f>IF(AND(NOT(ISBLANK($E50)),NOT(ISNUMBER($F50))),"Rate only",$F50*G50)</f>
        <v>0</v>
      </c>
    </row>
    <row r="51" spans="1:8" ht="12" customHeight="1" x14ac:dyDescent="0.15">
      <c r="A51" s="139"/>
      <c r="B51" s="140"/>
      <c r="D51" s="137"/>
      <c r="E51" s="122"/>
      <c r="F51" s="14"/>
      <c r="G51" s="124"/>
      <c r="H51" s="356"/>
    </row>
    <row r="52" spans="1:8" ht="12" customHeight="1" x14ac:dyDescent="0.15">
      <c r="A52" s="139"/>
      <c r="B52" s="140"/>
      <c r="D52" s="137"/>
      <c r="E52" s="122"/>
      <c r="F52" s="14"/>
      <c r="G52" s="124"/>
      <c r="H52" s="356"/>
    </row>
    <row r="53" spans="1:8" ht="12" customHeight="1" x14ac:dyDescent="0.15">
      <c r="A53" s="130"/>
      <c r="B53" s="131"/>
      <c r="C53" s="6"/>
      <c r="D53" s="6"/>
      <c r="E53" s="5"/>
      <c r="F53" s="7"/>
      <c r="G53" s="312"/>
      <c r="H53" s="653"/>
    </row>
    <row r="54" spans="1:8" ht="12" customHeight="1" x14ac:dyDescent="0.15">
      <c r="A54" s="113" t="s">
        <v>9</v>
      </c>
      <c r="B54" s="142" t="s">
        <v>80</v>
      </c>
      <c r="G54" s="313"/>
      <c r="H54" s="603">
        <f>SUM(H8:H52)</f>
        <v>0</v>
      </c>
    </row>
    <row r="55" spans="1:8" ht="12" customHeight="1" x14ac:dyDescent="0.15">
      <c r="A55" s="152"/>
      <c r="B55" s="153"/>
      <c r="C55" s="104"/>
      <c r="D55" s="104"/>
      <c r="E55" s="105"/>
      <c r="F55" s="106"/>
      <c r="G55" s="314"/>
      <c r="H55" s="654"/>
    </row>
    <row r="56" spans="1:8" ht="12" customHeight="1" x14ac:dyDescent="0.15">
      <c r="A56" s="1" t="s">
        <v>96</v>
      </c>
    </row>
  </sheetData>
  <mergeCells count="2">
    <mergeCell ref="B41:D41"/>
    <mergeCell ref="B43:D44"/>
  </mergeCells>
  <conditionalFormatting sqref="H8:H52">
    <cfRule type="cellIs" dxfId="15" priority="6" stopIfTrue="1" operator="lessThan">
      <formula>0.005</formula>
    </cfRule>
  </conditionalFormatting>
  <conditionalFormatting sqref="H54">
    <cfRule type="cellIs" dxfId="14" priority="17" stopIfTrue="1" operator="lessThan">
      <formula>0.005</formula>
    </cfRule>
  </conditionalFormatting>
  <dataValidations count="1">
    <dataValidation type="custom" allowBlank="1" showInputMessage="1" showErrorMessage="1" errorTitle="Invalid rate" error="A value with an invalid decimal part_x000a_was entered." sqref="G8:G52" xr:uid="{00000000-0002-0000-0E00-000000000000}">
      <formula1>(G8)-TRUNC(G8,2)=0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103" orientation="portrait" useFirstPageNumber="1" r:id="rId1"/>
  <headerFooter>
    <oddHeader>&amp;LTender
Part C2: Pricing Data&amp;RC2.2
Bill Of Quantities</oddHead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/>
  </sheetPr>
  <dimension ref="A1:M58"/>
  <sheetViews>
    <sheetView view="pageBreakPreview" zoomScale="85" zoomScaleNormal="85" zoomScaleSheetLayoutView="85" workbookViewId="0">
      <selection activeCell="P17" sqref="P17"/>
    </sheetView>
  </sheetViews>
  <sheetFormatPr defaultColWidth="11.125" defaultRowHeight="14.25" x14ac:dyDescent="0.15"/>
  <cols>
    <col min="1" max="1" width="6.8515625" style="1" customWidth="1"/>
    <col min="2" max="3" width="3.9296875" style="1" customWidth="1"/>
    <col min="4" max="4" width="26.6328125" style="1" customWidth="1"/>
    <col min="5" max="5" width="6.8515625" style="2" customWidth="1"/>
    <col min="6" max="6" width="5.83984375" style="3" bestFit="1" customWidth="1"/>
    <col min="7" max="7" width="5.83984375" style="4" bestFit="1" customWidth="1"/>
    <col min="8" max="8" width="12.24609375" style="13" bestFit="1" customWidth="1"/>
    <col min="9" max="16384" width="11.125" style="16"/>
  </cols>
  <sheetData>
    <row r="1" spans="1:8" ht="12" customHeight="1" x14ac:dyDescent="0.15">
      <c r="A1" s="12"/>
    </row>
    <row r="2" spans="1:8" ht="12" customHeight="1" x14ac:dyDescent="0.15">
      <c r="A2" s="101" t="s">
        <v>215</v>
      </c>
      <c r="B2" s="150"/>
      <c r="C2" s="150"/>
      <c r="H2" s="102" t="s">
        <v>28</v>
      </c>
    </row>
    <row r="3" spans="1:8" ht="12" customHeight="1" x14ac:dyDescent="0.15">
      <c r="G3" s="107"/>
      <c r="H3" s="207"/>
    </row>
    <row r="4" spans="1:8" ht="12" customHeight="1" x14ac:dyDescent="0.15">
      <c r="A4" s="302"/>
      <c r="B4" s="303"/>
      <c r="C4" s="315"/>
      <c r="D4" s="304"/>
      <c r="E4" s="302"/>
      <c r="F4" s="305"/>
      <c r="G4" s="112"/>
      <c r="H4" s="208"/>
    </row>
    <row r="5" spans="1:8" ht="12" customHeight="1" x14ac:dyDescent="0.15">
      <c r="A5" s="113" t="s">
        <v>47</v>
      </c>
      <c r="B5" s="114" t="s">
        <v>48</v>
      </c>
      <c r="C5" s="115"/>
      <c r="D5" s="235"/>
      <c r="E5" s="113" t="s">
        <v>49</v>
      </c>
      <c r="F5" s="706" t="s">
        <v>316</v>
      </c>
      <c r="G5" s="118" t="s">
        <v>51</v>
      </c>
      <c r="H5" s="210" t="s">
        <v>52</v>
      </c>
    </row>
    <row r="6" spans="1:8" ht="12" customHeight="1" x14ac:dyDescent="0.15">
      <c r="A6" s="113" t="s">
        <v>53</v>
      </c>
      <c r="B6" s="119"/>
      <c r="C6" s="120"/>
      <c r="D6" s="151"/>
      <c r="E6" s="113"/>
      <c r="F6" s="117"/>
      <c r="G6" s="124"/>
      <c r="H6" s="211"/>
    </row>
    <row r="7" spans="1:8" ht="12" customHeight="1" x14ac:dyDescent="0.15">
      <c r="A7" s="307"/>
      <c r="B7" s="308"/>
      <c r="C7" s="316"/>
      <c r="D7" s="309"/>
      <c r="E7" s="307"/>
      <c r="F7" s="310"/>
      <c r="G7" s="129"/>
      <c r="H7" s="212"/>
    </row>
    <row r="8" spans="1:8" ht="12" customHeight="1" x14ac:dyDescent="0.15">
      <c r="A8" s="130"/>
      <c r="B8" s="131"/>
      <c r="C8" s="6"/>
      <c r="D8" s="132"/>
      <c r="E8" s="108"/>
      <c r="F8" s="111"/>
      <c r="G8" s="133"/>
      <c r="H8" s="134">
        <f>IF(AND(NOT(ISBLANK($E8)),NOT(ISNUMBER($F8))),"Rate only",$F8*G8)</f>
        <v>0</v>
      </c>
    </row>
    <row r="9" spans="1:8" ht="12" customHeight="1" x14ac:dyDescent="0.15">
      <c r="A9" s="236">
        <v>3400</v>
      </c>
      <c r="B9" s="136" t="s">
        <v>133</v>
      </c>
      <c r="D9" s="213"/>
      <c r="E9" s="122"/>
      <c r="F9" s="123"/>
      <c r="G9" s="138"/>
      <c r="H9" s="134">
        <f>IF(AND(NOT(ISBLANK($E9)),NOT(ISNUMBER($F9))),"Rate only",$F9*G9)</f>
        <v>0</v>
      </c>
    </row>
    <row r="10" spans="1:8" ht="12" customHeight="1" x14ac:dyDescent="0.15">
      <c r="A10" s="139"/>
      <c r="B10" s="140"/>
      <c r="D10" s="213"/>
      <c r="E10" s="122"/>
      <c r="F10" s="123"/>
      <c r="G10" s="138"/>
      <c r="H10" s="134">
        <f>IF(AND(NOT(ISBLANK($E10)),NOT(ISNUMBER($F10))),"Rate only",$F10*G10)</f>
        <v>0</v>
      </c>
    </row>
    <row r="11" spans="1:8" ht="12" customHeight="1" x14ac:dyDescent="0.15">
      <c r="A11" s="225" t="s">
        <v>235</v>
      </c>
      <c r="B11" s="832" t="s">
        <v>411</v>
      </c>
      <c r="C11" s="833"/>
      <c r="D11" s="834"/>
      <c r="E11" s="227"/>
      <c r="F11" s="317"/>
      <c r="G11" s="138"/>
      <c r="H11" s="134"/>
    </row>
    <row r="12" spans="1:8" ht="12" customHeight="1" x14ac:dyDescent="0.15">
      <c r="A12" s="318"/>
      <c r="B12" s="832"/>
      <c r="C12" s="833"/>
      <c r="D12" s="834"/>
      <c r="E12" s="227"/>
      <c r="F12" s="317"/>
      <c r="G12" s="138"/>
      <c r="H12" s="134"/>
    </row>
    <row r="13" spans="1:8" ht="12" customHeight="1" x14ac:dyDescent="0.15">
      <c r="A13" s="318"/>
      <c r="B13" s="149"/>
      <c r="C13" s="145"/>
      <c r="D13" s="145"/>
      <c r="E13" s="227"/>
      <c r="F13" s="317"/>
      <c r="G13" s="138"/>
      <c r="H13" s="134"/>
    </row>
    <row r="14" spans="1:8" ht="12" customHeight="1" x14ac:dyDescent="0.15">
      <c r="A14" s="225"/>
      <c r="B14" s="214" t="s">
        <v>58</v>
      </c>
      <c r="C14" s="100" t="s">
        <v>237</v>
      </c>
      <c r="D14" s="145"/>
      <c r="E14" s="227"/>
      <c r="F14" s="14"/>
      <c r="G14" s="138"/>
      <c r="H14" s="134"/>
    </row>
    <row r="15" spans="1:8" ht="12" customHeight="1" x14ac:dyDescent="0.15">
      <c r="A15" s="318"/>
      <c r="B15" s="214"/>
      <c r="C15" s="100" t="s">
        <v>236</v>
      </c>
      <c r="D15" s="145"/>
      <c r="E15" s="227"/>
      <c r="F15" s="241"/>
      <c r="G15" s="138"/>
      <c r="H15" s="134"/>
    </row>
    <row r="16" spans="1:8" ht="12" customHeight="1" x14ac:dyDescent="0.15">
      <c r="A16" s="318"/>
      <c r="B16" s="214"/>
      <c r="C16" s="100"/>
      <c r="D16" s="145"/>
      <c r="E16" s="227"/>
      <c r="F16" s="14"/>
      <c r="G16" s="138"/>
      <c r="H16" s="134"/>
    </row>
    <row r="17" spans="1:13" ht="12" customHeight="1" x14ac:dyDescent="0.15">
      <c r="A17" s="318"/>
      <c r="B17" s="214"/>
      <c r="C17" s="319" t="s">
        <v>93</v>
      </c>
      <c r="D17" s="837" t="s">
        <v>408</v>
      </c>
      <c r="E17" s="227"/>
      <c r="F17" s="14"/>
      <c r="G17" s="138"/>
      <c r="H17" s="134"/>
    </row>
    <row r="18" spans="1:13" ht="12" customHeight="1" x14ac:dyDescent="0.15">
      <c r="A18" s="318"/>
      <c r="B18" s="214"/>
      <c r="C18" s="145"/>
      <c r="D18" s="837"/>
      <c r="E18" s="594" t="s">
        <v>113</v>
      </c>
      <c r="F18" s="595">
        <v>2343.75</v>
      </c>
      <c r="G18" s="596"/>
      <c r="H18" s="597">
        <f>G18*F18</f>
        <v>0</v>
      </c>
    </row>
    <row r="19" spans="1:13" ht="12" customHeight="1" x14ac:dyDescent="0.15">
      <c r="A19" s="318"/>
      <c r="B19" s="214"/>
      <c r="C19" s="145"/>
      <c r="D19" s="145"/>
      <c r="E19" s="594"/>
      <c r="F19" s="598"/>
      <c r="G19" s="599"/>
      <c r="H19" s="597"/>
      <c r="M19" s="367"/>
    </row>
    <row r="20" spans="1:13" ht="12" customHeight="1" x14ac:dyDescent="0.15">
      <c r="A20" s="318"/>
      <c r="B20" s="145" t="s">
        <v>60</v>
      </c>
      <c r="C20" s="100" t="s">
        <v>416</v>
      </c>
      <c r="D20" s="145"/>
      <c r="E20" s="594"/>
      <c r="F20" s="598"/>
      <c r="G20" s="599"/>
      <c r="H20" s="597"/>
      <c r="M20" s="367"/>
    </row>
    <row r="21" spans="1:13" ht="12" customHeight="1" x14ac:dyDescent="0.15">
      <c r="A21" s="318"/>
      <c r="B21" s="145"/>
      <c r="C21" s="100" t="s">
        <v>417</v>
      </c>
      <c r="D21" s="145"/>
      <c r="E21" s="594"/>
      <c r="F21" s="598"/>
      <c r="G21" s="599"/>
      <c r="H21" s="597"/>
      <c r="M21" s="367"/>
    </row>
    <row r="22" spans="1:13" ht="25.35" customHeight="1" x14ac:dyDescent="0.15">
      <c r="A22" s="318"/>
      <c r="B22" s="145"/>
      <c r="C22" s="605" t="s">
        <v>94</v>
      </c>
      <c r="D22" s="604" t="s">
        <v>408</v>
      </c>
      <c r="E22" s="594" t="s">
        <v>113</v>
      </c>
      <c r="F22" s="598">
        <v>2343.75</v>
      </c>
      <c r="G22" s="599"/>
      <c r="H22" s="597">
        <f>G22*F22</f>
        <v>0</v>
      </c>
      <c r="M22" s="367"/>
    </row>
    <row r="23" spans="1:13" ht="12" customHeight="1" x14ac:dyDescent="0.15">
      <c r="A23" s="318"/>
      <c r="B23" s="145"/>
      <c r="C23" s="145"/>
      <c r="D23" s="145"/>
      <c r="E23" s="594"/>
      <c r="F23" s="598"/>
      <c r="G23" s="599"/>
      <c r="H23" s="597"/>
      <c r="M23" s="367"/>
    </row>
    <row r="24" spans="1:13" ht="48.6" customHeight="1" x14ac:dyDescent="0.15">
      <c r="A24" s="139"/>
      <c r="B24" s="821" t="s">
        <v>406</v>
      </c>
      <c r="C24" s="781"/>
      <c r="D24" s="792"/>
      <c r="E24" s="594" t="s">
        <v>337</v>
      </c>
      <c r="F24" s="602">
        <v>9375</v>
      </c>
      <c r="G24" s="599"/>
      <c r="H24" s="597">
        <f>F24*G24</f>
        <v>0</v>
      </c>
      <c r="J24" s="365"/>
    </row>
    <row r="25" spans="1:13" ht="12" customHeight="1" x14ac:dyDescent="0.15">
      <c r="A25" s="139"/>
      <c r="B25" s="40"/>
      <c r="D25" s="213"/>
      <c r="E25" s="600"/>
      <c r="F25" s="601"/>
      <c r="G25" s="599"/>
      <c r="H25" s="597"/>
      <c r="J25" s="365"/>
    </row>
    <row r="26" spans="1:13" ht="12" customHeight="1" x14ac:dyDescent="0.15">
      <c r="A26" s="139"/>
      <c r="B26" s="40"/>
      <c r="D26" s="213"/>
      <c r="E26" s="600"/>
      <c r="F26" s="601"/>
      <c r="G26" s="599"/>
      <c r="H26" s="597"/>
      <c r="J26" s="365"/>
    </row>
    <row r="27" spans="1:13" ht="12" customHeight="1" x14ac:dyDescent="0.15">
      <c r="A27" s="225" t="s">
        <v>289</v>
      </c>
      <c r="B27" s="149" t="s">
        <v>290</v>
      </c>
      <c r="C27" s="145"/>
      <c r="D27" s="213"/>
      <c r="E27" s="594"/>
      <c r="F27" s="601"/>
      <c r="G27" s="599"/>
      <c r="H27" s="597"/>
    </row>
    <row r="28" spans="1:13" ht="12" customHeight="1" x14ac:dyDescent="0.15">
      <c r="A28" s="318"/>
      <c r="B28" s="214"/>
      <c r="C28" s="145"/>
      <c r="D28" s="213"/>
      <c r="E28" s="594"/>
      <c r="F28" s="601"/>
      <c r="G28" s="599"/>
      <c r="H28" s="597"/>
    </row>
    <row r="29" spans="1:13" ht="13.35" customHeight="1" x14ac:dyDescent="0.15">
      <c r="A29" s="318"/>
      <c r="B29" s="214" t="s">
        <v>291</v>
      </c>
      <c r="C29" s="145"/>
      <c r="D29" s="213"/>
      <c r="E29" s="594" t="s">
        <v>292</v>
      </c>
      <c r="F29" s="601">
        <v>25000</v>
      </c>
      <c r="G29" s="599"/>
      <c r="H29" s="597">
        <f>F29*G29</f>
        <v>0</v>
      </c>
    </row>
    <row r="30" spans="1:13" ht="12" customHeight="1" x14ac:dyDescent="0.15">
      <c r="A30" s="139"/>
      <c r="B30" s="140"/>
      <c r="D30" s="213"/>
      <c r="E30" s="122"/>
      <c r="F30" s="123"/>
      <c r="G30" s="138"/>
      <c r="H30" s="134"/>
    </row>
    <row r="31" spans="1:13" ht="12" customHeight="1" x14ac:dyDescent="0.15">
      <c r="A31" s="139"/>
      <c r="B31" s="140"/>
      <c r="D31" s="213"/>
      <c r="E31" s="122"/>
      <c r="F31" s="123"/>
      <c r="G31" s="138"/>
      <c r="H31" s="134"/>
    </row>
    <row r="32" spans="1:13" ht="12" customHeight="1" x14ac:dyDescent="0.15">
      <c r="A32" s="141"/>
      <c r="B32" s="140"/>
      <c r="C32" s="9"/>
      <c r="D32" s="137"/>
      <c r="E32" s="122"/>
      <c r="F32" s="14"/>
      <c r="G32" s="138"/>
      <c r="H32" s="134"/>
    </row>
    <row r="33" spans="1:8" ht="12" customHeight="1" x14ac:dyDescent="0.15">
      <c r="A33" s="139"/>
      <c r="B33" s="140"/>
      <c r="C33" s="9"/>
      <c r="D33" s="137"/>
      <c r="E33" s="122"/>
      <c r="F33" s="14"/>
      <c r="G33" s="138"/>
      <c r="H33" s="134"/>
    </row>
    <row r="34" spans="1:8" ht="12" customHeight="1" x14ac:dyDescent="0.15">
      <c r="A34" s="139"/>
      <c r="B34" s="140"/>
      <c r="D34" s="137"/>
      <c r="E34" s="122"/>
      <c r="F34" s="14"/>
      <c r="G34" s="138"/>
      <c r="H34" s="134"/>
    </row>
    <row r="35" spans="1:8" ht="12" customHeight="1" x14ac:dyDescent="0.15">
      <c r="A35" s="139"/>
      <c r="B35" s="140"/>
      <c r="C35" s="320"/>
      <c r="D35" s="137"/>
      <c r="E35" s="122"/>
      <c r="F35" s="123"/>
      <c r="G35" s="138"/>
      <c r="H35" s="134"/>
    </row>
    <row r="36" spans="1:8" ht="12" customHeight="1" x14ac:dyDescent="0.15">
      <c r="A36" s="139"/>
      <c r="B36" s="140"/>
      <c r="D36" s="137"/>
      <c r="E36" s="122"/>
      <c r="F36" s="14"/>
      <c r="G36" s="230"/>
      <c r="H36" s="134"/>
    </row>
    <row r="37" spans="1:8" ht="12" customHeight="1" x14ac:dyDescent="0.15">
      <c r="A37" s="139"/>
      <c r="B37" s="140"/>
      <c r="D37" s="137"/>
      <c r="E37" s="122"/>
      <c r="F37" s="222"/>
      <c r="G37" s="138"/>
      <c r="H37" s="134"/>
    </row>
    <row r="38" spans="1:8" ht="12" customHeight="1" x14ac:dyDescent="0.15">
      <c r="A38" s="141"/>
      <c r="B38" s="142"/>
      <c r="C38" s="150"/>
      <c r="D38" s="151"/>
      <c r="E38" s="122"/>
      <c r="F38" s="14"/>
      <c r="G38" s="231"/>
      <c r="H38" s="134"/>
    </row>
    <row r="39" spans="1:8" ht="12" customHeight="1" x14ac:dyDescent="0.15">
      <c r="A39" s="139"/>
      <c r="B39" s="142"/>
      <c r="C39" s="150"/>
      <c r="D39" s="151"/>
      <c r="E39" s="122"/>
      <c r="F39" s="14"/>
      <c r="G39" s="138"/>
      <c r="H39" s="134"/>
    </row>
    <row r="40" spans="1:8" ht="12" customHeight="1" x14ac:dyDescent="0.15">
      <c r="A40" s="141"/>
      <c r="B40" s="142"/>
      <c r="D40" s="137"/>
      <c r="E40" s="122"/>
      <c r="F40" s="14"/>
      <c r="G40" s="138"/>
      <c r="H40" s="134"/>
    </row>
    <row r="41" spans="1:8" ht="12" customHeight="1" x14ac:dyDescent="0.15">
      <c r="A41" s="139"/>
      <c r="B41" s="142"/>
      <c r="D41" s="137"/>
      <c r="E41" s="122"/>
      <c r="F41" s="14"/>
      <c r="G41" s="138"/>
      <c r="H41" s="134"/>
    </row>
    <row r="42" spans="1:8" ht="12" customHeight="1" x14ac:dyDescent="0.15">
      <c r="A42" s="139"/>
      <c r="B42" s="140"/>
      <c r="D42" s="137"/>
      <c r="E42" s="122"/>
      <c r="F42" s="14"/>
      <c r="G42" s="138"/>
      <c r="H42" s="134"/>
    </row>
    <row r="43" spans="1:8" ht="12" customHeight="1" x14ac:dyDescent="0.15">
      <c r="A43" s="139"/>
      <c r="B43" s="140"/>
      <c r="D43" s="137"/>
      <c r="E43" s="122"/>
      <c r="F43" s="14"/>
      <c r="G43" s="138"/>
      <c r="H43" s="134"/>
    </row>
    <row r="44" spans="1:8" ht="12" customHeight="1" x14ac:dyDescent="0.15">
      <c r="A44" s="139"/>
      <c r="B44" s="140"/>
      <c r="D44" s="137"/>
      <c r="E44" s="122"/>
      <c r="F44" s="14"/>
      <c r="G44" s="138"/>
      <c r="H44" s="134"/>
    </row>
    <row r="45" spans="1:8" ht="12" customHeight="1" x14ac:dyDescent="0.15">
      <c r="A45" s="141"/>
      <c r="B45" s="140"/>
      <c r="D45" s="137"/>
      <c r="E45" s="122"/>
      <c r="F45" s="123"/>
      <c r="G45" s="138"/>
      <c r="H45" s="134"/>
    </row>
    <row r="46" spans="1:8" ht="12" customHeight="1" x14ac:dyDescent="0.15">
      <c r="A46" s="139"/>
      <c r="B46" s="140"/>
      <c r="D46" s="137"/>
      <c r="E46" s="122"/>
      <c r="F46" s="14"/>
      <c r="G46" s="138"/>
      <c r="H46" s="134"/>
    </row>
    <row r="47" spans="1:8" ht="12" customHeight="1" x14ac:dyDescent="0.15">
      <c r="A47" s="141"/>
      <c r="B47" s="140"/>
      <c r="D47" s="137"/>
      <c r="E47" s="122"/>
      <c r="F47" s="14"/>
      <c r="G47" s="138"/>
      <c r="H47" s="134"/>
    </row>
    <row r="48" spans="1:8" ht="12" customHeight="1" x14ac:dyDescent="0.15">
      <c r="A48" s="139"/>
      <c r="B48" s="140"/>
      <c r="D48" s="137"/>
      <c r="E48" s="122"/>
      <c r="F48" s="14"/>
      <c r="G48" s="138"/>
      <c r="H48" s="134"/>
    </row>
    <row r="49" spans="1:8" ht="12" customHeight="1" x14ac:dyDescent="0.15">
      <c r="A49" s="139"/>
      <c r="B49" s="140"/>
      <c r="D49" s="137"/>
      <c r="E49" s="122"/>
      <c r="F49" s="14"/>
      <c r="G49" s="230"/>
      <c r="H49" s="134"/>
    </row>
    <row r="50" spans="1:8" ht="12" customHeight="1" x14ac:dyDescent="0.15">
      <c r="A50" s="139"/>
      <c r="B50" s="140"/>
      <c r="D50" s="137"/>
      <c r="E50" s="122"/>
      <c r="F50" s="14"/>
      <c r="G50" s="138"/>
      <c r="H50" s="134"/>
    </row>
    <row r="51" spans="1:8" ht="12" customHeight="1" x14ac:dyDescent="0.15">
      <c r="A51" s="139"/>
      <c r="B51" s="140"/>
      <c r="D51" s="137"/>
      <c r="E51" s="122"/>
      <c r="F51" s="14"/>
      <c r="G51" s="230"/>
      <c r="H51" s="134"/>
    </row>
    <row r="52" spans="1:8" ht="12" customHeight="1" x14ac:dyDescent="0.15">
      <c r="A52" s="139"/>
      <c r="B52" s="140"/>
      <c r="D52" s="137"/>
      <c r="E52" s="122"/>
      <c r="F52" s="14"/>
      <c r="G52" s="138"/>
      <c r="H52" s="134"/>
    </row>
    <row r="53" spans="1:8" ht="12" customHeight="1" x14ac:dyDescent="0.15">
      <c r="A53" s="139"/>
      <c r="B53" s="140"/>
      <c r="D53" s="137"/>
      <c r="E53" s="122"/>
      <c r="F53" s="14"/>
      <c r="G53" s="138"/>
      <c r="H53" s="134"/>
    </row>
    <row r="54" spans="1:8" ht="12" customHeight="1" x14ac:dyDescent="0.15">
      <c r="A54" s="139"/>
      <c r="B54" s="140"/>
      <c r="D54" s="137"/>
      <c r="E54" s="122"/>
      <c r="F54" s="14"/>
      <c r="G54" s="138"/>
      <c r="H54" s="134"/>
    </row>
    <row r="55" spans="1:8" ht="12" customHeight="1" x14ac:dyDescent="0.15">
      <c r="A55" s="152"/>
      <c r="B55" s="153"/>
      <c r="C55" s="104"/>
      <c r="D55" s="154"/>
      <c r="E55" s="125"/>
      <c r="F55" s="128"/>
      <c r="G55" s="155"/>
      <c r="H55" s="134">
        <f>IF(AND(NOT(ISBLANK($E55)),NOT(ISNUMBER($F55))),"Rate only",$F55*G55)</f>
        <v>0</v>
      </c>
    </row>
    <row r="56" spans="1:8" ht="12" customHeight="1" x14ac:dyDescent="0.15">
      <c r="A56" s="130"/>
      <c r="B56" s="131"/>
      <c r="C56" s="6"/>
      <c r="D56" s="6"/>
      <c r="E56" s="5"/>
      <c r="F56" s="7"/>
      <c r="G56" s="156"/>
      <c r="H56" s="218"/>
    </row>
    <row r="57" spans="1:8" ht="12" customHeight="1" x14ac:dyDescent="0.15">
      <c r="A57" s="113">
        <v>3400</v>
      </c>
      <c r="B57" s="142" t="s">
        <v>80</v>
      </c>
      <c r="G57" s="157"/>
      <c r="H57" s="603">
        <f>SUM(H9:H56)</f>
        <v>0</v>
      </c>
    </row>
    <row r="58" spans="1:8" ht="12" customHeight="1" x14ac:dyDescent="0.15">
      <c r="A58" s="152"/>
      <c r="B58" s="153"/>
      <c r="C58" s="104"/>
      <c r="D58" s="104"/>
      <c r="E58" s="105"/>
      <c r="F58" s="106"/>
      <c r="G58" s="158"/>
      <c r="H58" s="219"/>
    </row>
  </sheetData>
  <mergeCells count="3">
    <mergeCell ref="B11:D12"/>
    <mergeCell ref="B24:D24"/>
    <mergeCell ref="D17:D18"/>
  </mergeCells>
  <conditionalFormatting sqref="H8:H55 F37 H57">
    <cfRule type="cellIs" dxfId="13" priority="26" stopIfTrue="1" operator="lessThan">
      <formula>0.005</formula>
    </cfRule>
  </conditionalFormatting>
  <dataValidations count="1">
    <dataValidation type="custom" allowBlank="1" showInputMessage="1" showErrorMessage="1" errorTitle="Invalid rate" error="A value with an invalid decimal part_x000a_was entered." sqref="G8:G55" xr:uid="{00000000-0002-0000-0F00-000000000000}">
      <formula1>(G8)-TRUNC(G8,2)=0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104" orientation="portrait" useFirstPageNumber="1" r:id="rId1"/>
  <headerFooter>
    <oddHeader>&amp;LTender
Part C2: Pricing Data&amp;RC2.2
Bill Of Quantities</oddHead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/>
  </sheetPr>
  <dimension ref="A1:H46"/>
  <sheetViews>
    <sheetView view="pageBreakPreview" zoomScale="70" zoomScaleNormal="100" zoomScaleSheetLayoutView="70" workbookViewId="0">
      <selection activeCell="S15" sqref="S15"/>
    </sheetView>
  </sheetViews>
  <sheetFormatPr defaultRowHeight="14.25" x14ac:dyDescent="0.15"/>
  <cols>
    <col min="1" max="1" width="6.62890625" customWidth="1"/>
    <col min="2" max="2" width="34.38671875" customWidth="1"/>
    <col min="3" max="3" width="5.50390625" bestFit="1" customWidth="1"/>
    <col min="4" max="4" width="6.06640625" customWidth="1"/>
    <col min="5" max="5" width="7.078125" bestFit="1" customWidth="1"/>
    <col min="6" max="6" width="13.484375" bestFit="1" customWidth="1"/>
    <col min="8" max="8" width="12.80859375" bestFit="1" customWidth="1"/>
  </cols>
  <sheetData>
    <row r="1" spans="1:6" x14ac:dyDescent="0.15">
      <c r="A1" s="840" t="s">
        <v>339</v>
      </c>
      <c r="B1" s="755" t="s">
        <v>338</v>
      </c>
      <c r="C1" s="482"/>
      <c r="D1" s="756"/>
      <c r="E1" s="757"/>
      <c r="F1" s="758"/>
    </row>
    <row r="2" spans="1:6" x14ac:dyDescent="0.15">
      <c r="A2" s="841"/>
      <c r="B2" s="472" t="s">
        <v>340</v>
      </c>
      <c r="C2" s="473"/>
      <c r="D2" s="474"/>
      <c r="E2" s="759"/>
      <c r="F2" s="760"/>
    </row>
    <row r="3" spans="1:6" x14ac:dyDescent="0.15">
      <c r="A3" s="761"/>
      <c r="B3" s="754"/>
      <c r="C3" s="473"/>
      <c r="D3" s="477"/>
      <c r="E3" s="838"/>
      <c r="F3" s="839"/>
    </row>
    <row r="4" spans="1:6" ht="39" customHeight="1" x14ac:dyDescent="0.15">
      <c r="A4" s="606" t="s">
        <v>47</v>
      </c>
      <c r="B4" s="607" t="s">
        <v>48</v>
      </c>
      <c r="C4" s="608" t="s">
        <v>49</v>
      </c>
      <c r="D4" s="609" t="s">
        <v>316</v>
      </c>
      <c r="E4" s="610" t="s">
        <v>51</v>
      </c>
      <c r="F4" s="611" t="s">
        <v>52</v>
      </c>
    </row>
    <row r="5" spans="1:6" x14ac:dyDescent="0.15">
      <c r="A5" s="478"/>
      <c r="B5" s="479"/>
      <c r="C5" s="471"/>
      <c r="D5" s="470"/>
      <c r="E5" s="469"/>
      <c r="F5" s="480"/>
    </row>
    <row r="6" spans="1:6" x14ac:dyDescent="0.15">
      <c r="A6" s="236">
        <v>3500</v>
      </c>
      <c r="B6" s="136" t="s">
        <v>418</v>
      </c>
      <c r="C6" s="471"/>
      <c r="D6" s="470"/>
      <c r="E6" s="469"/>
      <c r="F6" s="480"/>
    </row>
    <row r="7" spans="1:6" ht="15.6" customHeight="1" x14ac:dyDescent="0.15">
      <c r="A7" s="478"/>
      <c r="B7" s="842" t="s">
        <v>422</v>
      </c>
      <c r="C7" s="471"/>
      <c r="D7" s="470"/>
      <c r="E7" s="469"/>
      <c r="F7" s="480"/>
    </row>
    <row r="8" spans="1:6" x14ac:dyDescent="0.15">
      <c r="A8" s="478"/>
      <c r="B8" s="842"/>
      <c r="C8" s="471"/>
      <c r="D8" s="470"/>
      <c r="E8" s="469"/>
      <c r="F8" s="480"/>
    </row>
    <row r="9" spans="1:6" x14ac:dyDescent="0.15">
      <c r="A9" s="478"/>
      <c r="B9" s="40"/>
      <c r="C9" s="471"/>
      <c r="D9" s="470"/>
      <c r="E9" s="469"/>
      <c r="F9" s="480"/>
    </row>
    <row r="10" spans="1:6" x14ac:dyDescent="0.15">
      <c r="A10" s="478"/>
      <c r="B10" s="145" t="s">
        <v>423</v>
      </c>
      <c r="C10" s="471" t="s">
        <v>113</v>
      </c>
      <c r="D10" s="470">
        <v>1875</v>
      </c>
      <c r="E10" s="469"/>
      <c r="F10" s="480"/>
    </row>
    <row r="11" spans="1:6" x14ac:dyDescent="0.15">
      <c r="A11" s="478"/>
      <c r="C11" s="588"/>
      <c r="D11" s="588"/>
      <c r="E11" s="587"/>
      <c r="F11" s="588"/>
    </row>
    <row r="12" spans="1:6" x14ac:dyDescent="0.15">
      <c r="A12" s="225" t="s">
        <v>419</v>
      </c>
      <c r="B12" s="149" t="s">
        <v>420</v>
      </c>
      <c r="C12" s="471"/>
      <c r="D12" s="470"/>
      <c r="E12" s="469"/>
      <c r="F12" s="480"/>
    </row>
    <row r="13" spans="1:6" x14ac:dyDescent="0.15">
      <c r="A13" s="478"/>
      <c r="B13" s="762"/>
      <c r="C13" s="591"/>
      <c r="D13" s="590"/>
      <c r="E13" s="592"/>
      <c r="F13" s="593"/>
    </row>
    <row r="14" spans="1:6" x14ac:dyDescent="0.15">
      <c r="A14" s="478"/>
      <c r="B14" s="145" t="s">
        <v>424</v>
      </c>
      <c r="C14" s="471" t="s">
        <v>135</v>
      </c>
      <c r="D14" s="470">
        <v>81</v>
      </c>
      <c r="E14" s="469"/>
      <c r="F14" s="480"/>
    </row>
    <row r="15" spans="1:6" x14ac:dyDescent="0.15">
      <c r="A15" s="478"/>
      <c r="B15" s="101"/>
      <c r="C15" s="471"/>
      <c r="D15" s="470"/>
      <c r="E15" s="469"/>
      <c r="F15" s="480"/>
    </row>
    <row r="16" spans="1:6" x14ac:dyDescent="0.15">
      <c r="A16" s="478"/>
      <c r="B16" s="145" t="s">
        <v>425</v>
      </c>
      <c r="C16" s="471" t="s">
        <v>421</v>
      </c>
      <c r="D16" s="470">
        <v>133333.33333333334</v>
      </c>
      <c r="E16" s="469"/>
      <c r="F16" s="480"/>
    </row>
    <row r="17" spans="1:6" x14ac:dyDescent="0.15">
      <c r="A17" s="478"/>
      <c r="B17" s="40"/>
      <c r="C17" s="471"/>
      <c r="D17" s="470"/>
      <c r="E17" s="469"/>
      <c r="F17" s="480"/>
    </row>
    <row r="18" spans="1:6" x14ac:dyDescent="0.15">
      <c r="A18" s="478"/>
      <c r="B18" s="40"/>
      <c r="C18" s="471"/>
      <c r="D18" s="470"/>
      <c r="E18" s="469"/>
      <c r="F18" s="480"/>
    </row>
    <row r="19" spans="1:6" x14ac:dyDescent="0.15">
      <c r="A19" s="478"/>
      <c r="B19" s="40"/>
      <c r="C19" s="471"/>
      <c r="D19" s="470"/>
      <c r="E19" s="469"/>
      <c r="F19" s="480"/>
    </row>
    <row r="20" spans="1:6" x14ac:dyDescent="0.15">
      <c r="A20" s="478"/>
      <c r="B20" s="40"/>
      <c r="C20" s="471"/>
      <c r="D20" s="470"/>
      <c r="E20" s="469"/>
      <c r="F20" s="480"/>
    </row>
    <row r="21" spans="1:6" x14ac:dyDescent="0.15">
      <c r="A21" s="478"/>
      <c r="B21" s="40"/>
      <c r="C21" s="471"/>
      <c r="D21" s="470"/>
      <c r="E21" s="469"/>
      <c r="F21" s="480"/>
    </row>
    <row r="22" spans="1:6" x14ac:dyDescent="0.15">
      <c r="A22" s="478"/>
      <c r="B22" s="40"/>
      <c r="C22" s="471"/>
      <c r="D22" s="470"/>
      <c r="E22" s="469"/>
      <c r="F22" s="480"/>
    </row>
    <row r="23" spans="1:6" x14ac:dyDescent="0.15">
      <c r="A23" s="478"/>
      <c r="B23" s="40"/>
      <c r="C23" s="471"/>
      <c r="D23" s="470"/>
      <c r="E23" s="469"/>
      <c r="F23" s="480"/>
    </row>
    <row r="24" spans="1:6" x14ac:dyDescent="0.15">
      <c r="A24" s="478"/>
      <c r="B24" s="40"/>
      <c r="C24" s="471"/>
      <c r="D24" s="470"/>
      <c r="E24" s="469"/>
      <c r="F24" s="480"/>
    </row>
    <row r="25" spans="1:6" x14ac:dyDescent="0.15">
      <c r="A25" s="478"/>
      <c r="B25" s="40"/>
      <c r="C25" s="471"/>
      <c r="D25" s="470"/>
      <c r="E25" s="469"/>
      <c r="F25" s="480"/>
    </row>
    <row r="26" spans="1:6" x14ac:dyDescent="0.15">
      <c r="A26" s="478"/>
      <c r="B26" s="40"/>
      <c r="C26" s="471"/>
      <c r="D26" s="470"/>
      <c r="E26" s="469"/>
      <c r="F26" s="480"/>
    </row>
    <row r="27" spans="1:6" x14ac:dyDescent="0.15">
      <c r="A27" s="478"/>
      <c r="B27" s="40"/>
      <c r="C27" s="471"/>
      <c r="D27" s="470"/>
      <c r="E27" s="469"/>
      <c r="F27" s="480"/>
    </row>
    <row r="28" spans="1:6" x14ac:dyDescent="0.15">
      <c r="A28" s="478"/>
      <c r="B28" s="40"/>
      <c r="C28" s="471"/>
      <c r="D28" s="470"/>
      <c r="E28" s="469"/>
      <c r="F28" s="480"/>
    </row>
    <row r="29" spans="1:6" x14ac:dyDescent="0.15">
      <c r="A29" s="478"/>
      <c r="B29" s="40"/>
      <c r="C29" s="471"/>
      <c r="D29" s="470"/>
      <c r="E29" s="469"/>
      <c r="F29" s="480"/>
    </row>
    <row r="30" spans="1:6" x14ac:dyDescent="0.15">
      <c r="A30" s="478"/>
      <c r="B30" s="40"/>
      <c r="C30" s="471"/>
      <c r="D30" s="470"/>
      <c r="E30" s="469"/>
      <c r="F30" s="480"/>
    </row>
    <row r="31" spans="1:6" x14ac:dyDescent="0.15">
      <c r="A31" s="478"/>
      <c r="B31" s="40"/>
      <c r="C31" s="471"/>
      <c r="D31" s="470"/>
      <c r="E31" s="469"/>
      <c r="F31" s="480"/>
    </row>
    <row r="32" spans="1:6" x14ac:dyDescent="0.15">
      <c r="A32" s="478"/>
      <c r="B32" s="40"/>
      <c r="C32" s="471"/>
      <c r="D32" s="470"/>
      <c r="E32" s="469"/>
      <c r="F32" s="480"/>
    </row>
    <row r="33" spans="1:8" x14ac:dyDescent="0.15">
      <c r="A33" s="478"/>
      <c r="B33" s="40"/>
      <c r="C33" s="471"/>
      <c r="D33" s="470"/>
      <c r="E33" s="469"/>
      <c r="F33" s="480"/>
    </row>
    <row r="34" spans="1:8" x14ac:dyDescent="0.15">
      <c r="A34" s="478"/>
      <c r="B34" s="40"/>
      <c r="C34" s="471"/>
      <c r="D34" s="470"/>
      <c r="E34" s="469"/>
      <c r="F34" s="480"/>
    </row>
    <row r="35" spans="1:8" x14ac:dyDescent="0.15">
      <c r="A35" s="478"/>
      <c r="B35" s="40"/>
      <c r="C35" s="471"/>
      <c r="D35" s="470"/>
      <c r="E35" s="469"/>
      <c r="F35" s="480"/>
    </row>
    <row r="36" spans="1:8" x14ac:dyDescent="0.15">
      <c r="A36" s="478"/>
      <c r="B36" s="40"/>
      <c r="C36" s="471"/>
      <c r="D36" s="470"/>
      <c r="E36" s="469"/>
      <c r="F36" s="480"/>
      <c r="H36" s="589" t="e">
        <f>+#REF!+#REF!+#REF!</f>
        <v>#REF!</v>
      </c>
    </row>
    <row r="37" spans="1:8" x14ac:dyDescent="0.15">
      <c r="A37" s="478"/>
      <c r="B37" s="40"/>
      <c r="C37" s="471"/>
      <c r="D37" s="470"/>
      <c r="E37" s="469"/>
      <c r="F37" s="480"/>
      <c r="H37" t="e">
        <f>+H36*1.3</f>
        <v>#REF!</v>
      </c>
    </row>
    <row r="38" spans="1:8" x14ac:dyDescent="0.15">
      <c r="A38" s="478"/>
      <c r="B38" s="40"/>
      <c r="C38" s="471"/>
      <c r="D38" s="470"/>
      <c r="E38" s="469"/>
      <c r="F38" s="480"/>
      <c r="H38" t="e">
        <f>+H37/D10</f>
        <v>#REF!</v>
      </c>
    </row>
    <row r="39" spans="1:8" x14ac:dyDescent="0.15">
      <c r="A39" s="478"/>
      <c r="B39" s="40"/>
      <c r="C39" s="471"/>
      <c r="D39" s="470"/>
      <c r="E39" s="469"/>
      <c r="F39" s="480"/>
      <c r="H39" s="589" t="e">
        <f>+H36-#REF!</f>
        <v>#REF!</v>
      </c>
    </row>
    <row r="40" spans="1:8" x14ac:dyDescent="0.15">
      <c r="A40" s="478"/>
      <c r="B40" s="40"/>
      <c r="C40" s="471"/>
      <c r="D40" s="470"/>
      <c r="E40" s="469"/>
      <c r="F40" s="480"/>
    </row>
    <row r="41" spans="1:8" x14ac:dyDescent="0.15">
      <c r="A41" s="478"/>
      <c r="B41" s="40"/>
      <c r="C41" s="471"/>
      <c r="D41" s="470"/>
      <c r="E41" s="469"/>
      <c r="F41" s="480"/>
    </row>
    <row r="42" spans="1:8" x14ac:dyDescent="0.15">
      <c r="A42" s="478"/>
      <c r="B42" s="40"/>
      <c r="C42" s="471"/>
      <c r="D42" s="470"/>
      <c r="E42" s="469"/>
      <c r="F42" s="480"/>
    </row>
    <row r="43" spans="1:8" x14ac:dyDescent="0.15">
      <c r="A43" s="478"/>
      <c r="B43" s="40"/>
      <c r="C43" s="471"/>
      <c r="D43" s="470"/>
      <c r="E43" s="469"/>
      <c r="F43" s="480"/>
    </row>
    <row r="44" spans="1:8" x14ac:dyDescent="0.15">
      <c r="A44" s="478"/>
      <c r="B44" s="40"/>
      <c r="C44" s="471"/>
      <c r="D44" s="470"/>
      <c r="E44" s="469"/>
      <c r="F44" s="480"/>
    </row>
    <row r="45" spans="1:8" ht="15" thickBot="1" x14ac:dyDescent="0.2">
      <c r="A45" s="478"/>
      <c r="B45" s="40"/>
      <c r="C45" s="471"/>
      <c r="D45" s="470"/>
      <c r="E45" s="469"/>
      <c r="F45" s="480"/>
    </row>
    <row r="46" spans="1:8" x14ac:dyDescent="0.15">
      <c r="A46" s="484" t="s">
        <v>336</v>
      </c>
      <c r="B46" s="485"/>
      <c r="C46" s="486"/>
      <c r="D46" s="487"/>
      <c r="E46" s="488"/>
      <c r="F46" s="489"/>
    </row>
  </sheetData>
  <mergeCells count="3">
    <mergeCell ref="E3:F3"/>
    <mergeCell ref="A1:A2"/>
    <mergeCell ref="B7:B8"/>
  </mergeCells>
  <pageMargins left="0.70866141732283505" right="0.70866141732283505" top="0.74803149606299202" bottom="0.74803149606299202" header="0.31496062992126" footer="0.31496062992126"/>
  <pageSetup paperSize="9" firstPageNumber="105" orientation="portrait" useFirstPageNumber="1" r:id="rId1"/>
  <headerFooter>
    <oddHeader>&amp;LTender
Part C2: Pricing Data&amp;RC2.2
Bill Of Quantities</oddHeader>
    <oddFooter>&amp;C&amp;P</oddFooter>
  </headerFooter>
  <colBreaks count="1" manualBreakCount="1">
    <brk id="6" max="47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/>
  </sheetPr>
  <dimension ref="A1:H63"/>
  <sheetViews>
    <sheetView view="pageBreakPreview" zoomScale="55" zoomScaleNormal="85" zoomScaleSheetLayoutView="55" workbookViewId="0">
      <selection activeCell="L1" sqref="J1:L1048576"/>
    </sheetView>
  </sheetViews>
  <sheetFormatPr defaultColWidth="11.125" defaultRowHeight="14.25" x14ac:dyDescent="0.15"/>
  <cols>
    <col min="1" max="1" width="6.8515625" style="21" customWidth="1"/>
    <col min="2" max="3" width="3.9296875" style="21" customWidth="1"/>
    <col min="4" max="4" width="27.98046875" style="21" customWidth="1"/>
    <col min="5" max="5" width="5.50390625" style="22" bestFit="1" customWidth="1"/>
    <col min="6" max="6" width="5.0546875" style="23" bestFit="1" customWidth="1"/>
    <col min="7" max="7" width="6.62890625" style="25" bestFit="1" customWidth="1"/>
    <col min="8" max="8" width="12.921875" style="690" customWidth="1"/>
    <col min="9" max="16384" width="11.125" style="24"/>
  </cols>
  <sheetData>
    <row r="1" spans="1:8" ht="12" customHeight="1" x14ac:dyDescent="0.15">
      <c r="A1" s="12"/>
      <c r="G1" s="4"/>
      <c r="H1" s="582"/>
    </row>
    <row r="2" spans="1:8" ht="12" customHeight="1" x14ac:dyDescent="0.15">
      <c r="A2" s="101" t="s">
        <v>215</v>
      </c>
      <c r="B2" s="150"/>
      <c r="C2" s="150"/>
      <c r="D2" s="1"/>
      <c r="E2" s="2"/>
      <c r="F2" s="3"/>
      <c r="G2" s="4"/>
      <c r="H2" s="350" t="s">
        <v>108</v>
      </c>
    </row>
    <row r="3" spans="1:8" ht="12" customHeight="1" x14ac:dyDescent="0.15">
      <c r="A3" s="1"/>
      <c r="B3" s="1"/>
      <c r="C3" s="1"/>
      <c r="D3" s="1"/>
      <c r="E3" s="2"/>
      <c r="F3" s="3"/>
      <c r="G3" s="107"/>
      <c r="H3" s="649"/>
    </row>
    <row r="4" spans="1:8" ht="12" customHeight="1" x14ac:dyDescent="0.15">
      <c r="A4" s="302"/>
      <c r="B4" s="303"/>
      <c r="C4" s="315"/>
      <c r="D4" s="304"/>
      <c r="E4" s="302"/>
      <c r="F4" s="305"/>
      <c r="G4" s="112"/>
      <c r="H4" s="632"/>
    </row>
    <row r="5" spans="1:8" ht="12" customHeight="1" x14ac:dyDescent="0.15">
      <c r="A5" s="113" t="s">
        <v>47</v>
      </c>
      <c r="B5" s="114" t="s">
        <v>48</v>
      </c>
      <c r="C5" s="115"/>
      <c r="D5" s="321"/>
      <c r="E5" s="113" t="s">
        <v>49</v>
      </c>
      <c r="F5" s="706" t="s">
        <v>316</v>
      </c>
      <c r="G5" s="118" t="s">
        <v>51</v>
      </c>
      <c r="H5" s="650" t="s">
        <v>52</v>
      </c>
    </row>
    <row r="6" spans="1:8" ht="12" customHeight="1" x14ac:dyDescent="0.15">
      <c r="A6" s="113" t="s">
        <v>53</v>
      </c>
      <c r="B6" s="119"/>
      <c r="C6" s="120"/>
      <c r="D6" s="151"/>
      <c r="E6" s="113"/>
      <c r="F6" s="117"/>
      <c r="G6" s="124"/>
      <c r="H6" s="651"/>
    </row>
    <row r="7" spans="1:8" ht="12" customHeight="1" x14ac:dyDescent="0.15">
      <c r="A7" s="307"/>
      <c r="B7" s="308"/>
      <c r="C7" s="316"/>
      <c r="D7" s="309"/>
      <c r="E7" s="307"/>
      <c r="F7" s="310"/>
      <c r="G7" s="129"/>
      <c r="H7" s="652"/>
    </row>
    <row r="8" spans="1:8" ht="12" customHeight="1" x14ac:dyDescent="0.15">
      <c r="A8" s="130"/>
      <c r="B8" s="131"/>
      <c r="C8" s="6"/>
      <c r="D8" s="132"/>
      <c r="E8" s="108"/>
      <c r="F8" s="111"/>
      <c r="G8" s="133"/>
      <c r="H8" s="356">
        <f t="shared" ref="H8:H17" si="0">IF(AND(NOT(ISBLANK($E8)),NOT(ISNUMBER($F8))),"Rate only",$F8*G8)</f>
        <v>0</v>
      </c>
    </row>
    <row r="9" spans="1:8" ht="12" customHeight="1" x14ac:dyDescent="0.15">
      <c r="A9" s="236">
        <v>5600</v>
      </c>
      <c r="B9" s="136" t="s">
        <v>32</v>
      </c>
      <c r="C9" s="1"/>
      <c r="D9" s="322"/>
      <c r="E9" s="122"/>
      <c r="F9" s="123"/>
      <c r="G9" s="138"/>
      <c r="H9" s="356">
        <f t="shared" si="0"/>
        <v>0</v>
      </c>
    </row>
    <row r="10" spans="1:8" ht="12" customHeight="1" x14ac:dyDescent="0.15">
      <c r="A10" s="141"/>
      <c r="B10" s="142"/>
      <c r="C10" s="150"/>
      <c r="D10" s="137"/>
      <c r="E10" s="122"/>
      <c r="F10" s="123"/>
      <c r="G10" s="138"/>
      <c r="H10" s="356">
        <f t="shared" si="0"/>
        <v>0</v>
      </c>
    </row>
    <row r="11" spans="1:8" ht="12" customHeight="1" x14ac:dyDescent="0.15">
      <c r="A11" s="141"/>
      <c r="B11" s="142"/>
      <c r="C11" s="150"/>
      <c r="D11" s="137"/>
      <c r="E11" s="122"/>
      <c r="F11" s="123"/>
      <c r="G11" s="138"/>
      <c r="H11" s="356">
        <f t="shared" si="0"/>
        <v>0</v>
      </c>
    </row>
    <row r="12" spans="1:8" ht="12" customHeight="1" x14ac:dyDescent="0.15">
      <c r="A12" s="240" t="s">
        <v>224</v>
      </c>
      <c r="B12" s="142" t="s">
        <v>109</v>
      </c>
      <c r="C12" s="150"/>
      <c r="D12" s="322"/>
      <c r="E12" s="122"/>
      <c r="F12" s="123"/>
      <c r="G12" s="138"/>
      <c r="H12" s="356">
        <f t="shared" si="0"/>
        <v>0</v>
      </c>
    </row>
    <row r="13" spans="1:8" ht="12" customHeight="1" x14ac:dyDescent="0.15">
      <c r="A13" s="141"/>
      <c r="B13" s="142" t="s">
        <v>68</v>
      </c>
      <c r="C13" s="150"/>
      <c r="D13" s="322"/>
      <c r="E13" s="122"/>
      <c r="F13" s="123"/>
      <c r="G13" s="138"/>
      <c r="H13" s="356">
        <f t="shared" si="0"/>
        <v>0</v>
      </c>
    </row>
    <row r="14" spans="1:8" ht="12" customHeight="1" x14ac:dyDescent="0.15">
      <c r="A14" s="141"/>
      <c r="B14" s="142" t="s">
        <v>112</v>
      </c>
      <c r="C14" s="150"/>
      <c r="D14" s="322"/>
      <c r="E14" s="122"/>
      <c r="F14" s="123"/>
      <c r="G14" s="138"/>
      <c r="H14" s="356">
        <f t="shared" si="0"/>
        <v>0</v>
      </c>
    </row>
    <row r="15" spans="1:8" ht="12" customHeight="1" x14ac:dyDescent="0.15">
      <c r="A15" s="141"/>
      <c r="B15" s="142" t="s">
        <v>69</v>
      </c>
      <c r="C15" s="150"/>
      <c r="D15" s="322"/>
      <c r="E15" s="122"/>
      <c r="F15" s="123"/>
      <c r="G15" s="230"/>
      <c r="H15" s="356">
        <f t="shared" si="0"/>
        <v>0</v>
      </c>
    </row>
    <row r="16" spans="1:8" ht="12" customHeight="1" x14ac:dyDescent="0.15">
      <c r="A16" s="141"/>
      <c r="B16" s="142" t="s">
        <v>70</v>
      </c>
      <c r="C16" s="150"/>
      <c r="D16" s="137"/>
      <c r="E16" s="122"/>
      <c r="F16" s="123"/>
      <c r="G16" s="138"/>
      <c r="H16" s="356">
        <f t="shared" si="0"/>
        <v>0</v>
      </c>
    </row>
    <row r="17" spans="1:8" ht="12" customHeight="1" x14ac:dyDescent="0.15">
      <c r="A17" s="141"/>
      <c r="B17" s="142"/>
      <c r="C17" s="150"/>
      <c r="D17" s="137"/>
      <c r="E17" s="122"/>
      <c r="F17" s="123"/>
      <c r="G17" s="230"/>
      <c r="H17" s="356">
        <f t="shared" si="0"/>
        <v>0</v>
      </c>
    </row>
    <row r="18" spans="1:8" ht="12" customHeight="1" x14ac:dyDescent="0.15">
      <c r="A18" s="141"/>
      <c r="B18" s="214" t="s">
        <v>271</v>
      </c>
      <c r="C18" s="1"/>
      <c r="D18" s="322"/>
      <c r="E18" s="122"/>
      <c r="F18" s="123"/>
      <c r="G18" s="138"/>
      <c r="H18" s="356"/>
    </row>
    <row r="19" spans="1:8" ht="12" customHeight="1" x14ac:dyDescent="0.15">
      <c r="A19" s="141"/>
      <c r="B19" s="142"/>
      <c r="C19" s="150"/>
      <c r="D19" s="137"/>
      <c r="E19" s="122"/>
      <c r="F19" s="123"/>
      <c r="G19" s="138"/>
      <c r="H19" s="356"/>
    </row>
    <row r="20" spans="1:8" ht="12" customHeight="1" x14ac:dyDescent="0.15">
      <c r="A20" s="141"/>
      <c r="B20" s="149" t="s">
        <v>58</v>
      </c>
      <c r="C20" s="145" t="s">
        <v>272</v>
      </c>
      <c r="D20" s="137"/>
      <c r="E20" s="227" t="s">
        <v>171</v>
      </c>
      <c r="F20" s="14">
        <v>17</v>
      </c>
      <c r="G20" s="138"/>
      <c r="H20" s="356">
        <f>F20*G20</f>
        <v>0</v>
      </c>
    </row>
    <row r="21" spans="1:8" ht="12" customHeight="1" x14ac:dyDescent="0.15">
      <c r="A21" s="141"/>
      <c r="B21" s="142"/>
      <c r="C21" s="150"/>
      <c r="D21" s="137"/>
      <c r="E21" s="122"/>
      <c r="F21" s="14"/>
      <c r="G21" s="138"/>
      <c r="H21" s="356"/>
    </row>
    <row r="22" spans="1:8" ht="12" customHeight="1" x14ac:dyDescent="0.15">
      <c r="A22" s="141"/>
      <c r="B22" s="149" t="s">
        <v>60</v>
      </c>
      <c r="C22" s="145" t="s">
        <v>273</v>
      </c>
      <c r="D22" s="137"/>
      <c r="E22" s="227" t="s">
        <v>171</v>
      </c>
      <c r="F22" s="241">
        <v>10</v>
      </c>
      <c r="G22" s="138"/>
      <c r="H22" s="356">
        <f>F22*G22</f>
        <v>0</v>
      </c>
    </row>
    <row r="23" spans="1:8" s="16" customFormat="1" ht="12" customHeight="1" x14ac:dyDescent="0.15">
      <c r="A23" s="225"/>
      <c r="B23" s="149"/>
      <c r="C23" s="101"/>
      <c r="D23" s="327"/>
      <c r="E23" s="227"/>
      <c r="F23" s="407"/>
      <c r="G23" s="377"/>
      <c r="H23" s="414"/>
    </row>
    <row r="24" spans="1:8" ht="12" customHeight="1" x14ac:dyDescent="0.15">
      <c r="A24" s="141"/>
      <c r="B24" s="142"/>
      <c r="C24" s="150"/>
      <c r="D24" s="137"/>
      <c r="E24" s="122"/>
      <c r="F24" s="14"/>
      <c r="G24" s="138"/>
      <c r="H24" s="356"/>
    </row>
    <row r="25" spans="1:8" ht="12" customHeight="1" x14ac:dyDescent="0.15">
      <c r="A25" s="225"/>
      <c r="B25" s="149"/>
      <c r="C25" s="150"/>
      <c r="D25" s="322"/>
      <c r="E25" s="122"/>
      <c r="F25" s="14"/>
      <c r="G25" s="138"/>
      <c r="H25" s="356"/>
    </row>
    <row r="26" spans="1:8" ht="12" customHeight="1" x14ac:dyDescent="0.15">
      <c r="A26" s="141"/>
      <c r="B26" s="142"/>
      <c r="C26" s="150"/>
      <c r="D26" s="137"/>
      <c r="E26" s="122"/>
      <c r="F26" s="14"/>
      <c r="G26" s="138"/>
      <c r="H26" s="356"/>
    </row>
    <row r="27" spans="1:8" ht="12" customHeight="1" x14ac:dyDescent="0.15">
      <c r="A27" s="141"/>
      <c r="B27" s="140"/>
      <c r="C27" s="1"/>
      <c r="D27" s="322"/>
      <c r="E27" s="122"/>
      <c r="F27" s="14"/>
      <c r="G27" s="138"/>
      <c r="H27" s="356"/>
    </row>
    <row r="28" spans="1:8" ht="12" customHeight="1" x14ac:dyDescent="0.15">
      <c r="A28" s="141"/>
      <c r="B28" s="142"/>
      <c r="C28" s="150"/>
      <c r="D28" s="137"/>
      <c r="E28" s="122"/>
      <c r="F28" s="14"/>
      <c r="G28" s="138"/>
      <c r="H28" s="356"/>
    </row>
    <row r="29" spans="1:8" ht="12" customHeight="1" x14ac:dyDescent="0.15">
      <c r="A29" s="141"/>
      <c r="B29" s="142"/>
      <c r="C29" s="1"/>
      <c r="D29" s="137"/>
      <c r="E29" s="122"/>
      <c r="F29" s="14"/>
      <c r="G29" s="230"/>
      <c r="H29" s="356"/>
    </row>
    <row r="30" spans="1:8" ht="12" customHeight="1" x14ac:dyDescent="0.15">
      <c r="A30" s="141"/>
      <c r="B30" s="142"/>
      <c r="C30" s="150"/>
      <c r="D30" s="137"/>
      <c r="E30" s="122"/>
      <c r="F30" s="14"/>
      <c r="G30" s="138"/>
      <c r="H30" s="356"/>
    </row>
    <row r="31" spans="1:8" ht="12" customHeight="1" x14ac:dyDescent="0.15">
      <c r="A31" s="141"/>
      <c r="B31" s="142"/>
      <c r="C31" s="1"/>
      <c r="D31" s="137"/>
      <c r="E31" s="122"/>
      <c r="F31" s="241"/>
      <c r="G31" s="230"/>
      <c r="H31" s="356"/>
    </row>
    <row r="32" spans="1:8" ht="12" customHeight="1" x14ac:dyDescent="0.15">
      <c r="A32" s="141"/>
      <c r="B32" s="142"/>
      <c r="C32" s="150"/>
      <c r="D32" s="137"/>
      <c r="E32" s="122"/>
      <c r="F32" s="14"/>
      <c r="G32" s="138"/>
      <c r="H32" s="356"/>
    </row>
    <row r="33" spans="1:8" ht="12" customHeight="1" x14ac:dyDescent="0.15">
      <c r="A33" s="141"/>
      <c r="B33" s="142"/>
      <c r="C33" s="1"/>
      <c r="D33" s="137"/>
      <c r="E33" s="122"/>
      <c r="F33" s="241"/>
      <c r="G33" s="230"/>
      <c r="H33" s="356"/>
    </row>
    <row r="34" spans="1:8" ht="12" customHeight="1" x14ac:dyDescent="0.15">
      <c r="A34" s="141"/>
      <c r="B34" s="142"/>
      <c r="C34" s="1"/>
      <c r="D34" s="137"/>
      <c r="E34" s="122"/>
      <c r="F34" s="14"/>
      <c r="G34" s="138"/>
      <c r="H34" s="356"/>
    </row>
    <row r="35" spans="1:8" ht="12" customHeight="1" x14ac:dyDescent="0.15">
      <c r="A35" s="141"/>
      <c r="B35" s="140"/>
      <c r="C35" s="1"/>
      <c r="D35" s="137"/>
      <c r="E35" s="122"/>
      <c r="F35" s="14"/>
      <c r="G35" s="138"/>
      <c r="H35" s="356"/>
    </row>
    <row r="36" spans="1:8" ht="12" customHeight="1" x14ac:dyDescent="0.15">
      <c r="A36" s="139"/>
      <c r="B36" s="142"/>
      <c r="C36" s="1"/>
      <c r="D36" s="137"/>
      <c r="E36" s="122"/>
      <c r="F36" s="14"/>
      <c r="G36" s="138"/>
      <c r="H36" s="356"/>
    </row>
    <row r="37" spans="1:8" ht="12" customHeight="1" x14ac:dyDescent="0.15">
      <c r="A37" s="141"/>
      <c r="B37" s="142"/>
      <c r="C37" s="1"/>
      <c r="D37" s="137"/>
      <c r="E37" s="122"/>
      <c r="F37" s="14"/>
      <c r="G37" s="231"/>
      <c r="H37" s="356"/>
    </row>
    <row r="38" spans="1:8" ht="12" customHeight="1" x14ac:dyDescent="0.15">
      <c r="A38" s="141"/>
      <c r="B38" s="142"/>
      <c r="C38" s="1"/>
      <c r="D38" s="137"/>
      <c r="E38" s="122"/>
      <c r="F38" s="14"/>
      <c r="G38" s="138"/>
      <c r="H38" s="356"/>
    </row>
    <row r="39" spans="1:8" ht="12" customHeight="1" x14ac:dyDescent="0.15">
      <c r="A39" s="141"/>
      <c r="B39" s="142"/>
      <c r="C39" s="1"/>
      <c r="D39" s="137"/>
      <c r="E39" s="122"/>
      <c r="F39" s="14"/>
      <c r="G39" s="138"/>
      <c r="H39" s="356"/>
    </row>
    <row r="40" spans="1:8" ht="12" customHeight="1" x14ac:dyDescent="0.15">
      <c r="A40" s="141"/>
      <c r="B40" s="142"/>
      <c r="C40" s="150"/>
      <c r="D40" s="137"/>
      <c r="E40" s="122"/>
      <c r="F40" s="14"/>
      <c r="G40" s="138"/>
      <c r="H40" s="356"/>
    </row>
    <row r="41" spans="1:8" ht="12" customHeight="1" x14ac:dyDescent="0.15">
      <c r="A41" s="141"/>
      <c r="B41" s="142"/>
      <c r="C41" s="1"/>
      <c r="D41" s="137"/>
      <c r="E41" s="122"/>
      <c r="F41" s="14"/>
      <c r="G41" s="138"/>
      <c r="H41" s="356"/>
    </row>
    <row r="42" spans="1:8" ht="12" customHeight="1" x14ac:dyDescent="0.15">
      <c r="A42" s="141"/>
      <c r="B42" s="142"/>
      <c r="C42" s="150"/>
      <c r="D42" s="137"/>
      <c r="E42" s="122"/>
      <c r="F42" s="14"/>
      <c r="G42" s="138"/>
      <c r="H42" s="356"/>
    </row>
    <row r="43" spans="1:8" ht="12" customHeight="1" x14ac:dyDescent="0.15">
      <c r="A43" s="141"/>
      <c r="B43" s="142"/>
      <c r="C43" s="150"/>
      <c r="D43" s="137"/>
      <c r="E43" s="122"/>
      <c r="F43" s="14"/>
      <c r="G43" s="138"/>
      <c r="H43" s="356"/>
    </row>
    <row r="44" spans="1:8" ht="12" customHeight="1" x14ac:dyDescent="0.15">
      <c r="A44" s="223"/>
      <c r="B44" s="142"/>
      <c r="C44" s="150"/>
      <c r="D44" s="322"/>
      <c r="E44" s="122"/>
      <c r="F44" s="14"/>
      <c r="G44" s="138"/>
      <c r="H44" s="356"/>
    </row>
    <row r="45" spans="1:8" ht="12" customHeight="1" x14ac:dyDescent="0.15">
      <c r="A45" s="141"/>
      <c r="B45" s="142"/>
      <c r="C45" s="150"/>
      <c r="D45" s="322"/>
      <c r="E45" s="122"/>
      <c r="F45" s="14"/>
      <c r="G45" s="138"/>
      <c r="H45" s="356"/>
    </row>
    <row r="46" spans="1:8" ht="12" customHeight="1" x14ac:dyDescent="0.15">
      <c r="A46" s="141"/>
      <c r="B46" s="142"/>
      <c r="C46" s="150"/>
      <c r="D46" s="137"/>
      <c r="E46" s="122"/>
      <c r="F46" s="14"/>
      <c r="G46" s="138"/>
      <c r="H46" s="356"/>
    </row>
    <row r="47" spans="1:8" ht="12" customHeight="1" x14ac:dyDescent="0.15">
      <c r="A47" s="141"/>
      <c r="B47" s="140"/>
      <c r="C47" s="1"/>
      <c r="D47" s="322"/>
      <c r="E47" s="122"/>
      <c r="F47" s="220"/>
      <c r="G47" s="138"/>
      <c r="H47" s="356"/>
    </row>
    <row r="48" spans="1:8" ht="12" customHeight="1" x14ac:dyDescent="0.15">
      <c r="A48" s="141"/>
      <c r="B48" s="142"/>
      <c r="C48" s="1"/>
      <c r="D48" s="322"/>
      <c r="E48" s="122"/>
      <c r="F48" s="14"/>
      <c r="G48" s="138"/>
      <c r="H48" s="356"/>
    </row>
    <row r="49" spans="1:8" ht="12" customHeight="1" x14ac:dyDescent="0.15">
      <c r="A49" s="141"/>
      <c r="B49" s="140"/>
      <c r="C49" s="1"/>
      <c r="D49" s="322"/>
      <c r="E49" s="122"/>
      <c r="F49" s="14"/>
      <c r="G49" s="138"/>
      <c r="H49" s="356"/>
    </row>
    <row r="50" spans="1:8" ht="12" customHeight="1" x14ac:dyDescent="0.15">
      <c r="A50" s="141"/>
      <c r="B50" s="142"/>
      <c r="C50" s="150"/>
      <c r="D50" s="137"/>
      <c r="E50" s="122"/>
      <c r="F50" s="14"/>
      <c r="G50" s="138"/>
      <c r="H50" s="356"/>
    </row>
    <row r="51" spans="1:8" ht="12" customHeight="1" x14ac:dyDescent="0.15">
      <c r="A51" s="141"/>
      <c r="B51" s="142"/>
      <c r="C51" s="150"/>
      <c r="D51" s="137"/>
      <c r="E51" s="122"/>
      <c r="F51" s="14"/>
      <c r="G51" s="138"/>
      <c r="H51" s="356"/>
    </row>
    <row r="52" spans="1:8" ht="12" customHeight="1" x14ac:dyDescent="0.15">
      <c r="A52" s="225"/>
      <c r="B52" s="149"/>
      <c r="C52" s="150"/>
      <c r="D52" s="322"/>
      <c r="E52" s="122"/>
      <c r="F52" s="14"/>
      <c r="G52" s="138"/>
      <c r="H52" s="356"/>
    </row>
    <row r="53" spans="1:8" ht="12" customHeight="1" x14ac:dyDescent="0.15">
      <c r="A53" s="141"/>
      <c r="B53" s="142"/>
      <c r="C53" s="150"/>
      <c r="D53" s="151"/>
      <c r="E53" s="122"/>
      <c r="F53" s="14"/>
      <c r="G53" s="230"/>
      <c r="H53" s="356"/>
    </row>
    <row r="54" spans="1:8" ht="12" customHeight="1" x14ac:dyDescent="0.15">
      <c r="A54" s="141"/>
      <c r="B54" s="142"/>
      <c r="C54" s="150"/>
      <c r="D54" s="151"/>
      <c r="E54" s="122"/>
      <c r="F54" s="14"/>
      <c r="G54" s="138"/>
      <c r="H54" s="356"/>
    </row>
    <row r="55" spans="1:8" ht="12" customHeight="1" x14ac:dyDescent="0.15">
      <c r="A55" s="141"/>
      <c r="B55" s="142"/>
      <c r="C55" s="150"/>
      <c r="D55" s="151"/>
      <c r="E55" s="122"/>
      <c r="F55" s="14"/>
      <c r="G55" s="138"/>
      <c r="H55" s="356"/>
    </row>
    <row r="56" spans="1:8" ht="12" customHeight="1" x14ac:dyDescent="0.15">
      <c r="A56" s="225"/>
      <c r="B56" s="149"/>
      <c r="C56" s="150"/>
      <c r="D56" s="322"/>
      <c r="E56" s="122"/>
      <c r="F56" s="14"/>
      <c r="G56" s="230"/>
      <c r="H56" s="356"/>
    </row>
    <row r="57" spans="1:8" ht="12" customHeight="1" x14ac:dyDescent="0.15">
      <c r="A57" s="141"/>
      <c r="B57" s="142"/>
      <c r="C57" s="150"/>
      <c r="D57" s="151"/>
      <c r="E57" s="122"/>
      <c r="F57" s="14"/>
      <c r="G57" s="230"/>
      <c r="H57" s="356"/>
    </row>
    <row r="58" spans="1:8" ht="12" customHeight="1" x14ac:dyDescent="0.15">
      <c r="A58" s="141"/>
      <c r="B58" s="142"/>
      <c r="C58" s="150"/>
      <c r="D58" s="151"/>
      <c r="E58" s="122"/>
      <c r="F58" s="14"/>
      <c r="G58" s="138"/>
      <c r="H58" s="356"/>
    </row>
    <row r="59" spans="1:8" ht="12" customHeight="1" x14ac:dyDescent="0.15">
      <c r="A59" s="233"/>
      <c r="B59" s="234"/>
      <c r="C59" s="103"/>
      <c r="D59" s="154"/>
      <c r="E59" s="125"/>
      <c r="F59" s="128"/>
      <c r="G59" s="155"/>
      <c r="H59" s="356">
        <f>IF(AND(NOT(ISBLANK($E59)),NOT(ISNUMBER($F59))),"Rate only",$F59*G59)</f>
        <v>0</v>
      </c>
    </row>
    <row r="60" spans="1:8" ht="12" customHeight="1" x14ac:dyDescent="0.15">
      <c r="A60" s="323"/>
      <c r="B60" s="324"/>
      <c r="C60" s="325"/>
      <c r="D60" s="6"/>
      <c r="E60" s="5"/>
      <c r="F60" s="7"/>
      <c r="G60" s="156"/>
      <c r="H60" s="653"/>
    </row>
    <row r="61" spans="1:8" ht="12" customHeight="1" x14ac:dyDescent="0.15">
      <c r="A61" s="113" t="s">
        <v>111</v>
      </c>
      <c r="B61" s="142" t="s">
        <v>80</v>
      </c>
      <c r="C61" s="150"/>
      <c r="E61" s="2"/>
      <c r="F61" s="3"/>
      <c r="G61" s="157"/>
      <c r="H61" s="356">
        <f>SUM(H8:H60)</f>
        <v>0</v>
      </c>
    </row>
    <row r="62" spans="1:8" ht="12" customHeight="1" x14ac:dyDescent="0.15">
      <c r="A62" s="152"/>
      <c r="B62" s="153"/>
      <c r="C62" s="104"/>
      <c r="D62" s="104"/>
      <c r="E62" s="105"/>
      <c r="F62" s="106"/>
      <c r="G62" s="158"/>
      <c r="H62" s="654"/>
    </row>
    <row r="63" spans="1:8" ht="12" customHeight="1" x14ac:dyDescent="0.15">
      <c r="A63" s="21" t="s">
        <v>96</v>
      </c>
      <c r="G63" s="4"/>
      <c r="H63" s="582"/>
    </row>
  </sheetData>
  <conditionalFormatting sqref="H8:H59">
    <cfRule type="cellIs" dxfId="12" priority="1" stopIfTrue="1" operator="lessThan">
      <formula>0.005</formula>
    </cfRule>
  </conditionalFormatting>
  <conditionalFormatting sqref="H61">
    <cfRule type="cellIs" dxfId="11" priority="4" stopIfTrue="1" operator="lessThan">
      <formula>0.005</formula>
    </cfRule>
  </conditionalFormatting>
  <dataValidations count="1">
    <dataValidation type="custom" allowBlank="1" showInputMessage="1" showErrorMessage="1" errorTitle="Invalid rate" error="A value with an invalid decimal part_x000a_was entered." sqref="G8:G59" xr:uid="{00000000-0002-0000-1100-000000000000}">
      <formula1>(G8)-TRUNC(G8,2)=0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106" orientation="portrait" useFirstPageNumber="1" r:id="rId1"/>
  <headerFooter>
    <oddHeader>&amp;LTender
Part C2: Pricing Data&amp;RC2.2
Bill Of Quantities</oddHead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/>
  </sheetPr>
  <dimension ref="A1:J48"/>
  <sheetViews>
    <sheetView view="pageBreakPreview" zoomScale="55" zoomScaleNormal="85" zoomScaleSheetLayoutView="55" workbookViewId="0">
      <selection activeCell="I1" sqref="I1:M1048576"/>
    </sheetView>
  </sheetViews>
  <sheetFormatPr defaultColWidth="11.125" defaultRowHeight="14.25" x14ac:dyDescent="0.15"/>
  <cols>
    <col min="1" max="1" width="6.8515625" style="1" customWidth="1"/>
    <col min="2" max="3" width="3.9296875" style="1" customWidth="1"/>
    <col min="4" max="4" width="23.93359375" style="1" customWidth="1"/>
    <col min="5" max="5" width="6.8515625" style="2" customWidth="1"/>
    <col min="6" max="6" width="5.0546875" style="3" bestFit="1" customWidth="1"/>
    <col min="7" max="7" width="7.4140625" style="15" bestFit="1" customWidth="1"/>
    <col min="8" max="8" width="12.921875" style="359" customWidth="1"/>
    <col min="9" max="9" width="12.13671875" style="16" customWidth="1"/>
    <col min="10" max="16384" width="11.125" style="16"/>
  </cols>
  <sheetData>
    <row r="1" spans="1:10" x14ac:dyDescent="0.15">
      <c r="A1" s="12"/>
      <c r="G1" s="4"/>
      <c r="H1" s="582"/>
    </row>
    <row r="2" spans="1:10" x14ac:dyDescent="0.15">
      <c r="A2" s="101" t="s">
        <v>215</v>
      </c>
      <c r="B2" s="150"/>
      <c r="C2" s="150"/>
      <c r="G2" s="4"/>
      <c r="H2" s="350" t="s">
        <v>29</v>
      </c>
    </row>
    <row r="3" spans="1:10" x14ac:dyDescent="0.15">
      <c r="G3" s="107"/>
      <c r="H3" s="649"/>
    </row>
    <row r="4" spans="1:10" x14ac:dyDescent="0.15">
      <c r="A4" s="302"/>
      <c r="B4" s="303"/>
      <c r="C4" s="315"/>
      <c r="D4" s="304"/>
      <c r="E4" s="302"/>
      <c r="F4" s="305"/>
      <c r="G4" s="112"/>
      <c r="H4" s="632"/>
    </row>
    <row r="5" spans="1:10" x14ac:dyDescent="0.15">
      <c r="A5" s="113" t="s">
        <v>47</v>
      </c>
      <c r="B5" s="114" t="s">
        <v>48</v>
      </c>
      <c r="C5" s="115"/>
      <c r="D5" s="235"/>
      <c r="E5" s="113" t="s">
        <v>49</v>
      </c>
      <c r="F5" s="706" t="s">
        <v>316</v>
      </c>
      <c r="G5" s="118" t="s">
        <v>51</v>
      </c>
      <c r="H5" s="650" t="s">
        <v>52</v>
      </c>
    </row>
    <row r="6" spans="1:10" x14ac:dyDescent="0.15">
      <c r="A6" s="113" t="s">
        <v>53</v>
      </c>
      <c r="B6" s="119"/>
      <c r="C6" s="120"/>
      <c r="D6" s="151"/>
      <c r="E6" s="113"/>
      <c r="F6" s="117"/>
      <c r="G6" s="124"/>
      <c r="H6" s="651"/>
    </row>
    <row r="7" spans="1:10" x14ac:dyDescent="0.15">
      <c r="A7" s="307"/>
      <c r="B7" s="308"/>
      <c r="C7" s="316"/>
      <c r="D7" s="309"/>
      <c r="E7" s="307"/>
      <c r="F7" s="310"/>
      <c r="G7" s="129"/>
      <c r="H7" s="652"/>
    </row>
    <row r="8" spans="1:10" x14ac:dyDescent="0.15">
      <c r="A8" s="130"/>
      <c r="B8" s="131"/>
      <c r="C8" s="6"/>
      <c r="D8" s="132"/>
      <c r="E8" s="108"/>
      <c r="F8" s="111"/>
      <c r="G8" s="133"/>
      <c r="H8" s="356"/>
    </row>
    <row r="9" spans="1:10" x14ac:dyDescent="0.15">
      <c r="A9" s="236">
        <v>5700</v>
      </c>
      <c r="B9" s="136" t="s">
        <v>33</v>
      </c>
      <c r="C9" s="326"/>
      <c r="D9" s="137"/>
      <c r="E9" s="122"/>
      <c r="F9" s="14"/>
      <c r="G9" s="138"/>
      <c r="H9" s="356"/>
    </row>
    <row r="10" spans="1:10" x14ac:dyDescent="0.15">
      <c r="A10" s="141"/>
      <c r="B10" s="142"/>
      <c r="C10" s="150"/>
      <c r="D10" s="137"/>
      <c r="E10" s="122"/>
      <c r="F10" s="14"/>
      <c r="G10" s="138"/>
      <c r="H10" s="356"/>
    </row>
    <row r="11" spans="1:10" x14ac:dyDescent="0.15">
      <c r="A11" s="141"/>
      <c r="B11" s="142"/>
      <c r="C11" s="150"/>
      <c r="D11" s="137"/>
      <c r="E11" s="122"/>
      <c r="F11" s="14"/>
      <c r="G11" s="138"/>
      <c r="H11" s="356"/>
      <c r="I11" s="145"/>
      <c r="J11" s="145"/>
    </row>
    <row r="12" spans="1:10" x14ac:dyDescent="0.15">
      <c r="A12" s="225" t="s">
        <v>225</v>
      </c>
      <c r="B12" s="142" t="s">
        <v>30</v>
      </c>
      <c r="C12" s="150"/>
      <c r="D12" s="137"/>
      <c r="E12" s="122"/>
      <c r="F12" s="14"/>
      <c r="G12" s="138"/>
      <c r="H12" s="356"/>
      <c r="I12" s="145"/>
      <c r="J12" s="145"/>
    </row>
    <row r="13" spans="1:10" x14ac:dyDescent="0.15">
      <c r="A13" s="141"/>
      <c r="B13" s="142"/>
      <c r="C13" s="150"/>
      <c r="D13" s="137"/>
      <c r="E13" s="122"/>
      <c r="F13" s="14"/>
      <c r="G13" s="138"/>
      <c r="H13" s="356"/>
      <c r="I13" s="145"/>
      <c r="J13" s="145"/>
    </row>
    <row r="14" spans="1:10" x14ac:dyDescent="0.15">
      <c r="A14" s="141"/>
      <c r="B14" s="140" t="s">
        <v>58</v>
      </c>
      <c r="C14" s="1" t="s">
        <v>34</v>
      </c>
      <c r="D14" s="137"/>
      <c r="E14" s="122"/>
      <c r="F14" s="14"/>
      <c r="G14" s="138"/>
      <c r="H14" s="356"/>
      <c r="I14" s="145"/>
      <c r="J14" s="1"/>
    </row>
    <row r="15" spans="1:10" x14ac:dyDescent="0.15">
      <c r="A15" s="141"/>
      <c r="B15" s="142"/>
      <c r="C15" s="150"/>
      <c r="D15" s="137"/>
      <c r="E15" s="122"/>
      <c r="F15" s="14"/>
      <c r="G15" s="230"/>
      <c r="H15" s="356"/>
      <c r="I15" s="145"/>
      <c r="J15" s="1"/>
    </row>
    <row r="16" spans="1:10" x14ac:dyDescent="0.15">
      <c r="A16" s="141"/>
      <c r="B16" s="142"/>
      <c r="C16" s="1" t="s">
        <v>93</v>
      </c>
      <c r="D16" s="137" t="s">
        <v>35</v>
      </c>
      <c r="E16" s="371" t="s">
        <v>89</v>
      </c>
      <c r="F16" s="372">
        <v>2.5</v>
      </c>
      <c r="G16" s="377"/>
      <c r="H16" s="356">
        <f>F16*G16</f>
        <v>0</v>
      </c>
    </row>
    <row r="17" spans="1:10" x14ac:dyDescent="0.15">
      <c r="A17" s="141" t="s">
        <v>96</v>
      </c>
      <c r="B17" s="142"/>
      <c r="C17" s="150"/>
      <c r="D17" s="137"/>
      <c r="E17" s="373"/>
      <c r="F17" s="372"/>
      <c r="G17" s="230"/>
      <c r="H17" s="356"/>
    </row>
    <row r="18" spans="1:10" x14ac:dyDescent="0.15">
      <c r="A18" s="141"/>
      <c r="B18" s="142"/>
      <c r="C18" s="150"/>
      <c r="D18" s="137"/>
      <c r="E18" s="373"/>
      <c r="F18" s="372"/>
      <c r="G18" s="377"/>
      <c r="H18" s="356"/>
    </row>
    <row r="19" spans="1:10" x14ac:dyDescent="0.15">
      <c r="A19" s="141"/>
      <c r="B19" s="140" t="s">
        <v>60</v>
      </c>
      <c r="C19" s="1" t="s">
        <v>36</v>
      </c>
      <c r="D19" s="137"/>
      <c r="E19" s="373"/>
      <c r="F19" s="372"/>
      <c r="G19" s="377"/>
      <c r="H19" s="356"/>
    </row>
    <row r="20" spans="1:10" x14ac:dyDescent="0.15">
      <c r="A20" s="141"/>
      <c r="B20" s="142"/>
      <c r="C20" s="150"/>
      <c r="D20" s="137"/>
      <c r="E20" s="373"/>
      <c r="F20" s="372"/>
      <c r="G20" s="377"/>
      <c r="H20" s="356"/>
    </row>
    <row r="21" spans="1:10" x14ac:dyDescent="0.15">
      <c r="A21" s="141"/>
      <c r="B21" s="142"/>
      <c r="C21" s="1" t="s">
        <v>93</v>
      </c>
      <c r="D21" s="137" t="s">
        <v>35</v>
      </c>
      <c r="E21" s="373" t="s">
        <v>89</v>
      </c>
      <c r="F21" s="372">
        <v>2.5</v>
      </c>
      <c r="G21" s="377"/>
      <c r="H21" s="356">
        <f>F21*G21</f>
        <v>0</v>
      </c>
    </row>
    <row r="22" spans="1:10" x14ac:dyDescent="0.15">
      <c r="A22" s="141"/>
      <c r="B22" s="142"/>
      <c r="C22" s="150"/>
      <c r="D22" s="137"/>
      <c r="E22" s="373"/>
      <c r="F22" s="374"/>
      <c r="G22" s="377"/>
      <c r="H22" s="356"/>
    </row>
    <row r="23" spans="1:10" x14ac:dyDescent="0.15">
      <c r="A23" s="225"/>
      <c r="B23" s="149"/>
      <c r="C23" s="101"/>
      <c r="D23" s="327"/>
      <c r="E23" s="227"/>
      <c r="F23" s="407"/>
      <c r="G23" s="377"/>
      <c r="H23" s="414"/>
    </row>
    <row r="24" spans="1:10" x14ac:dyDescent="0.15">
      <c r="A24" s="141"/>
      <c r="B24" s="140" t="s">
        <v>62</v>
      </c>
      <c r="C24" s="1" t="s">
        <v>37</v>
      </c>
      <c r="D24" s="137"/>
      <c r="E24" s="122" t="s">
        <v>82</v>
      </c>
      <c r="F24" s="14">
        <v>71.55</v>
      </c>
      <c r="G24" s="377"/>
      <c r="H24" s="356">
        <f>F24*G24</f>
        <v>0</v>
      </c>
    </row>
    <row r="25" spans="1:10" x14ac:dyDescent="0.15">
      <c r="A25" s="141"/>
      <c r="B25" s="140"/>
      <c r="D25" s="137"/>
      <c r="E25" s="122"/>
      <c r="F25" s="14"/>
      <c r="G25" s="377"/>
      <c r="H25" s="356"/>
      <c r="J25" s="365"/>
    </row>
    <row r="26" spans="1:10" x14ac:dyDescent="0.15">
      <c r="A26" s="141"/>
      <c r="B26" s="140" t="s">
        <v>83</v>
      </c>
      <c r="C26" s="1" t="s">
        <v>38</v>
      </c>
      <c r="D26" s="137"/>
      <c r="E26" s="122" t="s">
        <v>82</v>
      </c>
      <c r="F26" s="241">
        <v>2</v>
      </c>
      <c r="G26" s="377"/>
      <c r="H26" s="356">
        <f>IF(AND(NOT(ISBLANK($E26)),NOT(ISNUMBER($F26))),"Rate only",$F26*G26)</f>
        <v>0</v>
      </c>
    </row>
    <row r="27" spans="1:10" x14ac:dyDescent="0.15">
      <c r="A27" s="141"/>
      <c r="B27" s="142"/>
      <c r="D27" s="137"/>
      <c r="E27" s="122"/>
      <c r="F27" s="14"/>
      <c r="G27" s="377"/>
      <c r="H27" s="356">
        <f>IF(AND(NOT(ISBLANK($E27)),NOT(ISNUMBER($F27))),"Rate only",$F27*G27)</f>
        <v>0</v>
      </c>
    </row>
    <row r="28" spans="1:10" x14ac:dyDescent="0.15">
      <c r="A28" s="141"/>
      <c r="B28" s="140" t="s">
        <v>84</v>
      </c>
      <c r="C28" s="1" t="s">
        <v>39</v>
      </c>
      <c r="D28" s="137"/>
      <c r="E28" s="122" t="s">
        <v>82</v>
      </c>
      <c r="F28" s="14">
        <v>1</v>
      </c>
      <c r="G28" s="377"/>
      <c r="H28" s="356">
        <f>IF(AND(NOT(ISBLANK($E28)),NOT(ISNUMBER($F28))),"Rate only",$F28*G28)</f>
        <v>0</v>
      </c>
    </row>
    <row r="29" spans="1:10" x14ac:dyDescent="0.15">
      <c r="A29" s="141"/>
      <c r="B29" s="142"/>
      <c r="D29" s="137"/>
      <c r="E29" s="122"/>
      <c r="F29" s="14"/>
      <c r="G29" s="377"/>
      <c r="H29" s="356"/>
    </row>
    <row r="30" spans="1:10" x14ac:dyDescent="0.15">
      <c r="A30" s="141"/>
      <c r="B30" s="221"/>
      <c r="D30" s="137"/>
      <c r="E30" s="122"/>
      <c r="F30" s="14"/>
      <c r="G30" s="377"/>
      <c r="H30" s="356">
        <f>IF(AND(NOT(ISBLANK($E30)),NOT(ISNUMBER($F30))),"Rate only",$F30*G30)</f>
        <v>0</v>
      </c>
    </row>
    <row r="31" spans="1:10" x14ac:dyDescent="0.15">
      <c r="A31" s="141" t="s">
        <v>183</v>
      </c>
      <c r="B31" s="142" t="s">
        <v>184</v>
      </c>
      <c r="D31" s="137"/>
      <c r="E31" s="122"/>
      <c r="F31" s="14"/>
      <c r="G31" s="377"/>
      <c r="H31" s="356">
        <f>IF(AND(NOT(ISBLANK($E31)),NOT(ISNUMBER($F31))),"Rate only",$F31*G31)</f>
        <v>0</v>
      </c>
    </row>
    <row r="32" spans="1:10" ht="36.6" customHeight="1" x14ac:dyDescent="0.15">
      <c r="A32" s="141"/>
      <c r="B32" s="843" t="s">
        <v>40</v>
      </c>
      <c r="C32" s="844"/>
      <c r="D32" s="845"/>
      <c r="E32" s="122"/>
      <c r="F32" s="14"/>
      <c r="G32" s="377"/>
      <c r="H32" s="356">
        <f>IF(AND(NOT(ISBLANK($E32)),NOT(ISNUMBER($F32))),"Rate only",$F32*G32)</f>
        <v>0</v>
      </c>
    </row>
    <row r="33" spans="1:8" x14ac:dyDescent="0.15">
      <c r="A33" s="141"/>
      <c r="B33" s="142" t="s">
        <v>41</v>
      </c>
      <c r="D33" s="137"/>
      <c r="E33" s="122" t="s">
        <v>89</v>
      </c>
      <c r="F33" s="369">
        <v>2.5</v>
      </c>
      <c r="G33" s="377"/>
      <c r="H33" s="356">
        <f>F33*G33</f>
        <v>0</v>
      </c>
    </row>
    <row r="34" spans="1:8" x14ac:dyDescent="0.15">
      <c r="A34" s="141"/>
      <c r="B34" s="142"/>
      <c r="D34" s="137"/>
      <c r="E34" s="122"/>
      <c r="F34" s="14"/>
      <c r="G34" s="377"/>
      <c r="H34" s="356"/>
    </row>
    <row r="35" spans="1:8" x14ac:dyDescent="0.15">
      <c r="A35" s="141"/>
      <c r="B35" s="142"/>
      <c r="D35" s="137"/>
      <c r="E35" s="122"/>
      <c r="F35" s="14"/>
      <c r="G35" s="138"/>
      <c r="H35" s="356"/>
    </row>
    <row r="36" spans="1:8" x14ac:dyDescent="0.15">
      <c r="A36" s="141"/>
      <c r="B36" s="142"/>
      <c r="D36" s="137"/>
      <c r="E36" s="122"/>
      <c r="F36" s="14"/>
      <c r="G36" s="138"/>
      <c r="H36" s="356"/>
    </row>
    <row r="37" spans="1:8" x14ac:dyDescent="0.15">
      <c r="A37" s="141"/>
      <c r="B37" s="142"/>
      <c r="D37" s="137"/>
      <c r="E37" s="122"/>
      <c r="F37" s="14"/>
      <c r="G37" s="138"/>
      <c r="H37" s="356"/>
    </row>
    <row r="38" spans="1:8" x14ac:dyDescent="0.15">
      <c r="A38" s="141"/>
      <c r="B38" s="142"/>
      <c r="D38" s="137"/>
      <c r="E38" s="122"/>
      <c r="F38" s="14"/>
      <c r="G38" s="138"/>
      <c r="H38" s="356"/>
    </row>
    <row r="39" spans="1:8" x14ac:dyDescent="0.15">
      <c r="A39" s="141"/>
      <c r="B39" s="142"/>
      <c r="D39" s="137"/>
      <c r="E39" s="122"/>
      <c r="F39" s="14"/>
      <c r="G39" s="138"/>
      <c r="H39" s="356"/>
    </row>
    <row r="40" spans="1:8" x14ac:dyDescent="0.15">
      <c r="A40" s="141"/>
      <c r="B40" s="142"/>
      <c r="D40" s="137"/>
      <c r="E40" s="122"/>
      <c r="F40" s="14"/>
      <c r="G40" s="138"/>
      <c r="H40" s="356"/>
    </row>
    <row r="41" spans="1:8" x14ac:dyDescent="0.15">
      <c r="A41" s="141"/>
      <c r="B41" s="142"/>
      <c r="D41" s="137"/>
      <c r="E41" s="122"/>
      <c r="F41" s="14"/>
      <c r="G41" s="138"/>
      <c r="H41" s="356"/>
    </row>
    <row r="42" spans="1:8" x14ac:dyDescent="0.15">
      <c r="A42" s="141"/>
      <c r="B42" s="142"/>
      <c r="D42" s="137"/>
      <c r="E42" s="122"/>
      <c r="F42" s="14"/>
      <c r="G42" s="138"/>
      <c r="H42" s="356"/>
    </row>
    <row r="43" spans="1:8" x14ac:dyDescent="0.15">
      <c r="A43" s="141"/>
      <c r="B43" s="142"/>
      <c r="D43" s="137"/>
      <c r="E43" s="122"/>
      <c r="F43" s="14"/>
      <c r="G43" s="138"/>
      <c r="H43" s="356"/>
    </row>
    <row r="44" spans="1:8" x14ac:dyDescent="0.15">
      <c r="A44" s="141"/>
      <c r="B44" s="142"/>
      <c r="D44" s="137"/>
      <c r="E44" s="122"/>
      <c r="F44" s="14"/>
      <c r="G44" s="138"/>
      <c r="H44" s="356"/>
    </row>
    <row r="45" spans="1:8" x14ac:dyDescent="0.15">
      <c r="A45" s="233"/>
      <c r="B45" s="234"/>
      <c r="C45" s="103"/>
      <c r="D45" s="154"/>
      <c r="E45" s="125"/>
      <c r="F45" s="128"/>
      <c r="G45" s="155"/>
      <c r="H45" s="356">
        <f>IF(AND(NOT(ISBLANK($E45)),NOT(ISNUMBER($F45))),"Rate only",$F45*G45)</f>
        <v>0</v>
      </c>
    </row>
    <row r="46" spans="1:8" x14ac:dyDescent="0.15">
      <c r="A46" s="323"/>
      <c r="B46" s="324"/>
      <c r="C46" s="325"/>
      <c r="D46" s="6"/>
      <c r="E46" s="5"/>
      <c r="F46" s="7"/>
      <c r="G46" s="156"/>
      <c r="H46" s="653"/>
    </row>
    <row r="47" spans="1:8" x14ac:dyDescent="0.15">
      <c r="A47" s="113" t="s">
        <v>31</v>
      </c>
      <c r="B47" s="142" t="s">
        <v>80</v>
      </c>
      <c r="C47" s="150"/>
      <c r="G47" s="157"/>
      <c r="H47" s="356">
        <f>SUM(H8:H45)</f>
        <v>0</v>
      </c>
    </row>
    <row r="48" spans="1:8" x14ac:dyDescent="0.15">
      <c r="A48" s="233"/>
      <c r="B48" s="234"/>
      <c r="C48" s="103"/>
      <c r="D48" s="104"/>
      <c r="E48" s="105"/>
      <c r="F48" s="106"/>
      <c r="G48" s="158"/>
      <c r="H48" s="654"/>
    </row>
  </sheetData>
  <mergeCells count="1">
    <mergeCell ref="B32:D32"/>
  </mergeCells>
  <conditionalFormatting sqref="E16:E17 F16:F18 F26:F29">
    <cfRule type="cellIs" dxfId="10" priority="17" stopIfTrue="1" operator="equal">
      <formula>0</formula>
    </cfRule>
  </conditionalFormatting>
  <conditionalFormatting sqref="F21:F23">
    <cfRule type="cellIs" dxfId="9" priority="3" stopIfTrue="1" operator="equal">
      <formula>0</formula>
    </cfRule>
  </conditionalFormatting>
  <conditionalFormatting sqref="H8:H45">
    <cfRule type="cellIs" dxfId="8" priority="1" stopIfTrue="1" operator="lessThan">
      <formula>0.005</formula>
    </cfRule>
  </conditionalFormatting>
  <conditionalFormatting sqref="H47">
    <cfRule type="cellIs" dxfId="7" priority="14" stopIfTrue="1" operator="lessThan">
      <formula>0.005</formula>
    </cfRule>
  </conditionalFormatting>
  <dataValidations count="1">
    <dataValidation type="custom" allowBlank="1" showInputMessage="1" showErrorMessage="1" errorTitle="Invalid rate" error="A value with an invalid decimal part_x000a_was entered." sqref="G8:G45" xr:uid="{00000000-0002-0000-1200-000000000000}">
      <formula1>(G8)-TRUNC(G8,2)=0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107" orientation="portrait" useFirstPageNumber="1" r:id="rId1"/>
  <headerFooter>
    <oddHeader>&amp;LTender 
Part C2: Pricing Data&amp;RC2.2
Bill Of Quantities</oddHeader>
    <oddFooter>&amp;C&amp;P</oddFooter>
  </headerFooter>
  <ignoredErrors>
    <ignoredError sqref="A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/>
  </sheetPr>
  <dimension ref="A1:J63"/>
  <sheetViews>
    <sheetView view="pageBreakPreview" zoomScale="70" zoomScaleNormal="85" zoomScaleSheetLayoutView="70" workbookViewId="0">
      <selection activeCell="R36" sqref="R36"/>
    </sheetView>
  </sheetViews>
  <sheetFormatPr defaultColWidth="11.125" defaultRowHeight="14.25" x14ac:dyDescent="0.15"/>
  <cols>
    <col min="1" max="1" width="6.8515625" style="21" customWidth="1"/>
    <col min="2" max="3" width="3.9296875" style="21" customWidth="1"/>
    <col min="4" max="4" width="26.85546875" style="21" customWidth="1"/>
    <col min="5" max="5" width="6.8515625" style="22" customWidth="1"/>
    <col min="6" max="6" width="4.04296875" style="23" bestFit="1" customWidth="1"/>
    <col min="7" max="7" width="7.9765625" style="25" bestFit="1" customWidth="1"/>
    <col min="8" max="8" width="12.47265625" style="690" bestFit="1" customWidth="1"/>
    <col min="9" max="16384" width="11.125" style="24"/>
  </cols>
  <sheetData>
    <row r="1" spans="1:10" ht="12" customHeight="1" x14ac:dyDescent="0.15">
      <c r="A1" s="12"/>
      <c r="G1" s="4"/>
      <c r="H1" s="582"/>
    </row>
    <row r="2" spans="1:10" ht="12" customHeight="1" x14ac:dyDescent="0.15">
      <c r="A2" s="101" t="s">
        <v>215</v>
      </c>
      <c r="B2" s="150"/>
      <c r="C2" s="150"/>
      <c r="D2" s="1"/>
      <c r="E2" s="2"/>
      <c r="F2" s="3"/>
      <c r="G2" s="4"/>
      <c r="H2" s="691" t="s">
        <v>274</v>
      </c>
    </row>
    <row r="3" spans="1:10" ht="12" customHeight="1" x14ac:dyDescent="0.15">
      <c r="A3" s="1"/>
      <c r="B3" s="1"/>
      <c r="C3" s="1"/>
      <c r="D3" s="1"/>
      <c r="E3" s="2"/>
      <c r="F3" s="3"/>
      <c r="G3" s="107"/>
      <c r="H3" s="649"/>
    </row>
    <row r="4" spans="1:10" ht="12" customHeight="1" x14ac:dyDescent="0.15">
      <c r="A4" s="302"/>
      <c r="B4" s="303"/>
      <c r="C4" s="315"/>
      <c r="D4" s="304"/>
      <c r="E4" s="302"/>
      <c r="F4" s="305"/>
      <c r="G4" s="112"/>
      <c r="H4" s="632"/>
    </row>
    <row r="5" spans="1:10" ht="12" customHeight="1" x14ac:dyDescent="0.15">
      <c r="A5" s="113" t="s">
        <v>47</v>
      </c>
      <c r="B5" s="114" t="s">
        <v>48</v>
      </c>
      <c r="C5" s="115"/>
      <c r="D5" s="321"/>
      <c r="E5" s="113" t="s">
        <v>49</v>
      </c>
      <c r="F5" s="706" t="s">
        <v>316</v>
      </c>
      <c r="G5" s="118" t="s">
        <v>51</v>
      </c>
      <c r="H5" s="650" t="s">
        <v>52</v>
      </c>
    </row>
    <row r="6" spans="1:10" ht="12" customHeight="1" x14ac:dyDescent="0.15">
      <c r="A6" s="113" t="s">
        <v>53</v>
      </c>
      <c r="B6" s="119"/>
      <c r="C6" s="120"/>
      <c r="D6" s="151"/>
      <c r="E6" s="113"/>
      <c r="F6" s="117"/>
      <c r="G6" s="124"/>
      <c r="H6" s="651"/>
    </row>
    <row r="7" spans="1:10" ht="12" customHeight="1" x14ac:dyDescent="0.15">
      <c r="A7" s="307"/>
      <c r="B7" s="308"/>
      <c r="C7" s="316"/>
      <c r="D7" s="309"/>
      <c r="E7" s="307"/>
      <c r="F7" s="310"/>
      <c r="G7" s="129"/>
      <c r="H7" s="652"/>
    </row>
    <row r="8" spans="1:10" ht="12" customHeight="1" x14ac:dyDescent="0.15">
      <c r="A8" s="130"/>
      <c r="B8" s="131"/>
      <c r="C8" s="6"/>
      <c r="D8" s="132"/>
      <c r="E8" s="108"/>
      <c r="F8" s="111"/>
      <c r="G8" s="133"/>
      <c r="H8" s="356">
        <f t="shared" ref="H8:H13" si="0">IF(AND(NOT(ISBLANK($E8)),NOT(ISNUMBER($F8))),"Rate only",$F8*G8)</f>
        <v>0</v>
      </c>
    </row>
    <row r="9" spans="1:10" ht="12" customHeight="1" x14ac:dyDescent="0.15">
      <c r="A9" s="236">
        <v>5900</v>
      </c>
      <c r="B9" s="136" t="s">
        <v>275</v>
      </c>
      <c r="C9" s="1"/>
      <c r="D9" s="322"/>
      <c r="E9" s="122"/>
      <c r="F9" s="123"/>
      <c r="G9" s="138"/>
      <c r="H9" s="356">
        <f t="shared" si="0"/>
        <v>0</v>
      </c>
    </row>
    <row r="10" spans="1:10" ht="12" customHeight="1" x14ac:dyDescent="0.15">
      <c r="A10" s="141"/>
      <c r="B10" s="142"/>
      <c r="C10" s="150"/>
      <c r="D10" s="137"/>
      <c r="E10" s="122"/>
      <c r="F10" s="123"/>
      <c r="G10" s="138"/>
      <c r="H10" s="356">
        <f t="shared" si="0"/>
        <v>0</v>
      </c>
    </row>
    <row r="11" spans="1:10" ht="12" customHeight="1" x14ac:dyDescent="0.15">
      <c r="A11" s="141"/>
      <c r="B11" s="142"/>
      <c r="C11" s="150"/>
      <c r="D11" s="137"/>
      <c r="E11" s="122"/>
      <c r="F11" s="123"/>
      <c r="G11" s="138"/>
      <c r="H11" s="356">
        <f t="shared" si="0"/>
        <v>0</v>
      </c>
      <c r="I11" s="145"/>
      <c r="J11" s="1"/>
    </row>
    <row r="12" spans="1:10" ht="12" customHeight="1" x14ac:dyDescent="0.15">
      <c r="A12" s="240" t="s">
        <v>276</v>
      </c>
      <c r="B12" s="149" t="s">
        <v>277</v>
      </c>
      <c r="C12" s="150"/>
      <c r="D12" s="322"/>
      <c r="E12" s="122"/>
      <c r="F12" s="123"/>
      <c r="G12" s="138"/>
      <c r="H12" s="356">
        <f t="shared" si="0"/>
        <v>0</v>
      </c>
      <c r="I12" s="145"/>
      <c r="J12" s="1"/>
    </row>
    <row r="13" spans="1:10" ht="12" customHeight="1" x14ac:dyDescent="0.15">
      <c r="A13" s="141"/>
      <c r="B13" s="142"/>
      <c r="C13" s="150"/>
      <c r="D13" s="137"/>
      <c r="E13" s="122"/>
      <c r="F13" s="123"/>
      <c r="G13" s="230"/>
      <c r="H13" s="356">
        <f t="shared" si="0"/>
        <v>0</v>
      </c>
      <c r="I13" s="145"/>
      <c r="J13" s="1"/>
    </row>
    <row r="14" spans="1:10" ht="12" customHeight="1" x14ac:dyDescent="0.15">
      <c r="A14" s="141"/>
      <c r="B14" s="214" t="s">
        <v>271</v>
      </c>
      <c r="C14" s="1"/>
      <c r="D14" s="322"/>
      <c r="E14" s="122"/>
      <c r="F14" s="123"/>
      <c r="G14" s="138"/>
      <c r="H14" s="356"/>
      <c r="I14" s="145"/>
      <c r="J14" s="1"/>
    </row>
    <row r="15" spans="1:10" ht="12" customHeight="1" x14ac:dyDescent="0.15">
      <c r="A15" s="141"/>
      <c r="B15" s="142"/>
      <c r="C15" s="150"/>
      <c r="D15" s="137"/>
      <c r="E15" s="122"/>
      <c r="F15" s="123"/>
      <c r="G15" s="138"/>
      <c r="H15" s="356"/>
      <c r="I15" s="145"/>
      <c r="J15" s="1"/>
    </row>
    <row r="16" spans="1:10" ht="12" customHeight="1" x14ac:dyDescent="0.15">
      <c r="A16" s="141"/>
      <c r="B16" s="149" t="s">
        <v>58</v>
      </c>
      <c r="C16" s="145" t="s">
        <v>278</v>
      </c>
      <c r="D16" s="137"/>
      <c r="E16" s="227" t="s">
        <v>89</v>
      </c>
      <c r="F16" s="369">
        <v>2.5</v>
      </c>
      <c r="G16" s="138"/>
      <c r="H16" s="356">
        <f>F16*G16</f>
        <v>0</v>
      </c>
    </row>
    <row r="17" spans="1:8" ht="12" customHeight="1" x14ac:dyDescent="0.15">
      <c r="A17" s="141"/>
      <c r="B17" s="142"/>
      <c r="C17" s="150"/>
      <c r="D17" s="137"/>
      <c r="E17" s="122"/>
      <c r="F17" s="14"/>
      <c r="G17" s="138"/>
      <c r="H17" s="356"/>
    </row>
    <row r="18" spans="1:8" ht="12" customHeight="1" x14ac:dyDescent="0.15">
      <c r="A18" s="141"/>
      <c r="B18" s="149"/>
      <c r="C18" s="145"/>
      <c r="D18" s="137"/>
      <c r="E18" s="227"/>
      <c r="F18" s="241"/>
      <c r="G18" s="138"/>
      <c r="H18" s="356"/>
    </row>
    <row r="19" spans="1:8" ht="12" customHeight="1" x14ac:dyDescent="0.15">
      <c r="A19" s="141"/>
      <c r="B19" s="142"/>
      <c r="C19" s="150"/>
      <c r="D19" s="137"/>
      <c r="E19" s="122"/>
      <c r="F19" s="14"/>
      <c r="G19" s="138"/>
      <c r="H19" s="356"/>
    </row>
    <row r="20" spans="1:8" ht="12" customHeight="1" x14ac:dyDescent="0.15">
      <c r="A20" s="141"/>
      <c r="B20" s="142"/>
      <c r="C20" s="150"/>
      <c r="D20" s="137"/>
      <c r="E20" s="122"/>
      <c r="F20" s="14"/>
      <c r="G20" s="138"/>
      <c r="H20" s="356"/>
    </row>
    <row r="21" spans="1:8" ht="12" customHeight="1" x14ac:dyDescent="0.15">
      <c r="A21" s="225"/>
      <c r="B21" s="149"/>
      <c r="C21" s="150"/>
      <c r="D21" s="322"/>
      <c r="E21" s="122"/>
      <c r="F21" s="14"/>
      <c r="G21" s="138"/>
      <c r="H21" s="356"/>
    </row>
    <row r="22" spans="1:8" ht="12" customHeight="1" x14ac:dyDescent="0.15">
      <c r="A22" s="141"/>
      <c r="B22" s="142"/>
      <c r="C22" s="150"/>
      <c r="D22" s="137"/>
      <c r="E22" s="122"/>
      <c r="F22" s="14"/>
      <c r="G22" s="138"/>
      <c r="H22" s="356"/>
    </row>
    <row r="23" spans="1:8" s="16" customFormat="1" ht="12" customHeight="1" x14ac:dyDescent="0.15">
      <c r="A23" s="225"/>
      <c r="B23" s="214"/>
      <c r="C23" s="145"/>
      <c r="D23" s="406"/>
      <c r="E23" s="227"/>
      <c r="F23" s="407"/>
      <c r="G23" s="377"/>
      <c r="H23" s="414"/>
    </row>
    <row r="24" spans="1:8" ht="12" customHeight="1" x14ac:dyDescent="0.15">
      <c r="A24" s="141"/>
      <c r="B24" s="142"/>
      <c r="C24" s="150"/>
      <c r="D24" s="137"/>
      <c r="E24" s="122"/>
      <c r="F24" s="14"/>
      <c r="G24" s="138"/>
      <c r="H24" s="356"/>
    </row>
    <row r="25" spans="1:8" ht="12" customHeight="1" x14ac:dyDescent="0.15">
      <c r="A25" s="141"/>
      <c r="B25" s="142"/>
      <c r="C25" s="1"/>
      <c r="D25" s="137"/>
      <c r="E25" s="122"/>
      <c r="F25" s="14"/>
      <c r="G25" s="230"/>
      <c r="H25" s="356"/>
    </row>
    <row r="26" spans="1:8" ht="12" customHeight="1" x14ac:dyDescent="0.15">
      <c r="A26" s="141"/>
      <c r="B26" s="142"/>
      <c r="C26" s="150"/>
      <c r="D26" s="137"/>
      <c r="E26" s="122"/>
      <c r="F26" s="14"/>
      <c r="G26" s="138"/>
      <c r="H26" s="356"/>
    </row>
    <row r="27" spans="1:8" ht="12" customHeight="1" x14ac:dyDescent="0.15">
      <c r="A27" s="141"/>
      <c r="B27" s="142"/>
      <c r="C27" s="1"/>
      <c r="D27" s="137"/>
      <c r="E27" s="122"/>
      <c r="F27" s="241"/>
      <c r="G27" s="230"/>
      <c r="H27" s="356"/>
    </row>
    <row r="28" spans="1:8" ht="12" customHeight="1" x14ac:dyDescent="0.15">
      <c r="A28" s="141"/>
      <c r="B28" s="142"/>
      <c r="C28" s="150"/>
      <c r="D28" s="137"/>
      <c r="E28" s="122"/>
      <c r="F28" s="14"/>
      <c r="G28" s="138"/>
      <c r="H28" s="356"/>
    </row>
    <row r="29" spans="1:8" ht="12" customHeight="1" x14ac:dyDescent="0.15">
      <c r="A29" s="141"/>
      <c r="B29" s="142"/>
      <c r="C29" s="1"/>
      <c r="D29" s="137"/>
      <c r="E29" s="122"/>
      <c r="F29" s="241"/>
      <c r="G29" s="230"/>
      <c r="H29" s="356"/>
    </row>
    <row r="30" spans="1:8" ht="12" customHeight="1" x14ac:dyDescent="0.15">
      <c r="A30" s="141"/>
      <c r="B30" s="142"/>
      <c r="C30" s="1"/>
      <c r="D30" s="137"/>
      <c r="E30" s="122"/>
      <c r="F30" s="14"/>
      <c r="G30" s="138"/>
      <c r="H30" s="356"/>
    </row>
    <row r="31" spans="1:8" ht="12" customHeight="1" x14ac:dyDescent="0.15">
      <c r="A31" s="141"/>
      <c r="B31" s="140"/>
      <c r="C31" s="1"/>
      <c r="D31" s="137"/>
      <c r="E31" s="122"/>
      <c r="F31" s="14"/>
      <c r="G31" s="138"/>
      <c r="H31" s="356"/>
    </row>
    <row r="32" spans="1:8" ht="12" customHeight="1" x14ac:dyDescent="0.15">
      <c r="A32" s="139"/>
      <c r="B32" s="142"/>
      <c r="C32" s="1"/>
      <c r="D32" s="137"/>
      <c r="E32" s="122"/>
      <c r="F32" s="14"/>
      <c r="G32" s="138"/>
      <c r="H32" s="356"/>
    </row>
    <row r="33" spans="1:8" ht="12" customHeight="1" x14ac:dyDescent="0.15">
      <c r="A33" s="141"/>
      <c r="B33" s="142"/>
      <c r="C33" s="1"/>
      <c r="D33" s="137"/>
      <c r="E33" s="122"/>
      <c r="F33" s="14"/>
      <c r="G33" s="231"/>
      <c r="H33" s="356"/>
    </row>
    <row r="34" spans="1:8" ht="12" customHeight="1" x14ac:dyDescent="0.15">
      <c r="A34" s="141"/>
      <c r="B34" s="142"/>
      <c r="C34" s="1"/>
      <c r="D34" s="137"/>
      <c r="E34" s="122"/>
      <c r="F34" s="14"/>
      <c r="G34" s="138"/>
      <c r="H34" s="356"/>
    </row>
    <row r="35" spans="1:8" ht="12" customHeight="1" x14ac:dyDescent="0.15">
      <c r="A35" s="141"/>
      <c r="B35" s="142"/>
      <c r="C35" s="1"/>
      <c r="D35" s="137"/>
      <c r="E35" s="122"/>
      <c r="F35" s="14"/>
      <c r="G35" s="138"/>
      <c r="H35" s="356"/>
    </row>
    <row r="36" spans="1:8" ht="12" customHeight="1" x14ac:dyDescent="0.15">
      <c r="A36" s="141"/>
      <c r="B36" s="142"/>
      <c r="C36" s="150"/>
      <c r="D36" s="137"/>
      <c r="E36" s="122"/>
      <c r="F36" s="14"/>
      <c r="G36" s="138"/>
      <c r="H36" s="356"/>
    </row>
    <row r="37" spans="1:8" ht="12" customHeight="1" x14ac:dyDescent="0.15">
      <c r="A37" s="141"/>
      <c r="B37" s="142"/>
      <c r="C37" s="1"/>
      <c r="D37" s="137"/>
      <c r="E37" s="122"/>
      <c r="F37" s="14"/>
      <c r="G37" s="138"/>
      <c r="H37" s="356"/>
    </row>
    <row r="38" spans="1:8" ht="12" customHeight="1" x14ac:dyDescent="0.15">
      <c r="A38" s="141"/>
      <c r="B38" s="142"/>
      <c r="C38" s="150"/>
      <c r="D38" s="137"/>
      <c r="E38" s="122"/>
      <c r="F38" s="14"/>
      <c r="G38" s="138"/>
      <c r="H38" s="356"/>
    </row>
    <row r="39" spans="1:8" ht="12" customHeight="1" x14ac:dyDescent="0.15">
      <c r="A39" s="141"/>
      <c r="B39" s="142"/>
      <c r="C39" s="150"/>
      <c r="D39" s="137"/>
      <c r="E39" s="122"/>
      <c r="F39" s="14"/>
      <c r="G39" s="138"/>
      <c r="H39" s="356"/>
    </row>
    <row r="40" spans="1:8" ht="12" customHeight="1" x14ac:dyDescent="0.15">
      <c r="A40" s="223"/>
      <c r="B40" s="142"/>
      <c r="C40" s="150"/>
      <c r="D40" s="322"/>
      <c r="E40" s="122"/>
      <c r="F40" s="14"/>
      <c r="G40" s="138"/>
      <c r="H40" s="356"/>
    </row>
    <row r="41" spans="1:8" ht="12" customHeight="1" x14ac:dyDescent="0.15">
      <c r="A41" s="141"/>
      <c r="B41" s="142"/>
      <c r="C41" s="150"/>
      <c r="D41" s="322"/>
      <c r="E41" s="122"/>
      <c r="F41" s="14"/>
      <c r="G41" s="138"/>
      <c r="H41" s="356"/>
    </row>
    <row r="42" spans="1:8" ht="12" customHeight="1" x14ac:dyDescent="0.15">
      <c r="A42" s="141"/>
      <c r="B42" s="142"/>
      <c r="C42" s="150"/>
      <c r="D42" s="137"/>
      <c r="E42" s="122"/>
      <c r="F42" s="14"/>
      <c r="G42" s="138"/>
      <c r="H42" s="356"/>
    </row>
    <row r="43" spans="1:8" ht="12" customHeight="1" x14ac:dyDescent="0.15">
      <c r="A43" s="141"/>
      <c r="B43" s="140"/>
      <c r="C43" s="1"/>
      <c r="D43" s="322"/>
      <c r="E43" s="122"/>
      <c r="F43" s="220"/>
      <c r="G43" s="138"/>
      <c r="H43" s="356"/>
    </row>
    <row r="44" spans="1:8" ht="12" customHeight="1" x14ac:dyDescent="0.15">
      <c r="A44" s="141"/>
      <c r="B44" s="142"/>
      <c r="C44" s="1"/>
      <c r="D44" s="322"/>
      <c r="E44" s="122"/>
      <c r="F44" s="14"/>
      <c r="G44" s="138"/>
      <c r="H44" s="356"/>
    </row>
    <row r="45" spans="1:8" ht="12" customHeight="1" x14ac:dyDescent="0.15">
      <c r="A45" s="141"/>
      <c r="B45" s="140"/>
      <c r="C45" s="1"/>
      <c r="D45" s="322"/>
      <c r="E45" s="122"/>
      <c r="F45" s="14"/>
      <c r="G45" s="138"/>
      <c r="H45" s="356"/>
    </row>
    <row r="46" spans="1:8" ht="12" customHeight="1" x14ac:dyDescent="0.15">
      <c r="A46" s="141"/>
      <c r="B46" s="142"/>
      <c r="C46" s="150"/>
      <c r="D46" s="137"/>
      <c r="E46" s="122"/>
      <c r="F46" s="14"/>
      <c r="G46" s="138"/>
      <c r="H46" s="356"/>
    </row>
    <row r="47" spans="1:8" ht="12" customHeight="1" x14ac:dyDescent="0.15">
      <c r="A47" s="141"/>
      <c r="B47" s="142"/>
      <c r="C47" s="150"/>
      <c r="D47" s="137"/>
      <c r="E47" s="122"/>
      <c r="F47" s="14"/>
      <c r="G47" s="138"/>
      <c r="H47" s="356"/>
    </row>
    <row r="48" spans="1:8" ht="12" customHeight="1" x14ac:dyDescent="0.15">
      <c r="A48" s="225"/>
      <c r="B48" s="142"/>
      <c r="C48" s="150"/>
      <c r="D48" s="322"/>
      <c r="E48" s="122"/>
      <c r="F48" s="14"/>
      <c r="G48" s="138"/>
      <c r="H48" s="356"/>
    </row>
    <row r="49" spans="1:8" ht="12" customHeight="1" x14ac:dyDescent="0.15">
      <c r="A49" s="141"/>
      <c r="B49" s="142"/>
      <c r="C49" s="150"/>
      <c r="D49" s="322"/>
      <c r="E49" s="122"/>
      <c r="F49" s="14"/>
      <c r="G49" s="230"/>
      <c r="H49" s="356"/>
    </row>
    <row r="50" spans="1:8" ht="12" customHeight="1" x14ac:dyDescent="0.15">
      <c r="A50" s="141"/>
      <c r="B50" s="142"/>
      <c r="C50" s="150"/>
      <c r="D50" s="151"/>
      <c r="E50" s="122"/>
      <c r="F50" s="14"/>
      <c r="G50" s="138"/>
      <c r="H50" s="356"/>
    </row>
    <row r="51" spans="1:8" ht="12" customHeight="1" x14ac:dyDescent="0.15">
      <c r="A51" s="141"/>
      <c r="B51" s="142"/>
      <c r="C51" s="150"/>
      <c r="D51" s="137"/>
      <c r="E51" s="122"/>
      <c r="F51" s="14"/>
      <c r="G51" s="138"/>
      <c r="H51" s="356"/>
    </row>
    <row r="52" spans="1:8" ht="12" customHeight="1" x14ac:dyDescent="0.15">
      <c r="A52" s="225"/>
      <c r="B52" s="149"/>
      <c r="C52" s="150"/>
      <c r="D52" s="322"/>
      <c r="E52" s="122"/>
      <c r="F52" s="14"/>
      <c r="G52" s="138"/>
      <c r="H52" s="356"/>
    </row>
    <row r="53" spans="1:8" ht="12" customHeight="1" x14ac:dyDescent="0.15">
      <c r="A53" s="141"/>
      <c r="B53" s="142"/>
      <c r="C53" s="150"/>
      <c r="D53" s="151"/>
      <c r="E53" s="122"/>
      <c r="F53" s="14"/>
      <c r="G53" s="230"/>
      <c r="H53" s="356"/>
    </row>
    <row r="54" spans="1:8" ht="12" customHeight="1" x14ac:dyDescent="0.15">
      <c r="A54" s="141"/>
      <c r="B54" s="142"/>
      <c r="C54" s="150"/>
      <c r="D54" s="151"/>
      <c r="E54" s="122"/>
      <c r="F54" s="14"/>
      <c r="G54" s="138"/>
      <c r="H54" s="356"/>
    </row>
    <row r="55" spans="1:8" ht="12" customHeight="1" x14ac:dyDescent="0.15">
      <c r="A55" s="141"/>
      <c r="B55" s="142"/>
      <c r="C55" s="150"/>
      <c r="D55" s="151"/>
      <c r="E55" s="122"/>
      <c r="F55" s="14"/>
      <c r="G55" s="138"/>
      <c r="H55" s="356"/>
    </row>
    <row r="56" spans="1:8" ht="12" customHeight="1" x14ac:dyDescent="0.15">
      <c r="A56" s="225"/>
      <c r="B56" s="149"/>
      <c r="C56" s="150"/>
      <c r="D56" s="322"/>
      <c r="E56" s="122"/>
      <c r="F56" s="14"/>
      <c r="G56" s="230"/>
      <c r="H56" s="356"/>
    </row>
    <row r="57" spans="1:8" ht="12" customHeight="1" x14ac:dyDescent="0.15">
      <c r="A57" s="141"/>
      <c r="B57" s="142"/>
      <c r="C57" s="150"/>
      <c r="D57" s="151"/>
      <c r="E57" s="122"/>
      <c r="F57" s="14"/>
      <c r="G57" s="230"/>
      <c r="H57" s="356"/>
    </row>
    <row r="58" spans="1:8" ht="12" customHeight="1" x14ac:dyDescent="0.15">
      <c r="A58" s="141"/>
      <c r="B58" s="142"/>
      <c r="C58" s="150"/>
      <c r="D58" s="151"/>
      <c r="E58" s="122"/>
      <c r="F58" s="14"/>
      <c r="G58" s="138"/>
      <c r="H58" s="356"/>
    </row>
    <row r="59" spans="1:8" ht="12" customHeight="1" x14ac:dyDescent="0.15">
      <c r="A59" s="233"/>
      <c r="B59" s="234"/>
      <c r="C59" s="103"/>
      <c r="D59" s="154"/>
      <c r="E59" s="125"/>
      <c r="F59" s="128"/>
      <c r="G59" s="155"/>
      <c r="H59" s="356">
        <f>IF(AND(NOT(ISBLANK($E59)),NOT(ISNUMBER($F59))),"Rate only",$F59*G59)</f>
        <v>0</v>
      </c>
    </row>
    <row r="60" spans="1:8" ht="12" customHeight="1" x14ac:dyDescent="0.15">
      <c r="A60" s="323"/>
      <c r="B60" s="324"/>
      <c r="C60" s="325"/>
      <c r="D60" s="6"/>
      <c r="E60" s="5"/>
      <c r="F60" s="7"/>
      <c r="G60" s="156"/>
      <c r="H60" s="653"/>
    </row>
    <row r="61" spans="1:8" ht="12" customHeight="1" x14ac:dyDescent="0.15">
      <c r="A61" s="113" t="s">
        <v>111</v>
      </c>
      <c r="B61" s="142" t="s">
        <v>80</v>
      </c>
      <c r="C61" s="150"/>
      <c r="E61" s="2"/>
      <c r="F61" s="3"/>
      <c r="G61" s="157"/>
      <c r="H61" s="356">
        <f>SUM(H8:H60)</f>
        <v>0</v>
      </c>
    </row>
    <row r="62" spans="1:8" ht="12" customHeight="1" x14ac:dyDescent="0.15">
      <c r="A62" s="152"/>
      <c r="B62" s="153"/>
      <c r="C62" s="104"/>
      <c r="D62" s="104"/>
      <c r="E62" s="105"/>
      <c r="F62" s="106"/>
      <c r="G62" s="158"/>
      <c r="H62" s="654"/>
    </row>
    <row r="63" spans="1:8" ht="12" customHeight="1" x14ac:dyDescent="0.15">
      <c r="A63" s="21" t="s">
        <v>96</v>
      </c>
      <c r="G63" s="4"/>
      <c r="H63" s="582"/>
    </row>
  </sheetData>
  <conditionalFormatting sqref="H8:H59">
    <cfRule type="cellIs" dxfId="6" priority="1" stopIfTrue="1" operator="lessThan">
      <formula>0.005</formula>
    </cfRule>
  </conditionalFormatting>
  <conditionalFormatting sqref="H61">
    <cfRule type="cellIs" dxfId="5" priority="4" stopIfTrue="1" operator="lessThan">
      <formula>0.005</formula>
    </cfRule>
  </conditionalFormatting>
  <dataValidations count="1">
    <dataValidation type="custom" allowBlank="1" showInputMessage="1" showErrorMessage="1" errorTitle="Invalid rate" error="A value with an invalid decimal part_x000a_was entered." sqref="G8:G59" xr:uid="{00000000-0002-0000-1300-000000000000}">
      <formula1>(G8)-TRUNC(G8,2)=0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108" orientation="portrait" useFirstPageNumber="1" r:id="rId1"/>
  <headerFooter>
    <oddHeader>&amp;LTender
Part C2: Pricing Data&amp;RC2.2
Bill Of Quantities</oddHead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/>
  </sheetPr>
  <dimension ref="A2:R61"/>
  <sheetViews>
    <sheetView view="pageBreakPreview" zoomScale="85" zoomScaleNormal="85" zoomScaleSheetLayoutView="85" workbookViewId="0">
      <selection activeCell="I1" sqref="I1:R1048576"/>
    </sheetView>
  </sheetViews>
  <sheetFormatPr defaultColWidth="11.125" defaultRowHeight="14.25" x14ac:dyDescent="0.15"/>
  <cols>
    <col min="1" max="1" width="6.8515625" style="9" customWidth="1"/>
    <col min="2" max="3" width="3.9296875" style="9" customWidth="1"/>
    <col min="4" max="4" width="25.171875" style="9" customWidth="1"/>
    <col min="5" max="5" width="6.8515625" style="11" customWidth="1"/>
    <col min="6" max="6" width="5.50390625" style="15" bestFit="1" customWidth="1"/>
    <col min="7" max="7" width="8.65234375" style="43" bestFit="1" customWidth="1"/>
    <col min="8" max="8" width="12.24609375" style="692" bestFit="1" customWidth="1"/>
    <col min="9" max="10" width="11.125" style="17" customWidth="1"/>
    <col min="11" max="11" width="7.078125" style="17" customWidth="1"/>
    <col min="12" max="13" width="8.3125" style="17" customWidth="1"/>
    <col min="14" max="14" width="12.5859375" style="17" customWidth="1"/>
    <col min="15" max="15" width="18.31640625" style="17" bestFit="1" customWidth="1"/>
    <col min="16" max="16" width="11.125" style="17"/>
    <col min="17" max="17" width="18.08984375" style="17" bestFit="1" customWidth="1"/>
    <col min="18" max="18" width="14.046875" style="17" bestFit="1" customWidth="1"/>
    <col min="19" max="16384" width="11.125" style="17"/>
  </cols>
  <sheetData>
    <row r="2" spans="1:18" ht="12" customHeight="1" x14ac:dyDescent="0.15">
      <c r="A2" s="101" t="s">
        <v>215</v>
      </c>
      <c r="B2" s="196"/>
      <c r="C2" s="196"/>
      <c r="F2" s="26"/>
      <c r="G2" s="44"/>
      <c r="H2" s="661" t="s">
        <v>90</v>
      </c>
    </row>
    <row r="3" spans="1:18" ht="12" customHeight="1" x14ac:dyDescent="0.15">
      <c r="F3" s="26"/>
      <c r="G3" s="44"/>
    </row>
    <row r="4" spans="1:18" ht="12" customHeight="1" x14ac:dyDescent="0.15">
      <c r="A4" s="247"/>
      <c r="B4" s="248"/>
      <c r="C4" s="249"/>
      <c r="D4" s="250"/>
      <c r="E4" s="247"/>
      <c r="F4" s="328"/>
      <c r="G4" s="265"/>
      <c r="H4" s="693"/>
    </row>
    <row r="5" spans="1:18" ht="12" customHeight="1" x14ac:dyDescent="0.15">
      <c r="A5" s="170" t="s">
        <v>47</v>
      </c>
      <c r="B5" s="857" t="s">
        <v>48</v>
      </c>
      <c r="C5" s="858"/>
      <c r="D5" s="859"/>
      <c r="E5" s="170" t="s">
        <v>49</v>
      </c>
      <c r="F5" s="494" t="s">
        <v>316</v>
      </c>
      <c r="G5" s="266" t="s">
        <v>51</v>
      </c>
      <c r="H5" s="694" t="s">
        <v>52</v>
      </c>
    </row>
    <row r="6" spans="1:18" ht="12" customHeight="1" x14ac:dyDescent="0.15">
      <c r="A6" s="170" t="s">
        <v>53</v>
      </c>
      <c r="B6" s="175"/>
      <c r="C6" s="176"/>
      <c r="D6" s="253"/>
      <c r="E6" s="170"/>
      <c r="F6" s="329"/>
      <c r="G6" s="266"/>
      <c r="H6" s="695"/>
    </row>
    <row r="7" spans="1:18" ht="12" customHeight="1" x14ac:dyDescent="0.15">
      <c r="A7" s="255"/>
      <c r="B7" s="256"/>
      <c r="C7" s="257"/>
      <c r="D7" s="258"/>
      <c r="E7" s="255"/>
      <c r="F7" s="330"/>
      <c r="G7" s="288"/>
      <c r="H7" s="696"/>
    </row>
    <row r="8" spans="1:18" ht="12" customHeight="1" x14ac:dyDescent="0.15">
      <c r="A8" s="184"/>
      <c r="B8" s="185"/>
      <c r="C8" s="186"/>
      <c r="D8" s="187"/>
      <c r="E8" s="165"/>
      <c r="F8" s="331"/>
      <c r="G8" s="332"/>
      <c r="H8" s="634" t="str">
        <f t="shared" ref="H8:H19" si="0">IF(OR(AND(F8="Prov",G8="Sum"),(G8="PC Sum")),". . . . . . . . .00",IF(ISERR(F8*G8),"",IF(F8*G8=0,"",ROUND(F8*G8,2))))</f>
        <v/>
      </c>
      <c r="I8" s="145"/>
      <c r="J8" s="145"/>
      <c r="K8" s="848"/>
      <c r="L8" s="848"/>
      <c r="M8" s="848"/>
      <c r="N8" s="848"/>
      <c r="O8" s="848"/>
      <c r="P8" s="848"/>
      <c r="Q8" s="848"/>
      <c r="R8" s="848"/>
    </row>
    <row r="9" spans="1:18" ht="36.6" customHeight="1" x14ac:dyDescent="0.15">
      <c r="A9" s="333">
        <v>7300</v>
      </c>
      <c r="B9" s="860" t="s">
        <v>342</v>
      </c>
      <c r="C9" s="861"/>
      <c r="D9" s="862"/>
      <c r="E9" s="178"/>
      <c r="F9" s="334"/>
      <c r="G9" s="276"/>
      <c r="H9" s="634" t="str">
        <f t="shared" si="0"/>
        <v/>
      </c>
      <c r="I9" s="145"/>
      <c r="J9" s="145"/>
      <c r="K9" s="848"/>
      <c r="L9" s="848"/>
      <c r="M9" s="848"/>
      <c r="N9" s="848"/>
      <c r="O9" s="848"/>
      <c r="P9" s="848"/>
      <c r="Q9" s="848"/>
      <c r="R9" s="848"/>
    </row>
    <row r="10" spans="1:18" ht="12" customHeight="1" x14ac:dyDescent="0.15">
      <c r="A10" s="194"/>
      <c r="B10" s="195"/>
      <c r="C10" s="196"/>
      <c r="D10" s="191"/>
      <c r="E10" s="178"/>
      <c r="F10" s="334"/>
      <c r="G10" s="276"/>
      <c r="H10" s="634" t="str">
        <f t="shared" si="0"/>
        <v/>
      </c>
      <c r="I10" s="145"/>
      <c r="J10" s="145"/>
      <c r="K10" s="847"/>
      <c r="L10" s="348"/>
      <c r="M10" s="849"/>
      <c r="N10" s="846"/>
      <c r="O10" s="847"/>
      <c r="P10" s="847"/>
      <c r="Q10" s="847"/>
      <c r="R10" s="100"/>
    </row>
    <row r="11" spans="1:18" ht="12" customHeight="1" x14ac:dyDescent="0.15">
      <c r="A11" s="194"/>
      <c r="B11" s="195"/>
      <c r="C11" s="196"/>
      <c r="D11" s="191"/>
      <c r="E11" s="178"/>
      <c r="F11" s="334"/>
      <c r="G11" s="276"/>
      <c r="H11" s="634" t="str">
        <f t="shared" si="0"/>
        <v/>
      </c>
      <c r="I11" s="145"/>
      <c r="J11" s="1"/>
      <c r="K11" s="847"/>
      <c r="L11" s="348"/>
      <c r="M11" s="849"/>
      <c r="N11" s="846"/>
      <c r="O11" s="847"/>
      <c r="P11" s="847"/>
      <c r="Q11" s="847"/>
      <c r="R11" s="100"/>
    </row>
    <row r="12" spans="1:18" ht="12" customHeight="1" x14ac:dyDescent="0.15">
      <c r="A12" s="194"/>
      <c r="B12" s="195"/>
      <c r="C12" s="196"/>
      <c r="D12" s="191"/>
      <c r="E12" s="178"/>
      <c r="F12" s="334"/>
      <c r="G12" s="276"/>
      <c r="H12" s="634" t="str">
        <f t="shared" si="0"/>
        <v/>
      </c>
      <c r="I12" s="145"/>
      <c r="J12" s="1"/>
      <c r="K12" s="100"/>
      <c r="L12" s="100"/>
      <c r="M12" s="100"/>
      <c r="N12" s="349"/>
      <c r="O12" s="100"/>
      <c r="P12" s="100"/>
      <c r="Q12" s="100"/>
      <c r="R12" s="100"/>
    </row>
    <row r="13" spans="1:18" ht="12" customHeight="1" x14ac:dyDescent="0.15">
      <c r="A13" s="291" t="s">
        <v>229</v>
      </c>
      <c r="B13" s="195" t="s">
        <v>91</v>
      </c>
      <c r="C13" s="196"/>
      <c r="D13" s="191"/>
      <c r="E13" s="178"/>
      <c r="F13" s="334"/>
      <c r="G13" s="276"/>
      <c r="H13" s="634" t="str">
        <f t="shared" si="0"/>
        <v/>
      </c>
      <c r="K13" s="100"/>
      <c r="L13" s="100"/>
      <c r="M13" s="100"/>
      <c r="N13" s="100"/>
      <c r="O13" s="100"/>
      <c r="P13" s="100"/>
      <c r="Q13" s="100"/>
      <c r="R13" s="100"/>
    </row>
    <row r="14" spans="1:18" ht="12" customHeight="1" x14ac:dyDescent="0.15">
      <c r="A14" s="192"/>
      <c r="B14" s="195"/>
      <c r="C14" s="196"/>
      <c r="D14" s="191"/>
      <c r="E14" s="178"/>
      <c r="F14" s="334"/>
      <c r="G14" s="276"/>
      <c r="H14" s="634" t="str">
        <f t="shared" si="0"/>
        <v/>
      </c>
      <c r="K14" s="100"/>
      <c r="L14" s="100"/>
      <c r="M14" s="100"/>
      <c r="N14" s="100"/>
      <c r="O14" s="100"/>
      <c r="P14" s="100"/>
      <c r="Q14" s="100"/>
      <c r="R14" s="100"/>
    </row>
    <row r="15" spans="1:18" ht="12" customHeight="1" x14ac:dyDescent="0.15">
      <c r="A15" s="192"/>
      <c r="B15" s="193" t="s">
        <v>58</v>
      </c>
      <c r="C15" s="100" t="s">
        <v>444</v>
      </c>
      <c r="D15" s="191"/>
      <c r="E15" s="178"/>
      <c r="F15" s="197"/>
      <c r="G15" s="261"/>
      <c r="H15" s="356">
        <f>IF(AND(NOT(ISBLANK($E15)),NOT(ISNUMBER($F15))),"Rate only",$F15*G15)</f>
        <v>0</v>
      </c>
      <c r="K15" s="100"/>
      <c r="L15" s="100"/>
      <c r="M15" s="100"/>
      <c r="N15" s="100"/>
      <c r="O15" s="100"/>
      <c r="P15" s="100"/>
      <c r="Q15" s="100"/>
      <c r="R15" s="100"/>
    </row>
    <row r="16" spans="1:18" ht="12" customHeight="1" x14ac:dyDescent="0.15">
      <c r="A16" s="192"/>
      <c r="B16" s="195"/>
      <c r="C16" s="100" t="s">
        <v>227</v>
      </c>
      <c r="D16" s="191"/>
      <c r="E16" s="178"/>
      <c r="F16" s="335"/>
      <c r="G16" s="261"/>
      <c r="H16" s="634" t="str">
        <f t="shared" si="0"/>
        <v/>
      </c>
      <c r="K16" s="100"/>
      <c r="L16" s="100"/>
      <c r="M16" s="100"/>
      <c r="N16" s="100"/>
      <c r="O16" s="100"/>
      <c r="P16" s="100"/>
      <c r="Q16" s="100"/>
      <c r="R16" s="100"/>
    </row>
    <row r="17" spans="1:18" ht="29.45" customHeight="1" x14ac:dyDescent="0.15">
      <c r="A17" s="192"/>
      <c r="B17" s="193"/>
      <c r="C17" s="863" t="s">
        <v>228</v>
      </c>
      <c r="D17" s="864"/>
      <c r="E17" s="178"/>
      <c r="F17" s="335"/>
      <c r="G17" s="261"/>
      <c r="H17" s="634" t="str">
        <f t="shared" si="0"/>
        <v/>
      </c>
      <c r="K17" s="100"/>
      <c r="L17" s="100"/>
      <c r="M17" s="100"/>
      <c r="N17" s="100"/>
      <c r="O17" s="100"/>
      <c r="P17" s="100"/>
      <c r="Q17" s="100"/>
      <c r="R17" s="100"/>
    </row>
    <row r="18" spans="1:18" ht="12" customHeight="1" x14ac:dyDescent="0.15">
      <c r="A18" s="192"/>
      <c r="B18" s="193"/>
      <c r="C18" s="826" t="s">
        <v>409</v>
      </c>
      <c r="D18" s="827"/>
      <c r="E18" s="178" t="s">
        <v>82</v>
      </c>
      <c r="F18" s="197">
        <v>15000</v>
      </c>
      <c r="G18" s="198"/>
      <c r="H18" s="634" t="str">
        <f t="shared" si="0"/>
        <v/>
      </c>
      <c r="J18" s="382"/>
      <c r="K18" s="100"/>
      <c r="L18" s="100"/>
      <c r="M18" s="100"/>
      <c r="N18" s="100"/>
      <c r="O18" s="400"/>
      <c r="P18" s="100"/>
      <c r="Q18" s="401"/>
      <c r="R18" s="401"/>
    </row>
    <row r="19" spans="1:18" ht="12" customHeight="1" x14ac:dyDescent="0.15">
      <c r="A19" s="192"/>
      <c r="B19" s="336"/>
      <c r="C19" s="850"/>
      <c r="D19" s="851"/>
      <c r="E19" s="177"/>
      <c r="F19" s="335"/>
      <c r="G19" s="198"/>
      <c r="H19" s="634" t="str">
        <f t="shared" si="0"/>
        <v/>
      </c>
      <c r="K19" s="100"/>
      <c r="L19" s="100"/>
      <c r="M19" s="100"/>
      <c r="N19" s="100"/>
      <c r="O19" s="100"/>
      <c r="P19" s="100"/>
      <c r="Q19" s="100"/>
      <c r="R19" s="100"/>
    </row>
    <row r="20" spans="1:18" ht="21.6" customHeight="1" x14ac:dyDescent="0.15">
      <c r="A20" s="192"/>
      <c r="B20" s="336"/>
      <c r="C20" s="852" t="s">
        <v>410</v>
      </c>
      <c r="D20" s="853"/>
      <c r="E20" s="177"/>
      <c r="F20" s="335"/>
      <c r="G20" s="198"/>
      <c r="H20" s="634"/>
      <c r="K20" s="100"/>
      <c r="L20" s="100"/>
      <c r="M20" s="100"/>
      <c r="N20" s="100"/>
      <c r="O20" s="100"/>
      <c r="P20" s="100"/>
      <c r="Q20" s="100"/>
      <c r="R20" s="100"/>
    </row>
    <row r="21" spans="1:18" ht="12" customHeight="1" x14ac:dyDescent="0.15">
      <c r="A21" s="192"/>
      <c r="B21" s="336"/>
      <c r="D21" s="191"/>
      <c r="E21" s="177"/>
      <c r="F21" s="335"/>
      <c r="G21" s="198"/>
      <c r="H21" s="634"/>
      <c r="K21" s="100"/>
      <c r="L21" s="100"/>
      <c r="M21" s="100"/>
      <c r="N21" s="100"/>
      <c r="O21" s="402"/>
      <c r="P21" s="100"/>
      <c r="Q21" s="100"/>
      <c r="R21" s="100"/>
    </row>
    <row r="22" spans="1:18" ht="29.25" customHeight="1" x14ac:dyDescent="0.15">
      <c r="A22" s="698" t="s">
        <v>426</v>
      </c>
      <c r="B22" s="854" t="s">
        <v>427</v>
      </c>
      <c r="C22" s="855"/>
      <c r="D22" s="856"/>
      <c r="E22" s="292"/>
      <c r="F22" s="699"/>
      <c r="G22" s="198"/>
      <c r="H22" s="410" t="str">
        <f>IF(OR(AND(F22="Prov",G22="Sum"),(G22="PC Sum")),". . . . . . . . .00",IF(ISERR(F22*G22),"",IF(F22*G22=0,"",ROUND(F22*G22,2))))</f>
        <v/>
      </c>
      <c r="K22" s="100"/>
      <c r="L22" s="100"/>
      <c r="M22" s="100"/>
      <c r="N22" s="100"/>
      <c r="O22" s="100"/>
      <c r="P22" s="100"/>
      <c r="Q22" s="100"/>
      <c r="R22" s="100"/>
    </row>
    <row r="23" spans="1:18" ht="12" customHeight="1" x14ac:dyDescent="0.15">
      <c r="A23" s="700"/>
      <c r="B23" s="854"/>
      <c r="C23" s="855"/>
      <c r="D23" s="856"/>
      <c r="E23" s="292" t="s">
        <v>113</v>
      </c>
      <c r="F23" s="280"/>
      <c r="G23" s="697"/>
      <c r="H23" s="701" t="s">
        <v>433</v>
      </c>
      <c r="K23" s="100"/>
      <c r="L23" s="100"/>
      <c r="M23" s="100"/>
      <c r="N23" s="100"/>
      <c r="O23" s="378"/>
      <c r="P23" s="100"/>
      <c r="Q23" s="100"/>
      <c r="R23" s="100"/>
    </row>
    <row r="24" spans="1:18" ht="12" customHeight="1" x14ac:dyDescent="0.15">
      <c r="A24" s="700"/>
      <c r="B24" s="289"/>
      <c r="C24" s="404"/>
      <c r="D24" s="238"/>
      <c r="E24" s="292"/>
      <c r="F24" s="699"/>
      <c r="G24" s="198"/>
      <c r="H24" s="410" t="str">
        <f>IF(OR(AND(F24="Prov",G24="Sum"),(G24="PC Sum")),". . . . . . . . .00",IF(ISERR(F24*G24),"",IF(F24*G24=0,"",ROUND(F24*G24,2))))</f>
        <v/>
      </c>
      <c r="K24" s="100"/>
      <c r="L24" s="100"/>
      <c r="M24" s="100"/>
      <c r="N24" s="100"/>
      <c r="O24" s="100"/>
      <c r="P24" s="100"/>
      <c r="Q24" s="100"/>
      <c r="R24" s="100"/>
    </row>
    <row r="25" spans="1:18" ht="12" customHeight="1" x14ac:dyDescent="0.15">
      <c r="A25" s="700"/>
      <c r="B25" s="290"/>
      <c r="C25" s="100"/>
      <c r="D25" s="405"/>
      <c r="E25" s="292"/>
      <c r="F25" s="699"/>
      <c r="G25" s="198"/>
      <c r="H25" s="410" t="str">
        <f>IF(OR(AND(F25="Prov",G25="Sum"),(G25="PC Sum")),". . . . . . . . .00",IF(ISERR(F25*G25),"",IF(F25*G25=0,"",ROUND(F25*G25,2))))</f>
        <v/>
      </c>
      <c r="K25" s="100"/>
      <c r="L25" s="100"/>
      <c r="M25" s="100"/>
      <c r="N25" s="349"/>
      <c r="O25" s="100"/>
      <c r="P25" s="100"/>
      <c r="Q25" s="100"/>
      <c r="R25" s="100"/>
    </row>
    <row r="26" spans="1:18" ht="12" customHeight="1" x14ac:dyDescent="0.15">
      <c r="A26" s="700"/>
      <c r="B26" s="289"/>
      <c r="C26" s="100"/>
      <c r="D26" s="405"/>
      <c r="E26" s="292"/>
      <c r="F26" s="702"/>
      <c r="G26" s="381"/>
      <c r="H26" s="410" t="str">
        <f>IF(OR(AND(F26="Prov",G26="Sum"),(G26="PC Sum")),". . . . . . . . .00",IF(ISERR(F26*G26),"",IF(F26*G26=0,"",ROUND(F26*G26,2))))</f>
        <v/>
      </c>
      <c r="K26" s="100"/>
      <c r="L26" s="100"/>
      <c r="M26" s="100"/>
      <c r="N26" s="100"/>
      <c r="O26" s="100"/>
      <c r="P26" s="100"/>
      <c r="Q26" s="100"/>
      <c r="R26" s="100"/>
    </row>
    <row r="27" spans="1:18" ht="12" customHeight="1" x14ac:dyDescent="0.15">
      <c r="A27" s="700"/>
      <c r="B27" s="290"/>
      <c r="C27" s="100"/>
      <c r="D27" s="405"/>
      <c r="E27" s="292"/>
      <c r="F27" s="703"/>
      <c r="G27" s="381"/>
      <c r="H27" s="410" t="str">
        <f>IF(OR(AND(F27="Prov",G27="Sum"),(G27="PC Sum")),". . . . . . . . .00",IF(ISERR(F27*G27),"",IF(F27*G27=0,"",ROUND(F27*G27,2))))</f>
        <v/>
      </c>
      <c r="K27" s="100"/>
      <c r="L27" s="100"/>
      <c r="M27" s="100"/>
      <c r="N27" s="100"/>
      <c r="O27" s="100"/>
      <c r="P27" s="100"/>
      <c r="Q27" s="100"/>
      <c r="R27" s="100"/>
    </row>
    <row r="28" spans="1:18" ht="12" customHeight="1" x14ac:dyDescent="0.15">
      <c r="A28" s="698" t="s">
        <v>428</v>
      </c>
      <c r="B28" s="289" t="s">
        <v>429</v>
      </c>
      <c r="C28" s="100"/>
      <c r="D28" s="100"/>
      <c r="E28" s="292"/>
      <c r="F28" s="704"/>
      <c r="G28" s="381"/>
      <c r="H28" s="410" t="str">
        <f>IF(OR(AND(F28="Prov",G28="Sum"),(G28="PC Sum")),". . . . . . . . .00",IF(ISERR(F28*G28),"",IF(F28*G28=0,"",ROUND(F28*G28,2))))</f>
        <v/>
      </c>
      <c r="K28" s="100"/>
      <c r="L28" s="100"/>
      <c r="M28" s="100"/>
      <c r="N28" s="100"/>
      <c r="O28" s="100"/>
      <c r="P28" s="100"/>
      <c r="Q28" s="100"/>
      <c r="R28" s="100"/>
    </row>
    <row r="29" spans="1:18" ht="12" customHeight="1" x14ac:dyDescent="0.15">
      <c r="A29" s="700"/>
      <c r="B29" s="289"/>
      <c r="C29" s="100"/>
      <c r="D29" s="100"/>
      <c r="E29" s="292"/>
      <c r="F29" s="704"/>
      <c r="G29" s="381"/>
      <c r="H29" s="410"/>
      <c r="K29" s="100"/>
      <c r="L29" s="100"/>
      <c r="M29" s="100"/>
      <c r="N29" s="100"/>
      <c r="O29" s="100"/>
      <c r="P29" s="100"/>
      <c r="Q29" s="100"/>
      <c r="R29" s="100"/>
    </row>
    <row r="30" spans="1:18" ht="12" customHeight="1" x14ac:dyDescent="0.15">
      <c r="A30" s="700"/>
      <c r="B30" s="290" t="s">
        <v>58</v>
      </c>
      <c r="C30" s="100" t="s">
        <v>430</v>
      </c>
      <c r="D30" s="100"/>
      <c r="E30" s="292" t="s">
        <v>431</v>
      </c>
      <c r="F30" s="704">
        <v>5</v>
      </c>
      <c r="G30" s="697"/>
      <c r="H30" s="701">
        <f>G30*F30</f>
        <v>0</v>
      </c>
    </row>
    <row r="31" spans="1:18" ht="12" customHeight="1" x14ac:dyDescent="0.15">
      <c r="A31" s="700"/>
      <c r="B31" s="290"/>
      <c r="C31" s="100" t="s">
        <v>432</v>
      </c>
      <c r="D31" s="405"/>
      <c r="E31" s="292"/>
      <c r="F31" s="703"/>
      <c r="G31" s="381"/>
      <c r="H31" s="410"/>
    </row>
    <row r="32" spans="1:18" ht="12" customHeight="1" x14ac:dyDescent="0.15">
      <c r="A32" s="192"/>
      <c r="B32" s="193"/>
      <c r="D32" s="191"/>
      <c r="E32" s="178"/>
      <c r="F32" s="334"/>
      <c r="G32" s="276"/>
      <c r="H32" s="634"/>
    </row>
    <row r="33" spans="1:8" ht="12" customHeight="1" x14ac:dyDescent="0.15">
      <c r="A33" s="192"/>
      <c r="B33" s="193"/>
      <c r="D33" s="191"/>
      <c r="E33" s="178"/>
      <c r="F33" s="334"/>
      <c r="G33" s="276"/>
      <c r="H33" s="634"/>
    </row>
    <row r="34" spans="1:8" ht="12" customHeight="1" x14ac:dyDescent="0.15">
      <c r="A34" s="192"/>
      <c r="B34" s="193"/>
      <c r="D34" s="191"/>
      <c r="E34" s="178"/>
      <c r="F34" s="334"/>
      <c r="G34" s="276"/>
      <c r="H34" s="634"/>
    </row>
    <row r="35" spans="1:8" ht="12" customHeight="1" x14ac:dyDescent="0.15">
      <c r="A35" s="192"/>
      <c r="B35" s="193"/>
      <c r="D35" s="191"/>
      <c r="E35" s="178"/>
      <c r="F35" s="334"/>
      <c r="G35" s="276"/>
      <c r="H35" s="634"/>
    </row>
    <row r="36" spans="1:8" ht="12" customHeight="1" x14ac:dyDescent="0.15">
      <c r="A36" s="192"/>
      <c r="B36" s="193"/>
      <c r="D36" s="191"/>
      <c r="E36" s="178"/>
      <c r="F36" s="334"/>
      <c r="G36" s="276"/>
      <c r="H36" s="634"/>
    </row>
    <row r="37" spans="1:8" ht="12" customHeight="1" x14ac:dyDescent="0.15">
      <c r="A37" s="192"/>
      <c r="B37" s="193"/>
      <c r="D37" s="191"/>
      <c r="E37" s="178"/>
      <c r="F37" s="334"/>
      <c r="G37" s="276"/>
      <c r="H37" s="634"/>
    </row>
    <row r="38" spans="1:8" ht="12" customHeight="1" x14ac:dyDescent="0.15">
      <c r="A38" s="192"/>
      <c r="B38" s="193"/>
      <c r="D38" s="191"/>
      <c r="E38" s="178"/>
      <c r="F38" s="334"/>
      <c r="G38" s="276"/>
      <c r="H38" s="634" t="str">
        <f t="shared" ref="H38:H52" si="1">IF(OR(AND(F38="Prov",G38="Sum"),(G38="PC Sum")),". . . . . . . . .00",IF(ISERR(F38*G38),"",IF(F38*G38=0,"",ROUND(F38*G38,2))))</f>
        <v/>
      </c>
    </row>
    <row r="39" spans="1:8" ht="12" customHeight="1" x14ac:dyDescent="0.15">
      <c r="A39" s="192"/>
      <c r="B39" s="193"/>
      <c r="D39" s="191"/>
      <c r="E39" s="178"/>
      <c r="F39" s="334"/>
      <c r="G39" s="276"/>
      <c r="H39" s="634" t="str">
        <f t="shared" si="1"/>
        <v/>
      </c>
    </row>
    <row r="40" spans="1:8" ht="12" customHeight="1" x14ac:dyDescent="0.15">
      <c r="A40" s="192"/>
      <c r="B40" s="193"/>
      <c r="D40" s="191"/>
      <c r="E40" s="178"/>
      <c r="F40" s="334"/>
      <c r="G40" s="276"/>
      <c r="H40" s="634" t="str">
        <f t="shared" si="1"/>
        <v/>
      </c>
    </row>
    <row r="41" spans="1:8" ht="12" customHeight="1" x14ac:dyDescent="0.15">
      <c r="A41" s="192"/>
      <c r="B41" s="193"/>
      <c r="D41" s="191"/>
      <c r="E41" s="178"/>
      <c r="F41" s="334"/>
      <c r="G41" s="276"/>
      <c r="H41" s="634" t="str">
        <f t="shared" si="1"/>
        <v/>
      </c>
    </row>
    <row r="42" spans="1:8" ht="12" customHeight="1" x14ac:dyDescent="0.15">
      <c r="A42" s="192"/>
      <c r="B42" s="193"/>
      <c r="D42" s="191"/>
      <c r="E42" s="178"/>
      <c r="F42" s="334"/>
      <c r="G42" s="276"/>
      <c r="H42" s="634" t="str">
        <f t="shared" si="1"/>
        <v/>
      </c>
    </row>
    <row r="43" spans="1:8" ht="12" customHeight="1" x14ac:dyDescent="0.15">
      <c r="A43" s="192"/>
      <c r="B43" s="193"/>
      <c r="D43" s="191"/>
      <c r="E43" s="178"/>
      <c r="F43" s="334"/>
      <c r="G43" s="276"/>
      <c r="H43" s="634" t="str">
        <f t="shared" si="1"/>
        <v/>
      </c>
    </row>
    <row r="44" spans="1:8" ht="12" customHeight="1" x14ac:dyDescent="0.15">
      <c r="A44" s="192"/>
      <c r="B44" s="193"/>
      <c r="D44" s="191"/>
      <c r="E44" s="178"/>
      <c r="F44" s="334"/>
      <c r="G44" s="276"/>
      <c r="H44" s="634" t="str">
        <f t="shared" si="1"/>
        <v/>
      </c>
    </row>
    <row r="45" spans="1:8" ht="12" customHeight="1" x14ac:dyDescent="0.15">
      <c r="A45" s="192"/>
      <c r="B45" s="193"/>
      <c r="D45" s="191"/>
      <c r="E45" s="178"/>
      <c r="F45" s="334"/>
      <c r="G45" s="276"/>
      <c r="H45" s="634" t="str">
        <f t="shared" si="1"/>
        <v/>
      </c>
    </row>
    <row r="46" spans="1:8" ht="12" customHeight="1" x14ac:dyDescent="0.15">
      <c r="A46" s="192"/>
      <c r="B46" s="193"/>
      <c r="D46" s="191"/>
      <c r="E46" s="178"/>
      <c r="F46" s="334"/>
      <c r="G46" s="276"/>
      <c r="H46" s="634" t="str">
        <f t="shared" si="1"/>
        <v/>
      </c>
    </row>
    <row r="47" spans="1:8" ht="12" customHeight="1" x14ac:dyDescent="0.15">
      <c r="A47" s="192"/>
      <c r="B47" s="193"/>
      <c r="D47" s="191"/>
      <c r="E47" s="178"/>
      <c r="F47" s="334"/>
      <c r="G47" s="276"/>
      <c r="H47" s="634" t="str">
        <f t="shared" si="1"/>
        <v/>
      </c>
    </row>
    <row r="48" spans="1:8" ht="12" customHeight="1" x14ac:dyDescent="0.15">
      <c r="A48" s="192"/>
      <c r="B48" s="193"/>
      <c r="D48" s="191"/>
      <c r="E48" s="178"/>
      <c r="F48" s="334"/>
      <c r="G48" s="276"/>
      <c r="H48" s="634" t="str">
        <f t="shared" si="1"/>
        <v/>
      </c>
    </row>
    <row r="49" spans="1:8" ht="12" customHeight="1" x14ac:dyDescent="0.15">
      <c r="A49" s="192"/>
      <c r="B49" s="193"/>
      <c r="D49" s="191"/>
      <c r="E49" s="178"/>
      <c r="F49" s="334"/>
      <c r="G49" s="276"/>
      <c r="H49" s="634"/>
    </row>
    <row r="50" spans="1:8" ht="12" customHeight="1" x14ac:dyDescent="0.15">
      <c r="A50" s="192"/>
      <c r="B50" s="193"/>
      <c r="D50" s="191"/>
      <c r="E50" s="178"/>
      <c r="F50" s="334"/>
      <c r="G50" s="276"/>
      <c r="H50" s="634"/>
    </row>
    <row r="51" spans="1:8" ht="12" customHeight="1" x14ac:dyDescent="0.15">
      <c r="A51" s="192"/>
      <c r="B51" s="193"/>
      <c r="D51" s="191"/>
      <c r="E51" s="178"/>
      <c r="F51" s="334"/>
      <c r="G51" s="276"/>
      <c r="H51" s="634" t="str">
        <f t="shared" si="1"/>
        <v/>
      </c>
    </row>
    <row r="52" spans="1:8" ht="12" customHeight="1" x14ac:dyDescent="0.15">
      <c r="A52" s="202"/>
      <c r="B52" s="203"/>
      <c r="C52" s="161"/>
      <c r="D52" s="204"/>
      <c r="E52" s="180"/>
      <c r="F52" s="337"/>
      <c r="G52" s="293"/>
      <c r="H52" s="634" t="str">
        <f t="shared" si="1"/>
        <v/>
      </c>
    </row>
    <row r="53" spans="1:8" ht="12" customHeight="1" x14ac:dyDescent="0.15">
      <c r="A53" s="338"/>
      <c r="B53" s="339"/>
      <c r="C53" s="340"/>
      <c r="D53" s="186"/>
      <c r="E53" s="167"/>
      <c r="F53" s="341"/>
      <c r="G53" s="342"/>
      <c r="H53" s="693"/>
    </row>
    <row r="54" spans="1:8" ht="12" customHeight="1" x14ac:dyDescent="0.15">
      <c r="A54" s="170">
        <v>7300</v>
      </c>
      <c r="B54" s="195" t="s">
        <v>73</v>
      </c>
      <c r="C54" s="196"/>
      <c r="F54" s="26"/>
      <c r="G54" s="343"/>
      <c r="H54" s="637"/>
    </row>
    <row r="55" spans="1:8" ht="12" customHeight="1" x14ac:dyDescent="0.15">
      <c r="A55" s="202"/>
      <c r="B55" s="203"/>
      <c r="C55" s="161"/>
      <c r="D55" s="161"/>
      <c r="E55" s="162"/>
      <c r="F55" s="344"/>
      <c r="G55" s="345"/>
      <c r="H55" s="696"/>
    </row>
    <row r="56" spans="1:8" ht="12" customHeight="1" x14ac:dyDescent="0.15">
      <c r="F56" s="26"/>
      <c r="G56" s="44"/>
    </row>
    <row r="57" spans="1:8" ht="12" customHeight="1" x14ac:dyDescent="0.15">
      <c r="F57" s="26"/>
      <c r="G57" s="44"/>
    </row>
    <row r="61" spans="1:8" ht="12" customHeight="1" x14ac:dyDescent="0.15">
      <c r="B61" s="19"/>
      <c r="C61" s="19"/>
      <c r="D61" s="20"/>
    </row>
  </sheetData>
  <mergeCells count="14">
    <mergeCell ref="C18:D18"/>
    <mergeCell ref="C19:D19"/>
    <mergeCell ref="C20:D20"/>
    <mergeCell ref="B22:D23"/>
    <mergeCell ref="B5:D5"/>
    <mergeCell ref="B9:D9"/>
    <mergeCell ref="C17:D17"/>
    <mergeCell ref="N10:N11"/>
    <mergeCell ref="K10:K11"/>
    <mergeCell ref="K8:R9"/>
    <mergeCell ref="P10:P11"/>
    <mergeCell ref="O10:O11"/>
    <mergeCell ref="Q10:Q11"/>
    <mergeCell ref="M10:M11"/>
  </mergeCells>
  <conditionalFormatting sqref="H15">
    <cfRule type="cellIs" dxfId="4" priority="4" stopIfTrue="1" operator="lessThan">
      <formula>0.005</formula>
    </cfRule>
  </conditionalFormatting>
  <conditionalFormatting sqref="H23">
    <cfRule type="cellIs" dxfId="3" priority="2" stopIfTrue="1" operator="lessThan">
      <formula>0.005</formula>
    </cfRule>
  </conditionalFormatting>
  <conditionalFormatting sqref="H30">
    <cfRule type="cellIs" dxfId="2" priority="1" stopIfTrue="1" operator="lessThan">
      <formula>0.005</formula>
    </cfRule>
  </conditionalFormatting>
  <dataValidations disablePrompts="1" count="1">
    <dataValidation type="custom" allowBlank="1" showInputMessage="1" showErrorMessage="1" errorTitle="Invalid rate" error="A value with an invalid decimal part_x000a_was entered." sqref="G23 G30" xr:uid="{00000000-0002-0000-1400-000000000000}">
      <formula1>(G23)-TRUNC(G23,2)=0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109" orientation="portrait" useFirstPageNumber="1" r:id="rId1"/>
  <headerFooter>
    <oddHeader>&amp;LTender
Part C2: Pricing Data&amp;RC2.2
Bill Of Quantities</oddHeader>
    <oddFooter>&amp;C&amp;P</oddFooter>
  </headerFooter>
  <ignoredErrors>
    <ignoredError sqref="H15:H19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/>
  </sheetPr>
  <dimension ref="A1:H60"/>
  <sheetViews>
    <sheetView tabSelected="1" view="pageBreakPreview" zoomScale="70" zoomScaleNormal="85" zoomScaleSheetLayoutView="70" workbookViewId="0">
      <selection activeCell="P22" sqref="P22"/>
    </sheetView>
  </sheetViews>
  <sheetFormatPr defaultColWidth="11.125" defaultRowHeight="14.25" x14ac:dyDescent="0.15"/>
  <cols>
    <col min="1" max="1" width="6.8515625" style="1" customWidth="1"/>
    <col min="2" max="3" width="3.9296875" style="1" customWidth="1"/>
    <col min="4" max="4" width="24.3828125" style="1" customWidth="1"/>
    <col min="5" max="5" width="6.8515625" style="2" customWidth="1"/>
    <col min="6" max="6" width="5.83984375" style="3" bestFit="1" customWidth="1"/>
    <col min="7" max="7" width="7.86328125" style="15" customWidth="1"/>
    <col min="8" max="8" width="12.921875" style="359" customWidth="1"/>
    <col min="9" max="16384" width="11.125" style="16"/>
  </cols>
  <sheetData>
    <row r="1" spans="1:8" ht="12" customHeight="1" x14ac:dyDescent="0.15">
      <c r="A1" s="12"/>
      <c r="G1" s="4"/>
      <c r="H1" s="582"/>
    </row>
    <row r="2" spans="1:8" ht="12" customHeight="1" x14ac:dyDescent="0.15">
      <c r="A2" s="101" t="s">
        <v>215</v>
      </c>
      <c r="B2" s="150"/>
      <c r="C2" s="150"/>
      <c r="G2" s="4"/>
      <c r="H2" s="350" t="s">
        <v>74</v>
      </c>
    </row>
    <row r="3" spans="1:8" ht="12" customHeight="1" x14ac:dyDescent="0.15">
      <c r="G3" s="107"/>
      <c r="H3" s="649"/>
    </row>
    <row r="4" spans="1:8" ht="12" customHeight="1" x14ac:dyDescent="0.15">
      <c r="A4" s="302"/>
      <c r="B4" s="303"/>
      <c r="C4" s="315"/>
      <c r="D4" s="304"/>
      <c r="E4" s="302"/>
      <c r="F4" s="305"/>
      <c r="G4" s="112"/>
      <c r="H4" s="632"/>
    </row>
    <row r="5" spans="1:8" ht="12" customHeight="1" x14ac:dyDescent="0.15">
      <c r="A5" s="113" t="s">
        <v>47</v>
      </c>
      <c r="B5" s="114" t="s">
        <v>48</v>
      </c>
      <c r="C5" s="115"/>
      <c r="D5" s="235"/>
      <c r="E5" s="113" t="s">
        <v>49</v>
      </c>
      <c r="F5" s="706" t="s">
        <v>316</v>
      </c>
      <c r="G5" s="118" t="s">
        <v>51</v>
      </c>
      <c r="H5" s="650" t="s">
        <v>52</v>
      </c>
    </row>
    <row r="6" spans="1:8" ht="12" customHeight="1" x14ac:dyDescent="0.15">
      <c r="A6" s="113" t="s">
        <v>53</v>
      </c>
      <c r="B6" s="119"/>
      <c r="C6" s="120"/>
      <c r="D6" s="151"/>
      <c r="E6" s="113"/>
      <c r="F6" s="117"/>
      <c r="G6" s="124"/>
      <c r="H6" s="651"/>
    </row>
    <row r="7" spans="1:8" ht="12" customHeight="1" x14ac:dyDescent="0.15">
      <c r="A7" s="307"/>
      <c r="B7" s="308"/>
      <c r="C7" s="316"/>
      <c r="D7" s="309"/>
      <c r="E7" s="307"/>
      <c r="F7" s="310"/>
      <c r="G7" s="129"/>
      <c r="H7" s="652"/>
    </row>
    <row r="8" spans="1:8" ht="12" customHeight="1" x14ac:dyDescent="0.15">
      <c r="A8" s="130"/>
      <c r="B8" s="131"/>
      <c r="C8" s="6"/>
      <c r="D8" s="132"/>
      <c r="E8" s="108"/>
      <c r="F8" s="111"/>
      <c r="G8" s="133"/>
      <c r="H8" s="356">
        <f t="shared" ref="H8:H13" si="0">IF(AND(NOT(ISBLANK($E8)),NOT(ISNUMBER($F8))),"Rate only",$F8*G8)</f>
        <v>0</v>
      </c>
    </row>
    <row r="9" spans="1:8" ht="12" customHeight="1" x14ac:dyDescent="0.15">
      <c r="A9" s="135">
        <v>8100</v>
      </c>
      <c r="B9" s="136" t="s">
        <v>103</v>
      </c>
      <c r="D9" s="137"/>
      <c r="E9" s="122"/>
      <c r="F9" s="123"/>
      <c r="G9" s="138"/>
      <c r="H9" s="356">
        <f t="shared" si="0"/>
        <v>0</v>
      </c>
    </row>
    <row r="10" spans="1:8" ht="12" customHeight="1" x14ac:dyDescent="0.15">
      <c r="A10" s="139"/>
      <c r="B10" s="140"/>
      <c r="D10" s="137"/>
      <c r="E10" s="122"/>
      <c r="F10" s="123"/>
      <c r="G10" s="138"/>
      <c r="H10" s="356">
        <f t="shared" si="0"/>
        <v>0</v>
      </c>
    </row>
    <row r="11" spans="1:8" ht="12" customHeight="1" x14ac:dyDescent="0.15">
      <c r="A11" s="139"/>
      <c r="B11" s="140"/>
      <c r="D11" s="137"/>
      <c r="E11" s="122"/>
      <c r="F11" s="123"/>
      <c r="G11" s="138"/>
      <c r="H11" s="356">
        <f t="shared" si="0"/>
        <v>0</v>
      </c>
    </row>
    <row r="12" spans="1:8" ht="30.6" customHeight="1" x14ac:dyDescent="0.15">
      <c r="A12" s="240" t="s">
        <v>230</v>
      </c>
      <c r="B12" s="865" t="s">
        <v>185</v>
      </c>
      <c r="C12" s="866"/>
      <c r="D12" s="867"/>
      <c r="E12" s="122"/>
      <c r="F12" s="123"/>
      <c r="G12" s="138"/>
      <c r="H12" s="356">
        <f t="shared" si="0"/>
        <v>0</v>
      </c>
    </row>
    <row r="13" spans="1:8" x14ac:dyDescent="0.15">
      <c r="A13" s="141"/>
      <c r="B13" s="142"/>
      <c r="C13" s="150"/>
      <c r="D13" s="137"/>
      <c r="E13" s="122"/>
      <c r="F13" s="123"/>
      <c r="G13" s="138"/>
      <c r="H13" s="356">
        <f t="shared" si="0"/>
        <v>0</v>
      </c>
    </row>
    <row r="14" spans="1:8" ht="12" customHeight="1" x14ac:dyDescent="0.15">
      <c r="A14" s="141"/>
      <c r="B14" s="140" t="s">
        <v>58</v>
      </c>
      <c r="C14" s="145" t="s">
        <v>279</v>
      </c>
      <c r="D14" s="137"/>
      <c r="E14" s="143" t="s">
        <v>139</v>
      </c>
      <c r="F14" s="144">
        <v>1</v>
      </c>
      <c r="G14" s="346"/>
      <c r="H14" s="356">
        <v>10000</v>
      </c>
    </row>
    <row r="15" spans="1:8" ht="12" customHeight="1" x14ac:dyDescent="0.15">
      <c r="A15" s="141"/>
      <c r="B15" s="140"/>
      <c r="C15" s="145"/>
      <c r="D15" s="137"/>
      <c r="E15" s="143"/>
      <c r="F15" s="144"/>
      <c r="G15" s="370"/>
      <c r="H15" s="356">
        <f>F15*G15</f>
        <v>0</v>
      </c>
    </row>
    <row r="16" spans="1:8" ht="12" customHeight="1" x14ac:dyDescent="0.15">
      <c r="A16" s="141"/>
      <c r="B16" s="140" t="s">
        <v>60</v>
      </c>
      <c r="C16" s="1" t="s">
        <v>186</v>
      </c>
      <c r="D16" s="137"/>
      <c r="E16" s="244"/>
      <c r="F16" s="245"/>
      <c r="G16" s="138"/>
      <c r="H16" s="356"/>
    </row>
    <row r="17" spans="1:8" ht="26.45" customHeight="1" x14ac:dyDescent="0.15">
      <c r="A17" s="141"/>
      <c r="B17" s="142"/>
      <c r="C17" s="781" t="s">
        <v>287</v>
      </c>
      <c r="D17" s="792"/>
      <c r="E17" s="146" t="s">
        <v>101</v>
      </c>
      <c r="F17" s="144">
        <f>SUM(H14:H15)</f>
        <v>10000</v>
      </c>
      <c r="G17" s="147"/>
      <c r="H17" s="356">
        <f>F17*G17</f>
        <v>0</v>
      </c>
    </row>
    <row r="18" spans="1:8" ht="12" customHeight="1" x14ac:dyDescent="0.15">
      <c r="A18" s="141"/>
      <c r="B18" s="142"/>
      <c r="D18" s="137"/>
      <c r="E18" s="122"/>
      <c r="F18" s="123"/>
      <c r="G18" s="138"/>
      <c r="H18" s="356"/>
    </row>
    <row r="19" spans="1:8" ht="12" customHeight="1" x14ac:dyDescent="0.15">
      <c r="A19" s="141"/>
      <c r="B19" s="142"/>
      <c r="C19" s="150"/>
      <c r="D19" s="137"/>
      <c r="E19" s="122"/>
      <c r="F19" s="123"/>
      <c r="G19" s="138"/>
      <c r="H19" s="356"/>
    </row>
    <row r="20" spans="1:8" ht="12" customHeight="1" x14ac:dyDescent="0.15">
      <c r="A20" s="225"/>
      <c r="B20" s="214"/>
      <c r="C20" s="145"/>
      <c r="D20" s="327"/>
      <c r="E20" s="227"/>
      <c r="F20" s="403"/>
      <c r="G20" s="377"/>
      <c r="H20" s="414"/>
    </row>
    <row r="21" spans="1:8" ht="12" customHeight="1" x14ac:dyDescent="0.15">
      <c r="A21" s="141"/>
      <c r="B21" s="142"/>
      <c r="C21" s="150"/>
      <c r="D21" s="137"/>
      <c r="E21" s="122"/>
      <c r="F21" s="123"/>
      <c r="G21" s="138"/>
      <c r="H21" s="356"/>
    </row>
    <row r="22" spans="1:8" ht="12" customHeight="1" x14ac:dyDescent="0.15">
      <c r="A22" s="141"/>
      <c r="B22" s="140"/>
      <c r="D22" s="137"/>
      <c r="E22" s="122"/>
      <c r="F22" s="123"/>
      <c r="G22" s="138"/>
      <c r="H22" s="356"/>
    </row>
    <row r="23" spans="1:8" ht="12" customHeight="1" x14ac:dyDescent="0.15">
      <c r="A23" s="141"/>
      <c r="B23" s="140"/>
      <c r="D23" s="137"/>
      <c r="E23" s="122"/>
      <c r="F23" s="123"/>
      <c r="G23" s="138"/>
      <c r="H23" s="356"/>
    </row>
    <row r="24" spans="1:8" ht="12" customHeight="1" x14ac:dyDescent="0.15">
      <c r="A24" s="141"/>
      <c r="B24" s="140"/>
      <c r="D24" s="137"/>
      <c r="E24" s="122"/>
      <c r="F24" s="123"/>
      <c r="G24" s="138"/>
      <c r="H24" s="356"/>
    </row>
    <row r="25" spans="1:8" ht="12" customHeight="1" x14ac:dyDescent="0.15">
      <c r="A25" s="141"/>
      <c r="B25" s="140"/>
      <c r="D25" s="137"/>
      <c r="E25" s="122"/>
      <c r="F25" s="123"/>
      <c r="G25" s="138"/>
      <c r="H25" s="356"/>
    </row>
    <row r="26" spans="1:8" ht="12" customHeight="1" x14ac:dyDescent="0.15">
      <c r="A26" s="141"/>
      <c r="B26" s="140"/>
      <c r="D26" s="137"/>
      <c r="E26" s="122"/>
      <c r="F26" s="123"/>
      <c r="G26" s="138"/>
      <c r="H26" s="356"/>
    </row>
    <row r="27" spans="1:8" ht="12" customHeight="1" x14ac:dyDescent="0.15">
      <c r="A27" s="141"/>
      <c r="B27" s="140"/>
      <c r="D27" s="137"/>
      <c r="E27" s="122"/>
      <c r="F27" s="123"/>
      <c r="G27" s="138"/>
      <c r="H27" s="356"/>
    </row>
    <row r="28" spans="1:8" ht="12" customHeight="1" x14ac:dyDescent="0.15">
      <c r="A28" s="141"/>
      <c r="B28" s="140"/>
      <c r="D28" s="137"/>
      <c r="E28" s="122"/>
      <c r="F28" s="123"/>
      <c r="G28" s="138"/>
      <c r="H28" s="356"/>
    </row>
    <row r="29" spans="1:8" ht="12" customHeight="1" x14ac:dyDescent="0.15">
      <c r="A29" s="141"/>
      <c r="B29" s="140"/>
      <c r="D29" s="137"/>
      <c r="E29" s="122"/>
      <c r="F29" s="123"/>
      <c r="G29" s="138"/>
      <c r="H29" s="356"/>
    </row>
    <row r="30" spans="1:8" ht="12" customHeight="1" x14ac:dyDescent="0.15">
      <c r="A30" s="141"/>
      <c r="B30" s="140"/>
      <c r="D30" s="137"/>
      <c r="E30" s="122"/>
      <c r="F30" s="123"/>
      <c r="G30" s="138"/>
      <c r="H30" s="356"/>
    </row>
    <row r="31" spans="1:8" ht="12" customHeight="1" x14ac:dyDescent="0.15">
      <c r="A31" s="141"/>
      <c r="B31" s="140"/>
      <c r="D31" s="137"/>
      <c r="E31" s="122"/>
      <c r="F31" s="123"/>
      <c r="G31" s="138"/>
      <c r="H31" s="356"/>
    </row>
    <row r="32" spans="1:8" ht="12" customHeight="1" x14ac:dyDescent="0.15">
      <c r="A32" s="141"/>
      <c r="B32" s="140"/>
      <c r="D32" s="137"/>
      <c r="E32" s="122"/>
      <c r="F32" s="123"/>
      <c r="G32" s="138"/>
      <c r="H32" s="356"/>
    </row>
    <row r="33" spans="1:8" ht="12" customHeight="1" x14ac:dyDescent="0.15">
      <c r="A33" s="141"/>
      <c r="B33" s="140"/>
      <c r="D33" s="137"/>
      <c r="E33" s="122"/>
      <c r="F33" s="123"/>
      <c r="G33" s="138"/>
      <c r="H33" s="356"/>
    </row>
    <row r="34" spans="1:8" ht="12" customHeight="1" x14ac:dyDescent="0.15">
      <c r="A34" s="141"/>
      <c r="B34" s="140"/>
      <c r="D34" s="137"/>
      <c r="E34" s="122"/>
      <c r="F34" s="123"/>
      <c r="G34" s="138"/>
      <c r="H34" s="356"/>
    </row>
    <row r="35" spans="1:8" ht="12" customHeight="1" x14ac:dyDescent="0.15">
      <c r="A35" s="141"/>
      <c r="B35" s="140"/>
      <c r="D35" s="137"/>
      <c r="E35" s="122"/>
      <c r="F35" s="123"/>
      <c r="G35" s="138"/>
      <c r="H35" s="356"/>
    </row>
    <row r="36" spans="1:8" ht="12" customHeight="1" x14ac:dyDescent="0.15">
      <c r="A36" s="141"/>
      <c r="B36" s="140"/>
      <c r="D36" s="137"/>
      <c r="E36" s="122"/>
      <c r="F36" s="123"/>
      <c r="G36" s="138"/>
      <c r="H36" s="356"/>
    </row>
    <row r="37" spans="1:8" ht="12" customHeight="1" x14ac:dyDescent="0.15">
      <c r="A37" s="141"/>
      <c r="B37" s="140"/>
      <c r="D37" s="137"/>
      <c r="E37" s="122"/>
      <c r="F37" s="123"/>
      <c r="G37" s="138"/>
      <c r="H37" s="356"/>
    </row>
    <row r="38" spans="1:8" ht="12" customHeight="1" x14ac:dyDescent="0.15">
      <c r="A38" s="141"/>
      <c r="B38" s="140"/>
      <c r="D38" s="137"/>
      <c r="E38" s="122"/>
      <c r="F38" s="123"/>
      <c r="G38" s="138"/>
      <c r="H38" s="356"/>
    </row>
    <row r="39" spans="1:8" ht="12" customHeight="1" x14ac:dyDescent="0.15">
      <c r="A39" s="141"/>
      <c r="B39" s="140"/>
      <c r="D39" s="137"/>
      <c r="E39" s="122"/>
      <c r="F39" s="123"/>
      <c r="G39" s="138"/>
      <c r="H39" s="356"/>
    </row>
    <row r="40" spans="1:8" ht="12" customHeight="1" x14ac:dyDescent="0.15">
      <c r="A40" s="141"/>
      <c r="B40" s="140"/>
      <c r="D40" s="137"/>
      <c r="E40" s="122"/>
      <c r="F40" s="123"/>
      <c r="G40" s="138"/>
      <c r="H40" s="356"/>
    </row>
    <row r="41" spans="1:8" ht="12" customHeight="1" x14ac:dyDescent="0.15">
      <c r="A41" s="141"/>
      <c r="B41" s="140"/>
      <c r="D41" s="137"/>
      <c r="E41" s="122"/>
      <c r="F41" s="123"/>
      <c r="G41" s="138"/>
      <c r="H41" s="356"/>
    </row>
    <row r="42" spans="1:8" ht="12" customHeight="1" x14ac:dyDescent="0.15">
      <c r="A42" s="141"/>
      <c r="B42" s="140"/>
      <c r="D42" s="137"/>
      <c r="E42" s="122"/>
      <c r="F42" s="123"/>
      <c r="G42" s="138"/>
      <c r="H42" s="356"/>
    </row>
    <row r="43" spans="1:8" ht="12" customHeight="1" x14ac:dyDescent="0.15">
      <c r="A43" s="141"/>
      <c r="B43" s="140"/>
      <c r="D43" s="137"/>
      <c r="E43" s="122"/>
      <c r="F43" s="123"/>
      <c r="G43" s="138"/>
      <c r="H43" s="356"/>
    </row>
    <row r="44" spans="1:8" ht="12" customHeight="1" x14ac:dyDescent="0.15">
      <c r="A44" s="141"/>
      <c r="B44" s="140"/>
      <c r="D44" s="137"/>
      <c r="E44" s="122"/>
      <c r="F44" s="123"/>
      <c r="G44" s="138"/>
      <c r="H44" s="356"/>
    </row>
    <row r="45" spans="1:8" ht="12" customHeight="1" x14ac:dyDescent="0.15">
      <c r="A45" s="141"/>
      <c r="B45" s="140"/>
      <c r="D45" s="137"/>
      <c r="E45" s="122"/>
      <c r="F45" s="123"/>
      <c r="G45" s="138"/>
      <c r="H45" s="356"/>
    </row>
    <row r="46" spans="1:8" ht="12" customHeight="1" x14ac:dyDescent="0.15">
      <c r="A46" s="141"/>
      <c r="B46" s="140"/>
      <c r="D46" s="137"/>
      <c r="E46" s="122"/>
      <c r="F46" s="123"/>
      <c r="G46" s="138"/>
      <c r="H46" s="356"/>
    </row>
    <row r="47" spans="1:8" ht="12" customHeight="1" x14ac:dyDescent="0.15">
      <c r="A47" s="141"/>
      <c r="B47" s="140"/>
      <c r="D47" s="137"/>
      <c r="E47" s="122"/>
      <c r="F47" s="123"/>
      <c r="G47" s="138"/>
      <c r="H47" s="356"/>
    </row>
    <row r="48" spans="1:8" ht="12" customHeight="1" x14ac:dyDescent="0.15">
      <c r="A48" s="141"/>
      <c r="B48" s="140"/>
      <c r="D48" s="137"/>
      <c r="E48" s="122"/>
      <c r="F48" s="14"/>
      <c r="G48" s="138"/>
      <c r="H48" s="356"/>
    </row>
    <row r="49" spans="1:8" ht="12" customHeight="1" x14ac:dyDescent="0.15">
      <c r="A49" s="141"/>
      <c r="B49" s="140"/>
      <c r="D49" s="137"/>
      <c r="E49" s="122"/>
      <c r="F49" s="123"/>
      <c r="G49" s="138"/>
      <c r="H49" s="356">
        <f t="shared" ref="H49:H55" si="1">IF(AND(NOT(ISBLANK($E49)),NOT(ISNUMBER($F49))),"Rate only",$F49*G49)</f>
        <v>0</v>
      </c>
    </row>
    <row r="50" spans="1:8" ht="12" customHeight="1" x14ac:dyDescent="0.15">
      <c r="A50" s="141"/>
      <c r="B50" s="140"/>
      <c r="D50" s="137"/>
      <c r="E50" s="122"/>
      <c r="F50" s="123"/>
      <c r="G50" s="138"/>
      <c r="H50" s="356">
        <f t="shared" si="1"/>
        <v>0</v>
      </c>
    </row>
    <row r="51" spans="1:8" ht="12" customHeight="1" x14ac:dyDescent="0.15">
      <c r="A51" s="141"/>
      <c r="B51" s="140"/>
      <c r="D51" s="137"/>
      <c r="E51" s="122"/>
      <c r="F51" s="123"/>
      <c r="G51" s="138"/>
      <c r="H51" s="356">
        <f t="shared" si="1"/>
        <v>0</v>
      </c>
    </row>
    <row r="52" spans="1:8" ht="12" customHeight="1" x14ac:dyDescent="0.15">
      <c r="A52" s="141"/>
      <c r="B52" s="140"/>
      <c r="D52" s="137"/>
      <c r="E52" s="122"/>
      <c r="F52" s="123"/>
      <c r="G52" s="138"/>
      <c r="H52" s="356">
        <f t="shared" si="1"/>
        <v>0</v>
      </c>
    </row>
    <row r="53" spans="1:8" ht="12" customHeight="1" x14ac:dyDescent="0.15">
      <c r="A53" s="141"/>
      <c r="B53" s="140"/>
      <c r="D53" s="137"/>
      <c r="E53" s="122"/>
      <c r="F53" s="123"/>
      <c r="G53" s="138"/>
      <c r="H53" s="356">
        <f t="shared" si="1"/>
        <v>0</v>
      </c>
    </row>
    <row r="54" spans="1:8" ht="12" customHeight="1" x14ac:dyDescent="0.15">
      <c r="A54" s="141"/>
      <c r="B54" s="140"/>
      <c r="D54" s="137"/>
      <c r="E54" s="122"/>
      <c r="F54" s="123"/>
      <c r="G54" s="138"/>
      <c r="H54" s="356">
        <f t="shared" si="1"/>
        <v>0</v>
      </c>
    </row>
    <row r="55" spans="1:8" ht="12" customHeight="1" x14ac:dyDescent="0.15">
      <c r="A55" s="141"/>
      <c r="B55" s="140"/>
      <c r="D55" s="137"/>
      <c r="E55" s="122"/>
      <c r="F55" s="123"/>
      <c r="G55" s="138"/>
      <c r="H55" s="356">
        <f t="shared" si="1"/>
        <v>0</v>
      </c>
    </row>
    <row r="56" spans="1:8" ht="12" customHeight="1" x14ac:dyDescent="0.15">
      <c r="A56" s="233"/>
      <c r="B56" s="153"/>
      <c r="C56" s="104"/>
      <c r="D56" s="104"/>
      <c r="E56" s="125"/>
      <c r="F56" s="128"/>
      <c r="G56" s="155"/>
      <c r="H56" s="356">
        <f>IF(AND(NOT(ISBLANK($E56)),NOT(ISNUMBER($F56))),"Rate only",$F56*G56)</f>
        <v>0</v>
      </c>
    </row>
    <row r="57" spans="1:8" ht="12" customHeight="1" x14ac:dyDescent="0.15">
      <c r="A57" s="323"/>
      <c r="B57" s="324"/>
      <c r="C57" s="325"/>
      <c r="D57" s="325"/>
      <c r="E57" s="5"/>
      <c r="F57" s="7"/>
      <c r="G57" s="156"/>
      <c r="H57" s="653"/>
    </row>
    <row r="58" spans="1:8" ht="12" customHeight="1" x14ac:dyDescent="0.15">
      <c r="A58" s="113" t="s">
        <v>75</v>
      </c>
      <c r="B58" s="142" t="s">
        <v>80</v>
      </c>
      <c r="C58" s="150"/>
      <c r="D58" s="150"/>
      <c r="G58" s="157"/>
      <c r="H58" s="603"/>
    </row>
    <row r="59" spans="1:8" ht="12" customHeight="1" x14ac:dyDescent="0.15">
      <c r="A59" s="152"/>
      <c r="B59" s="153"/>
      <c r="C59" s="104"/>
      <c r="D59" s="347"/>
      <c r="E59" s="105"/>
      <c r="F59" s="106"/>
      <c r="G59" s="158"/>
      <c r="H59" s="654"/>
    </row>
    <row r="60" spans="1:8" ht="12" customHeight="1" x14ac:dyDescent="0.15">
      <c r="A60" s="1" t="s">
        <v>96</v>
      </c>
      <c r="G60" s="4"/>
      <c r="H60" s="582"/>
    </row>
  </sheetData>
  <mergeCells count="2">
    <mergeCell ref="B12:D12"/>
    <mergeCell ref="C17:D17"/>
  </mergeCells>
  <conditionalFormatting sqref="H8:H56 H58">
    <cfRule type="cellIs" dxfId="1" priority="4" stopIfTrue="1" operator="lessThan">
      <formula>0.005</formula>
    </cfRule>
  </conditionalFormatting>
  <conditionalFormatting sqref="H18 H56 E18:F18 F21">
    <cfRule type="cellIs" dxfId="0" priority="5" stopIfTrue="1" operator="equal">
      <formula>0</formula>
    </cfRule>
  </conditionalFormatting>
  <dataValidations count="1">
    <dataValidation type="custom" allowBlank="1" showInputMessage="1" showErrorMessage="1" errorTitle="Invalid rate" error="A value with an invalid decimal part_x000a_was entered." sqref="G8:G13 G16:G56" xr:uid="{00000000-0002-0000-1500-000000000000}">
      <formula1>(G8)-TRUNC(G8,2)=0</formula1>
    </dataValidation>
  </dataValidations>
  <pageMargins left="0.70866141732283505" right="0.70866141732283505" top="0.74803149606299202" bottom="0.74803149606299202" header="0.31496062992126" footer="0.31496062992126"/>
  <pageSetup paperSize="9" firstPageNumber="110" orientation="portrait" useFirstPageNumber="1" r:id="rId1"/>
  <headerFooter>
    <oddHeader>&amp;LTender
Part 2: Pricing Data&amp;RC2.2
Bill Of Quantities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Direct Cost</vt:lpstr>
      <vt:lpstr>1200</vt:lpstr>
      <vt:lpstr>1300</vt:lpstr>
      <vt:lpstr>1400</vt:lpstr>
      <vt:lpstr>1400&amp;</vt:lpstr>
      <vt:lpstr>1500</vt:lpstr>
      <vt:lpstr>1600</vt:lpstr>
      <vt:lpstr>1700</vt:lpstr>
      <vt:lpstr>1800</vt:lpstr>
      <vt:lpstr>2100</vt:lpstr>
      <vt:lpstr>2200</vt:lpstr>
      <vt:lpstr>2300</vt:lpstr>
      <vt:lpstr>3100</vt:lpstr>
      <vt:lpstr>3300</vt:lpstr>
      <vt:lpstr>3400</vt:lpstr>
      <vt:lpstr>3600</vt:lpstr>
      <vt:lpstr>5600</vt:lpstr>
      <vt:lpstr>5700</vt:lpstr>
      <vt:lpstr>5900</vt:lpstr>
      <vt:lpstr>7300</vt:lpstr>
      <vt:lpstr>8100</vt:lpstr>
      <vt:lpstr>1200!Print_Area</vt:lpstr>
      <vt:lpstr>1300!Print_Area</vt:lpstr>
      <vt:lpstr>1400!Print_Area</vt:lpstr>
      <vt:lpstr>1400&amp;!Print_Area</vt:lpstr>
      <vt:lpstr>1500!Print_Area</vt:lpstr>
      <vt:lpstr>1600!Print_Area</vt:lpstr>
      <vt:lpstr>1700!Print_Area</vt:lpstr>
      <vt:lpstr>2100!Print_Area</vt:lpstr>
      <vt:lpstr>2200!Print_Area</vt:lpstr>
      <vt:lpstr>2300!Print_Area</vt:lpstr>
      <vt:lpstr>3100!Print_Area</vt:lpstr>
      <vt:lpstr>3300!Print_Area</vt:lpstr>
      <vt:lpstr>3400!Print_Area</vt:lpstr>
      <vt:lpstr>3600!Print_Area</vt:lpstr>
      <vt:lpstr>5600!Print_Area</vt:lpstr>
      <vt:lpstr>5700!Print_Area</vt:lpstr>
      <vt:lpstr>5900!Print_Area</vt:lpstr>
      <vt:lpstr>7300!Print_Area</vt:lpstr>
      <vt:lpstr>8100!Print_Area</vt:lpstr>
      <vt:lpstr>Direct Cost!Print_Area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Taurai Kanyumbu</dc:creator>
  <cp:lastModifiedBy>Sbonelo Mbambo</cp:lastModifiedBy>
  <cp:lastPrinted>2024-10-30T06:16:32Z</cp:lastPrinted>
  <dcterms:created xsi:type="dcterms:W3CDTF">1997-05-19T06:31:34Z</dcterms:created>
  <dcterms:modified xsi:type="dcterms:W3CDTF">2024-10-30T06:30:25Z</dcterms:modified>
</cp:coreProperties>
</file>