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xl/webextensions/webextension2.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codeName="ThisWorkbook" defaultThemeVersion="124226"/>
  <mc:AlternateContent xmlns:mc="http://schemas.openxmlformats.org/markup-compatibility/2006">
    <mc:Choice Requires="x15">
      <x15ac:absPath xmlns:x15ac="http://schemas.microsoft.com/office/spreadsheetml/2010/11/ac" url="N:\Bloemfontein\Projects\33338-39999 DELTEK\34609 Kgotsong Outfall Sewer\ADMIN\TENDER DOCUMENT\1. Final Sections To Be Uploaded &amp; Printed\"/>
    </mc:Choice>
  </mc:AlternateContent>
  <xr:revisionPtr revIDLastSave="0" documentId="13_ncr:1_{F9A546D3-646E-4B43-87EA-AABD6A084649}" xr6:coauthVersionLast="47" xr6:coauthVersionMax="47" xr10:uidLastSave="{00000000-0000-0000-0000-000000000000}"/>
  <bookViews>
    <workbookView xWindow="-110" yWindow="-110" windowWidth="25820" windowHeight="13900" tabRatio="936" firstSheet="8" activeTab="12" xr2:uid="{00000000-000D-0000-FFFF-FFFF00000000}"/>
  </bookViews>
  <sheets>
    <sheet name="1.PRELIMINARY &amp; GENERAL" sheetId="32" r:id="rId1"/>
    <sheet name="2.SITE CLEARANCE" sheetId="3" r:id="rId2"/>
    <sheet name="3.SEWER MAINS - EARTHWORKS" sheetId="6" r:id="rId3"/>
    <sheet name="4.SEWER MAINS - SEWERS" sheetId="7" r:id="rId4"/>
    <sheet name="5.SEWER MAINS - BEDDING" sheetId="8" r:id="rId5"/>
    <sheet name="6.HORISONTAL DRILLING" sheetId="72" r:id="rId6"/>
    <sheet name="7.PIPE CRACKING" sheetId="85" r:id="rId7"/>
    <sheet name="8.SECTION-1700" sheetId="75" r:id="rId8"/>
    <sheet name="9.SECTION-2100 " sheetId="76" r:id="rId9"/>
    <sheet name="10.SECTION-2200 " sheetId="77" r:id="rId10"/>
    <sheet name="11.SECTION-2300 " sheetId="78" r:id="rId11"/>
    <sheet name="12.SECTION-3300" sheetId="79" r:id="rId12"/>
    <sheet name="13.SECTION-3400" sheetId="80" r:id="rId13"/>
    <sheet name="14.SECTION-3500" sheetId="81" r:id="rId14"/>
    <sheet name="15.SECTION-5100 " sheetId="82" r:id="rId15"/>
    <sheet name="16.SECTION-7300 " sheetId="83" r:id="rId16"/>
    <sheet name="17.SECTION-8100 " sheetId="84" r:id="rId17"/>
    <sheet name="Summary" sheetId="31" r:id="rId18"/>
  </sheets>
  <externalReferences>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s>
  <definedNames>
    <definedName name="\A">[1]Sched2!#REF!</definedName>
    <definedName name="\B">[1]Sched2!#REF!</definedName>
    <definedName name="\C">[1]Sched2!#REF!</definedName>
    <definedName name="\D">[1]Sched2!#REF!</definedName>
    <definedName name="\E">[1]Sched2!#REF!</definedName>
    <definedName name="\F">[1]Sched2!#REF!</definedName>
    <definedName name="\G">[1]Sched2!#REF!</definedName>
    <definedName name="\H">[1]Sched2!#REF!</definedName>
    <definedName name="\J">[1]Sched2!#REF!</definedName>
    <definedName name="\K">[1]Sched2!#REF!</definedName>
    <definedName name="\Q">[1]Sched2!#REF!</definedName>
    <definedName name="_">'[2]Schedule 5'!#REF!</definedName>
    <definedName name="___hhh2">#REF!</definedName>
    <definedName name="___SEC1200">#REF!</definedName>
    <definedName name="__hhh2">#REF!</definedName>
    <definedName name="__SEC1200">#N/A</definedName>
    <definedName name="_1">#REF!</definedName>
    <definedName name="_1SCHEDULE_1">#REF!</definedName>
    <definedName name="_2SCHEDULE_2">#REF!</definedName>
    <definedName name="_xlnm._FilterDatabase" localSheetId="9" hidden="1">'10.SECTION-2200 '!$A$2:$E$83</definedName>
    <definedName name="_xlnm._FilterDatabase" localSheetId="10" hidden="1">'11.SECTION-2300 '!$A$2:$E$72</definedName>
    <definedName name="_xlnm._FilterDatabase" localSheetId="11" hidden="1">'12.SECTION-3300'!$A$2:$E$89</definedName>
    <definedName name="_xlnm._FilterDatabase" localSheetId="12" hidden="1">'13.SECTION-3400'!$A$2:$E$80</definedName>
    <definedName name="_xlnm._FilterDatabase" localSheetId="13" hidden="1">'14.SECTION-3500'!$A$2:$E$89</definedName>
    <definedName name="_xlnm._FilterDatabase" localSheetId="14" hidden="1">'15.SECTION-5100 '!$A$2:$E$89</definedName>
    <definedName name="_xlnm._FilterDatabase" localSheetId="15" hidden="1">'16.SECTION-7300 '!$A$2:$E$88</definedName>
    <definedName name="_xlnm._FilterDatabase" localSheetId="16" hidden="1">'17.SECTION-8100 '!$A$2:$E$88</definedName>
    <definedName name="_xlnm._FilterDatabase" localSheetId="2" hidden="1">'3.SEWER MAINS - EARTHWORKS'!$A$2:$E$222</definedName>
    <definedName name="_xlnm._FilterDatabase" localSheetId="3" hidden="1">'4.SEWER MAINS - SEWERS'!$A$2:$E$246</definedName>
    <definedName name="_xlnm._FilterDatabase" localSheetId="4" hidden="1">'5.SEWER MAINS - BEDDING'!$A$2:$E$85</definedName>
    <definedName name="_xlnm._FilterDatabase" localSheetId="5" hidden="1">'6.HORISONTAL DRILLING'!$A$2:$E$82</definedName>
    <definedName name="_xlnm._FilterDatabase" localSheetId="6" hidden="1">'7.PIPE CRACKING'!$A$2:$E$70</definedName>
    <definedName name="_xlnm._FilterDatabase" localSheetId="7" hidden="1">'8.SECTION-1700'!$A$3:$E$87</definedName>
    <definedName name="_xlnm._FilterDatabase" localSheetId="8" hidden="1">'9.SECTION-2100 '!$A$2:$E$88</definedName>
    <definedName name="_hhh2">#REF!</definedName>
    <definedName name="_Key1" localSheetId="17" hidden="1">#REF!</definedName>
    <definedName name="_Key1" hidden="1">#REF!</definedName>
    <definedName name="_Order1" hidden="1">255</definedName>
    <definedName name="_Parse_Out" hidden="1">#REF!</definedName>
    <definedName name="_SEC1200">#REF!</definedName>
    <definedName name="_Sort" localSheetId="17" hidden="1">#REF!</definedName>
    <definedName name="_Sort" hidden="1">#REF!</definedName>
    <definedName name="_t1">[3]Tender!$A$1:$G$105</definedName>
    <definedName name="_VO6">#REF!</definedName>
    <definedName name="ag">'[2]Schedule 4'!$A$1</definedName>
    <definedName name="BIGEN_AFRICA_no">'[4]EC 7'!$F$14</definedName>
    <definedName name="ClientAddress">[5]Input!$B$12</definedName>
    <definedName name="ClientVATNo">[5]Input!$B$13</definedName>
    <definedName name="Contract_Description">'[4]EC 7'!$F$15</definedName>
    <definedName name="CONTRACT_NAME">'[4]EC 1'!#REF!</definedName>
    <definedName name="Contract_no">'[4]EC 7'!$F$13</definedName>
    <definedName name="data">#REF!</definedName>
    <definedName name="data1">#REF!</definedName>
    <definedName name="data2">#REF!</definedName>
    <definedName name="data64">[6]Invoice!$D$39</definedName>
    <definedName name="data8">[7]Invoice!$E$12</definedName>
    <definedName name="Date">'[4]EC 1'!#REF!</definedName>
    <definedName name="dflt1">'[6]Customize Your Invoice'!$E$22</definedName>
    <definedName name="dflt4">'[6]Customize Your Invoice'!$E$26</definedName>
    <definedName name="dflt5">'[6]Customize Your Invoice'!$E$27</definedName>
    <definedName name="dflt6">'[6]Customize Your Invoice'!$D$28</definedName>
    <definedName name="dflt7">'[6]Customize Your Invoice'!$G$27</definedName>
    <definedName name="Evaluation">#REF!</definedName>
    <definedName name="hhh">#REF!</definedName>
    <definedName name="InvPeriod">[5]Input!$B$14</definedName>
    <definedName name="Print">#N/A</definedName>
    <definedName name="_xlnm.Print_Area" localSheetId="0">'1.PRELIMINARY &amp; GENERAL'!$A$2:$G$405</definedName>
    <definedName name="_xlnm.Print_Area" localSheetId="9">'10.SECTION-2200 '!$A$2:$G$83</definedName>
    <definedName name="_xlnm.Print_Area" localSheetId="10">'11.SECTION-2300 '!$A$2:$G$72</definedName>
    <definedName name="_xlnm.Print_Area" localSheetId="11">'12.SECTION-3300'!$A$2:$G$89</definedName>
    <definedName name="_xlnm.Print_Area" localSheetId="12">'13.SECTION-3400'!$A$2:$G$80</definedName>
    <definedName name="_xlnm.Print_Area" localSheetId="13">'14.SECTION-3500'!$A$2:$G$89</definedName>
    <definedName name="_xlnm.Print_Area" localSheetId="14">'15.SECTION-5100 '!$A$2:$G$89</definedName>
    <definedName name="_xlnm.Print_Area" localSheetId="15">'16.SECTION-7300 '!$A$2:$G$88</definedName>
    <definedName name="_xlnm.Print_Area" localSheetId="16">'17.SECTION-8100 '!$A$2:$G$88</definedName>
    <definedName name="_xlnm.Print_Area" localSheetId="1">'2.SITE CLEARANCE'!$A$2:$G$85</definedName>
    <definedName name="_xlnm.Print_Area" localSheetId="2">'3.SEWER MAINS - EARTHWORKS'!$A$2:$G$222</definedName>
    <definedName name="_xlnm.Print_Area" localSheetId="3">'4.SEWER MAINS - SEWERS'!$A$2:$G$163</definedName>
    <definedName name="_xlnm.Print_Area" localSheetId="4">'5.SEWER MAINS - BEDDING'!$A$2:$G$85</definedName>
    <definedName name="_xlnm.Print_Area" localSheetId="5">'6.HORISONTAL DRILLING'!$A$2:$G$82</definedName>
    <definedName name="_xlnm.Print_Area" localSheetId="6">'7.PIPE CRACKING'!$A$2:$G$70</definedName>
    <definedName name="_xlnm.Print_Area" localSheetId="7">'8.SECTION-1700'!$A$2:$G$87</definedName>
    <definedName name="_xlnm.Print_Area" localSheetId="8">'9.SECTION-2100 '!$A$2:$G$88</definedName>
    <definedName name="_xlnm.Print_Area" localSheetId="17">Summary!$A$2:$B$37</definedName>
    <definedName name="_xlnm.Print_Area">#REF!</definedName>
    <definedName name="Print_Area1">[8]SPCSummary!#REF!</definedName>
    <definedName name="Print_Area2">[8]SPCSummary!#REF!</definedName>
    <definedName name="_xlnm.Print_Titles" localSheetId="0">'1.PRELIMINARY &amp; GENERAL'!$2:$3</definedName>
    <definedName name="_xlnm.Print_Titles" localSheetId="9">'10.SECTION-2200 '!$2:$2</definedName>
    <definedName name="_xlnm.Print_Titles" localSheetId="10">'11.SECTION-2300 '!$2:$2</definedName>
    <definedName name="_xlnm.Print_Titles" localSheetId="11">'12.SECTION-3300'!$2:$2</definedName>
    <definedName name="_xlnm.Print_Titles" localSheetId="12">'13.SECTION-3400'!$2:$2</definedName>
    <definedName name="_xlnm.Print_Titles" localSheetId="13">'14.SECTION-3500'!$2:$2</definedName>
    <definedName name="_xlnm.Print_Titles" localSheetId="14">'15.SECTION-5100 '!$2:$2</definedName>
    <definedName name="_xlnm.Print_Titles" localSheetId="15">'16.SECTION-7300 '!$2:$2</definedName>
    <definedName name="_xlnm.Print_Titles" localSheetId="16">'17.SECTION-8100 '!$2:$2</definedName>
    <definedName name="_xlnm.Print_Titles" localSheetId="1">'2.SITE CLEARANCE'!$2:$2</definedName>
    <definedName name="_xlnm.Print_Titles" localSheetId="2">'3.SEWER MAINS - EARTHWORKS'!$2:$3</definedName>
    <definedName name="_xlnm.Print_Titles" localSheetId="3">'4.SEWER MAINS - SEWERS'!$2:$2</definedName>
    <definedName name="_xlnm.Print_Titles" localSheetId="4">'5.SEWER MAINS - BEDDING'!$2:$2</definedName>
    <definedName name="_xlnm.Print_Titles" localSheetId="5">'6.HORISONTAL DRILLING'!$2:$2</definedName>
    <definedName name="_xlnm.Print_Titles" localSheetId="6">'7.PIPE CRACKING'!$2:$2</definedName>
    <definedName name="_xlnm.Print_Titles" localSheetId="7">'8.SECTION-1700'!$3:$3</definedName>
    <definedName name="_xlnm.Print_Titles" localSheetId="8">'9.SECTION-2100 '!$2:$2</definedName>
    <definedName name="_xlnm.Print_Titles">#N/A</definedName>
    <definedName name="Tender">#REF!</definedName>
    <definedName name="tender1">#REF!</definedName>
    <definedName name="TEST">"AutoShape 7"</definedName>
    <definedName name="TotalA">[9]Summary!$E$41</definedName>
    <definedName name="VATRate">[10]Input!$D$29</definedName>
    <definedName name="VATStatus">[10]Input!$B$29</definedName>
    <definedName name="vital5">'[6]Customize Your Invoice'!$E$15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43" i="72" l="1"/>
  <c r="G40" i="7"/>
  <c r="G41" i="7"/>
  <c r="G42" i="7"/>
  <c r="G43" i="7"/>
  <c r="G44" i="7"/>
  <c r="G45" i="7"/>
  <c r="G46" i="7"/>
  <c r="G47" i="7"/>
  <c r="G48" i="7"/>
  <c r="G39" i="7"/>
  <c r="G16" i="7"/>
  <c r="G17" i="7"/>
  <c r="G18" i="7"/>
  <c r="G19" i="7"/>
  <c r="G20" i="7"/>
  <c r="G21" i="7"/>
  <c r="G22" i="7"/>
  <c r="G23" i="7"/>
  <c r="G24" i="7"/>
  <c r="G25" i="7"/>
  <c r="G26" i="7"/>
  <c r="G15" i="7"/>
  <c r="E220" i="32"/>
  <c r="G18" i="83"/>
  <c r="E15" i="83"/>
  <c r="G15" i="83" s="1"/>
  <c r="E11" i="83"/>
  <c r="G11" i="83" s="1"/>
  <c r="G10" i="82"/>
  <c r="G13" i="79"/>
  <c r="E47" i="85"/>
  <c r="E72" i="3"/>
  <c r="G63" i="77"/>
  <c r="A15" i="31"/>
  <c r="E41" i="85"/>
  <c r="E43" i="85" s="1"/>
  <c r="G43" i="85" s="1"/>
  <c r="G25" i="85"/>
  <c r="G32" i="72"/>
  <c r="A16" i="31"/>
  <c r="G47" i="85"/>
  <c r="G39" i="85"/>
  <c r="G37" i="85"/>
  <c r="G35" i="85"/>
  <c r="G41" i="85" l="1"/>
  <c r="G19" i="85"/>
  <c r="G31" i="85"/>
  <c r="G29" i="85"/>
  <c r="G27" i="85"/>
  <c r="G15" i="85"/>
  <c r="G11" i="85"/>
  <c r="B16" i="31" l="1"/>
  <c r="E105" i="6"/>
  <c r="E103" i="6"/>
  <c r="E101" i="6"/>
  <c r="I12" i="6"/>
  <c r="G43" i="72" l="1"/>
  <c r="G25" i="78"/>
  <c r="G38" i="72"/>
  <c r="G36" i="72"/>
  <c r="G226" i="32"/>
  <c r="E228" i="32" s="1"/>
  <c r="G71" i="6"/>
  <c r="G69" i="6"/>
  <c r="G67" i="6"/>
  <c r="G65" i="6"/>
  <c r="E57" i="6"/>
  <c r="E13" i="6"/>
  <c r="B24" i="31" l="1"/>
  <c r="G12" i="80"/>
  <c r="G55" i="78"/>
  <c r="G49" i="78"/>
  <c r="G47" i="78"/>
  <c r="G39" i="78"/>
  <c r="G37" i="78"/>
  <c r="G31" i="78"/>
  <c r="G39" i="77"/>
  <c r="G35" i="77"/>
  <c r="G23" i="77"/>
  <c r="G11" i="76"/>
  <c r="G34" i="72"/>
  <c r="G24" i="72"/>
  <c r="G23" i="72"/>
  <c r="G22" i="72"/>
  <c r="G174" i="6"/>
  <c r="G170" i="6"/>
  <c r="G168" i="6"/>
  <c r="G166" i="6"/>
  <c r="G164" i="6"/>
  <c r="G156" i="6"/>
  <c r="G150" i="6"/>
  <c r="G126" i="6"/>
  <c r="G125" i="6"/>
  <c r="G123" i="6"/>
  <c r="G117" i="6"/>
  <c r="G113" i="6"/>
  <c r="G111" i="6"/>
  <c r="G109" i="6"/>
  <c r="G107" i="6"/>
  <c r="G105" i="6"/>
  <c r="G103" i="6"/>
  <c r="G101" i="6"/>
  <c r="G91" i="6"/>
  <c r="G89" i="6"/>
  <c r="G87" i="6"/>
  <c r="G85" i="6"/>
  <c r="G83" i="6"/>
  <c r="G81" i="6"/>
  <c r="G79" i="6"/>
  <c r="G63" i="6"/>
  <c r="G61" i="6"/>
  <c r="G59" i="6"/>
  <c r="G57" i="6"/>
  <c r="G51" i="6"/>
  <c r="G49" i="6"/>
  <c r="G11" i="84"/>
  <c r="E14" i="84" s="1"/>
  <c r="G194" i="32"/>
  <c r="G206" i="32"/>
  <c r="B26" i="31" l="1"/>
  <c r="B14" i="31"/>
  <c r="B15" i="31"/>
  <c r="G74" i="6"/>
  <c r="A26" i="31"/>
  <c r="A25" i="31"/>
  <c r="A24" i="31"/>
  <c r="A23" i="31"/>
  <c r="A22" i="31"/>
  <c r="A21" i="31"/>
  <c r="A20" i="31"/>
  <c r="A19" i="31"/>
  <c r="A18" i="31"/>
  <c r="A17" i="31"/>
  <c r="B25" i="31"/>
  <c r="G15" i="81"/>
  <c r="E11" i="81"/>
  <c r="G11" i="81" s="1"/>
  <c r="B23" i="31" s="1"/>
  <c r="G33" i="80"/>
  <c r="G29" i="80"/>
  <c r="G25" i="80"/>
  <c r="G37" i="79"/>
  <c r="G19" i="79"/>
  <c r="G43" i="78"/>
  <c r="G23" i="78"/>
  <c r="G21" i="78"/>
  <c r="B22" i="31" l="1"/>
  <c r="B21" i="31"/>
  <c r="G19" i="78"/>
  <c r="G17" i="78"/>
  <c r="G11" i="78"/>
  <c r="G9" i="78"/>
  <c r="G61" i="77"/>
  <c r="G47" i="77"/>
  <c r="G46" i="77"/>
  <c r="G44" i="77"/>
  <c r="E29" i="77"/>
  <c r="G29" i="77" s="1"/>
  <c r="G22" i="77"/>
  <c r="G21" i="77"/>
  <c r="G20" i="77"/>
  <c r="E11" i="77"/>
  <c r="G15" i="76"/>
  <c r="B18" i="31" s="1"/>
  <c r="B20" i="31" l="1"/>
  <c r="E13" i="77"/>
  <c r="G13" i="77" s="1"/>
  <c r="G11" i="77"/>
  <c r="G22" i="75"/>
  <c r="E14" i="75"/>
  <c r="B19" i="31" l="1"/>
  <c r="B17" i="31"/>
  <c r="G222" i="32" l="1"/>
  <c r="E224" i="32" s="1"/>
  <c r="G249" i="32"/>
  <c r="A10" i="31" l="1"/>
  <c r="G212" i="32" l="1"/>
  <c r="E214" i="32" s="1"/>
  <c r="A14" i="31" l="1"/>
  <c r="A13" i="31"/>
  <c r="A12" i="31"/>
  <c r="B11" i="31" l="1"/>
  <c r="E208" i="32" l="1"/>
  <c r="E204" i="32"/>
  <c r="G81" i="7"/>
  <c r="A11" i="31"/>
  <c r="B10" i="31" l="1"/>
  <c r="G82" i="7"/>
  <c r="G162" i="7" s="1"/>
  <c r="B13" i="31" s="1"/>
  <c r="G75" i="6" l="1"/>
  <c r="G145" i="6" s="1"/>
  <c r="G146" i="6" l="1"/>
  <c r="G222" i="6" s="1"/>
  <c r="B12" i="31" s="1"/>
  <c r="B28" i="31" s="1"/>
  <c r="B33" i="31" s="1"/>
  <c r="B31" i="31" l="1"/>
  <c r="B32" i="31" s="1"/>
  <c r="B34" i="31" s="1"/>
  <c r="B35" i="31" l="1"/>
  <c r="B36" i="31" s="1"/>
</calcChain>
</file>

<file path=xl/sharedStrings.xml><?xml version="1.0" encoding="utf-8"?>
<sst xmlns="http://schemas.openxmlformats.org/spreadsheetml/2006/main" count="1191" uniqueCount="672">
  <si>
    <t>c) Nameboard as per drawing</t>
  </si>
  <si>
    <t xml:space="preserve">SECTION 1: PRELIMINARY AND GENERAL </t>
  </si>
  <si>
    <t>ITEM NO</t>
  </si>
  <si>
    <t>PAYMENT</t>
  </si>
  <si>
    <t>DESCRIPTION</t>
  </si>
  <si>
    <t>UNIT</t>
  </si>
  <si>
    <t>QTY</t>
  </si>
  <si>
    <t>SABS 1200A</t>
  </si>
  <si>
    <t>8.3 PSA 8.2.1</t>
  </si>
  <si>
    <t>SCHEDULED FIXED-CHARGE AND VALUE-RELATED ITEMS</t>
  </si>
  <si>
    <t>8.3.1</t>
  </si>
  <si>
    <t>Contractual Requirements</t>
  </si>
  <si>
    <t>Fixed Items</t>
  </si>
  <si>
    <t>PSA 8.3.1a</t>
  </si>
  <si>
    <t xml:space="preserve"> Sum</t>
  </si>
  <si>
    <t>Establishment of Facilities on the Site</t>
  </si>
  <si>
    <t>PSA 8.3.2.1</t>
  </si>
  <si>
    <t>Facilities for Engineer</t>
  </si>
  <si>
    <t>PSAB 3.2</t>
  </si>
  <si>
    <t>a) Furnished office for Resident Engineer suitable for site meetings</t>
  </si>
  <si>
    <t>PSAB 4.1</t>
  </si>
  <si>
    <t>PSAB 3.1 PSAB 5.1</t>
  </si>
  <si>
    <t>d) Two survey assistants and equipment</t>
  </si>
  <si>
    <t xml:space="preserve">PSAB 3.2 </t>
  </si>
  <si>
    <t>e) One Carport as specified</t>
  </si>
  <si>
    <t>PS 15.1</t>
  </si>
  <si>
    <t>f) Provision of monthly as-built" records to the Engineer"</t>
  </si>
  <si>
    <t>g) Ablution and latrine facilities</t>
  </si>
  <si>
    <t>Sum</t>
  </si>
  <si>
    <t>Facilities for Contractor</t>
  </si>
  <si>
    <t>PS 6.2 PSA 4.2</t>
  </si>
  <si>
    <t>a) Offices and storage sheds</t>
  </si>
  <si>
    <t>b) Workshops</t>
  </si>
  <si>
    <t>PS 6.3</t>
  </si>
  <si>
    <t>d) Living accommodation</t>
  </si>
  <si>
    <t>e) Ablution and latrine facilities</t>
  </si>
  <si>
    <t>f) Tools and equipment</t>
  </si>
  <si>
    <t>PS 6.1</t>
  </si>
  <si>
    <t>g) Water supplies, electric power and communications</t>
  </si>
  <si>
    <t>h) Dealing with water (Subclause 5.5)</t>
  </si>
  <si>
    <t>TOTAL CARRIED FORWARD</t>
  </si>
  <si>
    <t>BROUGHT FORWARD</t>
  </si>
  <si>
    <t>PS 8.6</t>
  </si>
  <si>
    <t>i) Access (Subclause 5.8)</t>
  </si>
  <si>
    <t>PS 5</t>
  </si>
  <si>
    <t>8.3.3 PSA 8.8.5</t>
  </si>
  <si>
    <t>8.3.4</t>
  </si>
  <si>
    <t>PSA 8.4 PSA 8.2.2</t>
  </si>
  <si>
    <t>SCHEDULED TIME-RELATED ITEMS</t>
  </si>
  <si>
    <t>8.4.1</t>
  </si>
  <si>
    <t xml:space="preserve">Month </t>
  </si>
  <si>
    <t>8.4.2</t>
  </si>
  <si>
    <t>Operation and Maintenance of Facilities on Site, for Duration of Construction, except where otherwise stated</t>
  </si>
  <si>
    <t>PSA 8.4.2.1</t>
  </si>
  <si>
    <t>Month</t>
  </si>
  <si>
    <t>b) One Cellular phone</t>
  </si>
  <si>
    <t xml:space="preserve"> </t>
  </si>
  <si>
    <t>PSA 8.4.2.2</t>
  </si>
  <si>
    <t>l) Digital camera to take digital photographs of existing stuctures, roads and obstructions on the pipeline routes and submit to Engineer</t>
  </si>
  <si>
    <t>8.4.3</t>
  </si>
  <si>
    <t>Supervision for Duration of Construction</t>
  </si>
  <si>
    <t>8.4.4</t>
  </si>
  <si>
    <t>Company and Head Office Overhead Costs for the Duration of the Contract</t>
  </si>
  <si>
    <t>8.4.5 PSA 8.8.5</t>
  </si>
  <si>
    <t>PSA 8.6</t>
  </si>
  <si>
    <t>PRIME COST ITEMS</t>
  </si>
  <si>
    <t>P C Sum</t>
  </si>
  <si>
    <t xml:space="preserve"> %</t>
  </si>
  <si>
    <t>Prov Sum</t>
  </si>
  <si>
    <t>PSA 8.8</t>
  </si>
  <si>
    <t>TEMPORARY WORKS</t>
  </si>
  <si>
    <t>PSA 8.2.2</t>
  </si>
  <si>
    <t>PSA 8.8.4</t>
  </si>
  <si>
    <t>Existing Services</t>
  </si>
  <si>
    <t>PSA 5.4</t>
  </si>
  <si>
    <t>d) Temporary protection, as required in terms of the project specification, of exposed services</t>
  </si>
  <si>
    <t>PSA 8.9</t>
  </si>
  <si>
    <t>ADDITIONAL SURVEY</t>
  </si>
  <si>
    <t xml:space="preserve"> a) As instructed by the Engineer</t>
  </si>
  <si>
    <t xml:space="preserve"> b) Overheads, charges and profit on item (a) above</t>
  </si>
  <si>
    <t>%</t>
  </si>
  <si>
    <t>PSPA</t>
  </si>
  <si>
    <t>Site finishing</t>
  </si>
  <si>
    <t>Compliance with OHS Act and regulations (incl. the construction regulations, 2003)</t>
  </si>
  <si>
    <t>SABS 1200 C</t>
  </si>
  <si>
    <t>SCHEDULED ITEMS</t>
  </si>
  <si>
    <t>8.2.1 PSC 3.1</t>
  </si>
  <si>
    <t xml:space="preserve"> ha</t>
  </si>
  <si>
    <t>PSC 5.1</t>
  </si>
  <si>
    <t>PSC 8.2.5</t>
  </si>
  <si>
    <t>Take down existing fences and re-erect after completion of the works to original state</t>
  </si>
  <si>
    <t xml:space="preserve"> m</t>
  </si>
  <si>
    <t>PSC 8.2.8</t>
  </si>
  <si>
    <t xml:space="preserve"> No</t>
  </si>
  <si>
    <t xml:space="preserve"> m²</t>
  </si>
  <si>
    <t>SABS 1200 DB</t>
  </si>
  <si>
    <t>8.2 PS 8.8</t>
  </si>
  <si>
    <t>PSDB8.3.2 PS 3</t>
  </si>
  <si>
    <t>Excavation (PS DB 8.3.3.4)</t>
  </si>
  <si>
    <t>PSDB8.2.4 PSLB3.4.1</t>
  </si>
  <si>
    <t>a) Excavate in all materials for trenches, backfill, compact, and dispose of surplus material, for pipes up to 700mm dia. for total trench depth</t>
  </si>
  <si>
    <t>1) Exceeding 0,0m but not exceeding 1,0m</t>
  </si>
  <si>
    <t xml:space="preserve"> m³</t>
  </si>
  <si>
    <t>2) Exceeding 1,0m but not exceeding 2,0m</t>
  </si>
  <si>
    <t>3) Exceeding 2,0m but not exceeding 3,0m</t>
  </si>
  <si>
    <t>b) Extra-over items a) above for</t>
  </si>
  <si>
    <t>PLIS</t>
  </si>
  <si>
    <t>c) Excavate and dispose of unsuitable material from trench bottom (provisional)</t>
  </si>
  <si>
    <t xml:space="preserve">d) Hand excavation to expose existing services in a careful manner </t>
  </si>
  <si>
    <t>f) Extra-over item e) above for</t>
  </si>
  <si>
    <t>PSDB8.3.3</t>
  </si>
  <si>
    <t>Excavation Ancillaries</t>
  </si>
  <si>
    <t>Make up deficiency in backfill material (provisional)</t>
  </si>
  <si>
    <t>8.3.3.3</t>
  </si>
  <si>
    <t>a) Services that intersect a trench</t>
  </si>
  <si>
    <t>i) Water pipe</t>
  </si>
  <si>
    <t>ii) Sewer pipe</t>
  </si>
  <si>
    <t>iii) Stormwater pipe</t>
  </si>
  <si>
    <t>iv) HT Underground cable</t>
  </si>
  <si>
    <t>v) HT Overhead cable</t>
  </si>
  <si>
    <t>vi) LT Underground cable</t>
  </si>
  <si>
    <t>vii) LT Overhead cable</t>
  </si>
  <si>
    <t>viii) Telkom underground cable</t>
  </si>
  <si>
    <t>ix) Telkom overhead cable</t>
  </si>
  <si>
    <t>b) Services that adjoin a trench</t>
  </si>
  <si>
    <t>8.3.6</t>
  </si>
  <si>
    <t>Finishing</t>
  </si>
  <si>
    <t>No</t>
  </si>
  <si>
    <t>m</t>
  </si>
  <si>
    <t>PSDB 8.3.2</t>
  </si>
  <si>
    <t>4) Exceeding 3,0m but not exceeding 4,0m</t>
  </si>
  <si>
    <t>PSDB 3.1</t>
  </si>
  <si>
    <t>8.3.2</t>
  </si>
  <si>
    <t>e) Excavate in all materials for combined sewer and water pipe trenches, backfill, compact and dispose of surplus material (as alternative)</t>
  </si>
  <si>
    <t>8.3.3.1</t>
  </si>
  <si>
    <t>a) From other necessary excavations on site</t>
  </si>
  <si>
    <t>8.3.6.1</t>
  </si>
  <si>
    <t>m²</t>
  </si>
  <si>
    <t>Underdrains</t>
  </si>
  <si>
    <t>SABS 1200 LD</t>
  </si>
  <si>
    <t>1200 LD PS 10.6(4)</t>
  </si>
  <si>
    <t>SEWERS</t>
  </si>
  <si>
    <t>8.2.1</t>
  </si>
  <si>
    <t>8.2.2</t>
  </si>
  <si>
    <t>8.2.7</t>
  </si>
  <si>
    <t>Encasing of pipes in concrete</t>
  </si>
  <si>
    <t>8.2.8</t>
  </si>
  <si>
    <t>Anchor Blocks</t>
  </si>
  <si>
    <t>8.2.3 PSLD3.5.2</t>
  </si>
  <si>
    <t>MANHOLES</t>
  </si>
  <si>
    <t>PSLD3.5.8 PSLD5.6.3</t>
  </si>
  <si>
    <t>a) 0,00m and 1,00m</t>
  </si>
  <si>
    <t>b) 1,01m and 1,50m</t>
  </si>
  <si>
    <t>c) 1,51m and 2,00m</t>
  </si>
  <si>
    <t>d) 2,01m and 2,50m</t>
  </si>
  <si>
    <t>e) 2,51m and 3,00m</t>
  </si>
  <si>
    <t>f) 3,01m and 3,50m</t>
  </si>
  <si>
    <t>8.2.4</t>
  </si>
  <si>
    <t xml:space="preserve">Extra over Item 8.2.3 for Backdrops, etc. </t>
  </si>
  <si>
    <t>PSLD8.2.11</t>
  </si>
  <si>
    <t>SABS 1200 LB</t>
  </si>
  <si>
    <t>PS 10.6(3)</t>
  </si>
  <si>
    <t>8.2.1 PSLB3.4.1</t>
  </si>
  <si>
    <t>Provision of Bedding from Trench Excavation with unlimited free haul distance</t>
  </si>
  <si>
    <t>PSLB8.1.6</t>
  </si>
  <si>
    <t>a) Selected granular material</t>
  </si>
  <si>
    <t>PSLB 5.1.3.5</t>
  </si>
  <si>
    <t>b) Selected fill material</t>
  </si>
  <si>
    <t>Supply only of Bedding by Importation</t>
  </si>
  <si>
    <t>8.2.2.3</t>
  </si>
  <si>
    <t>From Commercial sources (Provisional)</t>
  </si>
  <si>
    <t>Encasing of Pipes in Concrete</t>
  </si>
  <si>
    <t>PSLB 8.2.6</t>
  </si>
  <si>
    <t>Encasing of Pipes in Soilcrete</t>
  </si>
  <si>
    <t>Description</t>
  </si>
  <si>
    <t>Amount</t>
  </si>
  <si>
    <t xml:space="preserve">Contractors all risk insurance provided by Contractor </t>
  </si>
  <si>
    <t>PSA 8.3.2</t>
  </si>
  <si>
    <t>PSAB 5.5</t>
  </si>
  <si>
    <t>Other fixed-charge obligations (Specify)</t>
  </si>
  <si>
    <t>Other Time-related Obligations (Specify)</t>
  </si>
  <si>
    <t>PS A
8.4.6</t>
  </si>
  <si>
    <t>Standing time costs</t>
  </si>
  <si>
    <t>a) Plant</t>
  </si>
  <si>
    <t>Sum/day</t>
  </si>
  <si>
    <t>b) Labour</t>
  </si>
  <si>
    <t>Dayworks</t>
  </si>
  <si>
    <t>hr</t>
  </si>
  <si>
    <t xml:space="preserve">   (iii) Truck 10m³ with operator</t>
  </si>
  <si>
    <t xml:space="preserve">   (iv) Concrete mixer 0.5m³</t>
  </si>
  <si>
    <t xml:space="preserve">   (v) Excavator 20T</t>
  </si>
  <si>
    <t xml:space="preserve">   (vi) Watercart 10 kl</t>
  </si>
  <si>
    <t xml:space="preserve">   (i)  Unskilled</t>
  </si>
  <si>
    <t xml:space="preserve">   (ii) Artisans</t>
  </si>
  <si>
    <t>c) Material</t>
  </si>
  <si>
    <t>c) Overheads, charges and profit on (c) above</t>
  </si>
  <si>
    <t>SUMS STATED PROVISIONIALLY BY ENGINEER</t>
  </si>
  <si>
    <t>(Paid only on discretion of the Employer)</t>
  </si>
  <si>
    <t>a) Relocation of existing services</t>
  </si>
  <si>
    <t>b) Overheads, charges and profit on item above</t>
  </si>
  <si>
    <t xml:space="preserve">  %</t>
  </si>
  <si>
    <t>a) Additional quality control test by approved laboratory instructed by the Engineer. (The cost of tests not conforming to standards shall not be included for payment)</t>
  </si>
  <si>
    <t>b) Contractor's superintendance and administration of item above</t>
  </si>
  <si>
    <t>HEALTH AND SAFETY</t>
  </si>
  <si>
    <t>PSA 8.12.1</t>
  </si>
  <si>
    <t>PSA 8.12.2</t>
  </si>
  <si>
    <t>PSA 8.12.3</t>
  </si>
  <si>
    <t>a) For connection between erf sewer collector and sewer mains at depths greater than 1,2 m according to detail on drawing</t>
  </si>
  <si>
    <t xml:space="preserve">   (iii) Survey assistants</t>
  </si>
  <si>
    <t>c) Accredited Training</t>
  </si>
  <si>
    <t>d) Overheads, charges and profit on item above</t>
  </si>
  <si>
    <t>c) Community Liason Services</t>
  </si>
  <si>
    <t>d) Project Steering Committee Allowance</t>
  </si>
  <si>
    <t>m³</t>
  </si>
  <si>
    <t>8.3.3</t>
  </si>
  <si>
    <r>
      <t>m</t>
    </r>
    <r>
      <rPr>
        <vertAlign val="superscript"/>
        <sz val="10"/>
        <rFont val="Arial"/>
        <family val="2"/>
      </rPr>
      <t>2</t>
    </r>
  </si>
  <si>
    <t>Allow for the cost compiling a Safety Plan as required in the specifications for the Principal Contractor / Contractor (All appointed sub - contractors to provide safety plans)</t>
  </si>
  <si>
    <t>Allow for the cost of a copy of OHS Act 85 of 1993 (Book or poster form. To be displayed in the site office)</t>
  </si>
  <si>
    <t>Allow for the costs of required Risk Assessments and method statements (Risk Assessments must include all Safe Work Procedures).</t>
  </si>
  <si>
    <t>Allow for the costs to compile all Health and Safety Inspection Registers for required tasks.</t>
  </si>
  <si>
    <t>HEALTH AND SAFETY TRAINING</t>
  </si>
  <si>
    <t>Allow for the costs of all revelant training on site.</t>
  </si>
  <si>
    <t>General Safety Induction Training of all employees on site</t>
  </si>
  <si>
    <t>First Aid Training</t>
  </si>
  <si>
    <t>No.</t>
  </si>
  <si>
    <t>Fire Fighting Training</t>
  </si>
  <si>
    <t>Weekly Toolbox Talks (to be conducted by Health and Safety Representative).</t>
  </si>
  <si>
    <t>Public Safety near construction site (to be conducted by Health and Safety Representative and CLO).</t>
  </si>
  <si>
    <t>ACCREDITED TRAINING OFF SITE</t>
  </si>
  <si>
    <t>First Aid Level 1</t>
  </si>
  <si>
    <t>Fire Fighting Level 1</t>
  </si>
  <si>
    <t>Health and Safety Representative</t>
  </si>
  <si>
    <t>Medical Certificates of Fitness for mobile plant / Construction vehicle operators</t>
  </si>
  <si>
    <t>Medical Certificates of Fitness for all Construction workers</t>
  </si>
  <si>
    <t>Drivers Certificates of Competency for moblie plant / construction vehicle operators</t>
  </si>
  <si>
    <t>SAFETY EQUIPMENT REQUIRED ON SITE</t>
  </si>
  <si>
    <t>First Aid Box (fully stocked)</t>
  </si>
  <si>
    <t>9.2.9Kg Dc STP Fire Extingguishers</t>
  </si>
  <si>
    <t>Dust Masks</t>
  </si>
  <si>
    <t>Safety Goggles</t>
  </si>
  <si>
    <t>Gloves (leather/PVC)</t>
  </si>
  <si>
    <t>Hard hats</t>
  </si>
  <si>
    <t>Barrier tape (Netting)</t>
  </si>
  <si>
    <t>Reflective Vests</t>
  </si>
  <si>
    <t>Traffic Control Sign Boards</t>
  </si>
  <si>
    <t>Prohibitive Symbolic Signs (near Diesel / Flammable  Fluid Storage).</t>
  </si>
  <si>
    <t>km</t>
  </si>
  <si>
    <t>Rodding eye manholes</t>
  </si>
  <si>
    <t xml:space="preserve">Supply and install rodding eye manholes </t>
  </si>
  <si>
    <t xml:space="preserve">complete including all excavations and </t>
  </si>
  <si>
    <t>Rate</t>
  </si>
  <si>
    <t>Rate Only</t>
  </si>
  <si>
    <t>Rate only</t>
  </si>
  <si>
    <r>
      <t>m</t>
    </r>
    <r>
      <rPr>
        <vertAlign val="superscript"/>
        <sz val="10"/>
        <rFont val="Arial"/>
        <family val="2"/>
      </rPr>
      <t>3</t>
    </r>
  </si>
  <si>
    <t>t</t>
  </si>
  <si>
    <t>Concrete kerbing:</t>
  </si>
  <si>
    <t>Cut and borrow to fill from existing road layers</t>
  </si>
  <si>
    <t>In layer thicknesses of 200 mm and less:</t>
  </si>
  <si>
    <t>Gravel selected layer compacted to:</t>
  </si>
  <si>
    <t xml:space="preserve">Chemical stabilization extra over unstabilized </t>
  </si>
  <si>
    <t>Chemical stabilizing agent:</t>
  </si>
  <si>
    <t>Stone pitching</t>
  </si>
  <si>
    <t>Concrete block paving:</t>
  </si>
  <si>
    <t>PC Sum</t>
  </si>
  <si>
    <t>Excavation for open drains:</t>
  </si>
  <si>
    <t>Clearing and shaping existing open drains (LI)</t>
  </si>
  <si>
    <t>Class 25 / 19 concrete (LI)</t>
  </si>
  <si>
    <t>Steel reinforcement:</t>
  </si>
  <si>
    <t>Welded steel fabric as shown on drawings</t>
  </si>
  <si>
    <t>number</t>
  </si>
  <si>
    <t>Benching</t>
  </si>
  <si>
    <t>Brickwork:</t>
  </si>
  <si>
    <t>from precast concrete</t>
  </si>
  <si>
    <t>Catchpits:</t>
  </si>
  <si>
    <t>kg</t>
  </si>
  <si>
    <t>Cast in situ concrete and formwork:</t>
  </si>
  <si>
    <t>Concrete pipe culverts:</t>
  </si>
  <si>
    <t>Backfilling:</t>
  </si>
  <si>
    <t>Excavation:</t>
  </si>
  <si>
    <t xml:space="preserve">c) Box culvetsup to and including 1.5m vertical </t>
  </si>
  <si>
    <t>a) Pipes with internal diameter up to and including 750mm</t>
  </si>
  <si>
    <t>Cleaning out of Hydraulic structures</t>
  </si>
  <si>
    <t>ha</t>
  </si>
  <si>
    <t>tree stumps:</t>
  </si>
  <si>
    <t xml:space="preserve">Removal and grubbing of large trees and </t>
  </si>
  <si>
    <t>50</t>
  </si>
  <si>
    <t>1) Supply of tanker trucks</t>
  </si>
  <si>
    <t>1</t>
  </si>
  <si>
    <t xml:space="preserve">1000 dia. Complete as per drawing for depth between: </t>
  </si>
  <si>
    <t>Accommodation of traffic for duration of the project(Rate sal include maintance of alternative routes,temporary traffic control facilties )</t>
  </si>
  <si>
    <t>HYDROJET CLEANING OF BLOCKED SEWER LINES.</t>
  </si>
  <si>
    <t>Standing Time</t>
  </si>
  <si>
    <t>Standing Time for Drilling Team &amp; Equipment</t>
  </si>
  <si>
    <t>Hour</t>
  </si>
  <si>
    <t>d) Grading of streets after completion</t>
  </si>
  <si>
    <t>e) Shaping of side drains</t>
  </si>
  <si>
    <t>TOTAL FOR SUMMARY CARRIED FORWARD TO COVER PAGE</t>
  </si>
  <si>
    <t>C3.3.7</t>
  </si>
  <si>
    <t>k) One printer</t>
  </si>
  <si>
    <t>Compliance with Construction Environmental Management Programme</t>
  </si>
  <si>
    <t>a) Hard rock excavation</t>
  </si>
  <si>
    <t>b) Excavation in soft material by labour based methods for trenches shallower than 1,2m and where the total depth of the trench can be classified as excavation in soft material. Compaction by labour based methods is excluded.</t>
  </si>
  <si>
    <r>
      <rPr>
        <sz val="10"/>
        <rFont val="Arial MT"/>
        <family val="2"/>
      </rPr>
      <t>m²</t>
    </r>
  </si>
  <si>
    <r>
      <rPr>
        <sz val="10"/>
        <rFont val="Arial MT"/>
        <family val="2"/>
      </rPr>
      <t>m</t>
    </r>
  </si>
  <si>
    <r>
      <rPr>
        <sz val="10"/>
        <rFont val="Arial MT"/>
        <family val="2"/>
      </rPr>
      <t>(LI)</t>
    </r>
  </si>
  <si>
    <r>
      <rPr>
        <sz val="10"/>
        <rFont val="Arial MT"/>
        <family val="2"/>
      </rPr>
      <t>Paved Sidewalks / Driveways</t>
    </r>
  </si>
  <si>
    <r>
      <rPr>
        <sz val="10"/>
        <rFont val="Arial MT"/>
        <family val="2"/>
      </rPr>
      <t>Concrete Sidewalks / Driveways (15MPa Concrete)</t>
    </r>
  </si>
  <si>
    <r>
      <rPr>
        <sz val="10"/>
        <rFont val="Arial MT"/>
        <family val="2"/>
      </rPr>
      <t>Stone-Pitched stormwater channels</t>
    </r>
  </si>
  <si>
    <r>
      <rPr>
        <b/>
        <u/>
        <sz val="7.5"/>
        <rFont val="Calibri"/>
        <family val="1"/>
      </rPr>
      <t>SETTING UP AT EACH DRILLING LOCATION</t>
    </r>
  </si>
  <si>
    <t>Traffic Accommodation &amp; Road signs, as well as flagmen, at each "HDD" position, for full duration of "HDD" processes on site.</t>
  </si>
  <si>
    <r>
      <rPr>
        <b/>
        <u/>
        <sz val="10"/>
        <rFont val="Calibri"/>
        <family val="2"/>
      </rPr>
      <t>TRAFFIC ACCOMMODATION AT “HDD” ROAD SECTIONS</t>
    </r>
  </si>
  <si>
    <t>Move and Re-establish "HDD" plant at next position.</t>
  </si>
  <si>
    <t>PLX</t>
  </si>
  <si>
    <t>PLX 8.1</t>
  </si>
  <si>
    <t>PLX 8.2</t>
  </si>
  <si>
    <t>PLX 8.3</t>
  </si>
  <si>
    <r>
      <rPr>
        <sz val="10"/>
        <rFont val="Arial MT"/>
        <family val="2"/>
      </rPr>
      <t>PLX 8.3.1</t>
    </r>
  </si>
  <si>
    <t>Existing Services that Intersect or Adjoin a Pipe Trench(PROTECTION OF UNDERGROUND SERVICES)</t>
  </si>
  <si>
    <r>
      <rPr>
        <sz val="10"/>
        <rFont val="Arial MT"/>
        <family val="2"/>
      </rPr>
      <t>Sum</t>
    </r>
  </si>
  <si>
    <t>a) Waterconnections</t>
  </si>
  <si>
    <t>b) Water pipe</t>
  </si>
  <si>
    <t>c) Sewer pipe</t>
  </si>
  <si>
    <t>d) HT Underground cable</t>
  </si>
  <si>
    <t>e) HT Overhead cable</t>
  </si>
  <si>
    <t>f) LT Underground cable</t>
  </si>
  <si>
    <t>g) Telkom underground cable</t>
  </si>
  <si>
    <t>h) Telkom overhead cable</t>
  </si>
  <si>
    <r>
      <rPr>
        <b/>
        <u/>
        <sz val="10"/>
        <rFont val="Arial"/>
        <family val="2"/>
      </rPr>
      <t>SITE ESTABLISHMENT OF DRILLING CONTRACTOR</t>
    </r>
  </si>
  <si>
    <t xml:space="preserve">Removal of Site Establishment </t>
  </si>
  <si>
    <t>1.1.01</t>
  </si>
  <si>
    <t xml:space="preserve">Clear and grub </t>
  </si>
  <si>
    <t>Dismantle and Relocate Pipelines, Electricity Transmission Lines, Cables etc (where necessary)</t>
  </si>
  <si>
    <t>b) Electrical cabling at the existing works area</t>
  </si>
  <si>
    <t>SABS MM 8.4.1</t>
  </si>
  <si>
    <t>Reinstate road markings (Provisional)</t>
  </si>
  <si>
    <r>
      <rPr>
        <b/>
        <sz val="10"/>
        <rFont val="Arial"/>
        <family val="2"/>
      </rPr>
      <t>SANS 1200 MJ</t>
    </r>
  </si>
  <si>
    <r>
      <rPr>
        <sz val="10"/>
        <rFont val="Arial MT"/>
        <family val="2"/>
      </rPr>
      <t>8.2.2</t>
    </r>
  </si>
  <si>
    <r>
      <rPr>
        <b/>
        <sz val="10"/>
        <rFont val="Arial"/>
        <family val="2"/>
      </rPr>
      <t>SANS 1200 MK</t>
    </r>
  </si>
  <si>
    <r>
      <rPr>
        <sz val="10"/>
        <rFont val="Arial MT"/>
        <family val="2"/>
      </rPr>
      <t>8.2.1</t>
    </r>
  </si>
  <si>
    <r>
      <rPr>
        <u/>
        <sz val="10"/>
        <rFont val="Arial MT"/>
        <family val="2"/>
      </rPr>
      <t>Concrete kerbing</t>
    </r>
  </si>
  <si>
    <t xml:space="preserve">   (i)   Air compressor, 10m³/min, complete with drills, jack hammer etc.</t>
  </si>
  <si>
    <t xml:space="preserve"> PSDB 8.3.6.1 </t>
  </si>
  <si>
    <t>Reinstate paving with stored paving blocks</t>
  </si>
  <si>
    <r>
      <rPr>
        <u/>
        <sz val="10"/>
        <rFont val="Arial MT"/>
        <family val="2"/>
      </rPr>
      <t>Carefully excavate by hand in Road Reserve, to search and locate</t>
    </r>
    <r>
      <rPr>
        <sz val="10"/>
        <rFont val="Arial MT"/>
        <family val="2"/>
      </rPr>
      <t>,</t>
    </r>
    <r>
      <rPr>
        <sz val="10"/>
        <rFont val="Arial"/>
        <family val="2"/>
      </rPr>
      <t>expose, safely barricade, record services (type, size &amp; levels for As-built) and protect existing services as identified on drawings or instructed by Engineer</t>
    </r>
  </si>
  <si>
    <t xml:space="preserve">a) Connecting to Existing Manhole for depth </t>
  </si>
  <si>
    <t xml:space="preserve">PSDB 3.3 </t>
  </si>
  <si>
    <t xml:space="preserve">   (ii)  Drain sewer/water from manholes or any other structure identified by the Employer's Agent using submersible pump/s.</t>
  </si>
  <si>
    <t>a) White lines - unbroken 100mm</t>
  </si>
  <si>
    <t xml:space="preserve"> Pre-cast Mountable Kerb (SANS Fig 8B) :</t>
  </si>
  <si>
    <t xml:space="preserve">c) Reinstate surface seal layer to match existing class,type and thickness complete </t>
  </si>
  <si>
    <t>a) 45 ° reducing junction from  315 mm to 160mm ø with 45° x  PVC bend to receive erf sewer collector</t>
  </si>
  <si>
    <t>Carefully lift existing paving by hand for road crossings/along pipeline and stockpile</t>
  </si>
  <si>
    <t>Lift existing kerbing combination and stockpile</t>
  </si>
  <si>
    <t>Construction of Paving Complete:</t>
  </si>
  <si>
    <t>Reinstate paving with new paving blocks</t>
  </si>
  <si>
    <t>PSMJ</t>
  </si>
  <si>
    <t>LI</t>
  </si>
  <si>
    <t>ii) Supply and instal with stored Straight kerbing complete</t>
  </si>
  <si>
    <t>i) Supply and install with stored Curved kerbing complete</t>
  </si>
  <si>
    <t>iii) Supply and install New Curved kerbing complete</t>
  </si>
  <si>
    <t>iv) Supply and instal  new Straight kerbing complete</t>
  </si>
  <si>
    <t xml:space="preserve">Allow for the cost of the Notification of Construction Work by the Principal Contractor / Contractor </t>
  </si>
  <si>
    <t>Construction of Block paving areas complete:</t>
  </si>
  <si>
    <t xml:space="preserve">a) Cut and remove existing road layers works in all coarse up to 350 mm,place in windrow and stockpile on site without limiting acess of exsisting roads (Material must not be contaminated) </t>
  </si>
  <si>
    <t xml:space="preserve">f) Labour and material to constructed Gravel base from existing stockpiled material chemically stabilzed with Ordinary Portland cement @ 2,5% </t>
  </si>
  <si>
    <t xml:space="preserve">b) Reinstate existing gravel layers from stockpile material to orginal state and compacted to 98% MOD AASHTO </t>
  </si>
  <si>
    <t>1500</t>
  </si>
  <si>
    <t>Reinstate road surfaces and side drains (SAW-CUT AND REMOVE, STOCKPILE ON-SITE TO RE-USE AFTER INSTALATION OF NEW GRAVITY BULK OUTFALL SEWER PIPELINE)</t>
  </si>
  <si>
    <t xml:space="preserve">7) Dealing with Flow for connection of new main to existing main </t>
  </si>
  <si>
    <t xml:space="preserve">b) With suitable imported material </t>
  </si>
  <si>
    <t>4) Exceeding 4,0m but not exceeding 5,0m</t>
  </si>
  <si>
    <t>a) Furnished office for Resident Engineer suitable for site meetings and accomdation</t>
  </si>
  <si>
    <t>f) Accomdation for Engineer Rep for durtaion of the project</t>
  </si>
  <si>
    <t>g) Overheads, charges and profit on item above</t>
  </si>
  <si>
    <t>i) Overheads, charges and profit on item above</t>
  </si>
  <si>
    <t>e) Overheads, charges and profit on items (c) &amp; (d) above</t>
  </si>
  <si>
    <t>(a) Girth exceeding 1 m up to and including 2 m</t>
  </si>
  <si>
    <t>Re-clearing of surfaces (on written instruction of the Engineer Only)</t>
  </si>
  <si>
    <t>Cleaning and grubbing at inlets and outlets of hydraulic structures</t>
  </si>
  <si>
    <t>a)Excavating soft material situated within the following depth ranges below the surface level</t>
  </si>
  <si>
    <t>(i) 0 m up to 1,5 m (LI)</t>
  </si>
  <si>
    <t>(i) 0 m up to 1,5 m</t>
  </si>
  <si>
    <t>(ii) Exceeding 1,5 m and up to 3,0 m</t>
  </si>
  <si>
    <t>b)Extra over subitem 22.01(a) for excavation in hard material, irrespective of depth</t>
  </si>
  <si>
    <t>(a)Using the excavated material</t>
  </si>
  <si>
    <t>(b)Using imported selected material</t>
  </si>
  <si>
    <t>(c)Extra over subitems 22.02(a) and (b) for soil cement backfilling containing 3% cement*</t>
  </si>
  <si>
    <t>(a)On class A bedding:</t>
  </si>
  <si>
    <t>i) 450mm dia 100D</t>
  </si>
  <si>
    <t>(a)In class A  bedding, screeds and the encasing for pipes, including formwork:</t>
  </si>
  <si>
    <t>Manholes, catchpits, precast inlet and outlet structures complete:</t>
  </si>
  <si>
    <t>Inlet, outlet, transition and similar structures (as indicated by the Engineer on site)</t>
  </si>
  <si>
    <t>(a) Concrete:</t>
  </si>
  <si>
    <t>Trimming of excavations for concrete-lined open channels/drains:</t>
  </si>
  <si>
    <t>Concrete lined open channels/drains:(Cast in situ concrete channels and concrete stormwater structures as shown on drawings).</t>
  </si>
  <si>
    <t>a) Cast in situ Class 25 /19 concrete Channel (1x0.1 Stormwater trapezoidal-Channel) (LI)</t>
  </si>
  <si>
    <t>b) Cast in situ Class 30 /19 concrete road crossing channel (3x0.1 Stormwater trapezoidal-Channel) (LI)</t>
  </si>
  <si>
    <t>c) Cast in situ Class 15 /19 blinding concrete (LI)</t>
  </si>
  <si>
    <t>Class U2 surface finish to cast in situ concrete in trapezoidal and v-drains (LI)</t>
  </si>
  <si>
    <t>Formwork to cast in situ concrete lining for open drains (class F2 surface finish):</t>
  </si>
  <si>
    <t>a) To sides with formwork on external face (LI)</t>
  </si>
  <si>
    <t>b)To ends of slabs (LI)</t>
  </si>
  <si>
    <t>a) Mesh Ref 193 to stormwater channel</t>
  </si>
  <si>
    <t>Cut to spoil, including all haul.  Material  obtained from:</t>
  </si>
  <si>
    <t>c) Boulder excavation class A</t>
  </si>
  <si>
    <t>Removal of unsuitable material, including all haul:</t>
  </si>
  <si>
    <t>Material temporarily removed and placed in a windrow</t>
  </si>
  <si>
    <t>Pavement layers constructed from gravel obtained from existing pavement layers:</t>
  </si>
  <si>
    <t>a) 93% of modified AASHTO density for a  compacted layer thickness of 150 mm (only on approval of the Engineer)</t>
  </si>
  <si>
    <t xml:space="preserve">Gravel sub-base (unstabilized gravel) compacted to: </t>
  </si>
  <si>
    <t>Gravel selected layer from G9 material (unstabilized gravel) compacted to:</t>
  </si>
  <si>
    <t>a) 93% of modified AASHTO density for  a compacted layer thickness of 150 mm</t>
  </si>
  <si>
    <t>Gravel subbase from G7 material (unstabilized gravel) compacted to:</t>
  </si>
  <si>
    <t>Gravel base from G5 material chemically  stabilized to C4 and compacted to:</t>
  </si>
  <si>
    <t>c) 97% of modified AASHTO density for a compacted layer thickness of 150mm</t>
  </si>
  <si>
    <t>a) Cost of testing</t>
  </si>
  <si>
    <t>PSA 8.4.5</t>
  </si>
  <si>
    <t>Excavation and Preparation of Launch and Reception Pits</t>
  </si>
  <si>
    <t>PLX 8.3.2</t>
  </si>
  <si>
    <t>PLX 8.4</t>
  </si>
  <si>
    <t>Transport, load, handle and lay exsisting 60mm fully interlocking paver (herringbone pattern grey or to match existing), on the beding sand, including cutting units to fit edge restraints, complete</t>
  </si>
  <si>
    <r>
      <rPr>
        <b/>
        <u/>
        <sz val="10"/>
        <rFont val="Arial"/>
        <family val="2"/>
      </rPr>
      <t>KERBING AND CHANNELING</t>
    </r>
    <r>
      <rPr>
        <sz val="10"/>
        <rFont val="Arial"/>
        <family val="2"/>
      </rPr>
      <t xml:space="preserve"> </t>
    </r>
  </si>
  <si>
    <r>
      <rPr>
        <b/>
        <u/>
        <sz val="10"/>
        <rFont val="Arial"/>
        <family val="2"/>
      </rPr>
      <t>SEGMENTED PAVING</t>
    </r>
    <r>
      <rPr>
        <sz val="10"/>
        <rFont val="Arial"/>
        <family val="2"/>
      </rPr>
      <t xml:space="preserve"> (Remove and store exsisting brick paving at the on site  until working area is ready for reinstatement measure under Site clearance)The items below marked (LI) must be done in a labour intensive manner </t>
    </r>
  </si>
  <si>
    <r>
      <t>m</t>
    </r>
    <r>
      <rPr>
        <sz val="10"/>
        <rFont val="Calibri"/>
        <family val="2"/>
      </rPr>
      <t>²</t>
    </r>
  </si>
  <si>
    <t>Clearing and grubbing</t>
  </si>
  <si>
    <t>TOTAL SECTION 9 CARRIED FORWARD TO SUMMARY</t>
  </si>
  <si>
    <t>TOTAL SECTION 8 CARRIED FORWARD TO SUMMARY</t>
  </si>
  <si>
    <t>TOTAL SECTION 6 CARRIED FORWARD TO SUMMARY</t>
  </si>
  <si>
    <t>TOTAL SECTION 10 CARRIED FORWARD TO SUMMARY</t>
  </si>
  <si>
    <t>TOTAL SECTION 12 CARRIED FORWARD TO SUMMARY</t>
  </si>
  <si>
    <t>TOTAL SECTION 13 CARRIED FORWARD TO SUMMARY</t>
  </si>
  <si>
    <t>TOTAL SECTION 14 CARRIED FORWARD TO SUMMARY</t>
  </si>
  <si>
    <t>TOTAL SECTION 15 CARRIED FORWARD TO SUMMARY</t>
  </si>
  <si>
    <t>TOTAL SECTION 16 CARRIED FORWARD TO SUMMARY</t>
  </si>
  <si>
    <t xml:space="preserve">  </t>
  </si>
  <si>
    <t>g) Reinstate existing gravel layers from imported G7 material to orginal state and compacted to 98% MOD AASHTO only on instruction of Engineer</t>
  </si>
  <si>
    <t>a) 0 to 200mm dia. pipes in soilcrete as per drawing (12% cement added per volume) vibrated as for concrete as only on  instruction by Engineer</t>
  </si>
  <si>
    <t>a) 0 to 200mm dia. pipes in concrete (Class 15/19 concrete) only on instruction by Engineer</t>
  </si>
  <si>
    <t>TOTAL SECTION 11 CARRIED FORWARD TO SUMMARY</t>
  </si>
  <si>
    <t>TOTAL SECTION 1 CARRIED FORWARD TO SUMMARY</t>
  </si>
  <si>
    <t>TOTAL SECTION 2 CARRIED FORWARD TO SUMMARY</t>
  </si>
  <si>
    <t>TOTAL SECTION 3 CARRIED FORWARD TO SUMMARY</t>
  </si>
  <si>
    <t>TOTAL SECTION 4 CARRIED FORWARD TO SUMMARY</t>
  </si>
  <si>
    <t>TOTAL SECTION 5 CARRIED FORWARD TO SUMMARY</t>
  </si>
  <si>
    <t>ADD: CONTINGENCIES (10%)                                                                                                                                                          (Allow the sum of 10% (ten percent) of the above Sub-total 1 for Contingencies to be spent as the Engineer may direct and to be deducted in whole or in part if not required.)</t>
  </si>
  <si>
    <t>SUB-TOTAL (1) (TOTAL OF SECTIONS)</t>
  </si>
  <si>
    <t>SUB-TOTAL 2 (SUB TOTAL 1 + 10% CONTINGENCIES)</t>
  </si>
  <si>
    <t>SUMMARY OF SECTIONS</t>
  </si>
  <si>
    <t xml:space="preserve">TRENCHLESS PIPE INSTALLATION </t>
  </si>
  <si>
    <t xml:space="preserve">l) Digital camera to take digital photographs of existing </t>
  </si>
  <si>
    <t xml:space="preserve">stuctures, roads and obstructions on the pipeline routes </t>
  </si>
  <si>
    <t xml:space="preserve">and submit to the Engineer (remains the property </t>
  </si>
  <si>
    <t>of the contractor)</t>
  </si>
  <si>
    <t xml:space="preserve">h) Laptop - 4.7GHz Processor , 16 GB RAM,512 SSG HD, </t>
  </si>
  <si>
    <t xml:space="preserve">with USB port min. Core i11 or similarly approved, complete </t>
  </si>
  <si>
    <t xml:space="preserve">with Windows 10 Proffesional operating system &amp; MS Office  </t>
  </si>
  <si>
    <t xml:space="preserve">PSAB 3.1 </t>
  </si>
  <si>
    <t>PSAB 5.1</t>
  </si>
  <si>
    <t xml:space="preserve">Demolish and remove structures/buildings and cart </t>
  </si>
  <si>
    <t>away unwanted material to spoil at dumpsite</t>
  </si>
  <si>
    <t xml:space="preserve">(Rate will including but not limted  to Break out </t>
  </si>
  <si>
    <t xml:space="preserve">concrete/brickwork, reinstate, make good edges </t>
  </si>
  <si>
    <t>and dispose of waste)</t>
  </si>
  <si>
    <t xml:space="preserve">b) Buildings/stuctures larger than 2,5 m² irrespective of type </t>
  </si>
  <si>
    <t>of material</t>
  </si>
  <si>
    <t>a) Electricity Transmission Lines</t>
  </si>
  <si>
    <t>c) Existing sewer pipeline supply at pumpstation sumps</t>
  </si>
  <si>
    <t>6) Diverting Flow for Upgrades</t>
  </si>
  <si>
    <t xml:space="preserve">4) Supply and install a temporary layflat delivery pipe </t>
  </si>
  <si>
    <t>between a pump and existing main in a valve chamber.</t>
  </si>
  <si>
    <t xml:space="preserve">5) Supply and fit temporary 250mm sewer pipe plug in </t>
  </si>
  <si>
    <t xml:space="preserve">incomming sewer line to prevent sewerage to enter </t>
  </si>
  <si>
    <t>a wet well during construction.</t>
  </si>
  <si>
    <t xml:space="preserve">2) Operate and maintain the tanker including </t>
  </si>
  <si>
    <t>all running costs per manhole emptied.</t>
  </si>
  <si>
    <t>2) Operate and maintain equipment, including Labour,</t>
  </si>
  <si>
    <t xml:space="preserve"> Fuel and other consumables to clear blocked </t>
  </si>
  <si>
    <t>sewer pipes of various sizes up to 450 mm ø</t>
  </si>
  <si>
    <t xml:space="preserve">1) Supply of all equipment complete to hydroject </t>
  </si>
  <si>
    <t>exsisting pipelines</t>
  </si>
  <si>
    <t xml:space="preserve">VACUUM TANKERS TO PUMP OUT </t>
  </si>
  <si>
    <t>BLOCKED MANHOLES.</t>
  </si>
  <si>
    <t xml:space="preserve">Supply tanker trucks complete with vacuum pumps to empty </t>
  </si>
  <si>
    <t>blocked manholes and cart sewer to the nearest WWTW .</t>
  </si>
  <si>
    <t xml:space="preserve">Supply all equipment and operate high pressure pumps </t>
  </si>
  <si>
    <t>and jets to clear blocked pipe sections.</t>
  </si>
  <si>
    <t xml:space="preserve">SAW-CUT AND REMOVE, SPOIL OFF-SITE TO </t>
  </si>
  <si>
    <t xml:space="preserve">MUNICIPAL  SOLID WASTE SITE, AND REPLACE WITH </t>
  </si>
  <si>
    <t xml:space="preserve">NEW, AFTER INSTALLATION OF SEWER </t>
  </si>
  <si>
    <t>GRAVITY NETWORK PIPES</t>
  </si>
  <si>
    <t xml:space="preserve">a) Informal structures and buildings smaller than 2,5m² </t>
  </si>
  <si>
    <t>irrespective of type of material</t>
  </si>
  <si>
    <t>h) Allow for Specialized Asbestos Sub-Contractor. The work's design must include, methodology, dewatering methodology, construction methodology including detailed construction drawings all work to be approved by Engineer</t>
  </si>
  <si>
    <t>c) Compaction in road reserves</t>
  </si>
  <si>
    <t>Supply, Lay, Joint, Bed and Test Pipeline:</t>
  </si>
  <si>
    <t xml:space="preserve">uPVC "Durodrain" or similar approved </t>
  </si>
  <si>
    <t xml:space="preserve">Solid Wall HD Class 34 </t>
  </si>
  <si>
    <t>Supply, Lay, Joint, Bed and Test Pipeline: uPVC</t>
  </si>
  <si>
    <t xml:space="preserve">"Ultracor" or similar approved </t>
  </si>
  <si>
    <t>(multi-layer, HD class 400)</t>
  </si>
  <si>
    <t>b) Connecting from existing Main Sewer to new Outfall sewer  detailed as per drawing inlcuding all pipe work (Break into and connect to existing internal sewer pipes inside Private Properties. Connect and repair complete.)</t>
  </si>
  <si>
    <t>a) Excavating soft material situated within the following depth ranges below the surface level</t>
  </si>
  <si>
    <t xml:space="preserve">b) Extra over subitem 21.01(a) for excavation </t>
  </si>
  <si>
    <t>(i) Grade 30 concréte</t>
  </si>
  <si>
    <t>(i) Grade 30 concrete</t>
  </si>
  <si>
    <t>(b) 230 mm thick</t>
  </si>
  <si>
    <t>a) Prefabricated mountable kerb, SANS 927 Fig 8c, on straight sections (as per detail drawings) (LI)</t>
  </si>
  <si>
    <t>b) Prefabricated mountable kerb, SANS 927 Fig 8c, on curved sections (as per detail drawings) (LI)</t>
  </si>
  <si>
    <t>c) Prefabricated barrier kerb, SANS 927 Fig 3, on straight sections (as per detail drawings) (LI)</t>
  </si>
  <si>
    <t>d) Prefabricated barrier kerb, SANS 927 Fig 3, on curved sections  (as per detail drawings) (LI)</t>
  </si>
  <si>
    <t>e) Prefabricated edge restraint, SANS 927 Fig 10, on straight sections (as per detail drawings) (LI)</t>
  </si>
  <si>
    <t>f) Prefabricated edge restraint, SANS 927 Fig 10, on curved sections  (as per detaildrawings) (LI)</t>
  </si>
  <si>
    <t>g) Prefabricated mountable kerb, SANS 927 Fig 14, on straight sections (as per detail drawings) (LI)</t>
  </si>
  <si>
    <t>h) Prefabricated mountable kerb, SANS 927 Fig 14, on curved sections (as per detail drawings) (LI)</t>
  </si>
  <si>
    <t>i) Cast in situ concrete Class 30/19 edge beam (as per detail drawings) (LI)</t>
  </si>
  <si>
    <t>a) Soft excavation</t>
  </si>
  <si>
    <t>b) Hard excavation</t>
  </si>
  <si>
    <t>b) 95% of modified AASHTO density for a compacted layer thickness of 150 mm</t>
  </si>
  <si>
    <t>b) 95% of modified AASHTO density for a compacted layer thickness of  150 mm</t>
  </si>
  <si>
    <t>a) Gravel subbase, 150mm thick</t>
  </si>
  <si>
    <t>b) Gravel base, 150mm thick</t>
  </si>
  <si>
    <t>a) Ordinary Portland cement @ 2,5%</t>
  </si>
  <si>
    <t>ii) Compacted to 95% of modified AASHTO density</t>
  </si>
  <si>
    <t>b) Compliance with environmental management specification, for the duraton of the Contract.</t>
  </si>
  <si>
    <t>a) Compliance with Environmental Management Plan</t>
  </si>
  <si>
    <t>Hours</t>
  </si>
  <si>
    <t>b) 200 mm dia.</t>
  </si>
  <si>
    <t>a) 160 mm dia</t>
  </si>
  <si>
    <t>b) 45 ° reducing junction  from  315 mm to 200 ø with 45° x  PVC bend to receive erf sewer collector</t>
  </si>
  <si>
    <t>h) 4.01m and 4.5 m</t>
  </si>
  <si>
    <t>g) 3.51 and 4.00m</t>
  </si>
  <si>
    <t>Refer to dwg. no. 34609-133-1.</t>
  </si>
  <si>
    <t>1) Hard rock excavation</t>
  </si>
  <si>
    <t>2) Excavation in soft material by labour based methods for trenches shallower than 1,3m and where the total depth of the trench can be classified as excavation in soft material. Compaction by labour based methods is excluded.</t>
  </si>
  <si>
    <t xml:space="preserve">200mm thick, 19mm stone bedding complete with bidum U24 filter fabric (or similar approved) for pipes up to 355mm dia only approved by Engineer 
(Refer to dwg. no. 34609-133-1, Detail U1) </t>
  </si>
  <si>
    <t>60mm Type S-A Class 30/2.0 non-textured grey
interlocking concrete pavers in herringbone or match exisiting pattern on 20mm sand bed (Rate includes Cutting Units to suit edge restraints and finishing in all block paving voids, and slightly moist spray, on completion.</t>
  </si>
  <si>
    <t>i) 0,00m and 1,00m</t>
  </si>
  <si>
    <t>ii) 1,01m and 1,50m</t>
  </si>
  <si>
    <t>iii) 1,51m and 2,00m</t>
  </si>
  <si>
    <t>iv) 2,01m and 2,50m</t>
  </si>
  <si>
    <t>v) 2,51m and 3,00m</t>
  </si>
  <si>
    <t>vi 3.01 m and 3.5 m</t>
  </si>
  <si>
    <t>vii) 3.51 and 4.00 m</t>
  </si>
  <si>
    <t>i) 160mm sewer</t>
  </si>
  <si>
    <t>ii) 200 mm sewer</t>
  </si>
  <si>
    <t>iii) 300 mm sewer</t>
  </si>
  <si>
    <t>a) High inlet ramp type complete as per dwg. no.
34609-133-5</t>
  </si>
  <si>
    <t>b) High inlet vertical drop type complete as per dwg. no.
34609-133-5</t>
  </si>
  <si>
    <t>c) Provisional for upgrading of manhole lids with locking mechanisim only instructed by Engineer</t>
  </si>
  <si>
    <t>backfill as per dwg. no. 34609-133-3</t>
  </si>
  <si>
    <t>Manhole Repairs:</t>
  </si>
  <si>
    <t>Repair existing manhole with calcium aluminate mortar  (Sika MonoTop 4400 MIC or similar approved) for manhole depths between: (as per dwg. no. 34609-133-5, detail R1)</t>
  </si>
  <si>
    <t>ii) 1,01m and 2,00m</t>
  </si>
  <si>
    <t>iv) 2,01m and 3,00m</t>
  </si>
  <si>
    <t>vi 3.01 m and 4.00m</t>
  </si>
  <si>
    <t>Refer to dwg. no. 34609-133-6</t>
  </si>
  <si>
    <t>Refer to dwg. no. 34609-133-1</t>
  </si>
  <si>
    <t>SITE ESTABLISHMENT OF PIPE CRACKING 
CONTRACTOR</t>
  </si>
  <si>
    <t>Fixed costs to establish Pipe Bursting / Cracking Plant, equipment, labourers etc in Kgotsong. Cost to include Construction Mangement, Office Over-head costs, Method Statement, Transport to site, Accommodation and OHS requirements as specified, for full duration of the Pipe Bursting / Cracking processes on site</t>
  </si>
  <si>
    <t>Fixed costs to establish "HDD" Plant, equipment, labourers etc in Kgotsong.Cost to incl Construction Mangement, Office Over-head costs, Method Statement, Transport to site, Accommodation and OHS requirements as specified, for full duration of "HDD" processes on site</t>
  </si>
  <si>
    <t>Traffic Accommodation &amp; Road signs, as well as flagmen, at each Pipe Bursting / Cracking position, for full duration of Pipe Bursting / Cracking processes on site</t>
  </si>
  <si>
    <t>Move and Re-establish Pipe Bursting / Cracking plant at next position.</t>
  </si>
  <si>
    <t>-</t>
  </si>
  <si>
    <t>Wayleave Application to all authorities</t>
  </si>
  <si>
    <t>Scanning of Road/Railway Crossing for External Services</t>
  </si>
  <si>
    <t>SASTT-TS-TT2
1.1</t>
  </si>
  <si>
    <t>Supply, handle, lay and test through pipe cracking including supply of equipment:
HDPE PE 100 PN10 (SDR 17)</t>
  </si>
  <si>
    <t>a)  250mm dia</t>
  </si>
  <si>
    <t>b)  315mm dia</t>
  </si>
  <si>
    <t>c) 355 mm dia</t>
  </si>
  <si>
    <t>Wayleave Application to all Authorities</t>
  </si>
  <si>
    <t>TRAFFIC ACCOMMODATION</t>
  </si>
  <si>
    <t>SETTING UP AT EACH PIPE CRACKING LOCATION</t>
  </si>
  <si>
    <t>SASTT-TS-TT2
1.3</t>
  </si>
  <si>
    <t>SASTT-TS-TT2</t>
  </si>
  <si>
    <t>Construct pit for insertion / pulling of replacement pipe between manholes. Rate shall include all materials and labour required:</t>
  </si>
  <si>
    <t>a)  Depth to invert up to 2,0m</t>
  </si>
  <si>
    <t>b)  Depth to invert from 2,01m to 3,0m</t>
  </si>
  <si>
    <t>c) Depth to invert from 3,01m to 4,0m</t>
  </si>
  <si>
    <t>SASTT-TS-TT2
1.2</t>
  </si>
  <si>
    <t>Allow for reconnecting house connections. Rate shall include excavation, backfilling, labour and all fittings required</t>
  </si>
  <si>
    <t>Point repairs to sewers of all diameters before pipe cracking. Rate shall include all materials and labour required</t>
  </si>
  <si>
    <t>CCTV Surveys</t>
  </si>
  <si>
    <t>CCTV camera survey of pipelines after upgrade works, of all diameters, including any cleaning required</t>
  </si>
  <si>
    <t>TOTAL SECTION 17 CARRIED FORWARD TO SUMMARY</t>
  </si>
  <si>
    <t xml:space="preserve">d) 355 mm dia HDPE pipe </t>
  </si>
  <si>
    <t xml:space="preserve">c) 315mm dia HDPE pipe </t>
  </si>
  <si>
    <t xml:space="preserve">b) 250mm dia HDPE pipe </t>
  </si>
  <si>
    <t xml:space="preserve">a) 200mm dia HDPE pipe </t>
  </si>
  <si>
    <t xml:space="preserve">SECTION 7: PIPE CRACKING / BURSTING </t>
  </si>
  <si>
    <t>a)  200mm dia</t>
  </si>
  <si>
    <t xml:space="preserve">SECTION 6: HORISONTAL DIRECTIONAL DRILLING </t>
  </si>
  <si>
    <t>SECTION 8: 1700 CLEARING AND GRUBBING</t>
  </si>
  <si>
    <t>SECTION 9: 2100 DRAINS</t>
  </si>
  <si>
    <t>SECTION 11: 2300 KERBS</t>
  </si>
  <si>
    <t>SECTION 12: 3300 MASS EARTHWORKS</t>
  </si>
  <si>
    <t>SECTION 14: 3500 STABILIZATION</t>
  </si>
  <si>
    <t>SECTION 15: 5100 PITCHING</t>
  </si>
  <si>
    <t>SECTION 16: 7300 CONCRETE BLOCK PAVING</t>
  </si>
  <si>
    <t>SECTION 2: SITE CLEARANCE</t>
  </si>
  <si>
    <t>SECTION 4: SEWER MAINS - SEWERS</t>
  </si>
  <si>
    <t>SECTION 5: SEWER MAINS - BEDDING</t>
  </si>
  <si>
    <t xml:space="preserve">3) Supply tempory Gorman-Rupp's Super T Series </t>
  </si>
  <si>
    <t xml:space="preserve">self-priming centrifugal pumps that will able to pump  36 ℓ/s </t>
  </si>
  <si>
    <t>@ 6m head to pump exsisting sewer into manhole</t>
  </si>
  <si>
    <t xml:space="preserve"> for duration of the works</t>
  </si>
  <si>
    <t xml:space="preserve">Concrete lined stormwater drains / channels </t>
  </si>
  <si>
    <t>(15MPa concrete)</t>
  </si>
  <si>
    <t>a) As per detail drawing</t>
  </si>
  <si>
    <t xml:space="preserve">Break out existing manhole benching and reconstruct new </t>
  </si>
  <si>
    <t>(as per dwg. no. 34609-133-5, detail R8)</t>
  </si>
  <si>
    <t xml:space="preserve">manhole benching, including all labour, materials </t>
  </si>
  <si>
    <t>, blocking off and dealing with sewer</t>
  </si>
  <si>
    <t xml:space="preserve">Drilling of Pipes in Soft material, reaming and installation </t>
  </si>
  <si>
    <t>of x1 Class 10 HDPE PE100 pipe for pipe</t>
  </si>
  <si>
    <t>diameter, inclusive of  BUTT WELDING each section of pipe.</t>
  </si>
  <si>
    <t>6.6.1</t>
  </si>
  <si>
    <t>6.6.2</t>
  </si>
  <si>
    <t>6.6.3</t>
  </si>
  <si>
    <t>6.6.4</t>
  </si>
  <si>
    <t>EXTRA OVER : ITEM 6.6 : DRILLING IN ROCK</t>
  </si>
  <si>
    <t>PLX 8.3.1</t>
  </si>
  <si>
    <t xml:space="preserve">a) Material in compacted layer thicknesses of 200 mm </t>
  </si>
  <si>
    <t>and less:</t>
  </si>
  <si>
    <t xml:space="preserve">i) Compacted to 93% of modified AASHTO density (only </t>
  </si>
  <si>
    <t>on approval of the Engineer)</t>
  </si>
  <si>
    <t>a) Stable material</t>
  </si>
  <si>
    <t>b) Unstable material (only on approval of the Engineer)</t>
  </si>
  <si>
    <t>a) In situ treatment by ripping</t>
  </si>
  <si>
    <t>In situ treatment of roadbed:</t>
  </si>
  <si>
    <t>SECTION 13: 3400 PAVEMENT LAYERS</t>
  </si>
  <si>
    <t xml:space="preserve"> OF GRAVEL MATERIAL</t>
  </si>
  <si>
    <t xml:space="preserve">Pavement layers constructed from gravel obtained </t>
  </si>
  <si>
    <t>from commercial sources or approved sources</t>
  </si>
  <si>
    <t xml:space="preserve"> provided by the contractor,including all haul:</t>
  </si>
  <si>
    <t xml:space="preserve">a) Grouted stone pitching on a concrete bed </t>
  </si>
  <si>
    <t>(75 - 150mm thick Class 25/19) (LI)</t>
  </si>
  <si>
    <t xml:space="preserve">a) 60mm concrete segmeted paving blocks (SANS 1058) </t>
  </si>
  <si>
    <t>40/2.6 Type S-A laid on a 20mm thick sand bedding</t>
  </si>
  <si>
    <t xml:space="preserve"> vibrated to locked up condition (LI)</t>
  </si>
  <si>
    <t xml:space="preserve">b) 80mm concrete segmeted paving blocks (SANS 1058) </t>
  </si>
  <si>
    <t xml:space="preserve">40/2.6 Type S-A laid on a 20mm thick sand bedding </t>
  </si>
  <si>
    <t>vibrated to locked up condition (LI)</t>
  </si>
  <si>
    <t xml:space="preserve">Cast in situ concrete edge and intermediate beams </t>
  </si>
  <si>
    <t>(in positions approved by the Engineer)</t>
  </si>
  <si>
    <t xml:space="preserve">Compaction - and Concrete Tests requested </t>
  </si>
  <si>
    <t>by the Engineer:</t>
  </si>
  <si>
    <t xml:space="preserve">b) Handling cost and profit in respect of  subitem </t>
  </si>
  <si>
    <t>81.02 (a) above</t>
  </si>
  <si>
    <t>81.02 (a)</t>
  </si>
  <si>
    <t>ADD: VAT (15%) SUB-TOTAL 3</t>
  </si>
  <si>
    <t>SUB-TOTAL 3 (SUB-TOTAL 2 + 10% CPA)</t>
  </si>
  <si>
    <t xml:space="preserve">SECTION 17: 8100 TEST MATERIALS </t>
  </si>
  <si>
    <t>AND WORKMANSHIP</t>
  </si>
  <si>
    <t>SECTION 10: 2200 PREFABRICATED CULVERTS</t>
  </si>
  <si>
    <t>(c) Welded steel fabric</t>
  </si>
  <si>
    <t>(b) High-tensile steel bars</t>
  </si>
  <si>
    <t>(a) Mild steel bars</t>
  </si>
  <si>
    <t>(b) In floor slabs for portal or rectangular culverts, including formwork, joints and  class U2 surface finish:</t>
  </si>
  <si>
    <t xml:space="preserve">ADD: PRICE ESCALATION ALLOWANCE OF 10 % TO SUB TOTAL  1 </t>
  </si>
  <si>
    <t xml:space="preserve">Manholes from engineering bricks (1.5m x 1.5m x 1.5m from  </t>
  </si>
  <si>
    <t xml:space="preserve">NFX Burnt Clay Masonry complying with SANS 227 on </t>
  </si>
  <si>
    <t>150mm Class 20/19 concrete)</t>
  </si>
  <si>
    <t>a) 110 mm dia</t>
  </si>
  <si>
    <t>b) 160 mm dia</t>
  </si>
  <si>
    <t>c) 200 mm dia.</t>
  </si>
  <si>
    <t>d) 315 mm dia.</t>
  </si>
  <si>
    <t>e) 355 mm dia.</t>
  </si>
  <si>
    <t>f) 400 mm dia.</t>
  </si>
  <si>
    <t>c) 315 mm dia.</t>
  </si>
  <si>
    <t>d) 355 mm dia.</t>
  </si>
  <si>
    <t>e) 400 mm dia.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</si>
</sst>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1">
    <numFmt numFmtId="44" formatCode="_-&quot;R&quot;* #,##0.00_-;\-&quot;R&quot;* #,##0.00_-;_-&quot;R&quot;* &quot;-&quot;??_-;_-@_-"/>
    <numFmt numFmtId="43" formatCode="_-* #,##0.00_-;\-* #,##0.00_-;_-* &quot;-&quot;??_-;_-@_-"/>
    <numFmt numFmtId="164" formatCode="_(* #,##0.00_);_(* \(#,##0.00\);_(* &quot;-&quot;??_);_(@_)"/>
    <numFmt numFmtId="165" formatCode="_ &quot;R&quot;\ * #,##0.00_ ;_ &quot;R&quot;\ * \-#,##0.00_ ;_ &quot;R&quot;\ * &quot;-&quot;??_ ;_ @_ "/>
    <numFmt numFmtId="166" formatCode="_ * #,##0.00_ ;_ * \-#,##0.00_ ;_ * &quot;-&quot;??_ ;_ @_ "/>
    <numFmt numFmtId="167" formatCode="_(&quot;$&quot;* #,##0.00_);_(&quot;$&quot;* \(#,##0.00\);_(&quot;$&quot;* &quot;-&quot;??_);_(@_)"/>
    <numFmt numFmtId="168" formatCode="#,##0.0"/>
    <numFmt numFmtId="169" formatCode="#,##0.000"/>
    <numFmt numFmtId="170" formatCode="&quot;R&quot;\ #,##0.00"/>
    <numFmt numFmtId="171" formatCode="_-&quot;R&quot;\ * #,##0.00_-;\-&quot;R&quot;\ * #,##0.00_-;_-&quot;R&quot;\ * &quot;-&quot;??_-;_-@_-"/>
    <numFmt numFmtId="172" formatCode="&quot;$&quot;#,##0\ ;\(&quot;$&quot;#,##0\)"/>
    <numFmt numFmtId="173" formatCode="m/d"/>
    <numFmt numFmtId="174" formatCode="0.0000%"/>
    <numFmt numFmtId="175" formatCode="#,##0&quot;£&quot;_);\(#,##0&quot;£&quot;\)"/>
    <numFmt numFmtId="176" formatCode="#,##0\ &quot;F&quot;;[Red]\-#,##0\ &quot;F&quot;"/>
    <numFmt numFmtId="177" formatCode="#,##0.00\ &quot;F&quot;;\-#,##0.00\ &quot;F&quot;"/>
    <numFmt numFmtId="178" formatCode="mmmm\-yy"/>
    <numFmt numFmtId="179" formatCode="#,##0.00;[Red]\(#,##0.00\)"/>
    <numFmt numFmtId="180" formatCode="#,##0.000;[Red]\(#,##0.000\)"/>
    <numFmt numFmtId="181" formatCode="#,##0.0000;[Red]\(#,##0.0000\)"/>
    <numFmt numFmtId="182" formatCode="#,##0.0000_);\(#,##0.0000\)"/>
    <numFmt numFmtId="183" formatCode="_(\$* #,##0.00_);_(\$* \(#,##0.00\);_(\$* \-??_);_(@_)"/>
    <numFmt numFmtId="184" formatCode="_ &quot;R&quot;\ * #,##0.000_ ;_ &quot;R&quot;\ * \-#,##0.000_ ;_ &quot;R&quot;\ * &quot;-&quot;??_ ;_ @_ "/>
    <numFmt numFmtId="185" formatCode="_(* #,##0.00_);_(* \(#,##0.00\);_(* \-??_);_(@_)"/>
    <numFmt numFmtId="186" formatCode="&quot;R&quot;#,##0.00"/>
    <numFmt numFmtId="187" formatCode="[$-1C09]#,##0"/>
    <numFmt numFmtId="188" formatCode="_-[$R-1C09]* #,##0.00_-;\-[$R-1C09]* #,##0.00_-;_-[$R-1C09]* &quot;-&quot;??_-;_-@_-"/>
    <numFmt numFmtId="189" formatCode="\$#,##0.00\ ;\(\$#,##0.00\)"/>
    <numFmt numFmtId="190" formatCode="#\ ##0"/>
    <numFmt numFmtId="191" formatCode="#\ ##0.00"/>
    <numFmt numFmtId="192" formatCode="0.0"/>
  </numFmts>
  <fonts count="93">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name val="Times New Roman"/>
      <family val="1"/>
    </font>
    <font>
      <sz val="12"/>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b/>
      <sz val="12"/>
      <name val="Arial"/>
      <family val="2"/>
    </font>
    <font>
      <sz val="11"/>
      <color indexed="62"/>
      <name val="Calibri"/>
      <family val="2"/>
    </font>
    <font>
      <sz val="11"/>
      <color indexed="52"/>
      <name val="Calibri"/>
      <family val="2"/>
    </font>
    <font>
      <sz val="11"/>
      <color indexed="60"/>
      <name val="Calibri"/>
      <family val="2"/>
    </font>
    <font>
      <sz val="9"/>
      <name val="Arial"/>
      <family val="2"/>
    </font>
    <font>
      <sz val="10"/>
      <name val="Arial"/>
      <family val="2"/>
    </font>
    <font>
      <i/>
      <u/>
      <sz val="10"/>
      <name val="Times New Roman"/>
      <family val="1"/>
    </font>
    <font>
      <b/>
      <sz val="11"/>
      <color indexed="63"/>
      <name val="Calibri"/>
      <family val="2"/>
    </font>
    <font>
      <b/>
      <sz val="18"/>
      <color indexed="56"/>
      <name val="Cambria"/>
      <family val="2"/>
    </font>
    <font>
      <b/>
      <sz val="11"/>
      <color indexed="8"/>
      <name val="Calibri"/>
      <family val="2"/>
    </font>
    <font>
      <sz val="11"/>
      <color indexed="10"/>
      <name val="Calibri"/>
      <family val="2"/>
    </font>
    <font>
      <sz val="8"/>
      <name val="Arial"/>
      <family val="2"/>
    </font>
    <font>
      <b/>
      <sz val="10"/>
      <name val="Arial"/>
      <family val="2"/>
    </font>
    <font>
      <b/>
      <u/>
      <sz val="10"/>
      <name val="Arial"/>
      <family val="2"/>
    </font>
    <font>
      <sz val="10"/>
      <color indexed="10"/>
      <name val="Arial"/>
      <family val="2"/>
    </font>
    <font>
      <u/>
      <sz val="10"/>
      <name val="Arial"/>
      <family val="2"/>
    </font>
    <font>
      <sz val="10"/>
      <color indexed="8"/>
      <name val="Arial"/>
      <family val="2"/>
    </font>
    <font>
      <b/>
      <sz val="10"/>
      <color indexed="8"/>
      <name val="Arial"/>
      <family val="2"/>
    </font>
    <font>
      <sz val="3"/>
      <color indexed="8"/>
      <name val="Arial"/>
      <family val="2"/>
    </font>
    <font>
      <sz val="1"/>
      <color indexed="8"/>
      <name val="Arial"/>
      <family val="2"/>
    </font>
    <font>
      <b/>
      <u/>
      <sz val="12"/>
      <name val="Arial"/>
      <family val="2"/>
    </font>
    <font>
      <b/>
      <u/>
      <sz val="10"/>
      <name val="Times New Roman"/>
      <family val="1"/>
    </font>
    <font>
      <u/>
      <sz val="10"/>
      <name val="Times New Roman"/>
      <family val="1"/>
    </font>
    <font>
      <vertAlign val="superscript"/>
      <sz val="10"/>
      <name val="Arial"/>
      <family val="2"/>
    </font>
    <font>
      <sz val="10"/>
      <color indexed="24"/>
      <name val="Arial"/>
      <family val="2"/>
    </font>
    <font>
      <b/>
      <sz val="18"/>
      <color indexed="24"/>
      <name val="Arial"/>
      <family val="2"/>
    </font>
    <font>
      <b/>
      <sz val="12"/>
      <color indexed="24"/>
      <name val="Arial"/>
      <family val="2"/>
    </font>
    <font>
      <sz val="8"/>
      <color indexed="10"/>
      <name val="Arial Narrow"/>
      <family val="2"/>
    </font>
    <font>
      <sz val="11"/>
      <color indexed="8"/>
      <name val="Arial"/>
      <family val="2"/>
    </font>
    <font>
      <sz val="11"/>
      <color indexed="9"/>
      <name val="Arial"/>
      <family val="2"/>
    </font>
    <font>
      <sz val="11"/>
      <color indexed="20"/>
      <name val="Arial"/>
      <family val="2"/>
    </font>
    <font>
      <b/>
      <sz val="11"/>
      <color indexed="52"/>
      <name val="Arial"/>
      <family val="2"/>
    </font>
    <font>
      <b/>
      <sz val="11"/>
      <color indexed="9"/>
      <name val="Arial"/>
      <family val="2"/>
    </font>
    <font>
      <i/>
      <sz val="11"/>
      <color indexed="23"/>
      <name val="Arial"/>
      <family val="2"/>
    </font>
    <font>
      <sz val="11"/>
      <color indexed="17"/>
      <name val="Arial"/>
      <family val="2"/>
    </font>
    <font>
      <b/>
      <sz val="15"/>
      <color indexed="56"/>
      <name val="Arial"/>
      <family val="2"/>
    </font>
    <font>
      <b/>
      <sz val="13"/>
      <color indexed="56"/>
      <name val="Arial"/>
      <family val="2"/>
    </font>
    <font>
      <b/>
      <sz val="11"/>
      <color indexed="56"/>
      <name val="Arial"/>
      <family val="2"/>
    </font>
    <font>
      <sz val="11"/>
      <color indexed="62"/>
      <name val="Arial"/>
      <family val="2"/>
    </font>
    <font>
      <sz val="11"/>
      <color indexed="52"/>
      <name val="Arial"/>
      <family val="2"/>
    </font>
    <font>
      <sz val="11"/>
      <color indexed="60"/>
      <name val="Arial"/>
      <family val="2"/>
    </font>
    <font>
      <b/>
      <sz val="11"/>
      <color indexed="63"/>
      <name val="Arial"/>
      <family val="2"/>
    </font>
    <font>
      <b/>
      <sz val="11"/>
      <color indexed="8"/>
      <name val="Arial"/>
      <family val="2"/>
    </font>
    <font>
      <sz val="11"/>
      <color indexed="10"/>
      <name val="Arial"/>
      <family val="2"/>
    </font>
    <font>
      <b/>
      <u/>
      <sz val="10"/>
      <color indexed="8"/>
      <name val="Arial"/>
      <family val="2"/>
    </font>
    <font>
      <sz val="11"/>
      <color theme="1"/>
      <name val="Calibri"/>
      <family val="2"/>
      <scheme val="minor"/>
    </font>
    <font>
      <sz val="10"/>
      <color theme="1"/>
      <name val="Arial"/>
      <family val="2"/>
    </font>
    <font>
      <sz val="10"/>
      <name val="Mangal"/>
      <family val="2"/>
    </font>
    <font>
      <sz val="10"/>
      <name val="Arial"/>
      <family val="2"/>
      <charset val="1"/>
    </font>
    <font>
      <b/>
      <u/>
      <sz val="10"/>
      <name val="Times New Roman"/>
      <family val="1"/>
      <charset val="1"/>
    </font>
    <font>
      <u/>
      <sz val="10"/>
      <name val="Times New Roman"/>
      <family val="1"/>
      <charset val="1"/>
    </font>
    <font>
      <sz val="10"/>
      <color rgb="FFFF0000"/>
      <name val="Arial"/>
      <family val="2"/>
    </font>
    <font>
      <sz val="11"/>
      <color theme="1"/>
      <name val="Arial"/>
      <family val="2"/>
    </font>
    <font>
      <b/>
      <sz val="10"/>
      <color theme="1"/>
      <name val="Arial"/>
      <family val="2"/>
    </font>
    <font>
      <sz val="10"/>
      <color theme="1"/>
      <name val="Century Gothic"/>
      <family val="2"/>
    </font>
    <font>
      <sz val="10"/>
      <name val="Century Gothic"/>
      <family val="2"/>
    </font>
    <font>
      <b/>
      <sz val="6"/>
      <name val="Arial"/>
      <family val="2"/>
    </font>
    <font>
      <sz val="10"/>
      <name val="Arial MT"/>
      <family val="2"/>
    </font>
    <font>
      <sz val="10"/>
      <name val="Arial MT"/>
    </font>
    <font>
      <sz val="11"/>
      <name val="Arial"/>
      <family val="2"/>
    </font>
    <font>
      <b/>
      <sz val="16"/>
      <name val="Arial"/>
      <family val="2"/>
    </font>
    <font>
      <b/>
      <i/>
      <sz val="14"/>
      <name val="Arial"/>
      <family val="2"/>
    </font>
    <font>
      <sz val="10"/>
      <color rgb="FF000000"/>
      <name val="Arial MT"/>
      <family val="2"/>
    </font>
    <font>
      <b/>
      <u/>
      <sz val="7.5"/>
      <name val="Calibri"/>
      <family val="1"/>
    </font>
    <font>
      <b/>
      <u/>
      <sz val="10"/>
      <name val="Calibri"/>
      <family val="2"/>
    </font>
    <font>
      <u/>
      <sz val="10"/>
      <name val="Arial MT"/>
      <family val="2"/>
    </font>
    <font>
      <sz val="9"/>
      <name val="Microsoft Sans Serif"/>
      <family val="2"/>
    </font>
    <font>
      <b/>
      <sz val="10"/>
      <name val="Arial MT"/>
    </font>
    <font>
      <sz val="10"/>
      <name val="Calibri"/>
      <family val="2"/>
    </font>
    <font>
      <sz val="3"/>
      <name val="Arial"/>
      <family val="2"/>
    </font>
    <font>
      <sz val="10"/>
      <color rgb="FF000000"/>
      <name val="Arial"/>
      <family val="2"/>
    </font>
    <font>
      <b/>
      <u/>
      <sz val="7.5"/>
      <name val="Arial"/>
      <family val="2"/>
    </font>
  </fonts>
  <fills count="48">
    <fill>
      <patternFill patternType="none"/>
    </fill>
    <fill>
      <patternFill patternType="gray125"/>
    </fill>
    <fill>
      <patternFill patternType="solid">
        <fgColor indexed="31"/>
      </patternFill>
    </fill>
    <fill>
      <patternFill patternType="solid">
        <fgColor indexed="31"/>
        <bgColor indexed="22"/>
      </patternFill>
    </fill>
    <fill>
      <patternFill patternType="solid">
        <fgColor indexed="45"/>
      </patternFill>
    </fill>
    <fill>
      <patternFill patternType="solid">
        <fgColor indexed="45"/>
        <bgColor indexed="29"/>
      </patternFill>
    </fill>
    <fill>
      <patternFill patternType="solid">
        <fgColor indexed="42"/>
      </patternFill>
    </fill>
    <fill>
      <patternFill patternType="solid">
        <fgColor indexed="42"/>
        <bgColor indexed="27"/>
      </patternFill>
    </fill>
    <fill>
      <patternFill patternType="solid">
        <fgColor indexed="46"/>
      </patternFill>
    </fill>
    <fill>
      <patternFill patternType="solid">
        <fgColor indexed="46"/>
        <bgColor indexed="24"/>
      </patternFill>
    </fill>
    <fill>
      <patternFill patternType="solid">
        <fgColor indexed="27"/>
      </patternFill>
    </fill>
    <fill>
      <patternFill patternType="solid">
        <fgColor indexed="27"/>
        <bgColor indexed="41"/>
      </patternFill>
    </fill>
    <fill>
      <patternFill patternType="solid">
        <fgColor indexed="47"/>
      </patternFill>
    </fill>
    <fill>
      <patternFill patternType="solid">
        <fgColor indexed="47"/>
        <bgColor indexed="22"/>
      </patternFill>
    </fill>
    <fill>
      <patternFill patternType="solid">
        <fgColor indexed="44"/>
      </patternFill>
    </fill>
    <fill>
      <patternFill patternType="solid">
        <fgColor indexed="44"/>
        <bgColor indexed="31"/>
      </patternFill>
    </fill>
    <fill>
      <patternFill patternType="solid">
        <fgColor indexed="29"/>
      </patternFill>
    </fill>
    <fill>
      <patternFill patternType="solid">
        <fgColor indexed="29"/>
        <bgColor indexed="45"/>
      </patternFill>
    </fill>
    <fill>
      <patternFill patternType="solid">
        <fgColor indexed="11"/>
      </patternFill>
    </fill>
    <fill>
      <patternFill patternType="solid">
        <fgColor indexed="11"/>
        <bgColor indexed="49"/>
      </patternFill>
    </fill>
    <fill>
      <patternFill patternType="solid">
        <fgColor indexed="51"/>
      </patternFill>
    </fill>
    <fill>
      <patternFill patternType="solid">
        <fgColor indexed="51"/>
        <bgColor indexed="13"/>
      </patternFill>
    </fill>
    <fill>
      <patternFill patternType="solid">
        <fgColor indexed="30"/>
      </patternFill>
    </fill>
    <fill>
      <patternFill patternType="solid">
        <fgColor indexed="30"/>
        <bgColor indexed="21"/>
      </patternFill>
    </fill>
    <fill>
      <patternFill patternType="solid">
        <fgColor indexed="36"/>
      </patternFill>
    </fill>
    <fill>
      <patternFill patternType="solid">
        <fgColor indexed="20"/>
        <bgColor indexed="36"/>
      </patternFill>
    </fill>
    <fill>
      <patternFill patternType="solid">
        <fgColor indexed="49"/>
      </patternFill>
    </fill>
    <fill>
      <patternFill patternType="solid">
        <fgColor indexed="49"/>
        <bgColor indexed="40"/>
      </patternFill>
    </fill>
    <fill>
      <patternFill patternType="solid">
        <fgColor indexed="52"/>
      </patternFill>
    </fill>
    <fill>
      <patternFill patternType="solid">
        <fgColor indexed="52"/>
        <bgColor indexed="51"/>
      </patternFill>
    </fill>
    <fill>
      <patternFill patternType="solid">
        <fgColor indexed="62"/>
      </patternFill>
    </fill>
    <fill>
      <patternFill patternType="solid">
        <fgColor indexed="62"/>
        <bgColor indexed="56"/>
      </patternFill>
    </fill>
    <fill>
      <patternFill patternType="solid">
        <fgColor indexed="10"/>
      </patternFill>
    </fill>
    <fill>
      <patternFill patternType="solid">
        <fgColor indexed="10"/>
        <bgColor indexed="60"/>
      </patternFill>
    </fill>
    <fill>
      <patternFill patternType="solid">
        <fgColor indexed="57"/>
      </patternFill>
    </fill>
    <fill>
      <patternFill patternType="solid">
        <fgColor indexed="57"/>
        <bgColor indexed="21"/>
      </patternFill>
    </fill>
    <fill>
      <patternFill patternType="solid">
        <fgColor indexed="53"/>
      </patternFill>
    </fill>
    <fill>
      <patternFill patternType="solid">
        <fgColor indexed="53"/>
        <bgColor indexed="52"/>
      </patternFill>
    </fill>
    <fill>
      <patternFill patternType="solid">
        <fgColor indexed="22"/>
      </patternFill>
    </fill>
    <fill>
      <patternFill patternType="solid">
        <fgColor indexed="22"/>
        <bgColor indexed="31"/>
      </patternFill>
    </fill>
    <fill>
      <patternFill patternType="solid">
        <fgColor indexed="55"/>
      </patternFill>
    </fill>
    <fill>
      <patternFill patternType="solid">
        <fgColor indexed="55"/>
        <bgColor indexed="23"/>
      </patternFill>
    </fill>
    <fill>
      <patternFill patternType="solid">
        <fgColor indexed="22"/>
        <bgColor indexed="64"/>
      </patternFill>
    </fill>
    <fill>
      <patternFill patternType="solid">
        <fgColor indexed="26"/>
        <bgColor indexed="64"/>
      </patternFill>
    </fill>
    <fill>
      <patternFill patternType="solid">
        <fgColor indexed="43"/>
      </patternFill>
    </fill>
    <fill>
      <patternFill patternType="solid">
        <fgColor indexed="43"/>
        <bgColor indexed="26"/>
      </patternFill>
    </fill>
    <fill>
      <patternFill patternType="solid">
        <fgColor indexed="26"/>
      </patternFill>
    </fill>
    <fill>
      <patternFill patternType="solid">
        <fgColor indexed="26"/>
        <bgColor indexed="9"/>
      </patternFill>
    </fill>
  </fills>
  <borders count="40">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ck">
        <color indexed="64"/>
      </left>
      <right/>
      <top/>
      <bottom/>
      <diagonal/>
    </border>
    <border>
      <left style="thick">
        <color indexed="64"/>
      </left>
      <right style="thick">
        <color indexed="64"/>
      </right>
      <top/>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double">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bottom style="thin">
        <color indexed="64"/>
      </bottom>
      <diagonal/>
    </border>
    <border>
      <left style="thin">
        <color indexed="64"/>
      </left>
      <right/>
      <top style="thin">
        <color indexed="64"/>
      </top>
      <bottom/>
      <diagonal/>
    </border>
    <border>
      <left style="hair">
        <color indexed="64"/>
      </left>
      <right/>
      <top/>
      <bottom/>
      <diagonal/>
    </border>
    <border>
      <left/>
      <right style="hair">
        <color indexed="64"/>
      </right>
      <top/>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thin">
        <color rgb="FF000000"/>
      </left>
      <right style="thin">
        <color rgb="FF000000"/>
      </right>
      <top/>
      <bottom/>
      <diagonal/>
    </border>
    <border>
      <left style="thin">
        <color rgb="FF000000"/>
      </left>
      <right style="thin">
        <color indexed="64"/>
      </right>
      <top/>
      <bottom/>
      <diagonal/>
    </border>
    <border>
      <left style="thin">
        <color indexed="64"/>
      </left>
      <right style="medium">
        <color indexed="64"/>
      </right>
      <top style="medium">
        <color indexed="64"/>
      </top>
      <bottom style="medium">
        <color indexed="64"/>
      </bottom>
      <diagonal/>
    </border>
  </borders>
  <cellStyleXfs count="1660">
    <xf numFmtId="0" fontId="0" fillId="0" borderId="0"/>
    <xf numFmtId="0" fontId="9" fillId="2" borderId="0" applyNumberFormat="0" applyBorder="0" applyAlignment="0" applyProtection="0"/>
    <xf numFmtId="0" fontId="49" fillId="3" borderId="0" applyNumberFormat="0" applyBorder="0" applyAlignment="0" applyProtection="0"/>
    <xf numFmtId="0" fontId="9" fillId="4" borderId="0" applyNumberFormat="0" applyBorder="0" applyAlignment="0" applyProtection="0"/>
    <xf numFmtId="0" fontId="49" fillId="5" borderId="0" applyNumberFormat="0" applyBorder="0" applyAlignment="0" applyProtection="0"/>
    <xf numFmtId="0" fontId="9" fillId="6" borderId="0" applyNumberFormat="0" applyBorder="0" applyAlignment="0" applyProtection="0"/>
    <xf numFmtId="0" fontId="49" fillId="7" borderId="0" applyNumberFormat="0" applyBorder="0" applyAlignment="0" applyProtection="0"/>
    <xf numFmtId="0" fontId="9" fillId="8" borderId="0" applyNumberFormat="0" applyBorder="0" applyAlignment="0" applyProtection="0"/>
    <xf numFmtId="0" fontId="49" fillId="9" borderId="0" applyNumberFormat="0" applyBorder="0" applyAlignment="0" applyProtection="0"/>
    <xf numFmtId="0" fontId="9" fillId="10" borderId="0" applyNumberFormat="0" applyBorder="0" applyAlignment="0" applyProtection="0"/>
    <xf numFmtId="0" fontId="49" fillId="11" borderId="0" applyNumberFormat="0" applyBorder="0" applyAlignment="0" applyProtection="0"/>
    <xf numFmtId="0" fontId="9" fillId="12" borderId="0" applyNumberFormat="0" applyBorder="0" applyAlignment="0" applyProtection="0"/>
    <xf numFmtId="0" fontId="49" fillId="13" borderId="0" applyNumberFormat="0" applyBorder="0" applyAlignment="0" applyProtection="0"/>
    <xf numFmtId="0" fontId="9" fillId="14" borderId="0" applyNumberFormat="0" applyBorder="0" applyAlignment="0" applyProtection="0"/>
    <xf numFmtId="0" fontId="49" fillId="15" borderId="0" applyNumberFormat="0" applyBorder="0" applyAlignment="0" applyProtection="0"/>
    <xf numFmtId="0" fontId="9" fillId="16" borderId="0" applyNumberFormat="0" applyBorder="0" applyAlignment="0" applyProtection="0"/>
    <xf numFmtId="0" fontId="49" fillId="17" borderId="0" applyNumberFormat="0" applyBorder="0" applyAlignment="0" applyProtection="0"/>
    <xf numFmtId="0" fontId="9" fillId="18" borderId="0" applyNumberFormat="0" applyBorder="0" applyAlignment="0" applyProtection="0"/>
    <xf numFmtId="0" fontId="49" fillId="19" borderId="0" applyNumberFormat="0" applyBorder="0" applyAlignment="0" applyProtection="0"/>
    <xf numFmtId="0" fontId="9" fillId="8" borderId="0" applyNumberFormat="0" applyBorder="0" applyAlignment="0" applyProtection="0"/>
    <xf numFmtId="0" fontId="49" fillId="9" borderId="0" applyNumberFormat="0" applyBorder="0" applyAlignment="0" applyProtection="0"/>
    <xf numFmtId="0" fontId="9" fillId="14" borderId="0" applyNumberFormat="0" applyBorder="0" applyAlignment="0" applyProtection="0"/>
    <xf numFmtId="0" fontId="49" fillId="15" borderId="0" applyNumberFormat="0" applyBorder="0" applyAlignment="0" applyProtection="0"/>
    <xf numFmtId="0" fontId="9" fillId="20" borderId="0" applyNumberFormat="0" applyBorder="0" applyAlignment="0" applyProtection="0"/>
    <xf numFmtId="0" fontId="49" fillId="21" borderId="0" applyNumberFormat="0" applyBorder="0" applyAlignment="0" applyProtection="0"/>
    <xf numFmtId="0" fontId="10" fillId="22" borderId="0" applyNumberFormat="0" applyBorder="0" applyAlignment="0" applyProtection="0"/>
    <xf numFmtId="0" fontId="50" fillId="23" borderId="0" applyNumberFormat="0" applyBorder="0" applyAlignment="0" applyProtection="0"/>
    <xf numFmtId="0" fontId="10" fillId="16" borderId="0" applyNumberFormat="0" applyBorder="0" applyAlignment="0" applyProtection="0"/>
    <xf numFmtId="0" fontId="50" fillId="17" borderId="0" applyNumberFormat="0" applyBorder="0" applyAlignment="0" applyProtection="0"/>
    <xf numFmtId="0" fontId="10" fillId="18" borderId="0" applyNumberFormat="0" applyBorder="0" applyAlignment="0" applyProtection="0"/>
    <xf numFmtId="0" fontId="50" fillId="19" borderId="0" applyNumberFormat="0" applyBorder="0" applyAlignment="0" applyProtection="0"/>
    <xf numFmtId="0" fontId="10" fillId="24" borderId="0" applyNumberFormat="0" applyBorder="0" applyAlignment="0" applyProtection="0"/>
    <xf numFmtId="0" fontId="50" fillId="25" borderId="0" applyNumberFormat="0" applyBorder="0" applyAlignment="0" applyProtection="0"/>
    <xf numFmtId="0" fontId="10" fillId="26" borderId="0" applyNumberFormat="0" applyBorder="0" applyAlignment="0" applyProtection="0"/>
    <xf numFmtId="0" fontId="50" fillId="27" borderId="0" applyNumberFormat="0" applyBorder="0" applyAlignment="0" applyProtection="0"/>
    <xf numFmtId="0" fontId="10" fillId="28" borderId="0" applyNumberFormat="0" applyBorder="0" applyAlignment="0" applyProtection="0"/>
    <xf numFmtId="0" fontId="50" fillId="29" borderId="0" applyNumberFormat="0" applyBorder="0" applyAlignment="0" applyProtection="0"/>
    <xf numFmtId="0" fontId="10" fillId="30" borderId="0" applyNumberFormat="0" applyBorder="0" applyAlignment="0" applyProtection="0"/>
    <xf numFmtId="0" fontId="50" fillId="31" borderId="0" applyNumberFormat="0" applyBorder="0" applyAlignment="0" applyProtection="0"/>
    <xf numFmtId="0" fontId="10" fillId="32" borderId="0" applyNumberFormat="0" applyBorder="0" applyAlignment="0" applyProtection="0"/>
    <xf numFmtId="0" fontId="50" fillId="33" borderId="0" applyNumberFormat="0" applyBorder="0" applyAlignment="0" applyProtection="0"/>
    <xf numFmtId="0" fontId="10" fillId="34" borderId="0" applyNumberFormat="0" applyBorder="0" applyAlignment="0" applyProtection="0"/>
    <xf numFmtId="0" fontId="50" fillId="35" borderId="0" applyNumberFormat="0" applyBorder="0" applyAlignment="0" applyProtection="0"/>
    <xf numFmtId="0" fontId="10" fillId="24" borderId="0" applyNumberFormat="0" applyBorder="0" applyAlignment="0" applyProtection="0"/>
    <xf numFmtId="0" fontId="50" fillId="25" borderId="0" applyNumberFormat="0" applyBorder="0" applyAlignment="0" applyProtection="0"/>
    <xf numFmtId="0" fontId="10" fillId="26" borderId="0" applyNumberFormat="0" applyBorder="0" applyAlignment="0" applyProtection="0"/>
    <xf numFmtId="0" fontId="50" fillId="27" borderId="0" applyNumberFormat="0" applyBorder="0" applyAlignment="0" applyProtection="0"/>
    <xf numFmtId="0" fontId="10" fillId="36" borderId="0" applyNumberFormat="0" applyBorder="0" applyAlignment="0" applyProtection="0"/>
    <xf numFmtId="0" fontId="50" fillId="37" borderId="0" applyNumberFormat="0" applyBorder="0" applyAlignment="0" applyProtection="0"/>
    <xf numFmtId="0" fontId="11" fillId="4" borderId="0" applyNumberFormat="0" applyBorder="0" applyAlignment="0" applyProtection="0"/>
    <xf numFmtId="0" fontId="51" fillId="5" borderId="0" applyNumberFormat="0" applyBorder="0" applyAlignment="0" applyProtection="0"/>
    <xf numFmtId="166" fontId="26" fillId="0" borderId="0" applyFill="0" applyBorder="0" applyAlignment="0"/>
    <xf numFmtId="179" fontId="26" fillId="0" borderId="0" applyFill="0" applyBorder="0" applyAlignment="0"/>
    <xf numFmtId="180" fontId="26" fillId="0" borderId="0" applyFill="0" applyBorder="0" applyAlignment="0"/>
    <xf numFmtId="181" fontId="26" fillId="0" borderId="0" applyFill="0" applyBorder="0" applyAlignment="0"/>
    <xf numFmtId="178" fontId="26" fillId="0" borderId="0" applyFill="0" applyBorder="0" applyAlignment="0"/>
    <xf numFmtId="166" fontId="26" fillId="0" borderId="0" applyFill="0" applyBorder="0" applyAlignment="0"/>
    <xf numFmtId="182" fontId="26" fillId="0" borderId="0" applyFill="0" applyBorder="0" applyAlignment="0"/>
    <xf numFmtId="179" fontId="26" fillId="0" borderId="0" applyFill="0" applyBorder="0" applyAlignment="0"/>
    <xf numFmtId="0" fontId="12" fillId="38" borderId="1" applyNumberFormat="0" applyAlignment="0" applyProtection="0"/>
    <xf numFmtId="0" fontId="52" fillId="39" borderId="1" applyNumberFormat="0" applyAlignment="0" applyProtection="0"/>
    <xf numFmtId="0" fontId="13" fillId="40" borderId="2" applyNumberFormat="0" applyAlignment="0" applyProtection="0"/>
    <xf numFmtId="0" fontId="53" fillId="41" borderId="2" applyNumberFormat="0" applyAlignment="0" applyProtection="0"/>
    <xf numFmtId="174" fontId="26" fillId="0" borderId="0"/>
    <xf numFmtId="174" fontId="26" fillId="0" borderId="0"/>
    <xf numFmtId="174" fontId="26" fillId="0" borderId="0"/>
    <xf numFmtId="174" fontId="26" fillId="0" borderId="0"/>
    <xf numFmtId="174" fontId="26" fillId="0" borderId="0"/>
    <xf numFmtId="174" fontId="26" fillId="0" borderId="0"/>
    <xf numFmtId="174" fontId="26" fillId="0" borderId="0"/>
    <xf numFmtId="174" fontId="26" fillId="0" borderId="0"/>
    <xf numFmtId="166"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166" fontId="26" fillId="0" borderId="0" applyFill="0" applyBorder="0" applyAlignment="0" applyProtection="0"/>
    <xf numFmtId="166" fontId="26" fillId="0" borderId="0" applyFill="0" applyBorder="0" applyAlignment="0" applyProtection="0"/>
    <xf numFmtId="166" fontId="26" fillId="0" borderId="0" applyFont="0" applyFill="0" applyBorder="0" applyAlignment="0" applyProtection="0"/>
    <xf numFmtId="166"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166"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166" fontId="26" fillId="0" borderId="0" applyFont="0" applyFill="0" applyBorder="0" applyAlignment="0" applyProtection="0"/>
    <xf numFmtId="166" fontId="26" fillId="0" borderId="0" applyFont="0" applyFill="0" applyBorder="0" applyAlignment="0" applyProtection="0"/>
    <xf numFmtId="166" fontId="26" fillId="0" borderId="0" applyFont="0" applyFill="0" applyBorder="0" applyAlignment="0" applyProtection="0"/>
    <xf numFmtId="166" fontId="26" fillId="0" borderId="0" applyFont="0" applyFill="0" applyBorder="0" applyAlignment="0" applyProtection="0"/>
    <xf numFmtId="166" fontId="26" fillId="0" borderId="0" applyFont="0" applyFill="0" applyBorder="0" applyAlignment="0" applyProtection="0"/>
    <xf numFmtId="43" fontId="26" fillId="0" borderId="0" applyFont="0" applyFill="0" applyBorder="0" applyAlignment="0" applyProtection="0"/>
    <xf numFmtId="166" fontId="26" fillId="0" borderId="0" applyFont="0" applyFill="0" applyBorder="0" applyAlignment="0" applyProtection="0"/>
    <xf numFmtId="166" fontId="26" fillId="0" borderId="0" applyFont="0" applyFill="0" applyBorder="0" applyAlignment="0" applyProtection="0"/>
    <xf numFmtId="166" fontId="26" fillId="0" borderId="0" applyFont="0" applyFill="0" applyBorder="0" applyAlignment="0" applyProtection="0"/>
    <xf numFmtId="43" fontId="26" fillId="0" borderId="0" applyFont="0" applyFill="0" applyBorder="0" applyAlignment="0" applyProtection="0"/>
    <xf numFmtId="166" fontId="26" fillId="0" borderId="0" applyFont="0" applyFill="0" applyBorder="0" applyAlignment="0" applyProtection="0"/>
    <xf numFmtId="166" fontId="26" fillId="0" borderId="0" applyFont="0" applyFill="0" applyBorder="0" applyAlignment="0" applyProtection="0"/>
    <xf numFmtId="166" fontId="66" fillId="0" borderId="0" applyFont="0" applyFill="0" applyBorder="0" applyAlignment="0" applyProtection="0"/>
    <xf numFmtId="166" fontId="66" fillId="0" borderId="0" applyFont="0" applyFill="0" applyBorder="0" applyAlignment="0" applyProtection="0"/>
    <xf numFmtId="166" fontId="66" fillId="0" borderId="0" applyFont="0" applyFill="0" applyBorder="0" applyAlignment="0" applyProtection="0"/>
    <xf numFmtId="166" fontId="66" fillId="0" borderId="0" applyFont="0" applyFill="0" applyBorder="0" applyAlignment="0" applyProtection="0"/>
    <xf numFmtId="166" fontId="66" fillId="0" borderId="0" applyFont="0" applyFill="0" applyBorder="0" applyAlignment="0" applyProtection="0"/>
    <xf numFmtId="166" fontId="66" fillId="0" borderId="0" applyFont="0" applyFill="0" applyBorder="0" applyAlignment="0" applyProtection="0"/>
    <xf numFmtId="166" fontId="66" fillId="0" borderId="0" applyFont="0" applyFill="0" applyBorder="0" applyAlignment="0" applyProtection="0"/>
    <xf numFmtId="166" fontId="66" fillId="0" borderId="0" applyFont="0" applyFill="0" applyBorder="0" applyAlignment="0" applyProtection="0"/>
    <xf numFmtId="166" fontId="66" fillId="0" borderId="0" applyFont="0" applyFill="0" applyBorder="0" applyAlignment="0" applyProtection="0"/>
    <xf numFmtId="166" fontId="66" fillId="0" borderId="0" applyFont="0" applyFill="0" applyBorder="0" applyAlignment="0" applyProtection="0"/>
    <xf numFmtId="166" fontId="66" fillId="0" borderId="0" applyFont="0" applyFill="0" applyBorder="0" applyAlignment="0" applyProtection="0"/>
    <xf numFmtId="166" fontId="66" fillId="0" borderId="0" applyFont="0" applyFill="0" applyBorder="0" applyAlignment="0" applyProtection="0"/>
    <xf numFmtId="166" fontId="66" fillId="0" borderId="0" applyFont="0" applyFill="0" applyBorder="0" applyAlignment="0" applyProtection="0"/>
    <xf numFmtId="166" fontId="66" fillId="0" borderId="0" applyFont="0" applyFill="0" applyBorder="0" applyAlignment="0" applyProtection="0"/>
    <xf numFmtId="166" fontId="66" fillId="0" borderId="0" applyFont="0" applyFill="0" applyBorder="0" applyAlignment="0" applyProtection="0"/>
    <xf numFmtId="166" fontId="66" fillId="0" borderId="0" applyFont="0" applyFill="0" applyBorder="0" applyAlignment="0" applyProtection="0"/>
    <xf numFmtId="166" fontId="66" fillId="0" borderId="0" applyFont="0" applyFill="0" applyBorder="0" applyAlignment="0" applyProtection="0"/>
    <xf numFmtId="166" fontId="66" fillId="0" borderId="0" applyFont="0" applyFill="0" applyBorder="0" applyAlignment="0" applyProtection="0"/>
    <xf numFmtId="166" fontId="66" fillId="0" borderId="0" applyFont="0" applyFill="0" applyBorder="0" applyAlignment="0" applyProtection="0"/>
    <xf numFmtId="166" fontId="66" fillId="0" borderId="0" applyFont="0" applyFill="0" applyBorder="0" applyAlignment="0" applyProtection="0"/>
    <xf numFmtId="166" fontId="66" fillId="0" borderId="0" applyFont="0" applyFill="0" applyBorder="0" applyAlignment="0" applyProtection="0"/>
    <xf numFmtId="166" fontId="66" fillId="0" borderId="0" applyFont="0" applyFill="0" applyBorder="0" applyAlignment="0" applyProtection="0"/>
    <xf numFmtId="166" fontId="66" fillId="0" borderId="0" applyFont="0" applyFill="0" applyBorder="0" applyAlignment="0" applyProtection="0"/>
    <xf numFmtId="166" fontId="66" fillId="0" borderId="0" applyFont="0" applyFill="0" applyBorder="0" applyAlignment="0" applyProtection="0"/>
    <xf numFmtId="166" fontId="66" fillId="0" borderId="0" applyFont="0" applyFill="0" applyBorder="0" applyAlignment="0" applyProtection="0"/>
    <xf numFmtId="166" fontId="66" fillId="0" borderId="0" applyFont="0" applyFill="0" applyBorder="0" applyAlignment="0" applyProtection="0"/>
    <xf numFmtId="166" fontId="66" fillId="0" borderId="0" applyFont="0" applyFill="0" applyBorder="0" applyAlignment="0" applyProtection="0"/>
    <xf numFmtId="166" fontId="66" fillId="0" borderId="0" applyFont="0" applyFill="0" applyBorder="0" applyAlignment="0" applyProtection="0"/>
    <xf numFmtId="166" fontId="66" fillId="0" borderId="0" applyFont="0" applyFill="0" applyBorder="0" applyAlignment="0" applyProtection="0"/>
    <xf numFmtId="166" fontId="66" fillId="0" borderId="0" applyFont="0" applyFill="0" applyBorder="0" applyAlignment="0" applyProtection="0"/>
    <xf numFmtId="166" fontId="66" fillId="0" borderId="0" applyFont="0" applyFill="0" applyBorder="0" applyAlignment="0" applyProtection="0"/>
    <xf numFmtId="166" fontId="66" fillId="0" borderId="0" applyFont="0" applyFill="0" applyBorder="0" applyAlignment="0" applyProtection="0"/>
    <xf numFmtId="43" fontId="26" fillId="0" borderId="0" applyFont="0" applyFill="0" applyBorder="0" applyAlignment="0" applyProtection="0"/>
    <xf numFmtId="3" fontId="8" fillId="0" borderId="3" applyProtection="0"/>
    <xf numFmtId="3" fontId="26" fillId="0" borderId="0" applyFont="0" applyFill="0" applyBorder="0" applyAlignment="0" applyProtection="0"/>
    <xf numFmtId="3" fontId="26" fillId="0" borderId="0" applyFont="0" applyFill="0" applyBorder="0" applyAlignment="0" applyProtection="0"/>
    <xf numFmtId="3" fontId="26" fillId="0" borderId="3" applyProtection="0"/>
    <xf numFmtId="3" fontId="26" fillId="0" borderId="3" applyProtection="0"/>
    <xf numFmtId="3" fontId="26" fillId="0" borderId="3" applyProtection="0"/>
    <xf numFmtId="3" fontId="26" fillId="0" borderId="3" applyProtection="0"/>
    <xf numFmtId="3" fontId="26" fillId="0" borderId="3" applyProtection="0"/>
    <xf numFmtId="3" fontId="26" fillId="0" borderId="3" applyProtection="0"/>
    <xf numFmtId="3" fontId="26" fillId="0" borderId="3" applyProtection="0"/>
    <xf numFmtId="3" fontId="26" fillId="0" borderId="3" applyProtection="0"/>
    <xf numFmtId="3" fontId="26" fillId="0" borderId="3" applyProtection="0"/>
    <xf numFmtId="3" fontId="26" fillId="0" borderId="3" applyProtection="0"/>
    <xf numFmtId="3" fontId="26" fillId="0" borderId="0" applyFont="0" applyFill="0" applyBorder="0" applyAlignment="0" applyProtection="0"/>
    <xf numFmtId="3" fontId="26" fillId="0" borderId="0" applyFont="0" applyFill="0" applyBorder="0" applyAlignment="0" applyProtection="0"/>
    <xf numFmtId="3" fontId="26" fillId="0" borderId="0" applyFont="0" applyFill="0" applyBorder="0" applyAlignment="0" applyProtection="0"/>
    <xf numFmtId="3" fontId="26" fillId="0" borderId="3" applyProtection="0"/>
    <xf numFmtId="168" fontId="8" fillId="0" borderId="4" applyProtection="0"/>
    <xf numFmtId="168" fontId="26" fillId="0" borderId="4" applyProtection="0"/>
    <xf numFmtId="168" fontId="26" fillId="0" borderId="4" applyProtection="0"/>
    <xf numFmtId="168" fontId="26" fillId="0" borderId="4" applyProtection="0"/>
    <xf numFmtId="168" fontId="26" fillId="0" borderId="4" applyProtection="0"/>
    <xf numFmtId="168" fontId="26" fillId="0" borderId="4" applyProtection="0"/>
    <xf numFmtId="168" fontId="26" fillId="0" borderId="4" applyProtection="0"/>
    <xf numFmtId="168" fontId="26" fillId="0" borderId="4" applyProtection="0"/>
    <xf numFmtId="168" fontId="26" fillId="0" borderId="4" applyProtection="0"/>
    <xf numFmtId="168" fontId="26" fillId="0" borderId="4" applyProtection="0"/>
    <xf numFmtId="168" fontId="26" fillId="0" borderId="4" applyProtection="0"/>
    <xf numFmtId="168" fontId="26" fillId="0" borderId="4" applyProtection="0"/>
    <xf numFmtId="4" fontId="14" fillId="0" borderId="4" applyProtection="0"/>
    <xf numFmtId="169" fontId="8" fillId="0" borderId="4" applyProtection="0"/>
    <xf numFmtId="169" fontId="26" fillId="0" borderId="4" applyProtection="0"/>
    <xf numFmtId="169" fontId="26" fillId="0" borderId="4" applyProtection="0"/>
    <xf numFmtId="169" fontId="26" fillId="0" borderId="4" applyProtection="0"/>
    <xf numFmtId="169" fontId="26" fillId="0" borderId="4" applyProtection="0"/>
    <xf numFmtId="169" fontId="26" fillId="0" borderId="4" applyProtection="0"/>
    <xf numFmtId="169" fontId="26" fillId="0" borderId="4" applyProtection="0"/>
    <xf numFmtId="169" fontId="26" fillId="0" borderId="4" applyProtection="0"/>
    <xf numFmtId="169" fontId="26" fillId="0" borderId="4" applyProtection="0"/>
    <xf numFmtId="169" fontId="26" fillId="0" borderId="4" applyProtection="0"/>
    <xf numFmtId="169" fontId="26" fillId="0" borderId="4" applyProtection="0"/>
    <xf numFmtId="169" fontId="26" fillId="0" borderId="4" applyProtection="0"/>
    <xf numFmtId="165" fontId="8" fillId="0" borderId="0" applyFont="0" applyFill="0" applyBorder="0" applyAlignment="0" applyProtection="0"/>
    <xf numFmtId="179" fontId="26" fillId="0" borderId="0" applyFont="0" applyFill="0" applyBorder="0" applyAlignment="0" applyProtection="0"/>
    <xf numFmtId="171" fontId="26" fillId="0" borderId="0" applyFont="0" applyFill="0" applyBorder="0" applyAlignment="0" applyProtection="0"/>
    <xf numFmtId="171" fontId="26" fillId="0" borderId="0" applyFont="0" applyFill="0" applyBorder="0" applyAlignment="0" applyProtection="0"/>
    <xf numFmtId="183" fontId="26" fillId="0" borderId="0" applyFill="0" applyBorder="0" applyAlignment="0" applyProtection="0"/>
    <xf numFmtId="183" fontId="26" fillId="0" borderId="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71"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71"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5" fontId="26" fillId="0" borderId="0" applyFont="0" applyFill="0" applyBorder="0" applyAlignment="0" applyProtection="0"/>
    <xf numFmtId="165" fontId="26" fillId="0" borderId="0" applyFont="0" applyFill="0" applyBorder="0" applyAlignment="0" applyProtection="0"/>
    <xf numFmtId="165" fontId="26" fillId="0" borderId="0" applyFont="0" applyFill="0" applyBorder="0" applyAlignment="0" applyProtection="0"/>
    <xf numFmtId="171" fontId="26" fillId="0" borderId="0" applyFont="0" applyFill="0" applyBorder="0" applyAlignment="0" applyProtection="0"/>
    <xf numFmtId="165" fontId="26" fillId="0" borderId="0" applyFont="0" applyFill="0" applyBorder="0" applyAlignment="0" applyProtection="0"/>
    <xf numFmtId="171" fontId="26" fillId="0" borderId="0" applyFont="0" applyFill="0" applyBorder="0" applyAlignment="0" applyProtection="0"/>
    <xf numFmtId="171" fontId="26" fillId="0" borderId="0" applyFont="0" applyFill="0" applyBorder="0" applyAlignment="0" applyProtection="0"/>
    <xf numFmtId="171" fontId="26" fillId="0" borderId="0" applyFont="0" applyFill="0" applyBorder="0" applyAlignment="0" applyProtection="0"/>
    <xf numFmtId="171" fontId="26" fillId="0" borderId="0" applyFont="0" applyFill="0" applyBorder="0" applyAlignment="0" applyProtection="0"/>
    <xf numFmtId="171" fontId="26" fillId="0" borderId="0" applyFont="0" applyFill="0" applyBorder="0" applyAlignment="0" applyProtection="0"/>
    <xf numFmtId="172" fontId="45" fillId="0" borderId="0" applyFont="0" applyFill="0" applyBorder="0" applyAlignment="0" applyProtection="0"/>
    <xf numFmtId="0" fontId="15" fillId="0" borderId="0" applyProtection="0"/>
    <xf numFmtId="0" fontId="45" fillId="0" borderId="0" applyFont="0" applyFill="0" applyBorder="0" applyAlignment="0" applyProtection="0"/>
    <xf numFmtId="14" fontId="37" fillId="0" borderId="0" applyFill="0" applyBorder="0" applyAlignment="0"/>
    <xf numFmtId="0" fontId="15" fillId="0" borderId="0" applyProtection="0"/>
    <xf numFmtId="166" fontId="26" fillId="0" borderId="0" applyFill="0" applyBorder="0" applyAlignment="0"/>
    <xf numFmtId="179" fontId="26" fillId="0" borderId="0" applyFill="0" applyBorder="0" applyAlignment="0"/>
    <xf numFmtId="166" fontId="26" fillId="0" borderId="0" applyFill="0" applyBorder="0" applyAlignment="0"/>
    <xf numFmtId="182" fontId="26" fillId="0" borderId="0" applyFill="0" applyBorder="0" applyAlignment="0"/>
    <xf numFmtId="179" fontId="26" fillId="0" borderId="0" applyFill="0" applyBorder="0" applyAlignment="0"/>
    <xf numFmtId="0" fontId="16" fillId="0" borderId="0" applyNumberFormat="0" applyFill="0" applyBorder="0" applyAlignment="0" applyProtection="0"/>
    <xf numFmtId="0" fontId="54" fillId="0" borderId="0" applyNumberFormat="0" applyFill="0" applyBorder="0" applyAlignment="0" applyProtection="0"/>
    <xf numFmtId="2" fontId="15" fillId="0" borderId="0" applyProtection="0"/>
    <xf numFmtId="2" fontId="45" fillId="0" borderId="0" applyFont="0" applyFill="0" applyBorder="0" applyAlignment="0" applyProtection="0"/>
    <xf numFmtId="0" fontId="17" fillId="6" borderId="0" applyNumberFormat="0" applyBorder="0" applyAlignment="0" applyProtection="0"/>
    <xf numFmtId="0" fontId="55" fillId="7" borderId="0" applyNumberFormat="0" applyBorder="0" applyAlignment="0" applyProtection="0"/>
    <xf numFmtId="38" fontId="32" fillId="42" borderId="0" applyNumberFormat="0" applyBorder="0" applyAlignment="0" applyProtection="0"/>
    <xf numFmtId="0" fontId="21" fillId="0" borderId="5" applyNumberFormat="0" applyAlignment="0" applyProtection="0">
      <alignment horizontal="left" vertical="center"/>
    </xf>
    <xf numFmtId="0" fontId="21" fillId="0" borderId="5" applyNumberFormat="0" applyAlignment="0" applyProtection="0">
      <alignment horizontal="left" vertical="center"/>
    </xf>
    <xf numFmtId="0" fontId="21" fillId="0" borderId="6">
      <alignment horizontal="left" vertical="center"/>
    </xf>
    <xf numFmtId="0" fontId="18" fillId="0" borderId="7" applyNumberFormat="0" applyFill="0" applyAlignment="0" applyProtection="0"/>
    <xf numFmtId="0" fontId="46" fillId="0" borderId="0" applyNumberFormat="0" applyFill="0" applyBorder="0" applyAlignment="0" applyProtection="0"/>
    <xf numFmtId="0" fontId="56" fillId="0" borderId="7" applyNumberFormat="0" applyFill="0" applyAlignment="0" applyProtection="0"/>
    <xf numFmtId="0" fontId="19" fillId="0" borderId="8" applyNumberFormat="0" applyFill="0" applyAlignment="0" applyProtection="0"/>
    <xf numFmtId="0" fontId="47" fillId="0" borderId="0" applyNumberFormat="0" applyFill="0" applyBorder="0" applyAlignment="0" applyProtection="0"/>
    <xf numFmtId="0" fontId="57" fillId="0" borderId="8" applyNumberFormat="0" applyFill="0" applyAlignment="0" applyProtection="0"/>
    <xf numFmtId="0" fontId="20" fillId="0" borderId="9" applyNumberFormat="0" applyFill="0" applyAlignment="0" applyProtection="0"/>
    <xf numFmtId="0" fontId="58" fillId="0" borderId="9" applyNumberFormat="0" applyFill="0" applyAlignment="0" applyProtection="0"/>
    <xf numFmtId="0" fontId="20" fillId="0" borderId="0" applyNumberFormat="0" applyFill="0" applyBorder="0" applyAlignment="0" applyProtection="0"/>
    <xf numFmtId="0" fontId="58" fillId="0" borderId="0" applyNumberFormat="0" applyFill="0" applyBorder="0" applyAlignment="0" applyProtection="0"/>
    <xf numFmtId="0" fontId="14" fillId="0" borderId="0" applyNumberFormat="0" applyFont="0" applyFill="0" applyBorder="0" applyAlignment="0" applyProtection="0">
      <protection locked="0"/>
    </xf>
    <xf numFmtId="0" fontId="21" fillId="0" borderId="0" applyProtection="0"/>
    <xf numFmtId="0" fontId="22" fillId="12" borderId="1" applyNumberFormat="0" applyAlignment="0" applyProtection="0"/>
    <xf numFmtId="10" fontId="32" fillId="43" borderId="10" applyNumberFormat="0" applyBorder="0" applyAlignment="0" applyProtection="0"/>
    <xf numFmtId="0" fontId="59" fillId="13" borderId="1" applyNumberFormat="0" applyAlignment="0" applyProtection="0"/>
    <xf numFmtId="0" fontId="59" fillId="13" borderId="1" applyNumberFormat="0" applyAlignment="0" applyProtection="0"/>
    <xf numFmtId="166" fontId="26" fillId="0" borderId="0" applyFill="0" applyBorder="0" applyAlignment="0"/>
    <xf numFmtId="179" fontId="26" fillId="0" borderId="0" applyFill="0" applyBorder="0" applyAlignment="0"/>
    <xf numFmtId="166" fontId="26" fillId="0" borderId="0" applyFill="0" applyBorder="0" applyAlignment="0"/>
    <xf numFmtId="182" fontId="26" fillId="0" borderId="0" applyFill="0" applyBorder="0" applyAlignment="0"/>
    <xf numFmtId="179" fontId="26" fillId="0" borderId="0" applyFill="0" applyBorder="0" applyAlignment="0"/>
    <xf numFmtId="0" fontId="23" fillId="0" borderId="11" applyNumberFormat="0" applyFill="0" applyAlignment="0" applyProtection="0"/>
    <xf numFmtId="0" fontId="60" fillId="0" borderId="11" applyNumberFormat="0" applyFill="0" applyAlignment="0" applyProtection="0"/>
    <xf numFmtId="0" fontId="24" fillId="44" borderId="0" applyNumberFormat="0" applyBorder="0" applyAlignment="0" applyProtection="0"/>
    <xf numFmtId="0" fontId="61" fillId="45" borderId="0" applyNumberFormat="0" applyBorder="0" applyAlignment="0" applyProtection="0"/>
    <xf numFmtId="176" fontId="26" fillId="0" borderId="0"/>
    <xf numFmtId="0" fontId="26" fillId="0" borderId="0">
      <alignment vertical="top"/>
    </xf>
    <xf numFmtId="0" fontId="26" fillId="0" borderId="0"/>
    <xf numFmtId="0" fontId="26" fillId="0" borderId="0"/>
    <xf numFmtId="0" fontId="26" fillId="0" borderId="0"/>
    <xf numFmtId="0" fontId="26" fillId="0" borderId="0">
      <alignment vertical="top"/>
    </xf>
    <xf numFmtId="0" fontId="26" fillId="0" borderId="0"/>
    <xf numFmtId="0" fontId="26" fillId="0" borderId="0"/>
    <xf numFmtId="0" fontId="26"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26" fillId="0" borderId="0"/>
    <xf numFmtId="0" fontId="26" fillId="0" borderId="0"/>
    <xf numFmtId="0" fontId="26" fillId="0" borderId="0"/>
    <xf numFmtId="0" fontId="66" fillId="0" borderId="0"/>
    <xf numFmtId="0" fontId="66" fillId="0" borderId="0"/>
    <xf numFmtId="0" fontId="26" fillId="0" borderId="0"/>
    <xf numFmtId="0" fontId="26" fillId="0" borderId="0"/>
    <xf numFmtId="0" fontId="26" fillId="0" borderId="0"/>
    <xf numFmtId="0" fontId="26" fillId="0" borderId="0"/>
    <xf numFmtId="0" fontId="26" fillId="0" borderId="0"/>
    <xf numFmtId="0" fontId="66" fillId="0" borderId="0"/>
    <xf numFmtId="0" fontId="66" fillId="0" borderId="0"/>
    <xf numFmtId="0" fontId="66" fillId="0" borderId="0"/>
    <xf numFmtId="0" fontId="6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5" fillId="0" borderId="0"/>
    <xf numFmtId="0" fontId="8" fillId="0" borderId="0"/>
    <xf numFmtId="0" fontId="26" fillId="46" borderId="12" applyNumberFormat="0" applyFont="0" applyAlignment="0" applyProtection="0"/>
    <xf numFmtId="0" fontId="26" fillId="47" borderId="12" applyNumberFormat="0" applyAlignment="0" applyProtection="0"/>
    <xf numFmtId="0" fontId="26" fillId="46" borderId="12" applyNumberFormat="0" applyFont="0" applyAlignment="0" applyProtection="0"/>
    <xf numFmtId="0" fontId="42" fillId="0" borderId="0"/>
    <xf numFmtId="0" fontId="42" fillId="0" borderId="0"/>
    <xf numFmtId="0" fontId="43" fillId="0" borderId="0"/>
    <xf numFmtId="0" fontId="27" fillId="0" borderId="3"/>
    <xf numFmtId="0" fontId="28" fillId="38" borderId="13" applyNumberFormat="0" applyAlignment="0" applyProtection="0"/>
    <xf numFmtId="0" fontId="62" fillId="39" borderId="13" applyNumberFormat="0" applyAlignment="0" applyProtection="0"/>
    <xf numFmtId="9" fontId="8" fillId="0" borderId="0" applyFont="0" applyFill="0" applyBorder="0" applyAlignment="0" applyProtection="0"/>
    <xf numFmtId="178" fontId="26" fillId="0" borderId="0" applyFont="0" applyFill="0" applyBorder="0" applyAlignment="0" applyProtection="0"/>
    <xf numFmtId="177" fontId="26" fillId="0" borderId="0" applyFont="0" applyFill="0" applyBorder="0" applyAlignment="0" applyProtection="0"/>
    <xf numFmtId="10"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166" fontId="26" fillId="0" borderId="0" applyFill="0" applyBorder="0" applyAlignment="0"/>
    <xf numFmtId="179" fontId="26" fillId="0" borderId="0" applyFill="0" applyBorder="0" applyAlignment="0"/>
    <xf numFmtId="166" fontId="26" fillId="0" borderId="0" applyFill="0" applyBorder="0" applyAlignment="0"/>
    <xf numFmtId="182" fontId="26" fillId="0" borderId="0" applyFill="0" applyBorder="0" applyAlignment="0"/>
    <xf numFmtId="179" fontId="26" fillId="0" borderId="0" applyFill="0" applyBorder="0" applyAlignment="0"/>
    <xf numFmtId="0" fontId="32" fillId="0" borderId="0"/>
    <xf numFmtId="0" fontId="32" fillId="0" borderId="0"/>
    <xf numFmtId="0" fontId="32" fillId="0" borderId="0"/>
    <xf numFmtId="0" fontId="32" fillId="0" borderId="0"/>
    <xf numFmtId="0" fontId="32" fillId="0" borderId="0"/>
    <xf numFmtId="49" fontId="37" fillId="0" borderId="0" applyFill="0" applyBorder="0" applyAlignment="0"/>
    <xf numFmtId="173" fontId="26" fillId="0" borderId="0" applyFill="0" applyBorder="0" applyAlignment="0"/>
    <xf numFmtId="175" fontId="26" fillId="0" borderId="0" applyFill="0" applyBorder="0" applyAlignment="0"/>
    <xf numFmtId="0" fontId="29" fillId="0" borderId="0" applyNumberFormat="0" applyFill="0" applyBorder="0" applyAlignment="0" applyProtection="0"/>
    <xf numFmtId="0" fontId="29" fillId="0" borderId="0" applyNumberFormat="0" applyFill="0" applyBorder="0" applyAlignment="0" applyProtection="0"/>
    <xf numFmtId="0" fontId="30" fillId="0" borderId="14" applyNumberFormat="0" applyFill="0" applyAlignment="0" applyProtection="0"/>
    <xf numFmtId="0" fontId="45" fillId="0" borderId="15" applyNumberFormat="0" applyFont="0" applyFill="0" applyAlignment="0" applyProtection="0"/>
    <xf numFmtId="0" fontId="63" fillId="0" borderId="14" applyNumberFormat="0" applyFill="0" applyAlignment="0" applyProtection="0"/>
    <xf numFmtId="0" fontId="48" fillId="0" borderId="0">
      <alignment vertical="top"/>
    </xf>
    <xf numFmtId="0" fontId="31" fillId="0" borderId="0" applyNumberFormat="0" applyFill="0" applyBorder="0" applyAlignment="0" applyProtection="0"/>
    <xf numFmtId="0" fontId="64" fillId="0" borderId="0" applyNumberFormat="0" applyFill="0" applyBorder="0" applyAlignment="0" applyProtection="0"/>
    <xf numFmtId="9" fontId="26" fillId="0" borderId="0" applyFont="0" applyFill="0" applyBorder="0" applyAlignment="0" applyProtection="0"/>
    <xf numFmtId="166" fontId="26" fillId="0" borderId="0" applyFont="0" applyFill="0" applyBorder="0" applyAlignment="0" applyProtection="0"/>
    <xf numFmtId="165" fontId="26"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5" fontId="26" fillId="0" borderId="0" applyFont="0" applyFill="0" applyBorder="0" applyAlignment="0" applyProtection="0"/>
    <xf numFmtId="165" fontId="26" fillId="0" borderId="0" applyFont="0" applyFill="0" applyBorder="0" applyAlignment="0" applyProtection="0"/>
    <xf numFmtId="9" fontId="26"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6" fontId="26" fillId="0" borderId="0" applyFont="0" applyFill="0" applyBorder="0" applyAlignment="0" applyProtection="0"/>
    <xf numFmtId="9" fontId="26" fillId="0" borderId="0" applyFont="0" applyFill="0" applyBorder="0" applyAlignment="0" applyProtection="0"/>
    <xf numFmtId="166" fontId="26" fillId="0" borderId="0" applyFill="0" applyBorder="0" applyAlignment="0"/>
    <xf numFmtId="179" fontId="26" fillId="0" borderId="0" applyFill="0" applyBorder="0" applyAlignment="0"/>
    <xf numFmtId="180" fontId="26" fillId="0" borderId="0" applyFill="0" applyBorder="0" applyAlignment="0"/>
    <xf numFmtId="181" fontId="26" fillId="0" borderId="0" applyFill="0" applyBorder="0" applyAlignment="0"/>
    <xf numFmtId="178" fontId="26" fillId="0" borderId="0" applyFill="0" applyBorder="0" applyAlignment="0"/>
    <xf numFmtId="166" fontId="26" fillId="0" borderId="0" applyFill="0" applyBorder="0" applyAlignment="0"/>
    <xf numFmtId="182" fontId="26" fillId="0" borderId="0" applyFill="0" applyBorder="0" applyAlignment="0"/>
    <xf numFmtId="179" fontId="26" fillId="0" borderId="0" applyFill="0" applyBorder="0" applyAlignment="0"/>
    <xf numFmtId="166" fontId="8" fillId="0" borderId="0" applyFont="0" applyFill="0" applyBorder="0" applyAlignment="0" applyProtection="0"/>
    <xf numFmtId="174" fontId="26" fillId="0" borderId="0"/>
    <xf numFmtId="174" fontId="26" fillId="0" borderId="0"/>
    <xf numFmtId="174" fontId="26" fillId="0" borderId="0"/>
    <xf numFmtId="174" fontId="26" fillId="0" borderId="0"/>
    <xf numFmtId="174" fontId="26" fillId="0" borderId="0"/>
    <xf numFmtId="174" fontId="26" fillId="0" borderId="0"/>
    <xf numFmtId="174" fontId="26" fillId="0" borderId="0"/>
    <xf numFmtId="174" fontId="26" fillId="0" borderId="0"/>
    <xf numFmtId="166"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166" fontId="26" fillId="0" borderId="0" applyFill="0" applyBorder="0" applyAlignment="0" applyProtection="0"/>
    <xf numFmtId="166" fontId="26" fillId="0" borderId="0" applyFill="0" applyBorder="0" applyAlignment="0" applyProtection="0"/>
    <xf numFmtId="166" fontId="26" fillId="0" borderId="0" applyFont="0" applyFill="0" applyBorder="0" applyAlignment="0" applyProtection="0"/>
    <xf numFmtId="166"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166"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166" fontId="26" fillId="0" borderId="0" applyFont="0" applyFill="0" applyBorder="0" applyAlignment="0" applyProtection="0"/>
    <xf numFmtId="166" fontId="26" fillId="0" borderId="0" applyFont="0" applyFill="0" applyBorder="0" applyAlignment="0" applyProtection="0"/>
    <xf numFmtId="166" fontId="26" fillId="0" borderId="0" applyFont="0" applyFill="0" applyBorder="0" applyAlignment="0" applyProtection="0"/>
    <xf numFmtId="166" fontId="26" fillId="0" borderId="0" applyFont="0" applyFill="0" applyBorder="0" applyAlignment="0" applyProtection="0"/>
    <xf numFmtId="166" fontId="26" fillId="0" borderId="0" applyFont="0" applyFill="0" applyBorder="0" applyAlignment="0" applyProtection="0"/>
    <xf numFmtId="43" fontId="26" fillId="0" borderId="0" applyFont="0" applyFill="0" applyBorder="0" applyAlignment="0" applyProtection="0"/>
    <xf numFmtId="166" fontId="26" fillId="0" borderId="0" applyFont="0" applyFill="0" applyBorder="0" applyAlignment="0" applyProtection="0"/>
    <xf numFmtId="166" fontId="26" fillId="0" borderId="0" applyFont="0" applyFill="0" applyBorder="0" applyAlignment="0" applyProtection="0"/>
    <xf numFmtId="166" fontId="26" fillId="0" borderId="0" applyFont="0" applyFill="0" applyBorder="0" applyAlignment="0" applyProtection="0"/>
    <xf numFmtId="43" fontId="26" fillId="0" borderId="0" applyFont="0" applyFill="0" applyBorder="0" applyAlignment="0" applyProtection="0"/>
    <xf numFmtId="166" fontId="26" fillId="0" borderId="0" applyFont="0" applyFill="0" applyBorder="0" applyAlignment="0" applyProtection="0"/>
    <xf numFmtId="166" fontId="26"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43" fontId="26" fillId="0" borderId="0" applyFont="0" applyFill="0" applyBorder="0" applyAlignment="0" applyProtection="0"/>
    <xf numFmtId="3" fontId="8" fillId="0" borderId="3" applyProtection="0"/>
    <xf numFmtId="3" fontId="26" fillId="0" borderId="0" applyFont="0" applyFill="0" applyBorder="0" applyAlignment="0" applyProtection="0"/>
    <xf numFmtId="3" fontId="26" fillId="0" borderId="0" applyFont="0" applyFill="0" applyBorder="0" applyAlignment="0" applyProtection="0"/>
    <xf numFmtId="3" fontId="26" fillId="0" borderId="3" applyProtection="0"/>
    <xf numFmtId="3" fontId="26" fillId="0" borderId="3" applyProtection="0"/>
    <xf numFmtId="3" fontId="26" fillId="0" borderId="3" applyProtection="0"/>
    <xf numFmtId="3" fontId="26" fillId="0" borderId="3" applyProtection="0"/>
    <xf numFmtId="3" fontId="26" fillId="0" borderId="3" applyProtection="0"/>
    <xf numFmtId="3" fontId="26" fillId="0" borderId="3" applyProtection="0"/>
    <xf numFmtId="3" fontId="26" fillId="0" borderId="3" applyProtection="0"/>
    <xf numFmtId="3" fontId="26" fillId="0" borderId="3" applyProtection="0"/>
    <xf numFmtId="3" fontId="26" fillId="0" borderId="3" applyProtection="0"/>
    <xf numFmtId="3" fontId="26" fillId="0" borderId="3" applyProtection="0"/>
    <xf numFmtId="3" fontId="26" fillId="0" borderId="0" applyFont="0" applyFill="0" applyBorder="0" applyAlignment="0" applyProtection="0"/>
    <xf numFmtId="3" fontId="26" fillId="0" borderId="0" applyFont="0" applyFill="0" applyBorder="0" applyAlignment="0" applyProtection="0"/>
    <xf numFmtId="3" fontId="26" fillId="0" borderId="0" applyFont="0" applyFill="0" applyBorder="0" applyAlignment="0" applyProtection="0"/>
    <xf numFmtId="3" fontId="26" fillId="0" borderId="3" applyProtection="0"/>
    <xf numFmtId="168" fontId="8" fillId="0" borderId="4" applyProtection="0"/>
    <xf numFmtId="168" fontId="26" fillId="0" borderId="4" applyProtection="0"/>
    <xf numFmtId="168" fontId="26" fillId="0" borderId="4" applyProtection="0"/>
    <xf numFmtId="168" fontId="26" fillId="0" borderId="4" applyProtection="0"/>
    <xf numFmtId="168" fontId="26" fillId="0" borderId="4" applyProtection="0"/>
    <xf numFmtId="168" fontId="26" fillId="0" borderId="4" applyProtection="0"/>
    <xf numFmtId="168" fontId="26" fillId="0" borderId="4" applyProtection="0"/>
    <xf numFmtId="168" fontId="26" fillId="0" borderId="4" applyProtection="0"/>
    <xf numFmtId="168" fontId="26" fillId="0" borderId="4" applyProtection="0"/>
    <xf numFmtId="168" fontId="26" fillId="0" borderId="4" applyProtection="0"/>
    <xf numFmtId="168" fontId="26" fillId="0" borderId="4" applyProtection="0"/>
    <xf numFmtId="168" fontId="26" fillId="0" borderId="4" applyProtection="0"/>
    <xf numFmtId="169" fontId="8" fillId="0" borderId="4" applyProtection="0"/>
    <xf numFmtId="169" fontId="26" fillId="0" borderId="4" applyProtection="0"/>
    <xf numFmtId="169" fontId="26" fillId="0" borderId="4" applyProtection="0"/>
    <xf numFmtId="169" fontId="26" fillId="0" borderId="4" applyProtection="0"/>
    <xf numFmtId="169" fontId="26" fillId="0" borderId="4" applyProtection="0"/>
    <xf numFmtId="169" fontId="26" fillId="0" borderId="4" applyProtection="0"/>
    <xf numFmtId="169" fontId="26" fillId="0" borderId="4" applyProtection="0"/>
    <xf numFmtId="169" fontId="26" fillId="0" borderId="4" applyProtection="0"/>
    <xf numFmtId="169" fontId="26" fillId="0" borderId="4" applyProtection="0"/>
    <xf numFmtId="169" fontId="26" fillId="0" borderId="4" applyProtection="0"/>
    <xf numFmtId="169" fontId="26" fillId="0" borderId="4" applyProtection="0"/>
    <xf numFmtId="169" fontId="26" fillId="0" borderId="4" applyProtection="0"/>
    <xf numFmtId="165" fontId="8" fillId="0" borderId="0" applyFont="0" applyFill="0" applyBorder="0" applyAlignment="0" applyProtection="0"/>
    <xf numFmtId="179" fontId="26" fillId="0" borderId="0" applyFont="0" applyFill="0" applyBorder="0" applyAlignment="0" applyProtection="0"/>
    <xf numFmtId="171" fontId="26" fillId="0" borderId="0" applyFont="0" applyFill="0" applyBorder="0" applyAlignment="0" applyProtection="0"/>
    <xf numFmtId="171" fontId="26" fillId="0" borderId="0" applyFont="0" applyFill="0" applyBorder="0" applyAlignment="0" applyProtection="0"/>
    <xf numFmtId="183" fontId="26" fillId="0" borderId="0" applyFill="0" applyBorder="0" applyAlignment="0" applyProtection="0"/>
    <xf numFmtId="183" fontId="26" fillId="0" borderId="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71"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71"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5" fontId="26" fillId="0" borderId="0" applyFont="0" applyFill="0" applyBorder="0" applyAlignment="0" applyProtection="0"/>
    <xf numFmtId="165" fontId="26" fillId="0" borderId="0" applyFont="0" applyFill="0" applyBorder="0" applyAlignment="0" applyProtection="0"/>
    <xf numFmtId="165" fontId="26" fillId="0" borderId="0" applyFont="0" applyFill="0" applyBorder="0" applyAlignment="0" applyProtection="0"/>
    <xf numFmtId="171" fontId="26" fillId="0" borderId="0" applyFont="0" applyFill="0" applyBorder="0" applyAlignment="0" applyProtection="0"/>
    <xf numFmtId="165" fontId="26" fillId="0" borderId="0" applyFont="0" applyFill="0" applyBorder="0" applyAlignment="0" applyProtection="0"/>
    <xf numFmtId="171" fontId="26" fillId="0" borderId="0" applyFont="0" applyFill="0" applyBorder="0" applyAlignment="0" applyProtection="0"/>
    <xf numFmtId="171" fontId="26" fillId="0" borderId="0" applyFont="0" applyFill="0" applyBorder="0" applyAlignment="0" applyProtection="0"/>
    <xf numFmtId="171" fontId="26" fillId="0" borderId="0" applyFont="0" applyFill="0" applyBorder="0" applyAlignment="0" applyProtection="0"/>
    <xf numFmtId="171" fontId="26" fillId="0" borderId="0" applyFont="0" applyFill="0" applyBorder="0" applyAlignment="0" applyProtection="0"/>
    <xf numFmtId="171" fontId="26" fillId="0" borderId="0" applyFont="0" applyFill="0" applyBorder="0" applyAlignment="0" applyProtection="0"/>
    <xf numFmtId="166" fontId="26" fillId="0" borderId="0" applyFill="0" applyBorder="0" applyAlignment="0"/>
    <xf numFmtId="179" fontId="26" fillId="0" borderId="0" applyFill="0" applyBorder="0" applyAlignment="0"/>
    <xf numFmtId="166" fontId="26" fillId="0" borderId="0" applyFill="0" applyBorder="0" applyAlignment="0"/>
    <xf numFmtId="182" fontId="26" fillId="0" borderId="0" applyFill="0" applyBorder="0" applyAlignment="0"/>
    <xf numFmtId="179" fontId="26" fillId="0" borderId="0" applyFill="0" applyBorder="0" applyAlignment="0"/>
    <xf numFmtId="0" fontId="26" fillId="0" borderId="0"/>
    <xf numFmtId="166" fontId="26" fillId="0" borderId="0" applyFill="0" applyBorder="0" applyAlignment="0"/>
    <xf numFmtId="179" fontId="26" fillId="0" borderId="0" applyFill="0" applyBorder="0" applyAlignment="0"/>
    <xf numFmtId="166" fontId="26" fillId="0" borderId="0" applyFill="0" applyBorder="0" applyAlignment="0"/>
    <xf numFmtId="182" fontId="26" fillId="0" borderId="0" applyFill="0" applyBorder="0" applyAlignment="0"/>
    <xf numFmtId="179" fontId="26" fillId="0" borderId="0" applyFill="0" applyBorder="0" applyAlignment="0"/>
    <xf numFmtId="176" fontId="26" fillId="0" borderId="0"/>
    <xf numFmtId="0" fontId="26" fillId="0" borderId="0">
      <alignment vertical="top"/>
    </xf>
    <xf numFmtId="0" fontId="26" fillId="0" borderId="0"/>
    <xf numFmtId="0" fontId="26" fillId="0" borderId="0"/>
    <xf numFmtId="0" fontId="26" fillId="0" borderId="0"/>
    <xf numFmtId="0" fontId="26" fillId="0" borderId="0">
      <alignment vertical="top"/>
    </xf>
    <xf numFmtId="0" fontId="26" fillId="0" borderId="0"/>
    <xf numFmtId="0" fontId="26" fillId="0" borderId="0"/>
    <xf numFmtId="0" fontId="26"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6" fillId="0" borderId="0"/>
    <xf numFmtId="0" fontId="26" fillId="0" borderId="0"/>
    <xf numFmtId="0" fontId="26" fillId="0" borderId="0"/>
    <xf numFmtId="0" fontId="7" fillId="0" borderId="0"/>
    <xf numFmtId="0" fontId="7" fillId="0" borderId="0"/>
    <xf numFmtId="0" fontId="26" fillId="0" borderId="0"/>
    <xf numFmtId="0" fontId="26" fillId="0" borderId="0"/>
    <xf numFmtId="0" fontId="26" fillId="0" borderId="0"/>
    <xf numFmtId="0" fontId="26" fillId="0" borderId="0"/>
    <xf numFmtId="0" fontId="26" fillId="0" borderId="0"/>
    <xf numFmtId="0" fontId="7" fillId="0" borderId="0"/>
    <xf numFmtId="0" fontId="7" fillId="0" borderId="0"/>
    <xf numFmtId="0" fontId="7" fillId="0" borderId="0"/>
    <xf numFmtId="0" fontId="7"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46" borderId="12" applyNumberFormat="0" applyFont="0" applyAlignment="0" applyProtection="0"/>
    <xf numFmtId="0" fontId="26" fillId="47" borderId="12" applyNumberFormat="0" applyAlignment="0" applyProtection="0"/>
    <xf numFmtId="0" fontId="26" fillId="46" borderId="12" applyNumberFormat="0" applyFont="0" applyAlignment="0" applyProtection="0"/>
    <xf numFmtId="9" fontId="8" fillId="0" borderId="0" applyFont="0" applyFill="0" applyBorder="0" applyAlignment="0" applyProtection="0"/>
    <xf numFmtId="178" fontId="26" fillId="0" borderId="0" applyFont="0" applyFill="0" applyBorder="0" applyAlignment="0" applyProtection="0"/>
    <xf numFmtId="177" fontId="26" fillId="0" borderId="0" applyFont="0" applyFill="0" applyBorder="0" applyAlignment="0" applyProtection="0"/>
    <xf numFmtId="10"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166" fontId="26" fillId="0" borderId="0" applyFill="0" applyBorder="0" applyAlignment="0"/>
    <xf numFmtId="179" fontId="26" fillId="0" borderId="0" applyFill="0" applyBorder="0" applyAlignment="0"/>
    <xf numFmtId="166" fontId="26" fillId="0" borderId="0" applyFill="0" applyBorder="0" applyAlignment="0"/>
    <xf numFmtId="182" fontId="26" fillId="0" borderId="0" applyFill="0" applyBorder="0" applyAlignment="0"/>
    <xf numFmtId="179" fontId="26" fillId="0" borderId="0" applyFill="0" applyBorder="0" applyAlignment="0"/>
    <xf numFmtId="173" fontId="26" fillId="0" borderId="0" applyFill="0" applyBorder="0" applyAlignment="0"/>
    <xf numFmtId="175" fontId="26" fillId="0" borderId="0" applyFill="0" applyBorder="0" applyAlignment="0"/>
    <xf numFmtId="9" fontId="7" fillId="0" borderId="0" applyFont="0" applyFill="0" applyBorder="0" applyAlignment="0" applyProtection="0"/>
    <xf numFmtId="165" fontId="7" fillId="0" borderId="0" applyFont="0" applyFill="0" applyBorder="0" applyAlignment="0" applyProtection="0"/>
    <xf numFmtId="166" fontId="7" fillId="0" borderId="0" applyFont="0" applyFill="0" applyBorder="0" applyAlignment="0" applyProtection="0"/>
    <xf numFmtId="0" fontId="7" fillId="0" borderId="0"/>
    <xf numFmtId="9" fontId="7" fillId="0" borderId="0" applyFont="0" applyFill="0" applyBorder="0" applyAlignment="0" applyProtection="0"/>
    <xf numFmtId="165" fontId="7" fillId="0" borderId="0" applyFont="0" applyFill="0" applyBorder="0" applyAlignment="0" applyProtection="0"/>
    <xf numFmtId="166" fontId="7" fillId="0" borderId="0" applyFont="0" applyFill="0" applyBorder="0" applyAlignment="0" applyProtection="0"/>
    <xf numFmtId="0" fontId="7" fillId="0" borderId="0"/>
    <xf numFmtId="9" fontId="7" fillId="0" borderId="0" applyFont="0" applyFill="0" applyBorder="0" applyAlignment="0" applyProtection="0"/>
    <xf numFmtId="165" fontId="7" fillId="0" borderId="0" applyFont="0" applyFill="0" applyBorder="0" applyAlignment="0" applyProtection="0"/>
    <xf numFmtId="166" fontId="7" fillId="0" borderId="0" applyFont="0" applyFill="0" applyBorder="0" applyAlignment="0" applyProtection="0"/>
    <xf numFmtId="0" fontId="7" fillId="0" borderId="0"/>
    <xf numFmtId="9" fontId="7" fillId="0" borderId="0" applyFont="0" applyFill="0" applyBorder="0" applyAlignment="0" applyProtection="0"/>
    <xf numFmtId="165" fontId="7" fillId="0" borderId="0" applyFont="0" applyFill="0" applyBorder="0" applyAlignment="0" applyProtection="0"/>
    <xf numFmtId="166" fontId="7" fillId="0" borderId="0" applyFont="0" applyFill="0" applyBorder="0" applyAlignment="0" applyProtection="0"/>
    <xf numFmtId="0" fontId="7" fillId="0" borderId="0"/>
    <xf numFmtId="9" fontId="7" fillId="0" borderId="0" applyFont="0" applyFill="0" applyBorder="0" applyAlignment="0" applyProtection="0"/>
    <xf numFmtId="165" fontId="7" fillId="0" borderId="0" applyFont="0" applyFill="0" applyBorder="0" applyAlignment="0" applyProtection="0"/>
    <xf numFmtId="166" fontId="7" fillId="0" borderId="0" applyFont="0" applyFill="0" applyBorder="0" applyAlignment="0" applyProtection="0"/>
    <xf numFmtId="0" fontId="7" fillId="0" borderId="0"/>
    <xf numFmtId="9" fontId="7" fillId="0" borderId="0" applyFont="0" applyFill="0" applyBorder="0" applyAlignment="0" applyProtection="0"/>
    <xf numFmtId="165" fontId="7" fillId="0" borderId="0" applyFont="0" applyFill="0" applyBorder="0" applyAlignment="0" applyProtection="0"/>
    <xf numFmtId="166" fontId="7" fillId="0" borderId="0" applyFont="0" applyFill="0" applyBorder="0" applyAlignment="0" applyProtection="0"/>
    <xf numFmtId="0" fontId="7" fillId="0" borderId="0"/>
    <xf numFmtId="9" fontId="7" fillId="0" borderId="0" applyFont="0" applyFill="0" applyBorder="0" applyAlignment="0" applyProtection="0"/>
    <xf numFmtId="165" fontId="7" fillId="0" borderId="0" applyFont="0" applyFill="0" applyBorder="0" applyAlignment="0" applyProtection="0"/>
    <xf numFmtId="166" fontId="7" fillId="0" borderId="0" applyFont="0" applyFill="0" applyBorder="0" applyAlignment="0" applyProtection="0"/>
    <xf numFmtId="0" fontId="7" fillId="0" borderId="0"/>
    <xf numFmtId="9" fontId="7" fillId="0" borderId="0" applyFont="0" applyFill="0" applyBorder="0" applyAlignment="0" applyProtection="0"/>
    <xf numFmtId="165"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165" fontId="7" fillId="0" borderId="0" applyFont="0" applyFill="0" applyBorder="0" applyAlignment="0" applyProtection="0"/>
    <xf numFmtId="166" fontId="7" fillId="0" borderId="0" applyFont="0" applyFill="0" applyBorder="0" applyAlignment="0" applyProtection="0"/>
    <xf numFmtId="0" fontId="7" fillId="0" borderId="0"/>
    <xf numFmtId="9" fontId="7" fillId="0" borderId="0" applyFont="0" applyFill="0" applyBorder="0" applyAlignment="0" applyProtection="0"/>
    <xf numFmtId="165" fontId="7" fillId="0" borderId="0" applyFont="0" applyFill="0" applyBorder="0" applyAlignment="0" applyProtection="0"/>
    <xf numFmtId="166" fontId="7" fillId="0" borderId="0" applyFont="0" applyFill="0" applyBorder="0" applyAlignment="0" applyProtection="0"/>
    <xf numFmtId="0" fontId="7" fillId="0" borderId="0"/>
    <xf numFmtId="9" fontId="7" fillId="0" borderId="0" applyFont="0" applyFill="0" applyBorder="0" applyAlignment="0" applyProtection="0"/>
    <xf numFmtId="165" fontId="7" fillId="0" borderId="0" applyFont="0" applyFill="0" applyBorder="0" applyAlignment="0" applyProtection="0"/>
    <xf numFmtId="166" fontId="7" fillId="0" borderId="0" applyFont="0" applyFill="0" applyBorder="0" applyAlignment="0" applyProtection="0"/>
    <xf numFmtId="0" fontId="7" fillId="0" borderId="0"/>
    <xf numFmtId="9" fontId="7" fillId="0" borderId="0" applyFont="0" applyFill="0" applyBorder="0" applyAlignment="0" applyProtection="0"/>
    <xf numFmtId="165" fontId="7" fillId="0" borderId="0" applyFont="0" applyFill="0" applyBorder="0" applyAlignment="0" applyProtection="0"/>
    <xf numFmtId="166" fontId="7" fillId="0" borderId="0" applyFont="0" applyFill="0" applyBorder="0" applyAlignment="0" applyProtection="0"/>
    <xf numFmtId="0" fontId="7" fillId="0" borderId="0"/>
    <xf numFmtId="9" fontId="7" fillId="0" borderId="0" applyFont="0" applyFill="0" applyBorder="0" applyAlignment="0" applyProtection="0"/>
    <xf numFmtId="165" fontId="7" fillId="0" borderId="0" applyFont="0" applyFill="0" applyBorder="0" applyAlignment="0" applyProtection="0"/>
    <xf numFmtId="166" fontId="7" fillId="0" borderId="0" applyFont="0" applyFill="0" applyBorder="0" applyAlignment="0" applyProtection="0"/>
    <xf numFmtId="0" fontId="7" fillId="0" borderId="0"/>
    <xf numFmtId="9" fontId="7" fillId="0" borderId="0" applyFont="0" applyFill="0" applyBorder="0" applyAlignment="0" applyProtection="0"/>
    <xf numFmtId="165" fontId="7" fillId="0" borderId="0" applyFont="0" applyFill="0" applyBorder="0" applyAlignment="0" applyProtection="0"/>
    <xf numFmtId="166" fontId="7" fillId="0" borderId="0" applyFont="0" applyFill="0" applyBorder="0" applyAlignment="0" applyProtection="0"/>
    <xf numFmtId="0" fontId="7" fillId="0" borderId="0"/>
    <xf numFmtId="9" fontId="7" fillId="0" borderId="0" applyFont="0" applyFill="0" applyBorder="0" applyAlignment="0" applyProtection="0"/>
    <xf numFmtId="165" fontId="7" fillId="0" borderId="0" applyFont="0" applyFill="0" applyBorder="0" applyAlignment="0" applyProtection="0"/>
    <xf numFmtId="166" fontId="7" fillId="0" borderId="0" applyFont="0" applyFill="0" applyBorder="0" applyAlignment="0" applyProtection="0"/>
    <xf numFmtId="0" fontId="7" fillId="0" borderId="0"/>
    <xf numFmtId="9" fontId="7" fillId="0" borderId="0" applyFont="0" applyFill="0" applyBorder="0" applyAlignment="0" applyProtection="0"/>
    <xf numFmtId="165" fontId="7" fillId="0" borderId="0" applyFont="0" applyFill="0" applyBorder="0" applyAlignment="0" applyProtection="0"/>
    <xf numFmtId="166" fontId="7" fillId="0" borderId="0" applyFont="0" applyFill="0" applyBorder="0" applyAlignment="0" applyProtection="0"/>
    <xf numFmtId="0" fontId="7" fillId="0" borderId="0"/>
    <xf numFmtId="9" fontId="7" fillId="0" borderId="0" applyFont="0" applyFill="0" applyBorder="0" applyAlignment="0" applyProtection="0"/>
    <xf numFmtId="165" fontId="7" fillId="0" borderId="0" applyFont="0" applyFill="0" applyBorder="0" applyAlignment="0" applyProtection="0"/>
    <xf numFmtId="166" fontId="7" fillId="0" borderId="0" applyFont="0" applyFill="0" applyBorder="0" applyAlignment="0" applyProtection="0"/>
    <xf numFmtId="0" fontId="7" fillId="0" borderId="0"/>
    <xf numFmtId="9" fontId="7" fillId="0" borderId="0" applyFont="0" applyFill="0" applyBorder="0" applyAlignment="0" applyProtection="0"/>
    <xf numFmtId="165" fontId="7" fillId="0" borderId="0" applyFont="0" applyFill="0" applyBorder="0" applyAlignment="0" applyProtection="0"/>
    <xf numFmtId="166" fontId="7" fillId="0" borderId="0" applyFont="0" applyFill="0" applyBorder="0" applyAlignment="0" applyProtection="0"/>
    <xf numFmtId="0" fontId="7" fillId="0" borderId="0"/>
    <xf numFmtId="9" fontId="7" fillId="0" borderId="0" applyFont="0" applyFill="0" applyBorder="0" applyAlignment="0" applyProtection="0"/>
    <xf numFmtId="165" fontId="7" fillId="0" borderId="0" applyFont="0" applyFill="0" applyBorder="0" applyAlignment="0" applyProtection="0"/>
    <xf numFmtId="166" fontId="7" fillId="0" borderId="0" applyFont="0" applyFill="0" applyBorder="0" applyAlignment="0" applyProtection="0"/>
    <xf numFmtId="0" fontId="7" fillId="0" borderId="0"/>
    <xf numFmtId="9" fontId="7" fillId="0" borderId="0" applyFont="0" applyFill="0" applyBorder="0" applyAlignment="0" applyProtection="0"/>
    <xf numFmtId="165" fontId="7" fillId="0" borderId="0" applyFont="0" applyFill="0" applyBorder="0" applyAlignment="0" applyProtection="0"/>
    <xf numFmtId="166" fontId="7" fillId="0" borderId="0" applyFont="0" applyFill="0" applyBorder="0" applyAlignment="0" applyProtection="0"/>
    <xf numFmtId="0" fontId="7" fillId="0" borderId="0"/>
    <xf numFmtId="9" fontId="7" fillId="0" borderId="0" applyFont="0" applyFill="0" applyBorder="0" applyAlignment="0" applyProtection="0"/>
    <xf numFmtId="165" fontId="7" fillId="0" borderId="0" applyFont="0" applyFill="0" applyBorder="0" applyAlignment="0" applyProtection="0"/>
    <xf numFmtId="166" fontId="7" fillId="0" borderId="0" applyFont="0" applyFill="0" applyBorder="0" applyAlignment="0" applyProtection="0"/>
    <xf numFmtId="0" fontId="7" fillId="0" borderId="0"/>
    <xf numFmtId="9" fontId="7" fillId="0" borderId="0" applyFont="0" applyFill="0" applyBorder="0" applyAlignment="0" applyProtection="0"/>
    <xf numFmtId="165" fontId="7" fillId="0" borderId="0" applyFont="0" applyFill="0" applyBorder="0" applyAlignment="0" applyProtection="0"/>
    <xf numFmtId="166" fontId="7" fillId="0" borderId="0" applyFont="0" applyFill="0" applyBorder="0" applyAlignment="0" applyProtection="0"/>
    <xf numFmtId="0" fontId="7" fillId="0" borderId="0"/>
    <xf numFmtId="9" fontId="7" fillId="0" borderId="0" applyFont="0" applyFill="0" applyBorder="0" applyAlignment="0" applyProtection="0"/>
    <xf numFmtId="165" fontId="7" fillId="0" borderId="0" applyFont="0" applyFill="0" applyBorder="0" applyAlignment="0" applyProtection="0"/>
    <xf numFmtId="166" fontId="7" fillId="0" borderId="0" applyFont="0" applyFill="0" applyBorder="0" applyAlignment="0" applyProtection="0"/>
    <xf numFmtId="0" fontId="7" fillId="0" borderId="0"/>
    <xf numFmtId="9" fontId="7" fillId="0" borderId="0" applyFont="0" applyFill="0" applyBorder="0" applyAlignment="0" applyProtection="0"/>
    <xf numFmtId="165"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165" fontId="7" fillId="0" borderId="0" applyFont="0" applyFill="0" applyBorder="0" applyAlignment="0" applyProtection="0"/>
    <xf numFmtId="166" fontId="7" fillId="0" borderId="0" applyFont="0" applyFill="0" applyBorder="0" applyAlignment="0" applyProtection="0"/>
    <xf numFmtId="0" fontId="7" fillId="0" borderId="0"/>
    <xf numFmtId="9" fontId="7" fillId="0" borderId="0" applyFont="0" applyFill="0" applyBorder="0" applyAlignment="0" applyProtection="0"/>
    <xf numFmtId="165" fontId="7" fillId="0" borderId="0" applyFont="0" applyFill="0" applyBorder="0" applyAlignment="0" applyProtection="0"/>
    <xf numFmtId="166" fontId="7" fillId="0" borderId="0" applyFont="0" applyFill="0" applyBorder="0" applyAlignment="0" applyProtection="0"/>
    <xf numFmtId="0" fontId="7" fillId="0" borderId="0"/>
    <xf numFmtId="9" fontId="7" fillId="0" borderId="0" applyFont="0" applyFill="0" applyBorder="0" applyAlignment="0" applyProtection="0"/>
    <xf numFmtId="165" fontId="7" fillId="0" borderId="0" applyFont="0" applyFill="0" applyBorder="0" applyAlignment="0" applyProtection="0"/>
    <xf numFmtId="166" fontId="7" fillId="0" borderId="0" applyFont="0" applyFill="0" applyBorder="0" applyAlignment="0" applyProtection="0"/>
    <xf numFmtId="0" fontId="7" fillId="0" borderId="0"/>
    <xf numFmtId="9" fontId="7" fillId="0" borderId="0" applyFont="0" applyFill="0" applyBorder="0" applyAlignment="0" applyProtection="0"/>
    <xf numFmtId="165" fontId="7" fillId="0" borderId="0" applyFont="0" applyFill="0" applyBorder="0" applyAlignment="0" applyProtection="0"/>
    <xf numFmtId="166" fontId="7" fillId="0" borderId="0" applyFont="0" applyFill="0" applyBorder="0" applyAlignment="0" applyProtection="0"/>
    <xf numFmtId="0" fontId="7" fillId="0" borderId="0"/>
    <xf numFmtId="9" fontId="7" fillId="0" borderId="0" applyFont="0" applyFill="0" applyBorder="0" applyAlignment="0" applyProtection="0"/>
    <xf numFmtId="165" fontId="7" fillId="0" borderId="0" applyFont="0" applyFill="0" applyBorder="0" applyAlignment="0" applyProtection="0"/>
    <xf numFmtId="166" fontId="7" fillId="0" borderId="0" applyFont="0" applyFill="0" applyBorder="0" applyAlignment="0" applyProtection="0"/>
    <xf numFmtId="0" fontId="7" fillId="0" borderId="0"/>
    <xf numFmtId="9" fontId="7" fillId="0" borderId="0" applyFont="0" applyFill="0" applyBorder="0" applyAlignment="0" applyProtection="0"/>
    <xf numFmtId="165" fontId="7" fillId="0" borderId="0" applyFont="0" applyFill="0" applyBorder="0" applyAlignment="0" applyProtection="0"/>
    <xf numFmtId="166" fontId="7" fillId="0" borderId="0" applyFont="0" applyFill="0" applyBorder="0" applyAlignment="0" applyProtection="0"/>
    <xf numFmtId="0" fontId="7" fillId="0" borderId="0"/>
    <xf numFmtId="9" fontId="7" fillId="0" borderId="0" applyFont="0" applyFill="0" applyBorder="0" applyAlignment="0" applyProtection="0"/>
    <xf numFmtId="165" fontId="7" fillId="0" borderId="0" applyFont="0" applyFill="0" applyBorder="0" applyAlignment="0" applyProtection="0"/>
    <xf numFmtId="166" fontId="7" fillId="0" borderId="0" applyFont="0" applyFill="0" applyBorder="0" applyAlignment="0" applyProtection="0"/>
    <xf numFmtId="0" fontId="7" fillId="0" borderId="0"/>
    <xf numFmtId="9" fontId="7" fillId="0" borderId="0" applyFont="0" applyFill="0" applyBorder="0" applyAlignment="0" applyProtection="0"/>
    <xf numFmtId="165" fontId="7" fillId="0" borderId="0" applyFont="0" applyFill="0" applyBorder="0" applyAlignment="0" applyProtection="0"/>
    <xf numFmtId="166" fontId="7" fillId="0" borderId="0" applyFont="0" applyFill="0" applyBorder="0" applyAlignment="0" applyProtection="0"/>
    <xf numFmtId="0" fontId="7" fillId="0" borderId="0"/>
    <xf numFmtId="9" fontId="7" fillId="0" borderId="0" applyFont="0" applyFill="0" applyBorder="0" applyAlignment="0" applyProtection="0"/>
    <xf numFmtId="165" fontId="7" fillId="0" borderId="0" applyFont="0" applyFill="0" applyBorder="0" applyAlignment="0" applyProtection="0"/>
    <xf numFmtId="166" fontId="7" fillId="0" borderId="0" applyFont="0" applyFill="0" applyBorder="0" applyAlignment="0" applyProtection="0"/>
    <xf numFmtId="0" fontId="7" fillId="0" borderId="0"/>
    <xf numFmtId="9" fontId="7" fillId="0" borderId="0" applyFont="0" applyFill="0" applyBorder="0" applyAlignment="0" applyProtection="0"/>
    <xf numFmtId="165" fontId="7" fillId="0" borderId="0" applyFont="0" applyFill="0" applyBorder="0" applyAlignment="0" applyProtection="0"/>
    <xf numFmtId="166" fontId="7" fillId="0" borderId="0" applyFont="0" applyFill="0" applyBorder="0" applyAlignment="0" applyProtection="0"/>
    <xf numFmtId="0" fontId="7" fillId="0" borderId="0"/>
    <xf numFmtId="9" fontId="7" fillId="0" borderId="0" applyFont="0" applyFill="0" applyBorder="0" applyAlignment="0" applyProtection="0"/>
    <xf numFmtId="165" fontId="7" fillId="0" borderId="0" applyFont="0" applyFill="0" applyBorder="0" applyAlignment="0" applyProtection="0"/>
    <xf numFmtId="166" fontId="7" fillId="0" borderId="0" applyFont="0" applyFill="0" applyBorder="0" applyAlignment="0" applyProtection="0"/>
    <xf numFmtId="0" fontId="7" fillId="0" borderId="0"/>
    <xf numFmtId="9" fontId="7" fillId="0" borderId="0" applyFont="0" applyFill="0" applyBorder="0" applyAlignment="0" applyProtection="0"/>
    <xf numFmtId="165" fontId="7" fillId="0" borderId="0" applyFont="0" applyFill="0" applyBorder="0" applyAlignment="0" applyProtection="0"/>
    <xf numFmtId="166" fontId="7" fillId="0" borderId="0" applyFont="0" applyFill="0" applyBorder="0" applyAlignment="0" applyProtection="0"/>
    <xf numFmtId="0" fontId="7" fillId="0" borderId="0"/>
    <xf numFmtId="9" fontId="7" fillId="0" borderId="0" applyFont="0" applyFill="0" applyBorder="0" applyAlignment="0" applyProtection="0"/>
    <xf numFmtId="165" fontId="7" fillId="0" borderId="0" applyFont="0" applyFill="0" applyBorder="0" applyAlignment="0" applyProtection="0"/>
    <xf numFmtId="166" fontId="7" fillId="0" borderId="0" applyFont="0" applyFill="0" applyBorder="0" applyAlignment="0" applyProtection="0"/>
    <xf numFmtId="0" fontId="7" fillId="0" borderId="0"/>
    <xf numFmtId="9" fontId="7" fillId="0" borderId="0" applyFont="0" applyFill="0" applyBorder="0" applyAlignment="0" applyProtection="0"/>
    <xf numFmtId="165" fontId="7" fillId="0" borderId="0" applyFont="0" applyFill="0" applyBorder="0" applyAlignment="0" applyProtection="0"/>
    <xf numFmtId="166" fontId="7" fillId="0" borderId="0" applyFont="0" applyFill="0" applyBorder="0" applyAlignment="0" applyProtection="0"/>
    <xf numFmtId="0" fontId="7" fillId="0" borderId="0"/>
    <xf numFmtId="9" fontId="7" fillId="0" borderId="0" applyFont="0" applyFill="0" applyBorder="0" applyAlignment="0" applyProtection="0"/>
    <xf numFmtId="165" fontId="7" fillId="0" borderId="0" applyFont="0" applyFill="0" applyBorder="0" applyAlignment="0" applyProtection="0"/>
    <xf numFmtId="166" fontId="7" fillId="0" borderId="0" applyFont="0" applyFill="0" applyBorder="0" applyAlignment="0" applyProtection="0"/>
    <xf numFmtId="0" fontId="7" fillId="0" borderId="0"/>
    <xf numFmtId="9" fontId="7" fillId="0" borderId="0" applyFont="0" applyFill="0" applyBorder="0" applyAlignment="0" applyProtection="0"/>
    <xf numFmtId="165"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165" fontId="7" fillId="0" borderId="0" applyFont="0" applyFill="0" applyBorder="0" applyAlignment="0" applyProtection="0"/>
    <xf numFmtId="166" fontId="7" fillId="0" borderId="0" applyFont="0" applyFill="0" applyBorder="0" applyAlignment="0" applyProtection="0"/>
    <xf numFmtId="0" fontId="7" fillId="0" borderId="0"/>
    <xf numFmtId="9" fontId="7" fillId="0" borderId="0" applyFont="0" applyFill="0" applyBorder="0" applyAlignment="0" applyProtection="0"/>
    <xf numFmtId="165" fontId="7" fillId="0" borderId="0" applyFont="0" applyFill="0" applyBorder="0" applyAlignment="0" applyProtection="0"/>
    <xf numFmtId="166" fontId="7" fillId="0" borderId="0" applyFont="0" applyFill="0" applyBorder="0" applyAlignment="0" applyProtection="0"/>
    <xf numFmtId="0" fontId="7" fillId="0" borderId="0"/>
    <xf numFmtId="9" fontId="7" fillId="0" borderId="0" applyFont="0" applyFill="0" applyBorder="0" applyAlignment="0" applyProtection="0"/>
    <xf numFmtId="165" fontId="7" fillId="0" borderId="0" applyFont="0" applyFill="0" applyBorder="0" applyAlignment="0" applyProtection="0"/>
    <xf numFmtId="166" fontId="7" fillId="0" borderId="0" applyFont="0" applyFill="0" applyBorder="0" applyAlignment="0" applyProtection="0"/>
    <xf numFmtId="0" fontId="7" fillId="0" borderId="0"/>
    <xf numFmtId="9" fontId="7" fillId="0" borderId="0" applyFont="0" applyFill="0" applyBorder="0" applyAlignment="0" applyProtection="0"/>
    <xf numFmtId="165" fontId="7" fillId="0" borderId="0" applyFont="0" applyFill="0" applyBorder="0" applyAlignment="0" applyProtection="0"/>
    <xf numFmtId="185" fontId="68" fillId="0" borderId="0" applyFill="0" applyBorder="0" applyAlignment="0" applyProtection="0"/>
    <xf numFmtId="9" fontId="68" fillId="0" borderId="0" applyFill="0" applyBorder="0" applyAlignment="0" applyProtection="0"/>
    <xf numFmtId="0" fontId="43" fillId="0" borderId="0"/>
    <xf numFmtId="0" fontId="26" fillId="0" borderId="0"/>
    <xf numFmtId="166" fontId="7" fillId="0" borderId="0" applyFont="0" applyFill="0" applyBorder="0" applyAlignment="0" applyProtection="0"/>
    <xf numFmtId="0" fontId="7" fillId="0" borderId="0"/>
    <xf numFmtId="166" fontId="49" fillId="0" borderId="0" applyFont="0" applyFill="0" applyBorder="0" applyAlignment="0" applyProtection="0"/>
    <xf numFmtId="0" fontId="71" fillId="0" borderId="0"/>
    <xf numFmtId="0" fontId="70"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alignment vertical="top"/>
    </xf>
    <xf numFmtId="0" fontId="69" fillId="0" borderId="0"/>
    <xf numFmtId="0" fontId="69" fillId="0" borderId="0"/>
    <xf numFmtId="0" fontId="69" fillId="0" borderId="0">
      <alignment vertical="top"/>
    </xf>
    <xf numFmtId="0" fontId="69" fillId="0" borderId="0"/>
    <xf numFmtId="0" fontId="69" fillId="0" borderId="0"/>
    <xf numFmtId="0" fontId="69" fillId="0" borderId="0"/>
    <xf numFmtId="0" fontId="69" fillId="0" borderId="0">
      <alignment vertical="top"/>
    </xf>
    <xf numFmtId="3" fontId="68" fillId="0" borderId="0" applyFill="0" applyBorder="0" applyAlignment="0" applyProtection="0"/>
    <xf numFmtId="9" fontId="68" fillId="0" borderId="0" applyFill="0" applyBorder="0" applyAlignment="0" applyProtection="0"/>
    <xf numFmtId="185" fontId="68" fillId="0" borderId="0" applyFill="0" applyBorder="0" applyAlignment="0" applyProtection="0"/>
    <xf numFmtId="0" fontId="26" fillId="0" borderId="0"/>
    <xf numFmtId="9" fontId="68" fillId="0" borderId="0" applyFill="0" applyBorder="0" applyAlignment="0" applyProtection="0"/>
    <xf numFmtId="185" fontId="68" fillId="0" borderId="0" applyFill="0" applyBorder="0" applyAlignment="0" applyProtection="0"/>
    <xf numFmtId="0" fontId="26" fillId="0" borderId="0"/>
    <xf numFmtId="9" fontId="26" fillId="0" borderId="0" applyFont="0" applyFill="0" applyBorder="0" applyAlignment="0" applyProtection="0"/>
    <xf numFmtId="0" fontId="26" fillId="0" borderId="0"/>
    <xf numFmtId="169" fontId="26" fillId="0" borderId="4" applyProtection="0"/>
    <xf numFmtId="166" fontId="26" fillId="0" borderId="0" applyFont="0" applyFill="0" applyBorder="0" applyAlignment="0" applyProtection="0"/>
    <xf numFmtId="165" fontId="26" fillId="0" borderId="0" applyFont="0" applyFill="0" applyBorder="0" applyAlignment="0" applyProtection="0"/>
    <xf numFmtId="166" fontId="26" fillId="0" borderId="0" applyFont="0" applyFill="0" applyBorder="0" applyAlignment="0" applyProtection="0"/>
    <xf numFmtId="3" fontId="26" fillId="0" borderId="3" applyProtection="0"/>
    <xf numFmtId="168" fontId="26" fillId="0" borderId="4" applyProtection="0"/>
    <xf numFmtId="0" fontId="6" fillId="0" borderId="0"/>
    <xf numFmtId="0" fontId="8" fillId="0" borderId="0"/>
    <xf numFmtId="0" fontId="9" fillId="2" borderId="0" applyNumberFormat="0" applyBorder="0" applyAlignment="0" applyProtection="0"/>
    <xf numFmtId="0" fontId="9" fillId="4" borderId="0" applyNumberFormat="0" applyBorder="0" applyAlignment="0" applyProtection="0"/>
    <xf numFmtId="0" fontId="9" fillId="6" borderId="0" applyNumberFormat="0" applyBorder="0" applyAlignment="0" applyProtection="0"/>
    <xf numFmtId="0" fontId="9" fillId="8" borderId="0" applyNumberFormat="0" applyBorder="0" applyAlignment="0" applyProtection="0"/>
    <xf numFmtId="0" fontId="9" fillId="10" borderId="0" applyNumberFormat="0" applyBorder="0" applyAlignment="0" applyProtection="0"/>
    <xf numFmtId="165" fontId="6" fillId="0" borderId="0" applyFont="0" applyFill="0" applyBorder="0" applyAlignment="0" applyProtection="0"/>
    <xf numFmtId="0" fontId="9" fillId="12" borderId="0" applyNumberFormat="0" applyBorder="0" applyAlignment="0" applyProtection="0"/>
    <xf numFmtId="0" fontId="9" fillId="14" borderId="0" applyNumberFormat="0" applyBorder="0" applyAlignment="0" applyProtection="0"/>
    <xf numFmtId="0" fontId="9" fillId="16" borderId="0" applyNumberFormat="0" applyBorder="0" applyAlignment="0" applyProtection="0"/>
    <xf numFmtId="0" fontId="9" fillId="18"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20" borderId="0" applyNumberFormat="0" applyBorder="0" applyAlignment="0" applyProtection="0"/>
    <xf numFmtId="0" fontId="10" fillId="22" borderId="0" applyNumberFormat="0" applyBorder="0" applyAlignment="0" applyProtection="0"/>
    <xf numFmtId="0" fontId="10" fillId="16" borderId="0" applyNumberFormat="0" applyBorder="0" applyAlignment="0" applyProtection="0"/>
    <xf numFmtId="0" fontId="10" fillId="18" borderId="0" applyNumberFormat="0" applyBorder="0" applyAlignment="0" applyProtection="0"/>
    <xf numFmtId="0" fontId="10" fillId="24" borderId="0" applyNumberFormat="0" applyBorder="0" applyAlignment="0" applyProtection="0"/>
    <xf numFmtId="0" fontId="10" fillId="26" borderId="0" applyNumberFormat="0" applyBorder="0" applyAlignment="0" applyProtection="0"/>
    <xf numFmtId="0" fontId="6" fillId="0" borderId="0"/>
    <xf numFmtId="0" fontId="10" fillId="28" borderId="0" applyNumberFormat="0" applyBorder="0" applyAlignment="0" applyProtection="0"/>
    <xf numFmtId="0" fontId="10" fillId="30" borderId="0" applyNumberFormat="0" applyBorder="0" applyAlignment="0" applyProtection="0"/>
    <xf numFmtId="0" fontId="10" fillId="32" borderId="0" applyNumberFormat="0" applyBorder="0" applyAlignment="0" applyProtection="0"/>
    <xf numFmtId="0" fontId="10" fillId="34" borderId="0" applyNumberFormat="0" applyBorder="0" applyAlignment="0" applyProtection="0"/>
    <xf numFmtId="0" fontId="10" fillId="24" borderId="0" applyNumberFormat="0" applyBorder="0" applyAlignment="0" applyProtection="0"/>
    <xf numFmtId="0" fontId="10" fillId="26" borderId="0" applyNumberFormat="0" applyBorder="0" applyAlignment="0" applyProtection="0"/>
    <xf numFmtId="0" fontId="10" fillId="36" borderId="0" applyNumberFormat="0" applyBorder="0" applyAlignment="0" applyProtection="0"/>
    <xf numFmtId="0" fontId="11" fillId="4" borderId="0" applyNumberFormat="0" applyBorder="0" applyAlignment="0" applyProtection="0"/>
    <xf numFmtId="0" fontId="6" fillId="0" borderId="0"/>
    <xf numFmtId="0" fontId="12" fillId="38" borderId="1" applyNumberFormat="0" applyAlignment="0" applyProtection="0"/>
    <xf numFmtId="0" fontId="13" fillId="40" borderId="2" applyNumberFormat="0" applyAlignment="0" applyProtection="0"/>
    <xf numFmtId="165"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0" fontId="6" fillId="0" borderId="0"/>
    <xf numFmtId="0" fontId="6" fillId="0" borderId="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0" fontId="6" fillId="0" borderId="0"/>
    <xf numFmtId="165" fontId="6" fillId="0" borderId="0" applyFont="0" applyFill="0" applyBorder="0" applyAlignment="0" applyProtection="0"/>
    <xf numFmtId="0" fontId="6" fillId="0" borderId="0"/>
    <xf numFmtId="165" fontId="6" fillId="0" borderId="0" applyFont="0" applyFill="0" applyBorder="0" applyAlignment="0" applyProtection="0"/>
    <xf numFmtId="0" fontId="16" fillId="0" borderId="0" applyNumberFormat="0" applyFill="0" applyBorder="0" applyAlignment="0" applyProtection="0"/>
    <xf numFmtId="0" fontId="17" fillId="6" borderId="0" applyNumberFormat="0" applyBorder="0" applyAlignment="0" applyProtection="0"/>
    <xf numFmtId="0" fontId="6" fillId="0" borderId="0"/>
    <xf numFmtId="0" fontId="18" fillId="0" borderId="7" applyNumberFormat="0" applyFill="0" applyAlignment="0" applyProtection="0"/>
    <xf numFmtId="0" fontId="19" fillId="0" borderId="8" applyNumberFormat="0" applyFill="0" applyAlignment="0" applyProtection="0"/>
    <xf numFmtId="0" fontId="20" fillId="0" borderId="9" applyNumberFormat="0" applyFill="0" applyAlignment="0" applyProtection="0"/>
    <xf numFmtId="0" fontId="20" fillId="0" borderId="0" applyNumberFormat="0" applyFill="0" applyBorder="0" applyAlignment="0" applyProtection="0"/>
    <xf numFmtId="0" fontId="22" fillId="12" borderId="1" applyNumberFormat="0" applyAlignment="0" applyProtection="0"/>
    <xf numFmtId="0" fontId="23" fillId="0" borderId="11" applyNumberFormat="0" applyFill="0" applyAlignment="0" applyProtection="0"/>
    <xf numFmtId="0" fontId="24" fillId="44" borderId="0" applyNumberFormat="0" applyBorder="0" applyAlignment="0" applyProtection="0"/>
    <xf numFmtId="0" fontId="6" fillId="0" borderId="0"/>
    <xf numFmtId="165" fontId="6" fillId="0" borderId="0" applyFont="0" applyFill="0" applyBorder="0" applyAlignment="0" applyProtection="0"/>
    <xf numFmtId="165"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65" fontId="6" fillId="0" borderId="0" applyFont="0" applyFill="0" applyBorder="0" applyAlignment="0" applyProtection="0"/>
    <xf numFmtId="165"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8" fillId="38" borderId="13" applyNumberFormat="0" applyAlignment="0" applyProtection="0"/>
    <xf numFmtId="0" fontId="6" fillId="0" borderId="0"/>
    <xf numFmtId="0" fontId="29" fillId="0" borderId="0" applyNumberFormat="0" applyFill="0" applyBorder="0" applyAlignment="0" applyProtection="0"/>
    <xf numFmtId="0" fontId="30" fillId="0" borderId="14" applyNumberFormat="0" applyFill="0" applyAlignment="0" applyProtection="0"/>
    <xf numFmtId="0" fontId="31" fillId="0" borderId="0" applyNumberFormat="0" applyFill="0" applyBorder="0" applyAlignment="0" applyProtection="0"/>
    <xf numFmtId="0" fontId="8" fillId="0" borderId="0"/>
    <xf numFmtId="9" fontId="8" fillId="0" borderId="0" applyFont="0" applyFill="0" applyBorder="0" applyAlignment="0" applyProtection="0"/>
    <xf numFmtId="166" fontId="8" fillId="0" borderId="0" applyFont="0" applyFill="0" applyBorder="0" applyAlignment="0" applyProtection="0"/>
    <xf numFmtId="165" fontId="8" fillId="0" borderId="0" applyFont="0" applyFill="0" applyBorder="0" applyAlignment="0" applyProtection="0"/>
    <xf numFmtId="0" fontId="22" fillId="12" borderId="1" applyNumberFormat="0" applyAlignment="0" applyProtection="0"/>
    <xf numFmtId="0" fontId="22" fillId="12" borderId="1" applyNumberFormat="0" applyAlignment="0" applyProtection="0"/>
    <xf numFmtId="165" fontId="8" fillId="0" borderId="0" applyFont="0" applyFill="0" applyBorder="0" applyAlignment="0" applyProtection="0"/>
    <xf numFmtId="166" fontId="8" fillId="0" borderId="0" applyFont="0" applyFill="0" applyBorder="0" applyAlignment="0" applyProtection="0"/>
    <xf numFmtId="9" fontId="8" fillId="0" borderId="0" applyFont="0" applyFill="0" applyBorder="0" applyAlignment="0" applyProtection="0"/>
    <xf numFmtId="0" fontId="8" fillId="0" borderId="0"/>
    <xf numFmtId="0" fontId="8" fillId="0" borderId="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166" fontId="26" fillId="0" borderId="0" applyFont="0" applyFill="0" applyBorder="0" applyAlignment="0" applyProtection="0"/>
    <xf numFmtId="166" fontId="26" fillId="0" borderId="0" applyFont="0" applyFill="0" applyBorder="0" applyAlignment="0" applyProtection="0"/>
    <xf numFmtId="166" fontId="26" fillId="0" borderId="0" applyFont="0" applyFill="0" applyBorder="0" applyAlignment="0" applyProtection="0"/>
    <xf numFmtId="166" fontId="26" fillId="0" borderId="0" applyFont="0" applyFill="0" applyBorder="0" applyAlignment="0" applyProtection="0"/>
    <xf numFmtId="166" fontId="26" fillId="0" borderId="0" applyFont="0" applyFill="0" applyBorder="0" applyAlignment="0" applyProtection="0"/>
    <xf numFmtId="166" fontId="26" fillId="0" borderId="0" applyFont="0" applyFill="0" applyBorder="0" applyAlignment="0" applyProtection="0"/>
    <xf numFmtId="166" fontId="8" fillId="0" borderId="0" applyFont="0" applyFill="0" applyBorder="0" applyAlignment="0" applyProtection="0"/>
    <xf numFmtId="165" fontId="26" fillId="0" borderId="0" applyFont="0" applyFill="0" applyBorder="0" applyAlignment="0" applyProtection="0"/>
    <xf numFmtId="165" fontId="26" fillId="0" borderId="0" applyFont="0" applyFill="0" applyBorder="0" applyAlignment="0" applyProtection="0"/>
    <xf numFmtId="165" fontId="26" fillId="0" borderId="0" applyFont="0" applyFill="0" applyBorder="0" applyAlignment="0" applyProtection="0"/>
    <xf numFmtId="165" fontId="26" fillId="0" borderId="0" applyFont="0" applyFill="0" applyBorder="0" applyAlignment="0" applyProtection="0"/>
    <xf numFmtId="165" fontId="26" fillId="0" borderId="0" applyFont="0" applyFill="0" applyBorder="0" applyAlignment="0" applyProtection="0"/>
    <xf numFmtId="165" fontId="26" fillId="0" borderId="0" applyFont="0" applyFill="0" applyBorder="0" applyAlignment="0" applyProtection="0"/>
    <xf numFmtId="165" fontId="26" fillId="0" borderId="0" applyFont="0" applyFill="0" applyBorder="0" applyAlignment="0" applyProtection="0"/>
    <xf numFmtId="165" fontId="8" fillId="0" borderId="0" applyFont="0" applyFill="0" applyBorder="0" applyAlignment="0" applyProtection="0"/>
    <xf numFmtId="0" fontId="22" fillId="12" borderId="1" applyNumberFormat="0" applyAlignment="0" applyProtection="0"/>
    <xf numFmtId="0" fontId="22" fillId="12" borderId="1" applyNumberFormat="0" applyAlignment="0" applyProtection="0"/>
    <xf numFmtId="0" fontId="22" fillId="12" borderId="1" applyNumberFormat="0" applyAlignment="0" applyProtection="0"/>
    <xf numFmtId="0" fontId="22" fillId="12" borderId="1" applyNumberFormat="0" applyAlignment="0" applyProtection="0"/>
    <xf numFmtId="0" fontId="22" fillId="12" borderId="1" applyNumberFormat="0" applyAlignment="0" applyProtection="0"/>
    <xf numFmtId="0" fontId="22" fillId="12" borderId="1" applyNumberFormat="0" applyAlignment="0" applyProtection="0"/>
    <xf numFmtId="0" fontId="22" fillId="12" borderId="1" applyNumberFormat="0" applyAlignment="0" applyProtection="0"/>
    <xf numFmtId="0" fontId="22" fillId="12" borderId="1" applyNumberFormat="0" applyAlignment="0" applyProtection="0"/>
    <xf numFmtId="0" fontId="22" fillId="12" borderId="1" applyNumberFormat="0" applyAlignment="0" applyProtection="0"/>
    <xf numFmtId="0" fontId="22" fillId="12" borderId="1" applyNumberFormat="0" applyAlignment="0" applyProtection="0"/>
    <xf numFmtId="0" fontId="22" fillId="12" borderId="1" applyNumberFormat="0" applyAlignment="0" applyProtection="0"/>
    <xf numFmtId="0" fontId="22" fillId="12" borderId="1" applyNumberFormat="0" applyAlignment="0" applyProtection="0"/>
    <xf numFmtId="0" fontId="22" fillId="12" borderId="1" applyNumberFormat="0" applyAlignment="0" applyProtection="0"/>
    <xf numFmtId="0" fontId="22" fillId="12" borderId="1" applyNumberFormat="0" applyAlignment="0" applyProtection="0"/>
    <xf numFmtId="0" fontId="22" fillId="12" borderId="1" applyNumberFormat="0" applyAlignment="0" applyProtection="0"/>
    <xf numFmtId="165" fontId="26" fillId="0" borderId="0" applyFont="0" applyFill="0" applyBorder="0" applyAlignment="0" applyProtection="0"/>
    <xf numFmtId="165" fontId="26" fillId="0" borderId="0" applyFont="0" applyFill="0" applyBorder="0" applyAlignment="0" applyProtection="0"/>
    <xf numFmtId="165" fontId="26" fillId="0" borderId="0" applyFont="0" applyFill="0" applyBorder="0" applyAlignment="0" applyProtection="0"/>
    <xf numFmtId="165" fontId="26" fillId="0" borderId="0" applyFont="0" applyFill="0" applyBorder="0" applyAlignment="0" applyProtection="0"/>
    <xf numFmtId="165" fontId="26" fillId="0" borderId="0" applyFont="0" applyFill="0" applyBorder="0" applyAlignment="0" applyProtection="0"/>
    <xf numFmtId="165" fontId="26" fillId="0" borderId="0" applyFont="0" applyFill="0" applyBorder="0" applyAlignment="0" applyProtection="0"/>
    <xf numFmtId="165" fontId="26" fillId="0" borderId="0" applyFont="0" applyFill="0" applyBorder="0" applyAlignment="0" applyProtection="0"/>
    <xf numFmtId="166" fontId="26" fillId="0" borderId="0" applyFont="0" applyFill="0" applyBorder="0" applyAlignment="0" applyProtection="0"/>
    <xf numFmtId="166" fontId="26" fillId="0" borderId="0" applyFont="0" applyFill="0" applyBorder="0" applyAlignment="0" applyProtection="0"/>
    <xf numFmtId="166" fontId="26" fillId="0" borderId="0" applyFont="0" applyFill="0" applyBorder="0" applyAlignment="0" applyProtection="0"/>
    <xf numFmtId="166" fontId="26" fillId="0" borderId="0" applyFont="0" applyFill="0" applyBorder="0" applyAlignment="0" applyProtection="0"/>
    <xf numFmtId="166" fontId="26" fillId="0" borderId="0" applyFont="0" applyFill="0" applyBorder="0" applyAlignment="0" applyProtection="0"/>
    <xf numFmtId="9" fontId="8"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165" fontId="6" fillId="0" borderId="0" applyFont="0" applyFill="0" applyBorder="0" applyAlignment="0" applyProtection="0"/>
    <xf numFmtId="0" fontId="8"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164" fontId="26" fillId="0" borderId="0" applyFont="0" applyFill="0" applyBorder="0" applyAlignment="0" applyProtection="0"/>
    <xf numFmtId="0" fontId="8" fillId="0" borderId="0"/>
    <xf numFmtId="165" fontId="6" fillId="0" borderId="0" applyFont="0" applyFill="0" applyBorder="0" applyAlignment="0" applyProtection="0"/>
    <xf numFmtId="0" fontId="6" fillId="0" borderId="0"/>
    <xf numFmtId="165" fontId="6" fillId="0" borderId="0" applyFont="0" applyFill="0" applyBorder="0" applyAlignment="0" applyProtection="0"/>
    <xf numFmtId="0" fontId="6" fillId="0" borderId="0"/>
    <xf numFmtId="0" fontId="6" fillId="0" borderId="0"/>
    <xf numFmtId="0" fontId="6" fillId="0" borderId="0"/>
    <xf numFmtId="165" fontId="6" fillId="0" borderId="0" applyFont="0" applyFill="0" applyBorder="0" applyAlignment="0" applyProtection="0"/>
    <xf numFmtId="0" fontId="6" fillId="0" borderId="0"/>
    <xf numFmtId="165" fontId="6" fillId="0" borderId="0" applyFont="0" applyFill="0" applyBorder="0" applyAlignment="0" applyProtection="0"/>
    <xf numFmtId="9" fontId="26" fillId="0" borderId="0" applyFont="0" applyFill="0" applyBorder="0" applyAlignment="0" applyProtection="0"/>
    <xf numFmtId="166" fontId="26" fillId="0" borderId="0" applyFont="0" applyFill="0" applyBorder="0" applyAlignment="0" applyProtection="0"/>
    <xf numFmtId="166" fontId="26" fillId="0" borderId="0" applyFont="0" applyFill="0" applyBorder="0" applyAlignment="0" applyProtection="0"/>
    <xf numFmtId="9" fontId="26" fillId="0" borderId="0" applyFont="0" applyFill="0" applyBorder="0" applyAlignment="0" applyProtection="0"/>
    <xf numFmtId="0" fontId="6" fillId="0" borderId="0"/>
    <xf numFmtId="166" fontId="26" fillId="0" borderId="0" applyFont="0" applyFill="0" applyBorder="0" applyAlignment="0" applyProtection="0"/>
    <xf numFmtId="0" fontId="6" fillId="0" borderId="0"/>
    <xf numFmtId="165" fontId="6" fillId="0" borderId="0" applyFont="0" applyFill="0" applyBorder="0" applyAlignment="0" applyProtection="0"/>
    <xf numFmtId="9" fontId="26" fillId="0" borderId="0" applyFont="0" applyFill="0" applyBorder="0" applyAlignment="0" applyProtection="0"/>
    <xf numFmtId="0" fontId="6" fillId="0" borderId="0"/>
    <xf numFmtId="165" fontId="6" fillId="0" borderId="0" applyFont="0" applyFill="0" applyBorder="0" applyAlignment="0" applyProtection="0"/>
    <xf numFmtId="0" fontId="26" fillId="0" borderId="0"/>
    <xf numFmtId="0" fontId="26" fillId="0" borderId="0"/>
    <xf numFmtId="165" fontId="6" fillId="0" borderId="0" applyFont="0" applyFill="0" applyBorder="0" applyAlignment="0" applyProtection="0"/>
    <xf numFmtId="0" fontId="6" fillId="0" borderId="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0" fontId="5" fillId="0" borderId="0"/>
    <xf numFmtId="164" fontId="8" fillId="0" borderId="0" applyFont="0" applyFill="0" applyBorder="0" applyAlignment="0" applyProtection="0"/>
    <xf numFmtId="187" fontId="73" fillId="0" borderId="0"/>
    <xf numFmtId="165" fontId="5" fillId="0" borderId="0" applyFont="0" applyFill="0" applyBorder="0" applyAlignment="0" applyProtection="0"/>
    <xf numFmtId="0" fontId="8" fillId="0" borderId="0"/>
    <xf numFmtId="185" fontId="68" fillId="0" borderId="0" applyFill="0" applyBorder="0" applyAlignment="0" applyProtection="0"/>
    <xf numFmtId="0" fontId="8" fillId="0" borderId="0"/>
    <xf numFmtId="0" fontId="42" fillId="0" borderId="0"/>
    <xf numFmtId="0" fontId="4" fillId="0" borderId="0"/>
    <xf numFmtId="0" fontId="8" fillId="0" borderId="0"/>
    <xf numFmtId="3" fontId="8" fillId="0" borderId="0" applyFont="0" applyFill="0" applyBorder="0" applyAlignment="0" applyProtection="0"/>
    <xf numFmtId="43" fontId="8" fillId="0" borderId="0" applyFont="0" applyFill="0" applyBorder="0" applyAlignment="0" applyProtection="0"/>
    <xf numFmtId="0" fontId="4" fillId="0" borderId="0"/>
    <xf numFmtId="0" fontId="15" fillId="0" borderId="0"/>
    <xf numFmtId="4" fontId="8" fillId="0" borderId="4" applyProtection="0"/>
    <xf numFmtId="0" fontId="8" fillId="0" borderId="0"/>
    <xf numFmtId="9" fontId="8" fillId="0" borderId="4" applyProtection="0">
      <alignment horizontal="right"/>
    </xf>
    <xf numFmtId="189" fontId="8" fillId="0" borderId="4" applyProtection="0">
      <alignment horizontal="right"/>
    </xf>
    <xf numFmtId="0" fontId="3" fillId="0" borderId="0"/>
    <xf numFmtId="165" fontId="8" fillId="0" borderId="0" applyFont="0" applyFill="0" applyBorder="0" applyAlignment="0" applyProtection="0"/>
    <xf numFmtId="0" fontId="8" fillId="0" borderId="0"/>
    <xf numFmtId="165" fontId="3" fillId="0" borderId="0" applyFont="0" applyFill="0" applyBorder="0" applyAlignment="0" applyProtection="0"/>
    <xf numFmtId="0" fontId="2" fillId="0" borderId="0"/>
    <xf numFmtId="0" fontId="2" fillId="0" borderId="0"/>
    <xf numFmtId="0" fontId="1" fillId="0" borderId="0"/>
    <xf numFmtId="166" fontId="1" fillId="0" borderId="0" applyFont="0" applyFill="0" applyBorder="0" applyAlignment="0" applyProtection="0"/>
    <xf numFmtId="9" fontId="1" fillId="0" borderId="0" applyFont="0" applyFill="0" applyBorder="0" applyAlignment="0" applyProtection="0"/>
    <xf numFmtId="0" fontId="8" fillId="0" borderId="0"/>
    <xf numFmtId="0" fontId="1" fillId="0" borderId="0"/>
    <xf numFmtId="43"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166" fontId="1" fillId="0" borderId="0" applyFont="0" applyFill="0" applyBorder="0" applyAlignment="0" applyProtection="0"/>
  </cellStyleXfs>
  <cellXfs count="542">
    <xf numFmtId="0" fontId="0" fillId="0" borderId="0" xfId="0"/>
    <xf numFmtId="0" fontId="26" fillId="0" borderId="0" xfId="0" applyFont="1"/>
    <xf numFmtId="0" fontId="26" fillId="0" borderId="25" xfId="0" applyFont="1" applyBorder="1" applyAlignment="1">
      <alignment horizontal="left" vertical="center" wrapText="1"/>
    </xf>
    <xf numFmtId="0" fontId="26" fillId="0" borderId="0" xfId="0" applyFont="1" applyAlignment="1">
      <alignment horizontal="left" vertical="center" wrapText="1"/>
    </xf>
    <xf numFmtId="0" fontId="26" fillId="0" borderId="16" xfId="463" applyFont="1" applyBorder="1" applyAlignment="1">
      <alignment horizontal="center" vertical="top" wrapText="1"/>
    </xf>
    <xf numFmtId="0" fontId="33" fillId="0" borderId="0" xfId="0" applyFont="1"/>
    <xf numFmtId="0" fontId="41" fillId="0" borderId="27" xfId="0" applyFont="1" applyBorder="1" applyAlignment="1">
      <alignment horizontal="left"/>
    </xf>
    <xf numFmtId="0" fontId="26" fillId="0" borderId="16" xfId="0" applyFont="1" applyBorder="1" applyAlignment="1">
      <alignment horizontal="center"/>
    </xf>
    <xf numFmtId="165" fontId="37" fillId="0" borderId="16" xfId="197" applyFont="1" applyFill="1" applyBorder="1" applyAlignment="1">
      <alignment vertical="top" wrapText="1"/>
    </xf>
    <xf numFmtId="184" fontId="37" fillId="0" borderId="16" xfId="197" applyNumberFormat="1" applyFont="1" applyFill="1" applyBorder="1" applyAlignment="1">
      <alignment vertical="top" wrapText="1"/>
    </xf>
    <xf numFmtId="165" fontId="37" fillId="0" borderId="0" xfId="197" applyFont="1" applyFill="1" applyAlignment="1">
      <alignment vertical="top"/>
    </xf>
    <xf numFmtId="165" fontId="39" fillId="0" borderId="28" xfId="197" applyFont="1" applyFill="1" applyBorder="1" applyAlignment="1">
      <alignment vertical="top" wrapText="1"/>
    </xf>
    <xf numFmtId="184" fontId="37" fillId="0" borderId="6" xfId="197" applyNumberFormat="1" applyFont="1" applyFill="1" applyBorder="1" applyAlignment="1">
      <alignment horizontal="left" vertical="top" wrapText="1"/>
    </xf>
    <xf numFmtId="184" fontId="37" fillId="0" borderId="28" xfId="197" applyNumberFormat="1" applyFont="1" applyFill="1" applyBorder="1" applyAlignment="1">
      <alignment vertical="top" wrapText="1"/>
    </xf>
    <xf numFmtId="184" fontId="40" fillId="0" borderId="16" xfId="197" applyNumberFormat="1" applyFont="1" applyFill="1" applyBorder="1" applyAlignment="1">
      <alignment vertical="top"/>
    </xf>
    <xf numFmtId="184" fontId="37" fillId="0" borderId="16" xfId="197" applyNumberFormat="1" applyFont="1" applyFill="1" applyBorder="1" applyAlignment="1">
      <alignment vertical="top"/>
    </xf>
    <xf numFmtId="184" fontId="39" fillId="0" borderId="16" xfId="197" applyNumberFormat="1" applyFont="1" applyFill="1" applyBorder="1" applyAlignment="1">
      <alignment vertical="top" wrapText="1"/>
    </xf>
    <xf numFmtId="9" fontId="37" fillId="0" borderId="16" xfId="473" applyFont="1" applyFill="1" applyBorder="1" applyAlignment="1">
      <alignment vertical="top" wrapText="1"/>
    </xf>
    <xf numFmtId="184" fontId="37" fillId="0" borderId="16" xfId="197" applyNumberFormat="1" applyFont="1" applyFill="1" applyBorder="1" applyAlignment="1">
      <alignment wrapText="1"/>
    </xf>
    <xf numFmtId="165" fontId="37" fillId="0" borderId="6" xfId="197" applyFont="1" applyFill="1" applyBorder="1" applyAlignment="1">
      <alignment horizontal="left" vertical="center"/>
    </xf>
    <xf numFmtId="0" fontId="33" fillId="0" borderId="10" xfId="0" applyFont="1" applyBorder="1" applyAlignment="1">
      <alignment horizontal="center" vertical="center" wrapText="1"/>
    </xf>
    <xf numFmtId="0" fontId="33" fillId="0" borderId="16" xfId="0" applyFont="1" applyBorder="1" applyAlignment="1">
      <alignment horizontal="center" vertical="center" wrapText="1"/>
    </xf>
    <xf numFmtId="0" fontId="33" fillId="0" borderId="16" xfId="0" applyFont="1" applyBorder="1" applyAlignment="1">
      <alignment horizontal="center" vertical="center"/>
    </xf>
    <xf numFmtId="165" fontId="26" fillId="0" borderId="16" xfId="197" applyFont="1" applyFill="1" applyBorder="1"/>
    <xf numFmtId="0" fontId="26" fillId="0" borderId="16" xfId="0" applyFont="1" applyBorder="1" applyAlignment="1">
      <alignment horizontal="left" vertical="top" wrapText="1"/>
    </xf>
    <xf numFmtId="0" fontId="26" fillId="0" borderId="16" xfId="0" applyFont="1" applyBorder="1" applyAlignment="1">
      <alignment horizontal="center" vertical="center" wrapText="1"/>
    </xf>
    <xf numFmtId="0" fontId="33" fillId="0" borderId="16" xfId="0" applyFont="1" applyBorder="1" applyAlignment="1">
      <alignment vertical="center" wrapText="1"/>
    </xf>
    <xf numFmtId="0" fontId="26" fillId="0" borderId="16" xfId="0" applyFont="1" applyBorder="1" applyAlignment="1">
      <alignment horizontal="center" vertical="top"/>
    </xf>
    <xf numFmtId="0" fontId="26" fillId="0" borderId="16" xfId="0" applyFont="1" applyBorder="1" applyAlignment="1">
      <alignment horizontal="center" vertical="top" wrapText="1"/>
    </xf>
    <xf numFmtId="0" fontId="26" fillId="0" borderId="16" xfId="0" applyFont="1" applyBorder="1" applyAlignment="1">
      <alignment vertical="top" wrapText="1"/>
    </xf>
    <xf numFmtId="0" fontId="33" fillId="0" borderId="16" xfId="0" applyFont="1" applyBorder="1" applyAlignment="1">
      <alignment vertical="top" wrapText="1"/>
    </xf>
    <xf numFmtId="0" fontId="34" fillId="0" borderId="16" xfId="0" applyFont="1" applyBorder="1" applyAlignment="1">
      <alignment vertical="top" wrapText="1"/>
    </xf>
    <xf numFmtId="0" fontId="26" fillId="0" borderId="16" xfId="0" quotePrefix="1" applyFont="1" applyBorder="1" applyAlignment="1">
      <alignment horizontal="center" vertical="top"/>
    </xf>
    <xf numFmtId="0" fontId="36" fillId="0" borderId="16" xfId="0" applyFont="1" applyBorder="1" applyAlignment="1">
      <alignment vertical="top" wrapText="1"/>
    </xf>
    <xf numFmtId="1" fontId="26" fillId="0" borderId="16" xfId="0" quotePrefix="1" applyNumberFormat="1" applyFont="1" applyBorder="1" applyAlignment="1">
      <alignment horizontal="center"/>
    </xf>
    <xf numFmtId="0" fontId="26" fillId="0" borderId="16" xfId="0" quotePrefix="1" applyFont="1" applyBorder="1" applyAlignment="1">
      <alignment horizontal="center"/>
    </xf>
    <xf numFmtId="0" fontId="26" fillId="0" borderId="16" xfId="0" quotePrefix="1" applyFont="1" applyBorder="1" applyAlignment="1">
      <alignment horizontal="center" vertical="top" wrapText="1"/>
    </xf>
    <xf numFmtId="0" fontId="26" fillId="0" borderId="0" xfId="0" applyFont="1" applyAlignment="1">
      <alignment horizontal="left" vertical="top" wrapText="1"/>
    </xf>
    <xf numFmtId="0" fontId="26" fillId="0" borderId="0" xfId="0" applyFont="1" applyAlignment="1">
      <alignment horizontal="center" vertical="top" wrapText="1"/>
    </xf>
    <xf numFmtId="0" fontId="26" fillId="0" borderId="0" xfId="0" applyFont="1" applyAlignment="1">
      <alignment vertical="top" wrapText="1"/>
    </xf>
    <xf numFmtId="0" fontId="26" fillId="0" borderId="0" xfId="0" applyFont="1" applyAlignment="1">
      <alignment horizontal="center" vertical="top"/>
    </xf>
    <xf numFmtId="165" fontId="26" fillId="0" borderId="0" xfId="197" applyFont="1" applyFill="1"/>
    <xf numFmtId="1" fontId="26" fillId="0" borderId="16" xfId="0" quotePrefix="1" applyNumberFormat="1" applyFont="1" applyBorder="1" applyAlignment="1">
      <alignment horizontal="center" vertical="top"/>
    </xf>
    <xf numFmtId="2" fontId="26" fillId="0" borderId="16" xfId="0" applyNumberFormat="1" applyFont="1" applyBorder="1" applyAlignment="1">
      <alignment horizontal="center" vertical="top" wrapText="1"/>
    </xf>
    <xf numFmtId="0" fontId="33" fillId="0" borderId="17" xfId="0" applyFont="1" applyBorder="1" applyAlignment="1">
      <alignment horizontal="left" vertical="center"/>
    </xf>
    <xf numFmtId="0" fontId="26" fillId="0" borderId="6" xfId="0" applyFont="1" applyBorder="1" applyAlignment="1">
      <alignment horizontal="center" vertical="center"/>
    </xf>
    <xf numFmtId="0" fontId="26" fillId="0" borderId="6" xfId="0" applyFont="1" applyBorder="1" applyAlignment="1">
      <alignment horizontal="left" vertical="top"/>
    </xf>
    <xf numFmtId="0" fontId="26" fillId="0" borderId="6" xfId="0" applyFont="1" applyBorder="1" applyAlignment="1">
      <alignment horizontal="center" vertical="top"/>
    </xf>
    <xf numFmtId="0" fontId="37" fillId="0" borderId="0" xfId="461" applyFont="1" applyAlignment="1">
      <alignment horizontal="left" vertical="top" wrapText="1"/>
    </xf>
    <xf numFmtId="0" fontId="33" fillId="0" borderId="31" xfId="0" applyFont="1" applyBorder="1" applyAlignment="1">
      <alignment horizontal="left" vertical="center"/>
    </xf>
    <xf numFmtId="0" fontId="26" fillId="0" borderId="21" xfId="0" applyFont="1" applyBorder="1" applyAlignment="1">
      <alignment horizontal="center" vertical="center" wrapText="1"/>
    </xf>
    <xf numFmtId="0" fontId="26" fillId="0" borderId="21" xfId="0" applyFont="1" applyBorder="1" applyAlignment="1">
      <alignment horizontal="left" vertical="top" wrapText="1"/>
    </xf>
    <xf numFmtId="0" fontId="26" fillId="0" borderId="21" xfId="0" applyFont="1" applyBorder="1" applyAlignment="1">
      <alignment horizontal="center" vertical="top"/>
    </xf>
    <xf numFmtId="0" fontId="26" fillId="0" borderId="6" xfId="0" applyFont="1" applyBorder="1" applyAlignment="1">
      <alignment vertical="top"/>
    </xf>
    <xf numFmtId="165" fontId="26" fillId="0" borderId="6" xfId="197" applyFont="1" applyFill="1" applyBorder="1" applyAlignment="1"/>
    <xf numFmtId="1" fontId="26" fillId="0" borderId="16" xfId="0" applyNumberFormat="1" applyFont="1" applyBorder="1" applyAlignment="1">
      <alignment horizontal="center" vertical="top"/>
    </xf>
    <xf numFmtId="0" fontId="35" fillId="0" borderId="0" xfId="0" applyFont="1"/>
    <xf numFmtId="0" fontId="35" fillId="0" borderId="16" xfId="0" applyFont="1" applyBorder="1" applyAlignment="1">
      <alignment vertical="top" wrapText="1"/>
    </xf>
    <xf numFmtId="0" fontId="35" fillId="0" borderId="16" xfId="0" applyFont="1" applyBorder="1" applyAlignment="1">
      <alignment horizontal="center" vertical="top"/>
    </xf>
    <xf numFmtId="0" fontId="39" fillId="0" borderId="28" xfId="461" applyFont="1" applyBorder="1" applyAlignment="1">
      <alignment horizontal="center" vertical="top" wrapText="1"/>
    </xf>
    <xf numFmtId="0" fontId="39" fillId="0" borderId="28" xfId="461" applyFont="1" applyBorder="1" applyAlignment="1">
      <alignment horizontal="center" vertical="center" wrapText="1"/>
    </xf>
    <xf numFmtId="0" fontId="39" fillId="0" borderId="28" xfId="461" applyFont="1" applyBorder="1" applyAlignment="1">
      <alignment horizontal="left" vertical="center" wrapText="1"/>
    </xf>
    <xf numFmtId="0" fontId="37" fillId="0" borderId="28" xfId="461" applyFont="1" applyBorder="1" applyAlignment="1">
      <alignment horizontal="center" vertical="top" wrapText="1"/>
    </xf>
    <xf numFmtId="0" fontId="39" fillId="0" borderId="0" xfId="461" applyFont="1" applyAlignment="1">
      <alignment vertical="top" wrapText="1"/>
    </xf>
    <xf numFmtId="0" fontId="33" fillId="0" borderId="16" xfId="463" applyFont="1" applyBorder="1" applyAlignment="1">
      <alignment vertical="top" wrapText="1"/>
    </xf>
    <xf numFmtId="0" fontId="26" fillId="0" borderId="16" xfId="463" applyFont="1" applyBorder="1" applyAlignment="1">
      <alignment horizontal="center" vertical="top"/>
    </xf>
    <xf numFmtId="0" fontId="37" fillId="0" borderId="16" xfId="461" applyFont="1" applyBorder="1" applyAlignment="1">
      <alignment vertical="top" wrapText="1"/>
    </xf>
    <xf numFmtId="0" fontId="37" fillId="0" borderId="0" xfId="461" applyFont="1" applyAlignment="1">
      <alignment vertical="top" wrapText="1"/>
    </xf>
    <xf numFmtId="0" fontId="26" fillId="0" borderId="16" xfId="463" applyFont="1" applyBorder="1" applyAlignment="1">
      <alignment vertical="top" wrapText="1"/>
    </xf>
    <xf numFmtId="0" fontId="34" fillId="0" borderId="16" xfId="463" applyFont="1" applyBorder="1" applyAlignment="1">
      <alignment vertical="top" wrapText="1"/>
    </xf>
    <xf numFmtId="1" fontId="26" fillId="0" borderId="16" xfId="463" applyNumberFormat="1" applyFont="1" applyBorder="1" applyAlignment="1">
      <alignment horizontal="center" vertical="top" wrapText="1"/>
    </xf>
    <xf numFmtId="0" fontId="26" fillId="0" borderId="16" xfId="463" quotePrefix="1" applyFont="1" applyBorder="1" applyAlignment="1">
      <alignment horizontal="center" vertical="top"/>
    </xf>
    <xf numFmtId="49" fontId="26" fillId="0" borderId="16" xfId="463" applyNumberFormat="1" applyFont="1" applyBorder="1" applyAlignment="1">
      <alignment horizontal="center" vertical="top" wrapText="1"/>
    </xf>
    <xf numFmtId="2" fontId="26" fillId="0" borderId="16" xfId="463" applyNumberFormat="1" applyFont="1" applyBorder="1" applyAlignment="1">
      <alignment horizontal="center" vertical="top" wrapText="1"/>
    </xf>
    <xf numFmtId="0" fontId="37" fillId="0" borderId="16" xfId="461" applyFont="1" applyBorder="1" applyAlignment="1">
      <alignment horizontal="center" vertical="top" wrapText="1"/>
    </xf>
    <xf numFmtId="0" fontId="37" fillId="0" borderId="16" xfId="461" applyFont="1" applyBorder="1" applyAlignment="1">
      <alignment horizontal="left" vertical="top" wrapText="1"/>
    </xf>
    <xf numFmtId="0" fontId="26" fillId="0" borderId="16" xfId="461" applyFont="1" applyBorder="1" applyAlignment="1">
      <alignment horizontal="center" vertical="top" wrapText="1"/>
    </xf>
    <xf numFmtId="0" fontId="34" fillId="0" borderId="29" xfId="463" applyFont="1" applyBorder="1" applyAlignment="1">
      <alignment vertical="top" wrapText="1"/>
    </xf>
    <xf numFmtId="0" fontId="34" fillId="0" borderId="30" xfId="463" applyFont="1" applyBorder="1" applyAlignment="1">
      <alignment vertical="top" wrapText="1"/>
    </xf>
    <xf numFmtId="165" fontId="37" fillId="0" borderId="10" xfId="197" applyFont="1" applyFill="1" applyBorder="1" applyAlignment="1">
      <alignment horizontal="left" vertical="top" wrapText="1"/>
    </xf>
    <xf numFmtId="0" fontId="26" fillId="0" borderId="6" xfId="0" applyFont="1" applyBorder="1" applyAlignment="1">
      <alignment horizontal="center" vertical="center" wrapText="1"/>
    </xf>
    <xf numFmtId="0" fontId="26" fillId="0" borderId="6" xfId="0" applyFont="1" applyBorder="1" applyAlignment="1">
      <alignment horizontal="left" vertical="top" wrapText="1"/>
    </xf>
    <xf numFmtId="0" fontId="36" fillId="0" borderId="16" xfId="463" applyFont="1" applyBorder="1" applyAlignment="1">
      <alignment vertical="top" wrapText="1"/>
    </xf>
    <xf numFmtId="0" fontId="40" fillId="0" borderId="16" xfId="461" applyFont="1" applyBorder="1" applyAlignment="1">
      <alignment vertical="top"/>
    </xf>
    <xf numFmtId="0" fontId="40" fillId="0" borderId="0" xfId="461" applyFont="1" applyAlignment="1">
      <alignment vertical="top"/>
    </xf>
    <xf numFmtId="0" fontId="38" fillId="0" borderId="16" xfId="461" applyFont="1" applyBorder="1" applyAlignment="1">
      <alignment horizontal="left" vertical="top" wrapText="1"/>
    </xf>
    <xf numFmtId="2" fontId="37" fillId="0" borderId="16" xfId="461" applyNumberFormat="1" applyFont="1" applyBorder="1" applyAlignment="1">
      <alignment horizontal="center" vertical="top" wrapText="1"/>
    </xf>
    <xf numFmtId="0" fontId="39" fillId="0" borderId="16" xfId="461" applyFont="1" applyBorder="1" applyAlignment="1">
      <alignment horizontal="center" vertical="top" wrapText="1"/>
    </xf>
    <xf numFmtId="0" fontId="39" fillId="0" borderId="16" xfId="461" applyFont="1" applyBorder="1" applyAlignment="1">
      <alignment horizontal="left" vertical="top" wrapText="1"/>
    </xf>
    <xf numFmtId="0" fontId="37" fillId="0" borderId="0" xfId="461" applyFont="1" applyAlignment="1">
      <alignment horizontal="center" vertical="top" wrapText="1"/>
    </xf>
    <xf numFmtId="0" fontId="26" fillId="0" borderId="28" xfId="463" applyFont="1" applyBorder="1" applyAlignment="1">
      <alignment horizontal="center" vertical="top"/>
    </xf>
    <xf numFmtId="1" fontId="26" fillId="0" borderId="16" xfId="463" quotePrefix="1" applyNumberFormat="1" applyFont="1" applyBorder="1" applyAlignment="1">
      <alignment horizontal="center" vertical="top"/>
    </xf>
    <xf numFmtId="1" fontId="26" fillId="0" borderId="16" xfId="463" applyNumberFormat="1" applyFont="1" applyBorder="1" applyAlignment="1">
      <alignment horizontal="center" vertical="top"/>
    </xf>
    <xf numFmtId="0" fontId="26" fillId="0" borderId="0" xfId="463" applyFont="1" applyAlignment="1">
      <alignment vertical="top" wrapText="1"/>
    </xf>
    <xf numFmtId="0" fontId="26" fillId="0" borderId="19" xfId="463" applyFont="1" applyBorder="1" applyAlignment="1">
      <alignment horizontal="center" vertical="top" wrapText="1"/>
    </xf>
    <xf numFmtId="0" fontId="26" fillId="0" borderId="16" xfId="463" applyFont="1" applyBorder="1" applyAlignment="1">
      <alignment horizontal="center"/>
    </xf>
    <xf numFmtId="0" fontId="65" fillId="0" borderId="16" xfId="461" applyFont="1" applyBorder="1" applyAlignment="1">
      <alignment horizontal="left" vertical="top" wrapText="1"/>
    </xf>
    <xf numFmtId="0" fontId="37" fillId="0" borderId="16" xfId="461" applyFont="1" applyBorder="1" applyAlignment="1">
      <alignment horizontal="center" wrapText="1"/>
    </xf>
    <xf numFmtId="0" fontId="26" fillId="0" borderId="16" xfId="461" applyFont="1" applyBorder="1" applyAlignment="1">
      <alignment horizontal="center" wrapText="1"/>
    </xf>
    <xf numFmtId="0" fontId="26" fillId="0" borderId="6" xfId="0" applyFont="1" applyBorder="1" applyAlignment="1">
      <alignment horizontal="left" vertical="center"/>
    </xf>
    <xf numFmtId="0" fontId="37" fillId="0" borderId="0" xfId="461" applyFont="1" applyAlignment="1">
      <alignment horizontal="left" vertical="center"/>
    </xf>
    <xf numFmtId="0" fontId="37" fillId="0" borderId="0" xfId="461" applyFont="1" applyAlignment="1">
      <alignment horizontal="center" vertical="top"/>
    </xf>
    <xf numFmtId="0" fontId="37" fillId="0" borderId="0" xfId="461" applyFont="1" applyAlignment="1">
      <alignment vertical="top"/>
    </xf>
    <xf numFmtId="0" fontId="26" fillId="0" borderId="0" xfId="462" applyFont="1" applyAlignment="1">
      <alignment horizontal="left"/>
    </xf>
    <xf numFmtId="165" fontId="72" fillId="0" borderId="16" xfId="197" applyFont="1" applyFill="1" applyBorder="1"/>
    <xf numFmtId="0" fontId="26" fillId="0" borderId="16" xfId="463" quotePrefix="1" applyFont="1" applyBorder="1" applyAlignment="1">
      <alignment horizontal="center"/>
    </xf>
    <xf numFmtId="165" fontId="26" fillId="0" borderId="16" xfId="197" quotePrefix="1" applyFont="1" applyFill="1" applyBorder="1" applyAlignment="1">
      <alignment horizontal="center"/>
    </xf>
    <xf numFmtId="9" fontId="37" fillId="0" borderId="16" xfId="473" applyFont="1" applyFill="1" applyBorder="1" applyAlignment="1">
      <alignment wrapText="1"/>
    </xf>
    <xf numFmtId="184" fontId="39" fillId="0" borderId="16" xfId="197" applyNumberFormat="1" applyFont="1" applyFill="1" applyBorder="1" applyAlignment="1">
      <alignment wrapText="1"/>
    </xf>
    <xf numFmtId="184" fontId="67" fillId="0" borderId="16" xfId="197" applyNumberFormat="1" applyFont="1" applyFill="1" applyBorder="1" applyAlignment="1">
      <alignment wrapText="1"/>
    </xf>
    <xf numFmtId="184" fontId="67" fillId="0" borderId="16" xfId="197" applyNumberFormat="1" applyFont="1" applyFill="1" applyBorder="1" applyAlignment="1"/>
    <xf numFmtId="165" fontId="33" fillId="0" borderId="10" xfId="197" applyFont="1" applyFill="1" applyBorder="1" applyAlignment="1">
      <alignment horizontal="center" vertical="center" wrapText="1"/>
    </xf>
    <xf numFmtId="0" fontId="26" fillId="0" borderId="0" xfId="0" applyFont="1" applyAlignment="1">
      <alignment wrapText="1"/>
    </xf>
    <xf numFmtId="0" fontId="26" fillId="0" borderId="0" xfId="0" applyFont="1" applyAlignment="1">
      <alignment horizontal="center" vertical="center" wrapText="1"/>
    </xf>
    <xf numFmtId="0" fontId="72" fillId="0" borderId="29" xfId="463" applyFont="1" applyBorder="1" applyAlignment="1">
      <alignment vertical="top" wrapText="1"/>
    </xf>
    <xf numFmtId="0" fontId="8" fillId="0" borderId="16" xfId="0" applyFont="1" applyBorder="1" applyAlignment="1">
      <alignment vertical="top" wrapText="1"/>
    </xf>
    <xf numFmtId="1" fontId="26" fillId="0" borderId="16" xfId="461" applyNumberFormat="1" applyFont="1" applyBorder="1" applyAlignment="1">
      <alignment horizontal="center" vertical="top" wrapText="1"/>
    </xf>
    <xf numFmtId="1" fontId="26" fillId="0" borderId="16" xfId="463" quotePrefix="1" applyNumberFormat="1" applyFont="1" applyBorder="1" applyAlignment="1">
      <alignment horizontal="center"/>
    </xf>
    <xf numFmtId="184" fontId="72" fillId="0" borderId="16" xfId="197" applyNumberFormat="1" applyFont="1" applyFill="1" applyBorder="1" applyAlignment="1">
      <alignment vertical="top" wrapText="1"/>
    </xf>
    <xf numFmtId="0" fontId="8" fillId="0" borderId="25" xfId="0" applyFont="1" applyBorder="1" applyAlignment="1">
      <alignment horizontal="left" vertical="center" wrapText="1"/>
    </xf>
    <xf numFmtId="0" fontId="34" fillId="0" borderId="19" xfId="1636" applyFont="1" applyBorder="1" applyProtection="1">
      <protection locked="0"/>
    </xf>
    <xf numFmtId="0" fontId="8" fillId="0" borderId="0" xfId="1636" applyFont="1" applyProtection="1">
      <protection locked="0"/>
    </xf>
    <xf numFmtId="0" fontId="34" fillId="0" borderId="22" xfId="1636" applyFont="1" applyBorder="1" applyProtection="1">
      <protection locked="0"/>
    </xf>
    <xf numFmtId="2" fontId="8" fillId="0" borderId="16" xfId="1636" applyNumberFormat="1" applyFont="1" applyBorder="1" applyProtection="1">
      <protection locked="0"/>
    </xf>
    <xf numFmtId="0" fontId="8" fillId="0" borderId="16" xfId="1636" applyFont="1" applyBorder="1" applyProtection="1">
      <protection locked="0"/>
    </xf>
    <xf numFmtId="0" fontId="8" fillId="0" borderId="19" xfId="1636" applyFont="1" applyBorder="1" applyProtection="1">
      <protection locked="0"/>
    </xf>
    <xf numFmtId="0" fontId="8" fillId="0" borderId="22" xfId="1636" applyFont="1" applyBorder="1" applyProtection="1">
      <protection locked="0"/>
    </xf>
    <xf numFmtId="0" fontId="33" fillId="0" borderId="19" xfId="1636" applyFont="1" applyBorder="1" applyProtection="1">
      <protection locked="0"/>
    </xf>
    <xf numFmtId="0" fontId="33" fillId="0" borderId="0" xfId="1636" applyFont="1" applyProtection="1">
      <protection locked="0"/>
    </xf>
    <xf numFmtId="0" fontId="33" fillId="0" borderId="22" xfId="1636" applyFont="1" applyBorder="1" applyProtection="1">
      <protection locked="0"/>
    </xf>
    <xf numFmtId="0" fontId="8" fillId="0" borderId="16" xfId="1636" applyFont="1" applyBorder="1" applyAlignment="1" applyProtection="1">
      <alignment horizontal="center"/>
      <protection locked="0"/>
    </xf>
    <xf numFmtId="3" fontId="8" fillId="0" borderId="19" xfId="155" applyBorder="1" applyAlignment="1">
      <alignment horizontal="center" vertical="center"/>
    </xf>
    <xf numFmtId="0" fontId="8" fillId="0" borderId="0" xfId="1636" applyFont="1"/>
    <xf numFmtId="0" fontId="8" fillId="0" borderId="22" xfId="1636" applyFont="1" applyBorder="1"/>
    <xf numFmtId="0" fontId="8" fillId="0" borderId="16" xfId="1636" applyFont="1" applyBorder="1" applyAlignment="1">
      <alignment horizontal="center"/>
    </xf>
    <xf numFmtId="0" fontId="33" fillId="0" borderId="19" xfId="1636" applyFont="1" applyBorder="1"/>
    <xf numFmtId="3" fontId="8" fillId="0" borderId="16" xfId="155" applyBorder="1" applyAlignment="1">
      <alignment horizontal="center"/>
    </xf>
    <xf numFmtId="3" fontId="8" fillId="0" borderId="16" xfId="155" quotePrefix="1" applyBorder="1" applyAlignment="1">
      <alignment horizontal="center"/>
    </xf>
    <xf numFmtId="3" fontId="8" fillId="0" borderId="19" xfId="155" quotePrefix="1" applyBorder="1" applyAlignment="1">
      <alignment horizontal="center" vertical="center"/>
    </xf>
    <xf numFmtId="0" fontId="33" fillId="0" borderId="22" xfId="1636" applyFont="1" applyBorder="1"/>
    <xf numFmtId="44" fontId="8" fillId="0" borderId="16" xfId="1636" applyNumberFormat="1" applyFont="1" applyBorder="1" applyAlignment="1">
      <alignment horizontal="left"/>
    </xf>
    <xf numFmtId="3" fontId="8" fillId="0" borderId="19" xfId="155" applyBorder="1" applyAlignment="1" applyProtection="1">
      <alignment horizontal="center"/>
    </xf>
    <xf numFmtId="0" fontId="14" fillId="0" borderId="22" xfId="1636" applyFont="1" applyBorder="1"/>
    <xf numFmtId="0" fontId="14" fillId="0" borderId="0" xfId="1636" applyFont="1"/>
    <xf numFmtId="0" fontId="33" fillId="0" borderId="16" xfId="1636" applyFont="1" applyBorder="1" applyAlignment="1" applyProtection="1">
      <alignment horizontal="left"/>
      <protection locked="0"/>
    </xf>
    <xf numFmtId="3" fontId="8" fillId="0" borderId="19" xfId="155" applyBorder="1" applyAlignment="1" applyProtection="1">
      <alignment horizontal="center"/>
      <protection locked="0"/>
    </xf>
    <xf numFmtId="3" fontId="8" fillId="0" borderId="16" xfId="155" applyBorder="1" applyAlignment="1" applyProtection="1">
      <alignment horizontal="center"/>
      <protection locked="0"/>
    </xf>
    <xf numFmtId="0" fontId="8" fillId="0" borderId="22" xfId="1636" applyFont="1" applyBorder="1" applyAlignment="1" applyProtection="1">
      <alignment horizontal="center"/>
      <protection locked="0"/>
    </xf>
    <xf numFmtId="3" fontId="8" fillId="0" borderId="16" xfId="1636" quotePrefix="1" applyNumberFormat="1" applyFont="1" applyBorder="1" applyAlignment="1">
      <alignment horizontal="center"/>
    </xf>
    <xf numFmtId="9" fontId="8" fillId="0" borderId="19" xfId="1639" applyBorder="1" applyAlignment="1">
      <alignment horizontal="center"/>
    </xf>
    <xf numFmtId="3" fontId="8" fillId="0" borderId="16" xfId="155" quotePrefix="1" applyBorder="1" applyAlignment="1" applyProtection="1">
      <alignment horizontal="center"/>
      <protection locked="0"/>
    </xf>
    <xf numFmtId="0" fontId="8" fillId="0" borderId="34" xfId="1636" applyFont="1" applyBorder="1" applyProtection="1">
      <protection locked="0"/>
    </xf>
    <xf numFmtId="0" fontId="33" fillId="0" borderId="33" xfId="1636" applyFont="1" applyBorder="1" applyProtection="1">
      <protection locked="0"/>
    </xf>
    <xf numFmtId="0" fontId="33" fillId="0" borderId="34" xfId="1636" applyFont="1" applyBorder="1" applyProtection="1">
      <protection locked="0"/>
    </xf>
    <xf numFmtId="1" fontId="26" fillId="0" borderId="16" xfId="0" quotePrefix="1" applyNumberFormat="1" applyFont="1" applyBorder="1" applyAlignment="1">
      <alignment horizontal="center" vertical="center"/>
    </xf>
    <xf numFmtId="0" fontId="72" fillId="0" borderId="16" xfId="0" applyFont="1" applyBorder="1" applyAlignment="1">
      <alignment vertical="top" wrapText="1"/>
    </xf>
    <xf numFmtId="0" fontId="72" fillId="0" borderId="16" xfId="0" applyFont="1" applyBorder="1" applyAlignment="1">
      <alignment horizontal="center" vertical="top"/>
    </xf>
    <xf numFmtId="0" fontId="8" fillId="0" borderId="0" xfId="0" applyFont="1" applyAlignment="1">
      <alignment vertical="top" wrapText="1"/>
    </xf>
    <xf numFmtId="0" fontId="72" fillId="0" borderId="16" xfId="0" applyFont="1" applyBorder="1" applyAlignment="1">
      <alignment horizontal="center" vertical="top" wrapText="1"/>
    </xf>
    <xf numFmtId="4" fontId="8" fillId="0" borderId="16" xfId="1637" applyBorder="1" applyProtection="1">
      <protection locked="0"/>
    </xf>
    <xf numFmtId="2" fontId="8" fillId="0" borderId="16" xfId="155" applyNumberFormat="1" applyBorder="1" applyProtection="1">
      <protection locked="0"/>
    </xf>
    <xf numFmtId="2" fontId="8" fillId="0" borderId="16" xfId="1636" applyNumberFormat="1" applyFont="1" applyBorder="1"/>
    <xf numFmtId="4" fontId="8" fillId="0" borderId="16" xfId="155" applyNumberFormat="1" applyBorder="1" applyProtection="1">
      <protection locked="0"/>
    </xf>
    <xf numFmtId="2" fontId="8" fillId="0" borderId="16" xfId="1637" applyNumberFormat="1" applyBorder="1" applyProtection="1">
      <protection locked="0"/>
    </xf>
    <xf numFmtId="0" fontId="8" fillId="0" borderId="16" xfId="1636" applyFont="1" applyBorder="1" applyAlignment="1" applyProtection="1">
      <alignment horizontal="left"/>
      <protection locked="0"/>
    </xf>
    <xf numFmtId="0" fontId="26" fillId="0" borderId="35" xfId="0" applyFont="1" applyBorder="1" applyAlignment="1">
      <alignment horizontal="left" vertical="center" wrapText="1"/>
    </xf>
    <xf numFmtId="186" fontId="8" fillId="0" borderId="16" xfId="1637" applyNumberFormat="1" applyBorder="1" applyAlignment="1" applyProtection="1">
      <alignment horizontal="center"/>
      <protection locked="0"/>
    </xf>
    <xf numFmtId="186" fontId="8" fillId="0" borderId="16" xfId="1636" applyNumberFormat="1" applyFont="1" applyBorder="1" applyAlignment="1" applyProtection="1">
      <alignment horizontal="center"/>
      <protection locked="0"/>
    </xf>
    <xf numFmtId="49" fontId="33" fillId="0" borderId="16" xfId="0" applyNumberFormat="1" applyFont="1" applyBorder="1" applyAlignment="1">
      <alignment vertical="top" wrapText="1"/>
    </xf>
    <xf numFmtId="49" fontId="8" fillId="0" borderId="16" xfId="0" applyNumberFormat="1" applyFont="1" applyBorder="1" applyAlignment="1">
      <alignment horizontal="center" vertical="top"/>
    </xf>
    <xf numFmtId="165" fontId="8" fillId="0" borderId="16" xfId="197" applyFont="1" applyFill="1" applyBorder="1"/>
    <xf numFmtId="49" fontId="8" fillId="0" borderId="16" xfId="0" applyNumberFormat="1" applyFont="1" applyBorder="1" applyAlignment="1">
      <alignment vertical="top" wrapText="1"/>
    </xf>
    <xf numFmtId="0" fontId="8" fillId="0" borderId="0" xfId="0" applyFont="1"/>
    <xf numFmtId="0" fontId="26" fillId="0" borderId="16" xfId="0" applyFont="1" applyBorder="1" applyAlignment="1">
      <alignment horizontal="center" vertical="center"/>
    </xf>
    <xf numFmtId="165" fontId="26" fillId="0" borderId="16" xfId="197" applyFont="1" applyFill="1" applyBorder="1" applyAlignment="1">
      <alignment vertical="center"/>
    </xf>
    <xf numFmtId="186" fontId="8" fillId="0" borderId="16" xfId="1636" applyNumberFormat="1" applyFont="1" applyBorder="1" applyAlignment="1">
      <alignment horizontal="center"/>
    </xf>
    <xf numFmtId="0" fontId="8" fillId="0" borderId="16" xfId="463" applyBorder="1" applyAlignment="1">
      <alignment vertical="top" wrapText="1"/>
    </xf>
    <xf numFmtId="0" fontId="8" fillId="0" borderId="16" xfId="463" applyBorder="1" applyAlignment="1">
      <alignment horizontal="center" vertical="top"/>
    </xf>
    <xf numFmtId="49" fontId="8" fillId="0" borderId="16" xfId="0" applyNumberFormat="1" applyFont="1" applyBorder="1" applyAlignment="1">
      <alignment vertical="center" wrapText="1"/>
    </xf>
    <xf numFmtId="49" fontId="8" fillId="0" borderId="16" xfId="0" applyNumberFormat="1" applyFont="1" applyBorder="1" applyAlignment="1">
      <alignment horizontal="center" vertical="center"/>
    </xf>
    <xf numFmtId="165" fontId="8" fillId="0" borderId="16" xfId="197" applyFont="1" applyFill="1" applyBorder="1" applyAlignment="1">
      <alignment vertical="center"/>
    </xf>
    <xf numFmtId="0" fontId="26" fillId="0" borderId="16" xfId="0" quotePrefix="1" applyFont="1" applyBorder="1" applyAlignment="1">
      <alignment horizontal="center" vertical="center"/>
    </xf>
    <xf numFmtId="0" fontId="72" fillId="0" borderId="16" xfId="0" applyFont="1" applyBorder="1" applyAlignment="1">
      <alignment horizontal="left" vertical="center" wrapText="1"/>
    </xf>
    <xf numFmtId="0" fontId="8" fillId="0" borderId="16" xfId="0" applyFont="1" applyBorder="1" applyAlignment="1">
      <alignment horizontal="center"/>
    </xf>
    <xf numFmtId="49" fontId="75" fillId="0" borderId="16" xfId="0" applyNumberFormat="1" applyFont="1" applyBorder="1" applyAlignment="1">
      <alignment vertical="top" wrapText="1"/>
    </xf>
    <xf numFmtId="49" fontId="75" fillId="0" borderId="16" xfId="0" applyNumberFormat="1" applyFont="1" applyBorder="1" applyAlignment="1">
      <alignment horizontal="center" vertical="top" wrapText="1"/>
    </xf>
    <xf numFmtId="191" fontId="76" fillId="0" borderId="16" xfId="0" applyNumberFormat="1" applyFont="1" applyBorder="1" applyAlignment="1">
      <alignment horizontal="right" vertical="top" wrapText="1"/>
    </xf>
    <xf numFmtId="0" fontId="75" fillId="0" borderId="16" xfId="0" applyFont="1" applyBorder="1" applyAlignment="1">
      <alignment vertical="top" wrapText="1"/>
    </xf>
    <xf numFmtId="0" fontId="0" fillId="0" borderId="16" xfId="0" applyBorder="1" applyAlignment="1">
      <alignment horizontal="center"/>
    </xf>
    <xf numFmtId="190" fontId="76" fillId="0" borderId="16" xfId="0" applyNumberFormat="1" applyFont="1" applyBorder="1" applyAlignment="1">
      <alignment horizontal="center" vertical="top" wrapText="1"/>
    </xf>
    <xf numFmtId="0" fontId="34" fillId="0" borderId="0" xfId="0" applyFont="1" applyAlignment="1">
      <alignment horizontal="left"/>
    </xf>
    <xf numFmtId="191" fontId="76" fillId="0" borderId="16" xfId="0" applyNumberFormat="1" applyFont="1" applyBorder="1" applyAlignment="1" applyProtection="1">
      <alignment vertical="top" wrapText="1"/>
      <protection locked="0"/>
    </xf>
    <xf numFmtId="0" fontId="8" fillId="0" borderId="16" xfId="0" applyFont="1" applyBorder="1" applyAlignment="1">
      <alignment horizontal="center" vertical="center"/>
    </xf>
    <xf numFmtId="0" fontId="8" fillId="0" borderId="16" xfId="0" applyFont="1" applyBorder="1" applyAlignment="1">
      <alignment horizontal="center" vertical="top" wrapText="1"/>
    </xf>
    <xf numFmtId="49" fontId="67" fillId="0" borderId="16" xfId="0" applyNumberFormat="1" applyFont="1" applyBorder="1" applyAlignment="1">
      <alignment vertical="top" wrapText="1"/>
    </xf>
    <xf numFmtId="49" fontId="67" fillId="0" borderId="16" xfId="0" applyNumberFormat="1" applyFont="1" applyBorder="1" applyAlignment="1">
      <alignment horizontal="center" vertical="top" wrapText="1"/>
    </xf>
    <xf numFmtId="190" fontId="67" fillId="0" borderId="16" xfId="0" applyNumberFormat="1" applyFont="1" applyBorder="1" applyAlignment="1">
      <alignment horizontal="center" vertical="top" wrapText="1"/>
    </xf>
    <xf numFmtId="191" fontId="8" fillId="0" borderId="16" xfId="0" applyNumberFormat="1" applyFont="1" applyBorder="1" applyAlignment="1">
      <alignment horizontal="right" vertical="top" wrapText="1"/>
    </xf>
    <xf numFmtId="0" fontId="67" fillId="0" borderId="16" xfId="0" applyFont="1" applyBorder="1" applyAlignment="1">
      <alignment vertical="top" wrapText="1"/>
    </xf>
    <xf numFmtId="0" fontId="67" fillId="0" borderId="16" xfId="0" applyFont="1" applyBorder="1" applyAlignment="1">
      <alignment horizontal="center" vertical="top" wrapText="1"/>
    </xf>
    <xf numFmtId="0" fontId="8" fillId="0" borderId="0" xfId="0" applyFont="1" applyAlignment="1">
      <alignment horizontal="center" vertical="top" wrapText="1"/>
    </xf>
    <xf numFmtId="49" fontId="67" fillId="0" borderId="19" xfId="0" applyNumberFormat="1" applyFont="1" applyBorder="1" applyAlignment="1">
      <alignment vertical="top" wrapText="1"/>
    </xf>
    <xf numFmtId="49" fontId="67" fillId="0" borderId="19" xfId="0" applyNumberFormat="1" applyFont="1" applyBorder="1" applyAlignment="1">
      <alignment vertical="center" wrapText="1"/>
    </xf>
    <xf numFmtId="0" fontId="8" fillId="0" borderId="0" xfId="0" applyFont="1" applyAlignment="1">
      <alignment horizontal="center" vertical="center" wrapText="1"/>
    </xf>
    <xf numFmtId="49" fontId="74" fillId="0" borderId="16" xfId="0" applyNumberFormat="1" applyFont="1" applyBorder="1" applyAlignment="1">
      <alignment vertical="top" wrapText="1"/>
    </xf>
    <xf numFmtId="49" fontId="72" fillId="0" borderId="16" xfId="0" applyNumberFormat="1" applyFont="1" applyBorder="1" applyAlignment="1">
      <alignment horizontal="center" vertical="top" wrapText="1"/>
    </xf>
    <xf numFmtId="190" fontId="72" fillId="0" borderId="22" xfId="0" applyNumberFormat="1" applyFont="1" applyBorder="1" applyAlignment="1">
      <alignment horizontal="center" vertical="top" wrapText="1"/>
    </xf>
    <xf numFmtId="0" fontId="8" fillId="0" borderId="0" xfId="0" applyFont="1" applyAlignment="1">
      <alignment horizontal="center"/>
    </xf>
    <xf numFmtId="0" fontId="80" fillId="0" borderId="16" xfId="0" applyFont="1" applyBorder="1" applyAlignment="1">
      <alignment horizontal="center"/>
    </xf>
    <xf numFmtId="0" fontId="8" fillId="0" borderId="22" xfId="0" applyFont="1" applyBorder="1" applyAlignment="1">
      <alignment horizontal="center" vertical="top" wrapText="1"/>
    </xf>
    <xf numFmtId="184" fontId="37" fillId="0" borderId="19" xfId="197" applyNumberFormat="1" applyFont="1" applyFill="1" applyBorder="1" applyAlignment="1">
      <alignment wrapText="1"/>
    </xf>
    <xf numFmtId="184" fontId="67" fillId="0" borderId="19" xfId="197" applyNumberFormat="1" applyFont="1" applyFill="1" applyBorder="1" applyAlignment="1">
      <alignment wrapText="1"/>
    </xf>
    <xf numFmtId="186" fontId="8" fillId="0" borderId="16" xfId="1636" applyNumberFormat="1" applyFont="1" applyBorder="1"/>
    <xf numFmtId="186" fontId="8" fillId="0" borderId="16" xfId="1636" quotePrefix="1" applyNumberFormat="1" applyFont="1" applyBorder="1" applyAlignment="1">
      <alignment horizontal="center"/>
    </xf>
    <xf numFmtId="0" fontId="81" fillId="0" borderId="0" xfId="0" applyFont="1" applyAlignment="1">
      <alignment horizontal="center" vertical="center"/>
    </xf>
    <xf numFmtId="0" fontId="8" fillId="0" borderId="16" xfId="463" applyBorder="1" applyAlignment="1">
      <alignment horizontal="center" vertical="top" wrapText="1"/>
    </xf>
    <xf numFmtId="0" fontId="36" fillId="0" borderId="0" xfId="0" applyFont="1" applyAlignment="1">
      <alignment wrapText="1"/>
    </xf>
    <xf numFmtId="0" fontId="37" fillId="0" borderId="16" xfId="461" applyFont="1" applyBorder="1" applyAlignment="1">
      <alignment horizontal="left" vertical="center" wrapText="1"/>
    </xf>
    <xf numFmtId="0" fontId="37" fillId="0" borderId="16" xfId="461" applyFont="1" applyBorder="1" applyAlignment="1">
      <alignment horizontal="center" vertical="center" wrapText="1"/>
    </xf>
    <xf numFmtId="0" fontId="26" fillId="0" borderId="16" xfId="461" applyFont="1" applyBorder="1" applyAlignment="1">
      <alignment horizontal="center" vertical="center" wrapText="1"/>
    </xf>
    <xf numFmtId="184" fontId="67" fillId="0" borderId="16" xfId="197" applyNumberFormat="1" applyFont="1" applyFill="1" applyBorder="1" applyAlignment="1">
      <alignment vertical="center" wrapText="1"/>
    </xf>
    <xf numFmtId="0" fontId="79" fillId="0" borderId="37" xfId="0" applyFont="1" applyBorder="1" applyAlignment="1">
      <alignment horizontal="center" vertical="top" wrapText="1"/>
    </xf>
    <xf numFmtId="0" fontId="0" fillId="0" borderId="37" xfId="0" applyBorder="1" applyAlignment="1">
      <alignment horizontal="left" vertical="top" wrapText="1"/>
    </xf>
    <xf numFmtId="0" fontId="33" fillId="0" borderId="37" xfId="0" applyFont="1" applyBorder="1" applyAlignment="1">
      <alignment horizontal="left" vertical="top" wrapText="1"/>
    </xf>
    <xf numFmtId="0" fontId="0" fillId="0" borderId="37" xfId="0" applyBorder="1" applyAlignment="1">
      <alignment horizontal="left" vertical="center" wrapText="1"/>
    </xf>
    <xf numFmtId="0" fontId="79" fillId="0" borderId="37" xfId="0" applyFont="1" applyBorder="1" applyAlignment="1">
      <alignment horizontal="left" vertical="top" wrapText="1"/>
    </xf>
    <xf numFmtId="0" fontId="8" fillId="0" borderId="37" xfId="0" applyFont="1" applyBorder="1" applyAlignment="1">
      <alignment horizontal="left" vertical="top" wrapText="1"/>
    </xf>
    <xf numFmtId="0" fontId="33" fillId="0" borderId="37" xfId="0" applyFont="1" applyBorder="1" applyAlignment="1">
      <alignment horizontal="center" vertical="center" wrapText="1"/>
    </xf>
    <xf numFmtId="0" fontId="33" fillId="0" borderId="37" xfId="0" applyFont="1" applyBorder="1" applyAlignment="1">
      <alignment horizontal="center" vertical="top" wrapText="1"/>
    </xf>
    <xf numFmtId="0" fontId="8" fillId="0" borderId="37" xfId="0" applyFont="1" applyBorder="1" applyAlignment="1">
      <alignment horizontal="left" wrapText="1"/>
    </xf>
    <xf numFmtId="0" fontId="8" fillId="0" borderId="37" xfId="0" applyFont="1" applyBorder="1" applyAlignment="1">
      <alignment horizontal="left" vertical="center" wrapText="1"/>
    </xf>
    <xf numFmtId="49" fontId="33" fillId="0" borderId="16" xfId="0" applyNumberFormat="1" applyFont="1" applyBorder="1" applyAlignment="1">
      <alignment vertical="center" wrapText="1"/>
    </xf>
    <xf numFmtId="0" fontId="8" fillId="0" borderId="16" xfId="0" applyFont="1" applyBorder="1" applyAlignment="1">
      <alignment horizontal="center" vertical="center" wrapText="1"/>
    </xf>
    <xf numFmtId="0" fontId="33" fillId="0" borderId="37" xfId="0" applyFont="1" applyBorder="1" applyAlignment="1">
      <alignment horizontal="left" vertical="center" wrapText="1"/>
    </xf>
    <xf numFmtId="49" fontId="87" fillId="0" borderId="22" xfId="0" applyNumberFormat="1" applyFont="1" applyBorder="1" applyAlignment="1">
      <alignment horizontal="left" vertical="top" wrapText="1"/>
    </xf>
    <xf numFmtId="49" fontId="87" fillId="0" borderId="22" xfId="0" applyNumberFormat="1" applyFont="1" applyBorder="1" applyAlignment="1">
      <alignment horizontal="center" vertical="center"/>
    </xf>
    <xf numFmtId="190" fontId="87" fillId="0" borderId="22" xfId="0" applyNumberFormat="1" applyFont="1" applyBorder="1" applyAlignment="1">
      <alignment horizontal="center" vertical="center"/>
    </xf>
    <xf numFmtId="0" fontId="87" fillId="0" borderId="22" xfId="0" applyFont="1" applyBorder="1" applyAlignment="1">
      <alignment vertical="top" wrapText="1"/>
    </xf>
    <xf numFmtId="0" fontId="87" fillId="0" borderId="22" xfId="0" applyFont="1" applyBorder="1" applyAlignment="1">
      <alignment horizontal="center" vertical="center"/>
    </xf>
    <xf numFmtId="0" fontId="72" fillId="0" borderId="16" xfId="0" applyFont="1" applyBorder="1" applyAlignment="1">
      <alignment horizontal="center" vertical="center" wrapText="1"/>
    </xf>
    <xf numFmtId="0" fontId="78" fillId="0" borderId="16" xfId="0" applyFont="1" applyBorder="1" applyAlignment="1">
      <alignment horizontal="left" vertical="center" wrapText="1"/>
    </xf>
    <xf numFmtId="0" fontId="72" fillId="0" borderId="16" xfId="0" applyFont="1" applyBorder="1" applyAlignment="1">
      <alignment vertical="center" wrapText="1"/>
    </xf>
    <xf numFmtId="0" fontId="78" fillId="0" borderId="0" xfId="1636" applyFont="1" applyAlignment="1">
      <alignment horizontal="center" wrapText="1"/>
    </xf>
    <xf numFmtId="0" fontId="67" fillId="0" borderId="0" xfId="0" applyFont="1" applyAlignment="1">
      <alignment horizontal="center" vertical="center" wrapText="1"/>
    </xf>
    <xf numFmtId="49" fontId="8" fillId="0" borderId="16" xfId="0" applyNumberFormat="1" applyFont="1" applyBorder="1" applyAlignment="1">
      <alignment horizontal="center"/>
    </xf>
    <xf numFmtId="165" fontId="8" fillId="0" borderId="16" xfId="197" applyFont="1" applyFill="1" applyBorder="1" applyAlignment="1"/>
    <xf numFmtId="49" fontId="74" fillId="0" borderId="16" xfId="0" applyNumberFormat="1" applyFont="1" applyBorder="1" applyAlignment="1">
      <alignment vertical="center" wrapText="1"/>
    </xf>
    <xf numFmtId="0" fontId="88" fillId="0" borderId="16" xfId="0" applyFont="1" applyBorder="1" applyAlignment="1">
      <alignment horizontal="left" vertical="center" wrapText="1"/>
    </xf>
    <xf numFmtId="2" fontId="35" fillId="0" borderId="16" xfId="0" applyNumberFormat="1" applyFont="1" applyBorder="1" applyAlignment="1">
      <alignment horizontal="center" vertical="top" wrapText="1"/>
    </xf>
    <xf numFmtId="2" fontId="72" fillId="0" borderId="16" xfId="0" applyNumberFormat="1" applyFont="1" applyBorder="1" applyAlignment="1">
      <alignment horizontal="center" vertical="top" wrapText="1"/>
    </xf>
    <xf numFmtId="2" fontId="26" fillId="0" borderId="0" xfId="0" applyNumberFormat="1" applyFont="1" applyAlignment="1">
      <alignment horizontal="center" vertical="top" wrapText="1"/>
    </xf>
    <xf numFmtId="165" fontId="26" fillId="0" borderId="16" xfId="197" applyFont="1" applyFill="1" applyBorder="1" applyAlignment="1"/>
    <xf numFmtId="0" fontId="8" fillId="0" borderId="16" xfId="0" applyFont="1" applyBorder="1" applyAlignment="1">
      <alignment horizontal="center" vertical="top"/>
    </xf>
    <xf numFmtId="0" fontId="8" fillId="0" borderId="16" xfId="0" applyFont="1" applyBorder="1" applyAlignment="1">
      <alignment horizontal="left" vertical="center" wrapText="1"/>
    </xf>
    <xf numFmtId="2" fontId="8" fillId="0" borderId="16" xfId="0" applyNumberFormat="1" applyFont="1" applyBorder="1" applyAlignment="1">
      <alignment horizontal="center" vertical="center"/>
    </xf>
    <xf numFmtId="0" fontId="8" fillId="0" borderId="0" xfId="1636" applyFont="1" applyAlignment="1">
      <alignment wrapText="1"/>
    </xf>
    <xf numFmtId="0" fontId="79" fillId="0" borderId="16" xfId="0" applyFont="1" applyBorder="1" applyAlignment="1">
      <alignment horizontal="left" vertical="center" wrapText="1"/>
    </xf>
    <xf numFmtId="170" fontId="72" fillId="0" borderId="16" xfId="0" applyNumberFormat="1" applyFont="1" applyBorder="1" applyAlignment="1">
      <alignment horizontal="center" vertical="center"/>
    </xf>
    <xf numFmtId="0" fontId="26" fillId="0" borderId="16" xfId="0" applyFont="1" applyBorder="1" applyAlignment="1">
      <alignment horizontal="left" vertical="center" wrapText="1"/>
    </xf>
    <xf numFmtId="0" fontId="35" fillId="0" borderId="16" xfId="0" applyFont="1" applyBorder="1" applyAlignment="1">
      <alignment horizontal="left" vertical="top" wrapText="1"/>
    </xf>
    <xf numFmtId="0" fontId="26" fillId="0" borderId="21" xfId="0" applyFont="1" applyBorder="1" applyAlignment="1">
      <alignment horizontal="left" vertical="center" wrapText="1"/>
    </xf>
    <xf numFmtId="0" fontId="8" fillId="0" borderId="16" xfId="0" applyFont="1" applyBorder="1" applyAlignment="1">
      <alignment horizontal="left" vertical="top" wrapText="1"/>
    </xf>
    <xf numFmtId="0" fontId="78" fillId="0" borderId="16" xfId="0" applyFont="1" applyBorder="1" applyAlignment="1">
      <alignment horizontal="left" wrapText="1"/>
    </xf>
    <xf numFmtId="0" fontId="8" fillId="0" borderId="16" xfId="0" applyFont="1" applyBorder="1" applyAlignment="1">
      <alignment wrapText="1"/>
    </xf>
    <xf numFmtId="0" fontId="26" fillId="0" borderId="0" xfId="0" quotePrefix="1" applyFont="1" applyAlignment="1">
      <alignment horizontal="center" vertical="top"/>
    </xf>
    <xf numFmtId="0" fontId="33" fillId="0" borderId="0" xfId="0" applyFont="1" applyAlignment="1">
      <alignment horizontal="left" vertical="center"/>
    </xf>
    <xf numFmtId="0" fontId="33" fillId="0" borderId="0" xfId="0" applyFont="1" applyAlignment="1">
      <alignment horizontal="center" vertical="center"/>
    </xf>
    <xf numFmtId="0" fontId="78" fillId="0" borderId="16" xfId="1636" applyFont="1" applyBorder="1" applyAlignment="1">
      <alignment horizontal="left" wrapText="1"/>
    </xf>
    <xf numFmtId="2" fontId="26" fillId="0" borderId="28" xfId="0" applyNumberFormat="1" applyFont="1" applyBorder="1" applyAlignment="1">
      <alignment horizontal="center" vertical="top" wrapText="1"/>
    </xf>
    <xf numFmtId="2" fontId="72" fillId="0" borderId="16" xfId="1636" applyNumberFormat="1" applyFont="1" applyBorder="1" applyAlignment="1">
      <alignment horizontal="center" wrapText="1"/>
    </xf>
    <xf numFmtId="2" fontId="33" fillId="0" borderId="31" xfId="0" applyNumberFormat="1" applyFont="1" applyBorder="1" applyAlignment="1">
      <alignment horizontal="left" vertical="center"/>
    </xf>
    <xf numFmtId="2" fontId="8" fillId="0" borderId="16" xfId="0" applyNumberFormat="1" applyFont="1" applyBorder="1" applyAlignment="1">
      <alignment horizontal="center" vertical="top" wrapText="1"/>
    </xf>
    <xf numFmtId="0" fontId="8" fillId="0" borderId="16" xfId="0" applyFont="1" applyBorder="1" applyAlignment="1">
      <alignment horizontal="center" wrapText="1"/>
    </xf>
    <xf numFmtId="1" fontId="83" fillId="0" borderId="37" xfId="0" applyNumberFormat="1" applyFont="1" applyBorder="1" applyAlignment="1">
      <alignment horizontal="center" shrinkToFit="1"/>
    </xf>
    <xf numFmtId="0" fontId="8" fillId="0" borderId="37" xfId="0" applyFont="1" applyBorder="1" applyAlignment="1">
      <alignment horizontal="center" vertical="center" wrapText="1"/>
    </xf>
    <xf numFmtId="2" fontId="26" fillId="0" borderId="16" xfId="0" quotePrefix="1" applyNumberFormat="1" applyFont="1" applyBorder="1" applyAlignment="1">
      <alignment horizontal="center" vertical="top" wrapText="1"/>
    </xf>
    <xf numFmtId="2" fontId="8" fillId="0" borderId="16" xfId="1636" applyNumberFormat="1" applyFont="1" applyBorder="1" applyAlignment="1">
      <alignment horizontal="center" wrapText="1"/>
    </xf>
    <xf numFmtId="0" fontId="8" fillId="0" borderId="16" xfId="0" quotePrefix="1" applyFont="1" applyBorder="1" applyAlignment="1">
      <alignment horizontal="center" vertical="top"/>
    </xf>
    <xf numFmtId="170" fontId="26" fillId="0" borderId="16" xfId="0" applyNumberFormat="1" applyFont="1" applyBorder="1" applyAlignment="1">
      <alignment horizontal="center"/>
    </xf>
    <xf numFmtId="165" fontId="26" fillId="0" borderId="16" xfId="197" applyFont="1" applyFill="1" applyBorder="1" applyAlignment="1">
      <alignment horizontal="center"/>
    </xf>
    <xf numFmtId="2" fontId="26" fillId="0" borderId="16" xfId="197" applyNumberFormat="1" applyFont="1" applyFill="1" applyBorder="1" applyAlignment="1">
      <alignment horizontal="center" wrapText="1"/>
    </xf>
    <xf numFmtId="186" fontId="37" fillId="0" borderId="16" xfId="473" applyNumberFormat="1" applyFont="1" applyFill="1" applyBorder="1" applyAlignment="1">
      <alignment wrapText="1"/>
    </xf>
    <xf numFmtId="0" fontId="37" fillId="0" borderId="16" xfId="461" applyFont="1" applyBorder="1" applyAlignment="1">
      <alignment horizontal="left" wrapText="1"/>
    </xf>
    <xf numFmtId="0" fontId="8" fillId="0" borderId="19" xfId="1636" applyFont="1" applyBorder="1" applyAlignment="1" applyProtection="1">
      <alignment horizontal="left" vertical="top"/>
      <protection locked="0"/>
    </xf>
    <xf numFmtId="0" fontId="8" fillId="0" borderId="22" xfId="1636" applyFont="1" applyBorder="1" applyAlignment="1" applyProtection="1">
      <alignment horizontal="left" vertical="top"/>
      <protection locked="0"/>
    </xf>
    <xf numFmtId="165" fontId="26" fillId="0" borderId="16" xfId="197" applyFont="1" applyFill="1" applyBorder="1" applyAlignment="1">
      <alignment horizontal="left" vertical="top"/>
    </xf>
    <xf numFmtId="0" fontId="33" fillId="0" borderId="19" xfId="1636" applyFont="1" applyBorder="1" applyAlignment="1" applyProtection="1">
      <alignment wrapText="1"/>
      <protection locked="0"/>
    </xf>
    <xf numFmtId="0" fontId="26" fillId="0" borderId="16" xfId="0" applyFont="1" applyBorder="1" applyAlignment="1">
      <alignment horizontal="center" wrapText="1"/>
    </xf>
    <xf numFmtId="2" fontId="8" fillId="0" borderId="16" xfId="155" applyNumberFormat="1" applyBorder="1" applyAlignment="1" applyProtection="1">
      <alignment horizontal="center"/>
      <protection locked="0"/>
    </xf>
    <xf numFmtId="165" fontId="8" fillId="0" borderId="16" xfId="197" applyBorder="1" applyProtection="1">
      <protection locked="0"/>
    </xf>
    <xf numFmtId="0" fontId="8" fillId="0" borderId="0" xfId="1636" applyFont="1" applyAlignment="1" applyProtection="1">
      <alignment wrapText="1"/>
      <protection locked="0"/>
    </xf>
    <xf numFmtId="0" fontId="8" fillId="0" borderId="19" xfId="1636" applyFont="1" applyBorder="1" applyAlignment="1" applyProtection="1">
      <alignment wrapText="1"/>
      <protection locked="0"/>
    </xf>
    <xf numFmtId="0" fontId="8" fillId="0" borderId="0" xfId="0" applyFont="1" applyAlignment="1">
      <alignment wrapText="1"/>
    </xf>
    <xf numFmtId="0" fontId="33" fillId="0" borderId="16" xfId="0" applyFont="1" applyBorder="1" applyAlignment="1">
      <alignment horizontal="left" vertical="top" wrapText="1"/>
    </xf>
    <xf numFmtId="0" fontId="8" fillId="0" borderId="22" xfId="1636" applyFont="1" applyBorder="1" applyAlignment="1">
      <alignment wrapText="1"/>
    </xf>
    <xf numFmtId="0" fontId="33" fillId="0" borderId="19" xfId="1636" applyFont="1" applyBorder="1" applyAlignment="1">
      <alignment wrapText="1"/>
    </xf>
    <xf numFmtId="3" fontId="8" fillId="0" borderId="19" xfId="155" quotePrefix="1" applyBorder="1" applyAlignment="1">
      <alignment horizontal="center"/>
    </xf>
    <xf numFmtId="0" fontId="8" fillId="0" borderId="0" xfId="1636" applyFont="1" applyAlignment="1">
      <alignment horizontal="center" wrapText="1"/>
    </xf>
    <xf numFmtId="44" fontId="8" fillId="0" borderId="16" xfId="1636" applyNumberFormat="1" applyFont="1" applyBorder="1" applyAlignment="1">
      <alignment horizontal="center"/>
    </xf>
    <xf numFmtId="0" fontId="33" fillId="0" borderId="0" xfId="1636" applyFont="1" applyAlignment="1">
      <alignment wrapText="1"/>
    </xf>
    <xf numFmtId="0" fontId="82" fillId="0" borderId="0" xfId="0" applyFont="1" applyAlignment="1">
      <alignment horizontal="center" vertical="center" wrapText="1"/>
    </xf>
    <xf numFmtId="1" fontId="83" fillId="0" borderId="0" xfId="0" applyNumberFormat="1" applyFont="1" applyAlignment="1">
      <alignment horizontal="center" shrinkToFit="1"/>
    </xf>
    <xf numFmtId="0" fontId="78" fillId="0" borderId="37" xfId="0" applyFont="1" applyBorder="1" applyAlignment="1">
      <alignment horizontal="center" vertical="top" wrapText="1"/>
    </xf>
    <xf numFmtId="0" fontId="78" fillId="0" borderId="37" xfId="0" applyFont="1" applyBorder="1" applyAlignment="1">
      <alignment horizontal="center" wrapText="1"/>
    </xf>
    <xf numFmtId="0" fontId="36" fillId="0" borderId="0" xfId="0" applyFont="1"/>
    <xf numFmtId="0" fontId="26" fillId="0" borderId="0" xfId="0" applyFont="1" applyAlignment="1">
      <alignment horizontal="center"/>
    </xf>
    <xf numFmtId="0" fontId="26" fillId="0" borderId="16" xfId="0" applyFont="1" applyBorder="1" applyAlignment="1">
      <alignment wrapText="1"/>
    </xf>
    <xf numFmtId="0" fontId="78" fillId="0" borderId="16" xfId="0" applyFont="1" applyBorder="1" applyAlignment="1">
      <alignment horizontal="left" vertical="top" wrapText="1"/>
    </xf>
    <xf numFmtId="0" fontId="8" fillId="0" borderId="0" xfId="1636" applyFont="1" applyAlignment="1">
      <alignment horizontal="center" vertical="center" wrapText="1"/>
    </xf>
    <xf numFmtId="170" fontId="8" fillId="0" borderId="16" xfId="0" applyNumberFormat="1" applyFont="1" applyBorder="1" applyAlignment="1">
      <alignment horizontal="center" vertical="center"/>
    </xf>
    <xf numFmtId="0" fontId="8" fillId="0" borderId="16" xfId="0" applyFont="1" applyBorder="1" applyAlignment="1">
      <alignment vertical="center" wrapText="1"/>
    </xf>
    <xf numFmtId="0" fontId="8" fillId="0" borderId="19" xfId="0" applyFont="1" applyBorder="1" applyAlignment="1">
      <alignment horizontal="center"/>
    </xf>
    <xf numFmtId="0" fontId="8" fillId="0" borderId="16" xfId="0" quotePrefix="1" applyFont="1" applyBorder="1" applyAlignment="1">
      <alignment horizontal="center"/>
    </xf>
    <xf numFmtId="170" fontId="8" fillId="0" borderId="16" xfId="0" applyNumberFormat="1" applyFont="1" applyBorder="1" applyAlignment="1">
      <alignment horizontal="center"/>
    </xf>
    <xf numFmtId="170" fontId="26" fillId="0" borderId="16" xfId="0" applyNumberFormat="1" applyFont="1" applyBorder="1" applyAlignment="1">
      <alignment horizontal="center" vertical="center"/>
    </xf>
    <xf numFmtId="0" fontId="35" fillId="0" borderId="16" xfId="0" applyFont="1" applyBorder="1" applyAlignment="1">
      <alignment horizontal="center" vertical="center"/>
    </xf>
    <xf numFmtId="0" fontId="37" fillId="0" borderId="6" xfId="461" applyFont="1" applyBorder="1" applyAlignment="1">
      <alignment horizontal="center" vertical="top" wrapText="1"/>
    </xf>
    <xf numFmtId="0" fontId="26" fillId="0" borderId="28" xfId="0" applyFont="1" applyBorder="1" applyAlignment="1">
      <alignment horizontal="center"/>
    </xf>
    <xf numFmtId="192" fontId="26" fillId="0" borderId="16" xfId="0" applyNumberFormat="1" applyFont="1" applyBorder="1" applyAlignment="1">
      <alignment horizontal="center" vertical="top" wrapText="1"/>
    </xf>
    <xf numFmtId="190" fontId="8" fillId="0" borderId="16" xfId="0" applyNumberFormat="1" applyFont="1" applyBorder="1" applyAlignment="1">
      <alignment horizontal="center" wrapText="1"/>
    </xf>
    <xf numFmtId="49" fontId="67" fillId="0" borderId="16" xfId="0" applyNumberFormat="1" applyFont="1" applyBorder="1" applyAlignment="1">
      <alignment horizontal="center" wrapText="1"/>
    </xf>
    <xf numFmtId="0" fontId="67" fillId="0" borderId="16" xfId="0" applyFont="1" applyBorder="1" applyAlignment="1">
      <alignment horizontal="center" wrapText="1"/>
    </xf>
    <xf numFmtId="0" fontId="8" fillId="0" borderId="22" xfId="0" applyFont="1" applyBorder="1" applyAlignment="1">
      <alignment horizontal="center" wrapText="1"/>
    </xf>
    <xf numFmtId="0" fontId="33" fillId="0" borderId="19" xfId="0" applyFont="1" applyBorder="1" applyAlignment="1">
      <alignment horizontal="left" vertical="top" wrapText="1"/>
    </xf>
    <xf numFmtId="0" fontId="77" fillId="0" borderId="38" xfId="0" applyFont="1" applyBorder="1" applyAlignment="1">
      <alignment horizontal="left" vertical="top" wrapText="1"/>
    </xf>
    <xf numFmtId="4" fontId="26" fillId="0" borderId="16" xfId="0" applyNumberFormat="1" applyFont="1" applyBorder="1" applyAlignment="1">
      <alignment horizontal="center"/>
    </xf>
    <xf numFmtId="0" fontId="8" fillId="0" borderId="22" xfId="1636" applyFont="1" applyBorder="1" applyAlignment="1" applyProtection="1">
      <alignment horizontal="center" vertical="top"/>
      <protection locked="0"/>
    </xf>
    <xf numFmtId="0" fontId="8" fillId="0" borderId="19" xfId="1636" applyFont="1" applyBorder="1" applyAlignment="1">
      <alignment horizontal="center" wrapText="1"/>
    </xf>
    <xf numFmtId="0" fontId="33" fillId="0" borderId="23" xfId="0" applyFont="1" applyBorder="1" applyAlignment="1">
      <alignment horizontal="left" vertical="center" wrapText="1"/>
    </xf>
    <xf numFmtId="0" fontId="37" fillId="0" borderId="28" xfId="461" applyFont="1" applyBorder="1" applyAlignment="1">
      <alignment horizontal="center" vertical="top"/>
    </xf>
    <xf numFmtId="0" fontId="34" fillId="0" borderId="22" xfId="1636" applyFont="1" applyBorder="1" applyAlignment="1" applyProtection="1">
      <alignment horizontal="center"/>
      <protection locked="0"/>
    </xf>
    <xf numFmtId="0" fontId="33" fillId="0" borderId="22" xfId="1636" applyFont="1" applyBorder="1" applyAlignment="1" applyProtection="1">
      <alignment horizontal="center"/>
      <protection locked="0"/>
    </xf>
    <xf numFmtId="2" fontId="8" fillId="0" borderId="16" xfId="1636" applyNumberFormat="1" applyFont="1" applyBorder="1" applyAlignment="1" applyProtection="1">
      <alignment horizontal="center"/>
      <protection locked="0"/>
    </xf>
    <xf numFmtId="0" fontId="33" fillId="0" borderId="16" xfId="1636" applyFont="1" applyBorder="1" applyAlignment="1" applyProtection="1">
      <alignment horizontal="center"/>
      <protection locked="0"/>
    </xf>
    <xf numFmtId="0" fontId="33" fillId="0" borderId="16" xfId="0" applyFont="1" applyBorder="1" applyAlignment="1">
      <alignment horizontal="center" vertical="top" wrapText="1"/>
    </xf>
    <xf numFmtId="0" fontId="72" fillId="0" borderId="16" xfId="463" applyFont="1" applyBorder="1" applyAlignment="1">
      <alignment horizontal="center" vertical="top" wrapText="1"/>
    </xf>
    <xf numFmtId="2" fontId="33" fillId="0" borderId="17" xfId="0" applyNumberFormat="1" applyFont="1" applyBorder="1" applyAlignment="1">
      <alignment horizontal="left" vertical="center"/>
    </xf>
    <xf numFmtId="184" fontId="8" fillId="0" borderId="16" xfId="197" applyNumberFormat="1" applyFont="1" applyFill="1" applyBorder="1" applyAlignment="1">
      <alignment vertical="top" wrapText="1"/>
    </xf>
    <xf numFmtId="0" fontId="8" fillId="0" borderId="16" xfId="463" applyBorder="1" applyAlignment="1">
      <alignment horizontal="center"/>
    </xf>
    <xf numFmtId="0" fontId="8" fillId="0" borderId="16" xfId="461" applyFont="1" applyBorder="1" applyAlignment="1">
      <alignment horizontal="left" vertical="top" wrapText="1"/>
    </xf>
    <xf numFmtId="0" fontId="8" fillId="0" borderId="16" xfId="461" applyFont="1" applyBorder="1" applyAlignment="1">
      <alignment horizontal="center" vertical="top" wrapText="1"/>
    </xf>
    <xf numFmtId="188" fontId="8" fillId="0" borderId="16" xfId="197" applyNumberFormat="1" applyFont="1" applyFill="1" applyBorder="1" applyAlignment="1">
      <alignment horizontal="center" vertical="top" wrapText="1"/>
    </xf>
    <xf numFmtId="9" fontId="8" fillId="0" borderId="16" xfId="473" applyFont="1" applyFill="1" applyBorder="1" applyAlignment="1">
      <alignment vertical="top" wrapText="1"/>
    </xf>
    <xf numFmtId="1" fontId="8" fillId="0" borderId="16" xfId="461" applyNumberFormat="1" applyFont="1" applyBorder="1" applyAlignment="1">
      <alignment horizontal="center" vertical="top" wrapText="1"/>
    </xf>
    <xf numFmtId="1" fontId="8" fillId="0" borderId="16" xfId="197" applyNumberFormat="1" applyFont="1" applyFill="1" applyBorder="1" applyAlignment="1">
      <alignment horizontal="center" vertical="top" wrapText="1"/>
    </xf>
    <xf numFmtId="0" fontId="8" fillId="0" borderId="16" xfId="461" applyFont="1" applyBorder="1" applyAlignment="1">
      <alignment horizontal="left" wrapText="1"/>
    </xf>
    <xf numFmtId="2" fontId="8" fillId="0" borderId="16" xfId="197" applyNumberFormat="1" applyFont="1" applyFill="1" applyBorder="1" applyAlignment="1">
      <alignment horizontal="center" wrapText="1"/>
    </xf>
    <xf numFmtId="186" fontId="8" fillId="0" borderId="16" xfId="473" applyNumberFormat="1" applyFont="1" applyFill="1" applyBorder="1" applyAlignment="1">
      <alignment wrapText="1"/>
    </xf>
    <xf numFmtId="165" fontId="8" fillId="0" borderId="16" xfId="197" applyFont="1" applyBorder="1" applyAlignment="1">
      <alignment horizontal="right" vertical="top" wrapText="1"/>
    </xf>
    <xf numFmtId="165" fontId="8" fillId="0" borderId="16" xfId="197" applyFont="1" applyBorder="1" applyAlignment="1">
      <alignment horizontal="center" vertical="top" wrapText="1"/>
    </xf>
    <xf numFmtId="165" fontId="8" fillId="0" borderId="16" xfId="197" applyFont="1" applyBorder="1" applyAlignment="1">
      <alignment horizontal="center" wrapText="1"/>
    </xf>
    <xf numFmtId="165" fontId="8" fillId="0" borderId="16" xfId="197" applyFont="1" applyBorder="1" applyAlignment="1" applyProtection="1">
      <alignment horizontal="center" vertical="top" wrapText="1"/>
      <protection locked="0"/>
    </xf>
    <xf numFmtId="165" fontId="8" fillId="0" borderId="16" xfId="197" applyFont="1" applyBorder="1" applyAlignment="1" applyProtection="1">
      <alignment vertical="top" wrapText="1"/>
      <protection locked="0"/>
    </xf>
    <xf numFmtId="165" fontId="8" fillId="0" borderId="16" xfId="197" applyFont="1" applyBorder="1" applyAlignment="1">
      <alignment horizontal="right" vertical="center" wrapText="1"/>
    </xf>
    <xf numFmtId="165" fontId="8" fillId="0" borderId="16" xfId="197" applyFont="1" applyBorder="1" applyAlignment="1">
      <alignment vertical="top" wrapText="1"/>
    </xf>
    <xf numFmtId="165" fontId="8" fillId="0" borderId="16" xfId="197" applyFont="1" applyBorder="1" applyAlignment="1" applyProtection="1">
      <alignment wrapText="1"/>
      <protection locked="0"/>
    </xf>
    <xf numFmtId="165" fontId="8" fillId="0" borderId="16" xfId="197" applyFont="1" applyBorder="1" applyAlignment="1">
      <alignment wrapText="1"/>
    </xf>
    <xf numFmtId="165" fontId="26" fillId="0" borderId="0" xfId="197" applyFont="1" applyFill="1" applyAlignment="1">
      <alignment horizontal="center"/>
    </xf>
    <xf numFmtId="0" fontId="37" fillId="0" borderId="32" xfId="461" applyFont="1" applyBorder="1" applyAlignment="1">
      <alignment horizontal="center" vertical="top"/>
    </xf>
    <xf numFmtId="165" fontId="26" fillId="0" borderId="16" xfId="197" applyFont="1" applyFill="1" applyBorder="1" applyAlignment="1">
      <alignment horizontal="center" vertical="top" wrapText="1"/>
    </xf>
    <xf numFmtId="165" fontId="8" fillId="0" borderId="16" xfId="197" applyFont="1" applyFill="1" applyBorder="1" applyAlignment="1">
      <alignment horizontal="center" vertical="top" wrapText="1"/>
    </xf>
    <xf numFmtId="0" fontId="8" fillId="0" borderId="16" xfId="1636" applyFont="1" applyBorder="1"/>
    <xf numFmtId="2" fontId="26" fillId="0" borderId="16" xfId="0" applyNumberFormat="1" applyFont="1" applyBorder="1" applyAlignment="1">
      <alignment horizontal="center" wrapText="1"/>
    </xf>
    <xf numFmtId="165" fontId="26" fillId="0" borderId="16" xfId="197" applyFont="1" applyFill="1" applyBorder="1" applyAlignment="1">
      <alignment horizontal="center" vertical="top"/>
    </xf>
    <xf numFmtId="2" fontId="8" fillId="0" borderId="16" xfId="1637" applyNumberFormat="1" applyBorder="1" applyAlignment="1" applyProtection="1">
      <alignment horizontal="center"/>
      <protection locked="0"/>
    </xf>
    <xf numFmtId="4" fontId="8" fillId="0" borderId="16" xfId="1637" applyBorder="1" applyAlignment="1" applyProtection="1">
      <alignment horizontal="center"/>
      <protection locked="0"/>
    </xf>
    <xf numFmtId="165" fontId="26" fillId="0" borderId="6" xfId="197" applyFont="1" applyFill="1" applyBorder="1" applyAlignment="1">
      <alignment horizontal="center"/>
    </xf>
    <xf numFmtId="9" fontId="8" fillId="0" borderId="22" xfId="473" quotePrefix="1" applyBorder="1" applyAlignment="1" applyProtection="1">
      <alignment horizontal="center"/>
      <protection locked="0"/>
    </xf>
    <xf numFmtId="188" fontId="8" fillId="0" borderId="16" xfId="1639" quotePrefix="1" applyNumberFormat="1" applyBorder="1" applyAlignment="1">
      <alignment horizontal="center"/>
    </xf>
    <xf numFmtId="0" fontId="39" fillId="0" borderId="28" xfId="461" applyFont="1" applyBorder="1" applyAlignment="1">
      <alignment vertical="top" wrapText="1"/>
    </xf>
    <xf numFmtId="170" fontId="37" fillId="0" borderId="16" xfId="461" applyNumberFormat="1" applyFont="1" applyBorder="1" applyAlignment="1">
      <alignment wrapText="1"/>
    </xf>
    <xf numFmtId="170" fontId="37" fillId="0" borderId="16" xfId="461" applyNumberFormat="1" applyFont="1" applyBorder="1" applyAlignment="1">
      <alignment vertical="top" wrapText="1"/>
    </xf>
    <xf numFmtId="170" fontId="37" fillId="0" borderId="10" xfId="461" applyNumberFormat="1" applyFont="1" applyBorder="1" applyAlignment="1">
      <alignment vertical="top" wrapText="1"/>
    </xf>
    <xf numFmtId="170" fontId="37" fillId="0" borderId="28" xfId="461" applyNumberFormat="1" applyFont="1" applyBorder="1" applyAlignment="1">
      <alignment vertical="top" wrapText="1"/>
    </xf>
    <xf numFmtId="170" fontId="40" fillId="0" borderId="16" xfId="461" applyNumberFormat="1" applyFont="1" applyBorder="1" applyAlignment="1">
      <alignment vertical="top"/>
    </xf>
    <xf numFmtId="170" fontId="8" fillId="0" borderId="16" xfId="461" applyNumberFormat="1" applyFont="1" applyBorder="1" applyAlignment="1">
      <alignment vertical="top" wrapText="1"/>
    </xf>
    <xf numFmtId="170" fontId="90" fillId="0" borderId="16" xfId="461" applyNumberFormat="1" applyFont="1" applyBorder="1" applyAlignment="1">
      <alignment vertical="top" wrapText="1"/>
    </xf>
    <xf numFmtId="170" fontId="8" fillId="0" borderId="16" xfId="461" applyNumberFormat="1" applyFont="1" applyBorder="1" applyAlignment="1">
      <alignment wrapText="1"/>
    </xf>
    <xf numFmtId="170" fontId="39" fillId="0" borderId="16" xfId="461" applyNumberFormat="1" applyFont="1" applyBorder="1" applyAlignment="1">
      <alignment wrapText="1"/>
    </xf>
    <xf numFmtId="170" fontId="37" fillId="0" borderId="10" xfId="461" applyNumberFormat="1" applyFont="1" applyBorder="1" applyAlignment="1">
      <alignment vertical="center"/>
    </xf>
    <xf numFmtId="0" fontId="37" fillId="0" borderId="28" xfId="461" applyFont="1" applyBorder="1" applyAlignment="1">
      <alignment vertical="top"/>
    </xf>
    <xf numFmtId="170" fontId="40" fillId="0" borderId="16" xfId="461" applyNumberFormat="1" applyFont="1" applyBorder="1"/>
    <xf numFmtId="165" fontId="33" fillId="0" borderId="0" xfId="197" applyFont="1" applyFill="1" applyAlignment="1">
      <alignment horizontal="center"/>
    </xf>
    <xf numFmtId="170" fontId="8" fillId="0" borderId="10" xfId="461" applyNumberFormat="1" applyFont="1" applyBorder="1" applyAlignment="1">
      <alignment horizontal="right" vertical="top" wrapText="1"/>
    </xf>
    <xf numFmtId="165" fontId="8" fillId="0" borderId="0" xfId="197" applyFont="1" applyFill="1"/>
    <xf numFmtId="170" fontId="35" fillId="0" borderId="16" xfId="0" applyNumberFormat="1" applyFont="1" applyBorder="1" applyAlignment="1">
      <alignment horizontal="center" vertical="center"/>
    </xf>
    <xf numFmtId="170" fontId="37" fillId="0" borderId="10" xfId="461" applyNumberFormat="1" applyFont="1" applyBorder="1" applyAlignment="1">
      <alignment horizontal="center" vertical="top" wrapText="1"/>
    </xf>
    <xf numFmtId="170" fontId="26" fillId="0" borderId="28" xfId="0" applyNumberFormat="1" applyFont="1" applyBorder="1" applyAlignment="1">
      <alignment horizontal="center"/>
    </xf>
    <xf numFmtId="0" fontId="8" fillId="0" borderId="16" xfId="1636" applyFont="1" applyBorder="1" applyAlignment="1">
      <alignment horizontal="center" wrapText="1"/>
    </xf>
    <xf numFmtId="170" fontId="26" fillId="0" borderId="10" xfId="0" applyNumberFormat="1" applyFont="1" applyBorder="1" applyAlignment="1">
      <alignment horizontal="center"/>
    </xf>
    <xf numFmtId="4" fontId="33" fillId="0" borderId="10" xfId="0" applyNumberFormat="1" applyFont="1" applyBorder="1" applyAlignment="1">
      <alignment horizontal="center" vertical="center" wrapText="1"/>
    </xf>
    <xf numFmtId="0" fontId="26" fillId="0" borderId="16" xfId="0" applyFont="1" applyBorder="1"/>
    <xf numFmtId="44" fontId="26" fillId="0" borderId="16" xfId="0" applyNumberFormat="1" applyFont="1" applyBorder="1"/>
    <xf numFmtId="0" fontId="72" fillId="0" borderId="16" xfId="0" applyFont="1" applyBorder="1" applyAlignment="1">
      <alignment horizontal="center"/>
    </xf>
    <xf numFmtId="44" fontId="26" fillId="0" borderId="16" xfId="0" applyNumberFormat="1" applyFont="1" applyBorder="1" applyAlignment="1">
      <alignment horizontal="right"/>
    </xf>
    <xf numFmtId="170" fontId="37" fillId="0" borderId="20" xfId="461" applyNumberFormat="1" applyFont="1" applyBorder="1" applyAlignment="1">
      <alignment horizontal="right" vertical="top" wrapText="1"/>
    </xf>
    <xf numFmtId="0" fontId="26" fillId="0" borderId="28" xfId="0" applyFont="1" applyBorder="1"/>
    <xf numFmtId="44" fontId="26" fillId="0" borderId="16" xfId="0" applyNumberFormat="1" applyFont="1" applyBorder="1" applyAlignment="1">
      <alignment horizontal="right" vertical="center"/>
    </xf>
    <xf numFmtId="0" fontId="26" fillId="0" borderId="16" xfId="0" applyFont="1" applyBorder="1" applyAlignment="1">
      <alignment horizontal="right"/>
    </xf>
    <xf numFmtId="0" fontId="72" fillId="0" borderId="16" xfId="0" applyFont="1" applyBorder="1"/>
    <xf numFmtId="0" fontId="8" fillId="0" borderId="16" xfId="0" applyFont="1" applyBorder="1"/>
    <xf numFmtId="170" fontId="26" fillId="0" borderId="20" xfId="0" applyNumberFormat="1" applyFont="1" applyBorder="1"/>
    <xf numFmtId="165" fontId="26" fillId="0" borderId="20" xfId="197" applyFont="1" applyFill="1" applyBorder="1" applyAlignment="1"/>
    <xf numFmtId="165" fontId="8" fillId="0" borderId="0" xfId="197" applyFont="1" applyFill="1" applyAlignment="1">
      <alignment horizontal="center"/>
    </xf>
    <xf numFmtId="191" fontId="8" fillId="0" borderId="16" xfId="0" applyNumberFormat="1" applyFont="1" applyBorder="1" applyAlignment="1">
      <alignment horizontal="center" vertical="top" wrapText="1"/>
    </xf>
    <xf numFmtId="191" fontId="8" fillId="0" borderId="16" xfId="0" applyNumberFormat="1" applyFont="1" applyBorder="1" applyAlignment="1">
      <alignment horizontal="center" wrapText="1"/>
    </xf>
    <xf numFmtId="165" fontId="8" fillId="0" borderId="16" xfId="197" applyFont="1" applyFill="1" applyBorder="1" applyAlignment="1">
      <alignment horizontal="center" wrapText="1"/>
    </xf>
    <xf numFmtId="165" fontId="8" fillId="0" borderId="16" xfId="197" applyFont="1" applyFill="1" applyBorder="1" applyAlignment="1">
      <alignment horizontal="center" vertical="center" wrapText="1"/>
    </xf>
    <xf numFmtId="165" fontId="8" fillId="0" borderId="16" xfId="197" applyFont="1" applyFill="1" applyBorder="1" applyAlignment="1">
      <alignment horizontal="center"/>
    </xf>
    <xf numFmtId="1" fontId="25" fillId="0" borderId="16" xfId="668" applyNumberFormat="1" applyFont="1" applyFill="1" applyBorder="1" applyAlignment="1">
      <alignment horizontal="center"/>
    </xf>
    <xf numFmtId="191" fontId="76" fillId="0" borderId="16" xfId="0" applyNumberFormat="1" applyFont="1" applyBorder="1" applyAlignment="1">
      <alignment horizontal="center" vertical="top" wrapText="1"/>
    </xf>
    <xf numFmtId="165" fontId="26" fillId="0" borderId="20" xfId="197" applyFont="1" applyFill="1" applyBorder="1" applyAlignment="1">
      <alignment horizontal="center"/>
    </xf>
    <xf numFmtId="165" fontId="26" fillId="0" borderId="16" xfId="197" applyFont="1" applyFill="1" applyBorder="1" applyAlignment="1">
      <alignment horizontal="right"/>
    </xf>
    <xf numFmtId="4" fontId="8" fillId="0" borderId="16" xfId="155" applyNumberFormat="1" applyBorder="1"/>
    <xf numFmtId="165" fontId="26" fillId="0" borderId="10" xfId="197" applyFont="1" applyFill="1" applyBorder="1" applyAlignment="1"/>
    <xf numFmtId="186" fontId="8" fillId="0" borderId="16" xfId="155" applyNumberFormat="1" applyBorder="1" applyAlignment="1">
      <alignment horizontal="center"/>
    </xf>
    <xf numFmtId="188" fontId="8" fillId="0" borderId="16" xfId="155" applyNumberFormat="1" applyBorder="1"/>
    <xf numFmtId="4" fontId="8" fillId="0" borderId="16" xfId="155" applyNumberFormat="1" applyBorder="1" applyAlignment="1">
      <alignment horizontal="center"/>
    </xf>
    <xf numFmtId="186" fontId="8" fillId="0" borderId="16" xfId="155" applyNumberFormat="1" applyBorder="1" applyAlignment="1">
      <alignment horizontal="left"/>
    </xf>
    <xf numFmtId="4" fontId="8" fillId="0" borderId="16" xfId="155" applyNumberFormat="1" applyBorder="1" applyAlignment="1">
      <alignment horizontal="right"/>
    </xf>
    <xf numFmtId="44" fontId="8" fillId="0" borderId="16" xfId="155" applyNumberFormat="1" applyBorder="1" applyAlignment="1">
      <alignment horizontal="right"/>
    </xf>
    <xf numFmtId="44" fontId="8" fillId="0" borderId="16" xfId="155" applyNumberFormat="1" applyBorder="1" applyAlignment="1">
      <alignment horizontal="center"/>
    </xf>
    <xf numFmtId="186" fontId="8" fillId="0" borderId="16" xfId="155" applyNumberFormat="1" applyBorder="1"/>
    <xf numFmtId="0" fontId="41" fillId="0" borderId="0" xfId="0" applyFont="1" applyAlignment="1">
      <alignment horizontal="center"/>
    </xf>
    <xf numFmtId="165" fontId="26" fillId="0" borderId="0" xfId="197" applyFont="1" applyFill="1" applyBorder="1" applyAlignment="1">
      <alignment vertical="center"/>
    </xf>
    <xf numFmtId="165" fontId="33" fillId="0" borderId="0" xfId="197" applyFont="1" applyFill="1" applyBorder="1"/>
    <xf numFmtId="165" fontId="33" fillId="0" borderId="0" xfId="0" applyNumberFormat="1" applyFont="1"/>
    <xf numFmtId="0" fontId="33" fillId="0" borderId="16" xfId="0" applyFont="1" applyBorder="1" applyAlignment="1">
      <alignment horizontal="left"/>
    </xf>
    <xf numFmtId="184" fontId="37" fillId="0" borderId="16" xfId="197" applyNumberFormat="1" applyFont="1" applyFill="1" applyBorder="1" applyAlignment="1"/>
    <xf numFmtId="0" fontId="8" fillId="0" borderId="16" xfId="463" applyBorder="1" applyAlignment="1">
      <alignment vertical="top"/>
    </xf>
    <xf numFmtId="2" fontId="26" fillId="0" borderId="19" xfId="0" quotePrefix="1" applyNumberFormat="1" applyFont="1" applyBorder="1" applyAlignment="1">
      <alignment horizontal="center" vertical="top" wrapText="1"/>
    </xf>
    <xf numFmtId="49" fontId="8" fillId="0" borderId="16" xfId="0" applyNumberFormat="1" applyFont="1" applyBorder="1" applyAlignment="1">
      <alignment horizontal="left" vertical="center" wrapText="1"/>
    </xf>
    <xf numFmtId="0" fontId="33" fillId="0" borderId="0" xfId="0" applyFont="1" applyAlignment="1">
      <alignment horizontal="left" vertical="top" wrapText="1"/>
    </xf>
    <xf numFmtId="165" fontId="8" fillId="0" borderId="16" xfId="197" applyFont="1" applyFill="1" applyBorder="1" applyAlignment="1">
      <alignment horizontal="center" vertical="center"/>
    </xf>
    <xf numFmtId="0" fontId="8" fillId="0" borderId="16" xfId="1636" applyFont="1" applyBorder="1" applyAlignment="1">
      <alignment horizontal="center" vertical="center" wrapText="1"/>
    </xf>
    <xf numFmtId="0" fontId="8" fillId="0" borderId="0" xfId="0" applyFont="1" applyAlignment="1">
      <alignment horizontal="left" vertical="top" wrapText="1"/>
    </xf>
    <xf numFmtId="49" fontId="67" fillId="0" borderId="0" xfId="0" applyNumberFormat="1" applyFont="1" applyAlignment="1">
      <alignment vertical="top" wrapText="1"/>
    </xf>
    <xf numFmtId="0" fontId="79" fillId="0" borderId="0" xfId="0" applyFont="1" applyAlignment="1">
      <alignment horizontal="left" vertical="top" wrapText="1"/>
    </xf>
    <xf numFmtId="49" fontId="74" fillId="0" borderId="0" xfId="0" applyNumberFormat="1" applyFont="1" applyAlignment="1">
      <alignment vertical="center" wrapText="1"/>
    </xf>
    <xf numFmtId="49" fontId="74" fillId="0" borderId="0" xfId="0" applyNumberFormat="1" applyFont="1" applyAlignment="1">
      <alignment vertical="top" wrapText="1"/>
    </xf>
    <xf numFmtId="0" fontId="0" fillId="0" borderId="0" xfId="0" applyAlignment="1">
      <alignment horizontal="left" vertical="center" wrapText="1"/>
    </xf>
    <xf numFmtId="0" fontId="8" fillId="0" borderId="0" xfId="1636" applyFont="1" applyAlignment="1">
      <alignment horizontal="left" wrapText="1"/>
    </xf>
    <xf numFmtId="0" fontId="26" fillId="0" borderId="19" xfId="0" applyFont="1" applyBorder="1" applyAlignment="1">
      <alignment vertical="top" wrapText="1"/>
    </xf>
    <xf numFmtId="0" fontId="8" fillId="0" borderId="16" xfId="1636" applyFont="1" applyBorder="1" applyAlignment="1" applyProtection="1">
      <alignment horizontal="center" vertical="center"/>
      <protection locked="0"/>
    </xf>
    <xf numFmtId="3" fontId="8" fillId="0" borderId="16" xfId="155" quotePrefix="1" applyBorder="1" applyAlignment="1">
      <alignment horizontal="center" vertical="center"/>
    </xf>
    <xf numFmtId="186" fontId="8" fillId="0" borderId="16" xfId="1636" applyNumberFormat="1" applyFont="1" applyBorder="1" applyAlignment="1" applyProtection="1">
      <alignment horizontal="center" vertical="center"/>
      <protection locked="0"/>
    </xf>
    <xf numFmtId="186" fontId="8" fillId="0" borderId="16" xfId="155" applyNumberFormat="1" applyBorder="1" applyAlignment="1">
      <alignment horizontal="center" vertical="center"/>
    </xf>
    <xf numFmtId="3" fontId="8" fillId="0" borderId="19" xfId="155" applyBorder="1" applyAlignment="1" applyProtection="1">
      <alignment horizontal="center" vertical="center"/>
      <protection locked="0"/>
    </xf>
    <xf numFmtId="0" fontId="8" fillId="0" borderId="16" xfId="1636" applyFont="1" applyBorder="1" applyAlignment="1">
      <alignment horizontal="center" vertical="center"/>
    </xf>
    <xf numFmtId="3" fontId="8" fillId="0" borderId="16" xfId="155" applyBorder="1" applyAlignment="1">
      <alignment horizontal="center" vertical="center"/>
    </xf>
    <xf numFmtId="186" fontId="8" fillId="0" borderId="16" xfId="1636" applyNumberFormat="1" applyFont="1" applyBorder="1" applyAlignment="1">
      <alignment horizontal="center" vertical="center"/>
    </xf>
    <xf numFmtId="170" fontId="37" fillId="0" borderId="16" xfId="461" applyNumberFormat="1" applyFont="1" applyBorder="1" applyAlignment="1">
      <alignment horizontal="center" vertical="center" wrapText="1"/>
    </xf>
    <xf numFmtId="2" fontId="26" fillId="0" borderId="0" xfId="0" applyNumberFormat="1" applyFont="1" applyAlignment="1">
      <alignment horizontal="center" vertical="top"/>
    </xf>
    <xf numFmtId="2" fontId="26" fillId="0" borderId="16" xfId="0" applyNumberFormat="1" applyFont="1" applyBorder="1" applyAlignment="1">
      <alignment horizontal="center" vertical="top"/>
    </xf>
    <xf numFmtId="2" fontId="26" fillId="0" borderId="16" xfId="0" quotePrefix="1" applyNumberFormat="1" applyFont="1" applyBorder="1" applyAlignment="1">
      <alignment horizontal="center" vertical="top"/>
    </xf>
    <xf numFmtId="2" fontId="26" fillId="0" borderId="16" xfId="0" quotePrefix="1" applyNumberFormat="1" applyFont="1" applyBorder="1" applyAlignment="1">
      <alignment horizontal="center" vertical="center"/>
    </xf>
    <xf numFmtId="2" fontId="8" fillId="0" borderId="16" xfId="0" applyNumberFormat="1" applyFont="1" applyBorder="1" applyAlignment="1">
      <alignment horizontal="center"/>
    </xf>
    <xf numFmtId="2" fontId="8" fillId="0" borderId="16" xfId="0" quotePrefix="1" applyNumberFormat="1" applyFont="1" applyBorder="1" applyAlignment="1">
      <alignment horizontal="center" vertical="top"/>
    </xf>
    <xf numFmtId="2" fontId="8" fillId="0" borderId="16" xfId="0" quotePrefix="1" applyNumberFormat="1" applyFont="1" applyBorder="1" applyAlignment="1">
      <alignment horizontal="center"/>
    </xf>
    <xf numFmtId="2" fontId="8" fillId="0" borderId="16" xfId="0" quotePrefix="1" applyNumberFormat="1" applyFont="1" applyBorder="1" applyAlignment="1">
      <alignment horizontal="center" vertical="center"/>
    </xf>
    <xf numFmtId="2" fontId="26" fillId="0" borderId="6" xfId="0" applyNumberFormat="1" applyFont="1" applyBorder="1" applyAlignment="1">
      <alignment horizontal="center" vertical="top"/>
    </xf>
    <xf numFmtId="0" fontId="8" fillId="0" borderId="0" xfId="0" applyFont="1" applyAlignment="1">
      <alignment horizontal="left" vertical="center" wrapText="1"/>
    </xf>
    <xf numFmtId="0" fontId="78" fillId="0" borderId="16" xfId="0" applyFont="1" applyBorder="1" applyAlignment="1">
      <alignment horizontal="center"/>
    </xf>
    <xf numFmtId="0" fontId="33" fillId="0" borderId="28" xfId="0" applyFont="1" applyBorder="1" applyAlignment="1">
      <alignment horizontal="center" vertical="center" wrapText="1"/>
    </xf>
    <xf numFmtId="49" fontId="8" fillId="0" borderId="35" xfId="0" applyNumberFormat="1" applyFont="1" applyBorder="1" applyAlignment="1">
      <alignment horizontal="left" vertical="center" wrapText="1"/>
    </xf>
    <xf numFmtId="49" fontId="26" fillId="0" borderId="25" xfId="0" applyNumberFormat="1" applyFont="1" applyBorder="1" applyAlignment="1">
      <alignment horizontal="left" vertical="center" wrapText="1"/>
    </xf>
    <xf numFmtId="0" fontId="8" fillId="0" borderId="16" xfId="1636" applyFont="1" applyBorder="1" applyAlignment="1" applyProtection="1">
      <alignment horizontal="left" vertical="top"/>
      <protection locked="0"/>
    </xf>
    <xf numFmtId="0" fontId="8" fillId="0" borderId="16" xfId="1636" applyFont="1" applyBorder="1" applyAlignment="1" applyProtection="1">
      <alignment horizontal="center" vertical="top"/>
      <protection locked="0"/>
    </xf>
    <xf numFmtId="0" fontId="33" fillId="0" borderId="16" xfId="1636" applyFont="1" applyBorder="1" applyAlignment="1" applyProtection="1">
      <alignment horizontal="center" vertical="top"/>
      <protection locked="0"/>
    </xf>
    <xf numFmtId="1" fontId="8" fillId="0" borderId="16" xfId="0" quotePrefix="1" applyNumberFormat="1" applyFont="1" applyBorder="1" applyAlignment="1">
      <alignment horizontal="center"/>
    </xf>
    <xf numFmtId="0" fontId="78" fillId="0" borderId="16" xfId="0" applyFont="1" applyBorder="1" applyAlignment="1">
      <alignment wrapText="1"/>
    </xf>
    <xf numFmtId="0" fontId="8" fillId="0" borderId="0" xfId="0" applyFont="1" applyAlignment="1">
      <alignment horizontal="left"/>
    </xf>
    <xf numFmtId="49" fontId="67" fillId="0" borderId="0" xfId="0" applyNumberFormat="1" applyFont="1" applyAlignment="1">
      <alignment horizontal="center" vertical="top" wrapText="1"/>
    </xf>
    <xf numFmtId="0" fontId="34" fillId="0" borderId="37" xfId="0" applyFont="1" applyBorder="1" applyAlignment="1">
      <alignment horizontal="left" vertical="center" wrapText="1"/>
    </xf>
    <xf numFmtId="165" fontId="8" fillId="0" borderId="16" xfId="197" applyFont="1" applyFill="1" applyBorder="1" applyAlignment="1" applyProtection="1">
      <alignment horizontal="center" vertical="top" wrapText="1"/>
      <protection locked="0"/>
    </xf>
    <xf numFmtId="165" fontId="8" fillId="0" borderId="16" xfId="197" applyFont="1" applyFill="1" applyBorder="1" applyAlignment="1">
      <alignment horizontal="right" vertical="top" wrapText="1"/>
    </xf>
    <xf numFmtId="165" fontId="8" fillId="0" borderId="16" xfId="197" applyFont="1" applyFill="1" applyBorder="1" applyAlignment="1">
      <alignment vertical="top" wrapText="1"/>
    </xf>
    <xf numFmtId="165" fontId="8" fillId="0" borderId="16" xfId="197" applyFont="1" applyFill="1" applyBorder="1" applyAlignment="1" applyProtection="1">
      <alignment wrapText="1"/>
      <protection locked="0"/>
    </xf>
    <xf numFmtId="165" fontId="8" fillId="0" borderId="16" xfId="197" applyFont="1" applyFill="1" applyBorder="1" applyAlignment="1">
      <alignment wrapText="1"/>
    </xf>
    <xf numFmtId="0" fontId="8" fillId="0" borderId="0" xfId="0" applyFont="1" applyAlignment="1">
      <alignment horizontal="center" vertical="top"/>
    </xf>
    <xf numFmtId="1" fontId="91" fillId="0" borderId="37" xfId="0" applyNumberFormat="1" applyFont="1" applyBorder="1" applyAlignment="1">
      <alignment horizontal="center" shrinkToFit="1"/>
    </xf>
    <xf numFmtId="49" fontId="34" fillId="0" borderId="16" xfId="0" applyNumberFormat="1" applyFont="1" applyBorder="1" applyAlignment="1">
      <alignment vertical="top" wrapText="1"/>
    </xf>
    <xf numFmtId="49" fontId="92" fillId="0" borderId="16" xfId="0" applyNumberFormat="1" applyFont="1" applyBorder="1" applyAlignment="1">
      <alignment vertical="center" wrapText="1"/>
    </xf>
    <xf numFmtId="0" fontId="8" fillId="0" borderId="37" xfId="0" applyFont="1" applyBorder="1" applyAlignment="1">
      <alignment horizontal="center" vertical="top" wrapText="1"/>
    </xf>
    <xf numFmtId="1" fontId="91" fillId="0" borderId="0" xfId="0" applyNumberFormat="1" applyFont="1" applyAlignment="1">
      <alignment horizontal="center" shrinkToFit="1"/>
    </xf>
    <xf numFmtId="191" fontId="8" fillId="0" borderId="16" xfId="0" applyNumberFormat="1" applyFont="1" applyBorder="1" applyAlignment="1" applyProtection="1">
      <alignment vertical="top" wrapText="1"/>
      <protection locked="0"/>
    </xf>
    <xf numFmtId="190" fontId="8" fillId="0" borderId="16" xfId="0" applyNumberFormat="1" applyFont="1" applyBorder="1" applyAlignment="1">
      <alignment horizontal="center" vertical="top" wrapText="1"/>
    </xf>
    <xf numFmtId="165" fontId="8" fillId="0" borderId="20" xfId="197" applyFont="1" applyFill="1" applyBorder="1" applyAlignment="1">
      <alignment horizontal="center"/>
    </xf>
    <xf numFmtId="2" fontId="33" fillId="0" borderId="16" xfId="0" applyNumberFormat="1" applyFont="1" applyBorder="1" applyAlignment="1">
      <alignment horizontal="center" vertical="center" wrapText="1"/>
    </xf>
    <xf numFmtId="165" fontId="38" fillId="0" borderId="16" xfId="197" applyFont="1" applyFill="1" applyBorder="1" applyAlignment="1">
      <alignment horizontal="center" vertical="center" wrapText="1"/>
    </xf>
    <xf numFmtId="0" fontId="33" fillId="0" borderId="16" xfId="461" applyFont="1" applyBorder="1" applyAlignment="1">
      <alignment horizontal="center" vertical="center" wrapText="1"/>
    </xf>
    <xf numFmtId="0" fontId="38" fillId="0" borderId="16" xfId="461" applyFont="1" applyBorder="1" applyAlignment="1">
      <alignment horizontal="center" vertical="center" wrapText="1"/>
    </xf>
    <xf numFmtId="165" fontId="33" fillId="0" borderId="16" xfId="197" applyFont="1" applyFill="1" applyBorder="1" applyAlignment="1">
      <alignment horizontal="center" vertical="center" wrapText="1"/>
    </xf>
    <xf numFmtId="0" fontId="33" fillId="0" borderId="19" xfId="0" applyFont="1" applyBorder="1" applyAlignment="1">
      <alignment horizontal="center" vertical="center" wrapText="1"/>
    </xf>
    <xf numFmtId="0" fontId="33" fillId="0" borderId="22" xfId="0" applyFont="1" applyBorder="1" applyAlignment="1">
      <alignment horizontal="center" vertical="center" wrapText="1"/>
    </xf>
    <xf numFmtId="0" fontId="8" fillId="0" borderId="0" xfId="1636" applyFont="1" applyAlignment="1" applyProtection="1">
      <alignment horizontal="left" vertical="top"/>
      <protection locked="0"/>
    </xf>
    <xf numFmtId="165" fontId="26" fillId="0" borderId="36" xfId="197" applyFont="1" applyFill="1" applyBorder="1" applyAlignment="1">
      <alignment horizontal="center" vertical="center"/>
    </xf>
    <xf numFmtId="0" fontId="33" fillId="0" borderId="24" xfId="0" applyFont="1" applyBorder="1" applyAlignment="1">
      <alignment horizontal="left" vertical="center" wrapText="1"/>
    </xf>
    <xf numFmtId="0" fontId="8" fillId="0" borderId="16" xfId="0" applyFont="1" applyBorder="1" applyAlignment="1">
      <alignment horizontal="left" wrapText="1"/>
    </xf>
    <xf numFmtId="0" fontId="8" fillId="0" borderId="16" xfId="0" applyFont="1" applyBorder="1" applyAlignment="1">
      <alignment vertical="center"/>
    </xf>
    <xf numFmtId="0" fontId="33" fillId="0" borderId="19" xfId="1636" applyFont="1" applyBorder="1" applyAlignment="1" applyProtection="1">
      <alignment horizontal="left"/>
      <protection locked="0"/>
    </xf>
    <xf numFmtId="0" fontId="33" fillId="0" borderId="19" xfId="1636" applyFont="1" applyBorder="1" applyAlignment="1" applyProtection="1">
      <alignment horizontal="left" wrapText="1"/>
      <protection locked="0"/>
    </xf>
    <xf numFmtId="1" fontId="8" fillId="0" borderId="16" xfId="0" applyNumberFormat="1" applyFont="1" applyBorder="1" applyAlignment="1">
      <alignment horizontal="center"/>
    </xf>
    <xf numFmtId="1" fontId="8" fillId="0" borderId="16" xfId="0" applyNumberFormat="1" applyFont="1" applyBorder="1" applyAlignment="1">
      <alignment horizontal="center" wrapText="1"/>
    </xf>
    <xf numFmtId="1" fontId="8" fillId="0" borderId="16" xfId="0" applyNumberFormat="1" applyFont="1" applyBorder="1" applyAlignment="1">
      <alignment horizontal="center" vertical="center" wrapText="1"/>
    </xf>
    <xf numFmtId="1" fontId="8" fillId="0" borderId="16" xfId="0" quotePrefix="1" applyNumberFormat="1" applyFont="1" applyBorder="1" applyAlignment="1">
      <alignment horizontal="center" vertical="top"/>
    </xf>
    <xf numFmtId="1" fontId="8" fillId="0" borderId="16" xfId="155" applyNumberFormat="1" applyBorder="1" applyAlignment="1" applyProtection="1">
      <alignment horizontal="center"/>
      <protection locked="0"/>
    </xf>
    <xf numFmtId="1" fontId="26" fillId="0" borderId="16" xfId="0" applyNumberFormat="1" applyFont="1" applyBorder="1" applyAlignment="1">
      <alignment horizontal="center"/>
    </xf>
    <xf numFmtId="1" fontId="8" fillId="0" borderId="22" xfId="1636" applyNumberFormat="1" applyFont="1" applyBorder="1" applyAlignment="1" applyProtection="1">
      <alignment horizontal="center" vertical="top"/>
      <protection locked="0"/>
    </xf>
    <xf numFmtId="1" fontId="33" fillId="0" borderId="22" xfId="1636" applyNumberFormat="1" applyFont="1" applyBorder="1" applyAlignment="1" applyProtection="1">
      <alignment horizontal="center"/>
      <protection locked="0"/>
    </xf>
    <xf numFmtId="1" fontId="8" fillId="0" borderId="22" xfId="1636" applyNumberFormat="1" applyFont="1" applyBorder="1" applyAlignment="1" applyProtection="1">
      <alignment horizontal="center"/>
      <protection locked="0"/>
    </xf>
    <xf numFmtId="1" fontId="8" fillId="0" borderId="16" xfId="1636" applyNumberFormat="1" applyFont="1" applyBorder="1" applyAlignment="1" applyProtection="1">
      <alignment horizontal="center"/>
      <protection locked="0"/>
    </xf>
    <xf numFmtId="1" fontId="8" fillId="0" borderId="16" xfId="1636" applyNumberFormat="1" applyFont="1" applyBorder="1" applyAlignment="1">
      <alignment horizontal="center"/>
    </xf>
    <xf numFmtId="186" fontId="8" fillId="0" borderId="39" xfId="155" applyNumberFormat="1" applyBorder="1" applyAlignment="1">
      <alignment horizontal="center" vertical="center"/>
    </xf>
    <xf numFmtId="186" fontId="8" fillId="0" borderId="26" xfId="155" applyNumberFormat="1" applyBorder="1" applyAlignment="1">
      <alignment horizontal="center" vertical="center"/>
    </xf>
    <xf numFmtId="0" fontId="33" fillId="0" borderId="23" xfId="0" applyFont="1" applyBorder="1" applyAlignment="1">
      <alignment horizontal="center" vertical="center"/>
    </xf>
    <xf numFmtId="0" fontId="33" fillId="0" borderId="24" xfId="0" applyFont="1" applyBorder="1" applyAlignment="1">
      <alignment horizontal="center" vertical="center"/>
    </xf>
    <xf numFmtId="186" fontId="8" fillId="0" borderId="24" xfId="155" applyNumberFormat="1" applyBorder="1" applyAlignment="1">
      <alignment horizontal="center" vertical="center"/>
    </xf>
    <xf numFmtId="0" fontId="8" fillId="0" borderId="37" xfId="1650" applyBorder="1" applyAlignment="1">
      <alignment horizontal="center"/>
    </xf>
    <xf numFmtId="0" fontId="33" fillId="0" borderId="28" xfId="461" applyFont="1" applyBorder="1" applyAlignment="1">
      <alignment horizontal="center" vertical="center" wrapText="1"/>
    </xf>
    <xf numFmtId="0" fontId="33" fillId="0" borderId="18" xfId="461" applyFont="1" applyBorder="1" applyAlignment="1">
      <alignment horizontal="center" vertical="center" wrapText="1"/>
    </xf>
    <xf numFmtId="0" fontId="33" fillId="0" borderId="28" xfId="0" applyFont="1" applyBorder="1" applyAlignment="1">
      <alignment horizontal="center" vertical="center" wrapText="1"/>
    </xf>
    <xf numFmtId="0" fontId="33" fillId="0" borderId="18" xfId="0" applyFont="1" applyBorder="1" applyAlignment="1">
      <alignment horizontal="center" vertical="center" wrapText="1"/>
    </xf>
    <xf numFmtId="2" fontId="33" fillId="0" borderId="28" xfId="0" applyNumberFormat="1" applyFont="1" applyBorder="1" applyAlignment="1">
      <alignment horizontal="center" vertical="center" wrapText="1"/>
    </xf>
    <xf numFmtId="2" fontId="33" fillId="0" borderId="18" xfId="0" applyNumberFormat="1" applyFont="1" applyBorder="1" applyAlignment="1">
      <alignment horizontal="center" vertical="center" wrapText="1"/>
    </xf>
    <xf numFmtId="165" fontId="38" fillId="0" borderId="28" xfId="197" applyFont="1" applyFill="1" applyBorder="1" applyAlignment="1">
      <alignment horizontal="center" vertical="center" wrapText="1"/>
    </xf>
    <xf numFmtId="165" fontId="38" fillId="0" borderId="18" xfId="197" applyFont="1" applyFill="1" applyBorder="1" applyAlignment="1">
      <alignment horizontal="center" vertical="center" wrapText="1"/>
    </xf>
    <xf numFmtId="0" fontId="38" fillId="0" borderId="28" xfId="461" applyFont="1" applyBorder="1" applyAlignment="1">
      <alignment horizontal="center" vertical="center" wrapText="1"/>
    </xf>
    <xf numFmtId="0" fontId="38" fillId="0" borderId="18" xfId="461" applyFont="1" applyBorder="1" applyAlignment="1">
      <alignment horizontal="center" vertical="center" wrapText="1"/>
    </xf>
    <xf numFmtId="2" fontId="33" fillId="0" borderId="17" xfId="0" applyNumberFormat="1" applyFont="1" applyBorder="1" applyAlignment="1">
      <alignment horizontal="left" vertical="center"/>
    </xf>
    <xf numFmtId="2" fontId="33" fillId="0" borderId="6" xfId="0" applyNumberFormat="1" applyFont="1" applyBorder="1" applyAlignment="1">
      <alignment horizontal="left" vertical="center"/>
    </xf>
    <xf numFmtId="165" fontId="26" fillId="0" borderId="16" xfId="197" applyFont="1" applyFill="1" applyBorder="1" applyAlignment="1">
      <alignment horizontal="center"/>
    </xf>
    <xf numFmtId="0" fontId="26" fillId="0" borderId="16" xfId="0" quotePrefix="1" applyFont="1" applyBorder="1" applyAlignment="1">
      <alignment horizontal="center"/>
    </xf>
    <xf numFmtId="0" fontId="26" fillId="0" borderId="16" xfId="0" applyFont="1" applyBorder="1" applyAlignment="1">
      <alignment horizontal="center"/>
    </xf>
    <xf numFmtId="0" fontId="33" fillId="0" borderId="17" xfId="0" applyFont="1" applyBorder="1" applyAlignment="1">
      <alignment horizontal="left" vertical="center"/>
    </xf>
    <xf numFmtId="0" fontId="33" fillId="0" borderId="6" xfId="0" applyFont="1" applyBorder="1" applyAlignment="1">
      <alignment horizontal="left" vertical="center"/>
    </xf>
    <xf numFmtId="0" fontId="33" fillId="0" borderId="20" xfId="0" applyFont="1" applyBorder="1" applyAlignment="1">
      <alignment horizontal="left" vertical="center"/>
    </xf>
    <xf numFmtId="165" fontId="33" fillId="0" borderId="28" xfId="197" applyFont="1" applyFill="1" applyBorder="1" applyAlignment="1">
      <alignment horizontal="center" vertical="center" wrapText="1"/>
    </xf>
    <xf numFmtId="165" fontId="33" fillId="0" borderId="18" xfId="197" applyFont="1" applyFill="1" applyBorder="1" applyAlignment="1">
      <alignment horizontal="center" vertical="center" wrapText="1"/>
    </xf>
    <xf numFmtId="0" fontId="82" fillId="0" borderId="0" xfId="0" applyFont="1" applyAlignment="1">
      <alignment horizontal="center" vertical="center" wrapText="1"/>
    </xf>
    <xf numFmtId="0" fontId="8" fillId="0" borderId="0" xfId="0" applyFont="1" applyBorder="1" applyAlignment="1">
      <alignment vertical="top" wrapText="1"/>
    </xf>
    <xf numFmtId="0" fontId="37" fillId="0" borderId="19" xfId="461" applyFont="1" applyBorder="1" applyAlignment="1">
      <alignment vertical="top" wrapText="1"/>
    </xf>
  </cellXfs>
  <cellStyles count="1660">
    <cellStyle name="20% - Accent1" xfId="1" builtinId="30" customBuiltin="1"/>
    <cellStyle name="20% - Accent1 2" xfId="2" xr:uid="{00000000-0005-0000-0000-000001000000}"/>
    <cellStyle name="20% - Accent1 3" xfId="1332" xr:uid="{00000000-0005-0000-0000-000002000000}"/>
    <cellStyle name="20% - Accent2" xfId="3" builtinId="34" customBuiltin="1"/>
    <cellStyle name="20% - Accent2 2" xfId="4" xr:uid="{00000000-0005-0000-0000-000004000000}"/>
    <cellStyle name="20% - Accent2 3" xfId="1333" xr:uid="{00000000-0005-0000-0000-000005000000}"/>
    <cellStyle name="20% - Accent3" xfId="5" builtinId="38" customBuiltin="1"/>
    <cellStyle name="20% - Accent3 2" xfId="6" xr:uid="{00000000-0005-0000-0000-000007000000}"/>
    <cellStyle name="20% - Accent3 3" xfId="1334" xr:uid="{00000000-0005-0000-0000-000008000000}"/>
    <cellStyle name="20% - Accent4" xfId="7" builtinId="42" customBuiltin="1"/>
    <cellStyle name="20% - Accent4 2" xfId="8" xr:uid="{00000000-0005-0000-0000-00000A000000}"/>
    <cellStyle name="20% - Accent4 3" xfId="1335" xr:uid="{00000000-0005-0000-0000-00000B000000}"/>
    <cellStyle name="20% - Accent5" xfId="9" builtinId="46" customBuiltin="1"/>
    <cellStyle name="20% - Accent5 2" xfId="10" xr:uid="{00000000-0005-0000-0000-00000D000000}"/>
    <cellStyle name="20% - Accent5 3" xfId="1336" xr:uid="{00000000-0005-0000-0000-00000E000000}"/>
    <cellStyle name="20% - Accent6" xfId="11" builtinId="50" customBuiltin="1"/>
    <cellStyle name="20% - Accent6 2" xfId="12" xr:uid="{00000000-0005-0000-0000-000010000000}"/>
    <cellStyle name="20% - Accent6 3" xfId="1338" xr:uid="{00000000-0005-0000-0000-000011000000}"/>
    <cellStyle name="40% - Accent1" xfId="13" builtinId="31" customBuiltin="1"/>
    <cellStyle name="40% - Accent1 2" xfId="14" xr:uid="{00000000-0005-0000-0000-000013000000}"/>
    <cellStyle name="40% - Accent1 3" xfId="1339" xr:uid="{00000000-0005-0000-0000-000014000000}"/>
    <cellStyle name="40% - Accent2" xfId="15" builtinId="35" customBuiltin="1"/>
    <cellStyle name="40% - Accent2 2" xfId="16" xr:uid="{00000000-0005-0000-0000-000016000000}"/>
    <cellStyle name="40% - Accent2 3" xfId="1340" xr:uid="{00000000-0005-0000-0000-000017000000}"/>
    <cellStyle name="40% - Accent3" xfId="17" builtinId="39" customBuiltin="1"/>
    <cellStyle name="40% - Accent3 2" xfId="18" xr:uid="{00000000-0005-0000-0000-000019000000}"/>
    <cellStyle name="40% - Accent3 3" xfId="1341" xr:uid="{00000000-0005-0000-0000-00001A000000}"/>
    <cellStyle name="40% - Accent4" xfId="19" builtinId="43" customBuiltin="1"/>
    <cellStyle name="40% - Accent4 2" xfId="20" xr:uid="{00000000-0005-0000-0000-00001C000000}"/>
    <cellStyle name="40% - Accent4 3" xfId="1342" xr:uid="{00000000-0005-0000-0000-00001D000000}"/>
    <cellStyle name="40% - Accent5" xfId="21" builtinId="47" customBuiltin="1"/>
    <cellStyle name="40% - Accent5 2" xfId="22" xr:uid="{00000000-0005-0000-0000-00001F000000}"/>
    <cellStyle name="40% - Accent5 3" xfId="1343" xr:uid="{00000000-0005-0000-0000-000020000000}"/>
    <cellStyle name="40% - Accent6" xfId="23" builtinId="51" customBuiltin="1"/>
    <cellStyle name="40% - Accent6 2" xfId="24" xr:uid="{00000000-0005-0000-0000-000022000000}"/>
    <cellStyle name="40% - Accent6 3" xfId="1344" xr:uid="{00000000-0005-0000-0000-000023000000}"/>
    <cellStyle name="60% - Accent1" xfId="25" builtinId="32" customBuiltin="1"/>
    <cellStyle name="60% - Accent1 2" xfId="26" xr:uid="{00000000-0005-0000-0000-000025000000}"/>
    <cellStyle name="60% - Accent1 3" xfId="1345" xr:uid="{00000000-0005-0000-0000-000026000000}"/>
    <cellStyle name="60% - Accent2" xfId="27" builtinId="36" customBuiltin="1"/>
    <cellStyle name="60% - Accent2 2" xfId="28" xr:uid="{00000000-0005-0000-0000-000028000000}"/>
    <cellStyle name="60% - Accent2 3" xfId="1346" xr:uid="{00000000-0005-0000-0000-000029000000}"/>
    <cellStyle name="60% - Accent3" xfId="29" builtinId="40" customBuiltin="1"/>
    <cellStyle name="60% - Accent3 2" xfId="30" xr:uid="{00000000-0005-0000-0000-00002B000000}"/>
    <cellStyle name="60% - Accent3 3" xfId="1347" xr:uid="{00000000-0005-0000-0000-00002C000000}"/>
    <cellStyle name="60% - Accent4" xfId="31" builtinId="44" customBuiltin="1"/>
    <cellStyle name="60% - Accent4 2" xfId="32" xr:uid="{00000000-0005-0000-0000-00002E000000}"/>
    <cellStyle name="60% - Accent4 3" xfId="1348" xr:uid="{00000000-0005-0000-0000-00002F000000}"/>
    <cellStyle name="60% - Accent5" xfId="33" builtinId="48" customBuiltin="1"/>
    <cellStyle name="60% - Accent5 2" xfId="34" xr:uid="{00000000-0005-0000-0000-000031000000}"/>
    <cellStyle name="60% - Accent5 3" xfId="1349" xr:uid="{00000000-0005-0000-0000-000032000000}"/>
    <cellStyle name="60% - Accent6" xfId="35" builtinId="52" customBuiltin="1"/>
    <cellStyle name="60% - Accent6 2" xfId="36" xr:uid="{00000000-0005-0000-0000-000034000000}"/>
    <cellStyle name="60% - Accent6 3" xfId="1351" xr:uid="{00000000-0005-0000-0000-000035000000}"/>
    <cellStyle name="Accent1" xfId="37" builtinId="29" customBuiltin="1"/>
    <cellStyle name="Accent1 2" xfId="38" xr:uid="{00000000-0005-0000-0000-000037000000}"/>
    <cellStyle name="Accent1 3" xfId="1352" xr:uid="{00000000-0005-0000-0000-000038000000}"/>
    <cellStyle name="Accent2" xfId="39" builtinId="33" customBuiltin="1"/>
    <cellStyle name="Accent2 2" xfId="40" xr:uid="{00000000-0005-0000-0000-00003A000000}"/>
    <cellStyle name="Accent2 3" xfId="1353" xr:uid="{00000000-0005-0000-0000-00003B000000}"/>
    <cellStyle name="Accent3" xfId="41" builtinId="37" customBuiltin="1"/>
    <cellStyle name="Accent3 2" xfId="42" xr:uid="{00000000-0005-0000-0000-00003D000000}"/>
    <cellStyle name="Accent3 3" xfId="1354" xr:uid="{00000000-0005-0000-0000-00003E000000}"/>
    <cellStyle name="Accent4" xfId="43" builtinId="41" customBuiltin="1"/>
    <cellStyle name="Accent4 2" xfId="44" xr:uid="{00000000-0005-0000-0000-000040000000}"/>
    <cellStyle name="Accent4 3" xfId="1355" xr:uid="{00000000-0005-0000-0000-000041000000}"/>
    <cellStyle name="Accent5" xfId="45" builtinId="45" customBuiltin="1"/>
    <cellStyle name="Accent5 2" xfId="46" xr:uid="{00000000-0005-0000-0000-000043000000}"/>
    <cellStyle name="Accent5 3" xfId="1356" xr:uid="{00000000-0005-0000-0000-000044000000}"/>
    <cellStyle name="Accent6" xfId="47" builtinId="49" customBuiltin="1"/>
    <cellStyle name="Accent6 2" xfId="48" xr:uid="{00000000-0005-0000-0000-000046000000}"/>
    <cellStyle name="Accent6 3" xfId="1357" xr:uid="{00000000-0005-0000-0000-000047000000}"/>
    <cellStyle name="Bad" xfId="49" builtinId="27" customBuiltin="1"/>
    <cellStyle name="Bad 2" xfId="50" xr:uid="{00000000-0005-0000-0000-000049000000}"/>
    <cellStyle name="Bad 3" xfId="1358" xr:uid="{00000000-0005-0000-0000-00004A000000}"/>
    <cellStyle name="Calc Currency (0)" xfId="51" xr:uid="{00000000-0005-0000-0000-00004B000000}"/>
    <cellStyle name="Calc Currency (0) 2" xfId="626" xr:uid="{00000000-0005-0000-0000-00004C000000}"/>
    <cellStyle name="Calc Currency (2)" xfId="52" xr:uid="{00000000-0005-0000-0000-00004D000000}"/>
    <cellStyle name="Calc Currency (2) 2" xfId="627" xr:uid="{00000000-0005-0000-0000-00004E000000}"/>
    <cellStyle name="Calc Percent (0)" xfId="53" xr:uid="{00000000-0005-0000-0000-00004F000000}"/>
    <cellStyle name="Calc Percent (0) 2" xfId="628" xr:uid="{00000000-0005-0000-0000-000050000000}"/>
    <cellStyle name="Calc Percent (1)" xfId="54" xr:uid="{00000000-0005-0000-0000-000051000000}"/>
    <cellStyle name="Calc Percent (1) 2" xfId="629" xr:uid="{00000000-0005-0000-0000-000052000000}"/>
    <cellStyle name="Calc Percent (2)" xfId="55" xr:uid="{00000000-0005-0000-0000-000053000000}"/>
    <cellStyle name="Calc Percent (2) 2" xfId="630" xr:uid="{00000000-0005-0000-0000-000054000000}"/>
    <cellStyle name="Calc Units (0)" xfId="56" xr:uid="{00000000-0005-0000-0000-000055000000}"/>
    <cellStyle name="Calc Units (0) 2" xfId="631" xr:uid="{00000000-0005-0000-0000-000056000000}"/>
    <cellStyle name="Calc Units (1)" xfId="57" xr:uid="{00000000-0005-0000-0000-000057000000}"/>
    <cellStyle name="Calc Units (1) 2" xfId="632" xr:uid="{00000000-0005-0000-0000-000058000000}"/>
    <cellStyle name="Calc Units (2)" xfId="58" xr:uid="{00000000-0005-0000-0000-000059000000}"/>
    <cellStyle name="Calc Units (2) 2" xfId="633" xr:uid="{00000000-0005-0000-0000-00005A000000}"/>
    <cellStyle name="Calculation" xfId="59" builtinId="22" customBuiltin="1"/>
    <cellStyle name="Calculation 2" xfId="60" xr:uid="{00000000-0005-0000-0000-00005C000000}"/>
    <cellStyle name="Calculation 3" xfId="1360" xr:uid="{00000000-0005-0000-0000-00005D000000}"/>
    <cellStyle name="Check Cell" xfId="61" builtinId="23" customBuiltin="1"/>
    <cellStyle name="Check Cell 2" xfId="62" xr:uid="{00000000-0005-0000-0000-00005F000000}"/>
    <cellStyle name="Check Cell 3" xfId="1361" xr:uid="{00000000-0005-0000-0000-000060000000}"/>
    <cellStyle name="Comma  - Style1" xfId="63" xr:uid="{00000000-0005-0000-0000-000061000000}"/>
    <cellStyle name="Comma  - Style1 2" xfId="635" xr:uid="{00000000-0005-0000-0000-000062000000}"/>
    <cellStyle name="Comma  - Style2" xfId="64" xr:uid="{00000000-0005-0000-0000-000063000000}"/>
    <cellStyle name="Comma  - Style2 2" xfId="636" xr:uid="{00000000-0005-0000-0000-000064000000}"/>
    <cellStyle name="Comma  - Style3" xfId="65" xr:uid="{00000000-0005-0000-0000-000065000000}"/>
    <cellStyle name="Comma  - Style3 2" xfId="637" xr:uid="{00000000-0005-0000-0000-000066000000}"/>
    <cellStyle name="Comma  - Style4" xfId="66" xr:uid="{00000000-0005-0000-0000-000067000000}"/>
    <cellStyle name="Comma  - Style4 2" xfId="638" xr:uid="{00000000-0005-0000-0000-000068000000}"/>
    <cellStyle name="Comma  - Style5" xfId="67" xr:uid="{00000000-0005-0000-0000-000069000000}"/>
    <cellStyle name="Comma  - Style5 2" xfId="639" xr:uid="{00000000-0005-0000-0000-00006A000000}"/>
    <cellStyle name="Comma  - Style6" xfId="68" xr:uid="{00000000-0005-0000-0000-00006B000000}"/>
    <cellStyle name="Comma  - Style6 2" xfId="640" xr:uid="{00000000-0005-0000-0000-00006C000000}"/>
    <cellStyle name="Comma  - Style7" xfId="69" xr:uid="{00000000-0005-0000-0000-00006D000000}"/>
    <cellStyle name="Comma  - Style7 2" xfId="641" xr:uid="{00000000-0005-0000-0000-00006E000000}"/>
    <cellStyle name="Comma  - Style8" xfId="70" xr:uid="{00000000-0005-0000-0000-00006F000000}"/>
    <cellStyle name="Comma  - Style8 2" xfId="642" xr:uid="{00000000-0005-0000-0000-000070000000}"/>
    <cellStyle name="Comma [00]" xfId="71" xr:uid="{00000000-0005-0000-0000-000071000000}"/>
    <cellStyle name="Comma [00] 2" xfId="643" xr:uid="{00000000-0005-0000-0000-000072000000}"/>
    <cellStyle name="Comma 10" xfId="72" xr:uid="{00000000-0005-0000-0000-000073000000}"/>
    <cellStyle name="Comma 10 2" xfId="644" xr:uid="{00000000-0005-0000-0000-000074000000}"/>
    <cellStyle name="Comma 11" xfId="73" xr:uid="{00000000-0005-0000-0000-000075000000}"/>
    <cellStyle name="Comma 11 2" xfId="645" xr:uid="{00000000-0005-0000-0000-000076000000}"/>
    <cellStyle name="Comma 12" xfId="74" xr:uid="{00000000-0005-0000-0000-000077000000}"/>
    <cellStyle name="Comma 12 2" xfId="646" xr:uid="{00000000-0005-0000-0000-000078000000}"/>
    <cellStyle name="Comma 13" xfId="75" xr:uid="{00000000-0005-0000-0000-000079000000}"/>
    <cellStyle name="Comma 13 2" xfId="647" xr:uid="{00000000-0005-0000-0000-00007A000000}"/>
    <cellStyle name="Comma 14" xfId="76" xr:uid="{00000000-0005-0000-0000-00007B000000}"/>
    <cellStyle name="Comma 14 2" xfId="648" xr:uid="{00000000-0005-0000-0000-00007C000000}"/>
    <cellStyle name="Comma 15" xfId="77" xr:uid="{00000000-0005-0000-0000-00007D000000}"/>
    <cellStyle name="Comma 15 2" xfId="649" xr:uid="{00000000-0005-0000-0000-00007E000000}"/>
    <cellStyle name="Comma 16" xfId="78" xr:uid="{00000000-0005-0000-0000-00007F000000}"/>
    <cellStyle name="Comma 16 2" xfId="650" xr:uid="{00000000-0005-0000-0000-000080000000}"/>
    <cellStyle name="Comma 17" xfId="79" xr:uid="{00000000-0005-0000-0000-000081000000}"/>
    <cellStyle name="Comma 17 2" xfId="651" xr:uid="{00000000-0005-0000-0000-000082000000}"/>
    <cellStyle name="Comma 18" xfId="80" xr:uid="{00000000-0005-0000-0000-000083000000}"/>
    <cellStyle name="Comma 18 2" xfId="652" xr:uid="{00000000-0005-0000-0000-000084000000}"/>
    <cellStyle name="Comma 19" xfId="81" xr:uid="{00000000-0005-0000-0000-000085000000}"/>
    <cellStyle name="Comma 19 2" xfId="653" xr:uid="{00000000-0005-0000-0000-000086000000}"/>
    <cellStyle name="Comma 2" xfId="82" xr:uid="{00000000-0005-0000-0000-000087000000}"/>
    <cellStyle name="Comma 2 10" xfId="1634" xr:uid="{00000000-0005-0000-0000-000088000000}"/>
    <cellStyle name="Comma 2 11" xfId="1653" xr:uid="{7F0CDD98-1030-40BF-8805-508F293659BB}"/>
    <cellStyle name="Comma 2 2" xfId="83" xr:uid="{00000000-0005-0000-0000-000089000000}"/>
    <cellStyle name="Comma 2 2 2" xfId="655" xr:uid="{00000000-0005-0000-0000-00008A000000}"/>
    <cellStyle name="Comma 2 2 2 2" xfId="1166" xr:uid="{00000000-0005-0000-0000-00008B000000}"/>
    <cellStyle name="Comma 2 2 2 2 2" xfId="1101" xr:uid="{00000000-0005-0000-0000-00008C000000}"/>
    <cellStyle name="Comma 2 2 2 2 3" xfId="1036" xr:uid="{00000000-0005-0000-0000-00008D000000}"/>
    <cellStyle name="Comma 2 2 2 3" xfId="1150" xr:uid="{00000000-0005-0000-0000-00008E000000}"/>
    <cellStyle name="Comma 2 2 2 3 2" xfId="1085" xr:uid="{00000000-0005-0000-0000-00008F000000}"/>
    <cellStyle name="Comma 2 2 2 3 3" xfId="1020" xr:uid="{00000000-0005-0000-0000-000090000000}"/>
    <cellStyle name="Comma 2 2 2 4" xfId="1118" xr:uid="{00000000-0005-0000-0000-000091000000}"/>
    <cellStyle name="Comma 2 2 2 4 2" xfId="1053" xr:uid="{00000000-0005-0000-0000-000092000000}"/>
    <cellStyle name="Comma 2 2 2 5" xfId="1134" xr:uid="{00000000-0005-0000-0000-000093000000}"/>
    <cellStyle name="Comma 2 2 2 6" xfId="1069" xr:uid="{00000000-0005-0000-0000-000094000000}"/>
    <cellStyle name="Comma 2 2 2 7" xfId="1183" xr:uid="{00000000-0005-0000-0000-000095000000}"/>
    <cellStyle name="Comma 2 2 2 8" xfId="1654" xr:uid="{45E80D54-9B04-45FB-A25B-FED9647E1973}"/>
    <cellStyle name="Comma 2 2 3" xfId="1174" xr:uid="{00000000-0005-0000-0000-000096000000}"/>
    <cellStyle name="Comma 2 2 3 2" xfId="1109" xr:uid="{00000000-0005-0000-0000-000097000000}"/>
    <cellStyle name="Comma 2 2 3 3" xfId="1044" xr:uid="{00000000-0005-0000-0000-000098000000}"/>
    <cellStyle name="Comma 2 2 4" xfId="1158" xr:uid="{00000000-0005-0000-0000-000099000000}"/>
    <cellStyle name="Comma 2 2 4 2" xfId="1093" xr:uid="{00000000-0005-0000-0000-00009A000000}"/>
    <cellStyle name="Comma 2 2 4 3" xfId="1028" xr:uid="{00000000-0005-0000-0000-00009B000000}"/>
    <cellStyle name="Comma 2 2 5" xfId="1126" xr:uid="{00000000-0005-0000-0000-00009C000000}"/>
    <cellStyle name="Comma 2 2 5 2" xfId="1061" xr:uid="{00000000-0005-0000-0000-00009D000000}"/>
    <cellStyle name="Comma 2 2 6" xfId="1142" xr:uid="{00000000-0005-0000-0000-00009E000000}"/>
    <cellStyle name="Comma 2 2 7" xfId="1077" xr:uid="{00000000-0005-0000-0000-00009F000000}"/>
    <cellStyle name="Comma 2 2 8" xfId="1191" xr:uid="{00000000-0005-0000-0000-0000A0000000}"/>
    <cellStyle name="Comma 2 3" xfId="84" xr:uid="{00000000-0005-0000-0000-0000A1000000}"/>
    <cellStyle name="Comma 2 3 2" xfId="656" xr:uid="{00000000-0005-0000-0000-0000A2000000}"/>
    <cellStyle name="Comma 2 3 2 2" xfId="1105" xr:uid="{00000000-0005-0000-0000-0000A3000000}"/>
    <cellStyle name="Comma 2 3 2 3" xfId="1040" xr:uid="{00000000-0005-0000-0000-0000A4000000}"/>
    <cellStyle name="Comma 2 3 2 4" xfId="1170" xr:uid="{00000000-0005-0000-0000-0000A5000000}"/>
    <cellStyle name="Comma 2 3 3" xfId="1154" xr:uid="{00000000-0005-0000-0000-0000A6000000}"/>
    <cellStyle name="Comma 2 3 3 2" xfId="1089" xr:uid="{00000000-0005-0000-0000-0000A7000000}"/>
    <cellStyle name="Comma 2 3 3 3" xfId="1024" xr:uid="{00000000-0005-0000-0000-0000A8000000}"/>
    <cellStyle name="Comma 2 3 4" xfId="1122" xr:uid="{00000000-0005-0000-0000-0000A9000000}"/>
    <cellStyle name="Comma 2 3 4 2" xfId="1057" xr:uid="{00000000-0005-0000-0000-0000AA000000}"/>
    <cellStyle name="Comma 2 3 5" xfId="1138" xr:uid="{00000000-0005-0000-0000-0000AB000000}"/>
    <cellStyle name="Comma 2 3 6" xfId="1073" xr:uid="{00000000-0005-0000-0000-0000AC000000}"/>
    <cellStyle name="Comma 2 3 7" xfId="1187" xr:uid="{00000000-0005-0000-0000-0000AD000000}"/>
    <cellStyle name="Comma 2 4" xfId="85" xr:uid="{00000000-0005-0000-0000-0000AE000000}"/>
    <cellStyle name="Comma 2 4 2" xfId="657" xr:uid="{00000000-0005-0000-0000-0000AF000000}"/>
    <cellStyle name="Comma 2 4 2 2" xfId="1113" xr:uid="{00000000-0005-0000-0000-0000B0000000}"/>
    <cellStyle name="Comma 2 4 3" xfId="1048" xr:uid="{00000000-0005-0000-0000-0000B1000000}"/>
    <cellStyle name="Comma 2 4 4" xfId="1178" xr:uid="{00000000-0005-0000-0000-0000B2000000}"/>
    <cellStyle name="Comma 2 5" xfId="654" xr:uid="{00000000-0005-0000-0000-0000B3000000}"/>
    <cellStyle name="Comma 2 5 2" xfId="1097" xr:uid="{00000000-0005-0000-0000-0000B4000000}"/>
    <cellStyle name="Comma 2 5 3" xfId="1032" xr:uid="{00000000-0005-0000-0000-0000B5000000}"/>
    <cellStyle name="Comma 2 5 4" xfId="1162" xr:uid="{00000000-0005-0000-0000-0000B6000000}"/>
    <cellStyle name="Comma 2 6" xfId="1130" xr:uid="{00000000-0005-0000-0000-0000B7000000}"/>
    <cellStyle name="Comma 2 6 2" xfId="1065" xr:uid="{00000000-0005-0000-0000-0000B8000000}"/>
    <cellStyle name="Comma 2 7" xfId="1146" xr:uid="{00000000-0005-0000-0000-0000B9000000}"/>
    <cellStyle name="Comma 2 8" xfId="1081" xr:uid="{00000000-0005-0000-0000-0000BA000000}"/>
    <cellStyle name="Comma 2 9" xfId="1199" xr:uid="{00000000-0005-0000-0000-0000BB000000}"/>
    <cellStyle name="Comma 20" xfId="86" xr:uid="{00000000-0005-0000-0000-0000BC000000}"/>
    <cellStyle name="Comma 20 2" xfId="658" xr:uid="{00000000-0005-0000-0000-0000BD000000}"/>
    <cellStyle name="Comma 21" xfId="87" xr:uid="{00000000-0005-0000-0000-0000BE000000}"/>
    <cellStyle name="Comma 21 2" xfId="659" xr:uid="{00000000-0005-0000-0000-0000BF000000}"/>
    <cellStyle name="Comma 22" xfId="88" xr:uid="{00000000-0005-0000-0000-0000C0000000}"/>
    <cellStyle name="Comma 22 2" xfId="660" xr:uid="{00000000-0005-0000-0000-0000C1000000}"/>
    <cellStyle name="Comma 23" xfId="89" xr:uid="{00000000-0005-0000-0000-0000C2000000}"/>
    <cellStyle name="Comma 23 2" xfId="661" xr:uid="{00000000-0005-0000-0000-0000C3000000}"/>
    <cellStyle name="Comma 24" xfId="90" xr:uid="{00000000-0005-0000-0000-0000C4000000}"/>
    <cellStyle name="Comma 24 2" xfId="662" xr:uid="{00000000-0005-0000-0000-0000C5000000}"/>
    <cellStyle name="Comma 25" xfId="91" xr:uid="{00000000-0005-0000-0000-0000C6000000}"/>
    <cellStyle name="Comma 25 2" xfId="663" xr:uid="{00000000-0005-0000-0000-0000C7000000}"/>
    <cellStyle name="Comma 26" xfId="92" xr:uid="{00000000-0005-0000-0000-0000C8000000}"/>
    <cellStyle name="Comma 26 2" xfId="664" xr:uid="{00000000-0005-0000-0000-0000C9000000}"/>
    <cellStyle name="Comma 27" xfId="93" xr:uid="{00000000-0005-0000-0000-0000CA000000}"/>
    <cellStyle name="Comma 27 2" xfId="665" xr:uid="{00000000-0005-0000-0000-0000CB000000}"/>
    <cellStyle name="Comma 28" xfId="94" xr:uid="{00000000-0005-0000-0000-0000CC000000}"/>
    <cellStyle name="Comma 28 2" xfId="666" xr:uid="{00000000-0005-0000-0000-0000CD000000}"/>
    <cellStyle name="Comma 29" xfId="95" xr:uid="{00000000-0005-0000-0000-0000CE000000}"/>
    <cellStyle name="Comma 29 2" xfId="667" xr:uid="{00000000-0005-0000-0000-0000CF000000}"/>
    <cellStyle name="Comma 3" xfId="96" xr:uid="{00000000-0005-0000-0000-0000D0000000}"/>
    <cellStyle name="Comma 3 2" xfId="668" xr:uid="{00000000-0005-0000-0000-0000D1000000}"/>
    <cellStyle name="Comma 3 2 2" xfId="1652" xr:uid="{438F0954-789B-4766-BDC8-769A5A934F09}"/>
    <cellStyle name="Comma 3 3" xfId="1201" xr:uid="{00000000-0005-0000-0000-0000D2000000}"/>
    <cellStyle name="Comma 30" xfId="97" xr:uid="{00000000-0005-0000-0000-0000D3000000}"/>
    <cellStyle name="Comma 30 2" xfId="669" xr:uid="{00000000-0005-0000-0000-0000D4000000}"/>
    <cellStyle name="Comma 31" xfId="98" xr:uid="{00000000-0005-0000-0000-0000D5000000}"/>
    <cellStyle name="Comma 31 2" xfId="670" xr:uid="{00000000-0005-0000-0000-0000D6000000}"/>
    <cellStyle name="Comma 32" xfId="99" xr:uid="{00000000-0005-0000-0000-0000D7000000}"/>
    <cellStyle name="Comma 32 2" xfId="671" xr:uid="{00000000-0005-0000-0000-0000D8000000}"/>
    <cellStyle name="Comma 33" xfId="100" xr:uid="{00000000-0005-0000-0000-0000D9000000}"/>
    <cellStyle name="Comma 33 2" xfId="672" xr:uid="{00000000-0005-0000-0000-0000DA000000}"/>
    <cellStyle name="Comma 34" xfId="101" xr:uid="{00000000-0005-0000-0000-0000DB000000}"/>
    <cellStyle name="Comma 34 2" xfId="673" xr:uid="{00000000-0005-0000-0000-0000DC000000}"/>
    <cellStyle name="Comma 35" xfId="102" xr:uid="{00000000-0005-0000-0000-0000DD000000}"/>
    <cellStyle name="Comma 35 2" xfId="674" xr:uid="{00000000-0005-0000-0000-0000DE000000}"/>
    <cellStyle name="Comma 36" xfId="103" xr:uid="{00000000-0005-0000-0000-0000DF000000}"/>
    <cellStyle name="Comma 36 2" xfId="675" xr:uid="{00000000-0005-0000-0000-0000E0000000}"/>
    <cellStyle name="Comma 37" xfId="104" xr:uid="{00000000-0005-0000-0000-0000E1000000}"/>
    <cellStyle name="Comma 37 2" xfId="676" xr:uid="{00000000-0005-0000-0000-0000E2000000}"/>
    <cellStyle name="Comma 38" xfId="105" xr:uid="{00000000-0005-0000-0000-0000E3000000}"/>
    <cellStyle name="Comma 38 2" xfId="677" xr:uid="{00000000-0005-0000-0000-0000E4000000}"/>
    <cellStyle name="Comma 39" xfId="106" xr:uid="{00000000-0005-0000-0000-0000E5000000}"/>
    <cellStyle name="Comma 39 2" xfId="678" xr:uid="{00000000-0005-0000-0000-0000E6000000}"/>
    <cellStyle name="Comma 4" xfId="107" xr:uid="{00000000-0005-0000-0000-0000E7000000}"/>
    <cellStyle name="Comma 4 2" xfId="679" xr:uid="{00000000-0005-0000-0000-0000E8000000}"/>
    <cellStyle name="Comma 40" xfId="108" xr:uid="{00000000-0005-0000-0000-0000E9000000}"/>
    <cellStyle name="Comma 40 2" xfId="680" xr:uid="{00000000-0005-0000-0000-0000EA000000}"/>
    <cellStyle name="Comma 41" xfId="109" xr:uid="{00000000-0005-0000-0000-0000EB000000}"/>
    <cellStyle name="Comma 41 2" xfId="681" xr:uid="{00000000-0005-0000-0000-0000EC000000}"/>
    <cellStyle name="Comma 42" xfId="110" xr:uid="{00000000-0005-0000-0000-0000ED000000}"/>
    <cellStyle name="Comma 42 2" xfId="682" xr:uid="{00000000-0005-0000-0000-0000EE000000}"/>
    <cellStyle name="Comma 43" xfId="111" xr:uid="{00000000-0005-0000-0000-0000EF000000}"/>
    <cellStyle name="Comma 43 2" xfId="683" xr:uid="{00000000-0005-0000-0000-0000F0000000}"/>
    <cellStyle name="Comma 44" xfId="112" xr:uid="{00000000-0005-0000-0000-0000F1000000}"/>
    <cellStyle name="Comma 44 2" xfId="684" xr:uid="{00000000-0005-0000-0000-0000F2000000}"/>
    <cellStyle name="Comma 45" xfId="113" xr:uid="{00000000-0005-0000-0000-0000F3000000}"/>
    <cellStyle name="Comma 45 2" xfId="685" xr:uid="{00000000-0005-0000-0000-0000F4000000}"/>
    <cellStyle name="Comma 46" xfId="634" xr:uid="{00000000-0005-0000-0000-0000F5000000}"/>
    <cellStyle name="Comma 46 2" xfId="1325" xr:uid="{00000000-0005-0000-0000-0000F6000000}"/>
    <cellStyle name="Comma 47" xfId="1317" xr:uid="{00000000-0005-0000-0000-0000F7000000}"/>
    <cellStyle name="Comma 47 2" xfId="1510" xr:uid="{00000000-0005-0000-0000-0000F8000000}"/>
    <cellStyle name="Comma 47 3" xfId="1603" xr:uid="{00000000-0005-0000-0000-0000F9000000}"/>
    <cellStyle name="Comma 48" xfId="1195" xr:uid="{00000000-0005-0000-0000-0000FA000000}"/>
    <cellStyle name="Comma 48 2" xfId="1515" xr:uid="{00000000-0005-0000-0000-0000FB000000}"/>
    <cellStyle name="Comma 48 3" xfId="1604" xr:uid="{00000000-0005-0000-0000-0000FC000000}"/>
    <cellStyle name="Comma 49" xfId="1320" xr:uid="{00000000-0005-0000-0000-0000FD000000}"/>
    <cellStyle name="Comma 49 2" xfId="1528" xr:uid="{00000000-0005-0000-0000-0000FE000000}"/>
    <cellStyle name="Comma 49 3" xfId="1607" xr:uid="{00000000-0005-0000-0000-0000FF000000}"/>
    <cellStyle name="Comma 5" xfId="114" xr:uid="{00000000-0005-0000-0000-000000010000}"/>
    <cellStyle name="Comma 5 2" xfId="115" xr:uid="{00000000-0005-0000-0000-000001010000}"/>
    <cellStyle name="Comma 5 2 2" xfId="687" xr:uid="{00000000-0005-0000-0000-000002010000}"/>
    <cellStyle name="Comma 5 3" xfId="116" xr:uid="{00000000-0005-0000-0000-000003010000}"/>
    <cellStyle name="Comma 5 3 2" xfId="688" xr:uid="{00000000-0005-0000-0000-000004010000}"/>
    <cellStyle name="Comma 5 4" xfId="117" xr:uid="{00000000-0005-0000-0000-000005010000}"/>
    <cellStyle name="Comma 5 4 2" xfId="689" xr:uid="{00000000-0005-0000-0000-000006010000}"/>
    <cellStyle name="Comma 5 5" xfId="686" xr:uid="{00000000-0005-0000-0000-000007010000}"/>
    <cellStyle name="Comma 50" xfId="505" xr:uid="{00000000-0005-0000-0000-000008010000}"/>
    <cellStyle name="Comma 51" xfId="624" xr:uid="{00000000-0005-0000-0000-000009010000}"/>
    <cellStyle name="Comma 52" xfId="1327" xr:uid="{00000000-0005-0000-0000-00000A010000}"/>
    <cellStyle name="Comma 53" xfId="1527" xr:uid="{00000000-0005-0000-0000-00000B010000}"/>
    <cellStyle name="Comma 54" xfId="1561" xr:uid="{00000000-0005-0000-0000-00000C010000}"/>
    <cellStyle name="Comma 55" xfId="1526" xr:uid="{00000000-0005-0000-0000-00000D010000}"/>
    <cellStyle name="Comma 56" xfId="1562" xr:uid="{00000000-0005-0000-0000-00000E010000}"/>
    <cellStyle name="Comma 57" xfId="1525" xr:uid="{00000000-0005-0000-0000-00000F010000}"/>
    <cellStyle name="Comma 58" xfId="1563" xr:uid="{00000000-0005-0000-0000-000010010000}"/>
    <cellStyle name="Comma 59" xfId="1524" xr:uid="{00000000-0005-0000-0000-000011010000}"/>
    <cellStyle name="Comma 6" xfId="118" xr:uid="{00000000-0005-0000-0000-000012010000}"/>
    <cellStyle name="Comma 6 2" xfId="119" xr:uid="{00000000-0005-0000-0000-000013010000}"/>
    <cellStyle name="Comma 6 2 2" xfId="691" xr:uid="{00000000-0005-0000-0000-000014010000}"/>
    <cellStyle name="Comma 6 3" xfId="120" xr:uid="{00000000-0005-0000-0000-000015010000}"/>
    <cellStyle name="Comma 6 3 2" xfId="692" xr:uid="{00000000-0005-0000-0000-000016010000}"/>
    <cellStyle name="Comma 6 4" xfId="121" xr:uid="{00000000-0005-0000-0000-000017010000}"/>
    <cellStyle name="Comma 6 4 2" xfId="693" xr:uid="{00000000-0005-0000-0000-000018010000}"/>
    <cellStyle name="Comma 6 5" xfId="690" xr:uid="{00000000-0005-0000-0000-000019010000}"/>
    <cellStyle name="Comma 60" xfId="1559" xr:uid="{00000000-0005-0000-0000-00001A010000}"/>
    <cellStyle name="Comma 61" xfId="1523" xr:uid="{00000000-0005-0000-0000-00001B010000}"/>
    <cellStyle name="Comma 62" xfId="1560" xr:uid="{00000000-0005-0000-0000-00001C010000}"/>
    <cellStyle name="Comma 63" xfId="1522" xr:uid="{00000000-0005-0000-0000-00001D010000}"/>
    <cellStyle name="Comma 64" xfId="1588" xr:uid="{00000000-0005-0000-0000-00001E010000}"/>
    <cellStyle name="Comma 64 2" xfId="1624" xr:uid="{00000000-0005-0000-0000-00001F010000}"/>
    <cellStyle name="Comma 65" xfId="1591" xr:uid="{00000000-0005-0000-0000-000020010000}"/>
    <cellStyle name="Comma 66" xfId="1590" xr:uid="{00000000-0005-0000-0000-000021010000}"/>
    <cellStyle name="Comma 67" xfId="1637" xr:uid="{00000000-0005-0000-0000-000022010000}"/>
    <cellStyle name="Comma 68" xfId="1648" xr:uid="{82390F72-41A9-430F-83F5-EBB11D07808A}"/>
    <cellStyle name="Comma 69" xfId="1655" xr:uid="{5B783EA9-2661-4011-83D4-4C41076178E9}"/>
    <cellStyle name="Comma 7" xfId="122" xr:uid="{00000000-0005-0000-0000-000023010000}"/>
    <cellStyle name="Comma 7 10" xfId="1628" xr:uid="{00000000-0005-0000-0000-000024010000}"/>
    <cellStyle name="Comma 7 2" xfId="123" xr:uid="{00000000-0005-0000-0000-000025010000}"/>
    <cellStyle name="Comma 7 2 2" xfId="124" xr:uid="{00000000-0005-0000-0000-000026010000}"/>
    <cellStyle name="Comma 7 2 2 2" xfId="125" xr:uid="{00000000-0005-0000-0000-000027010000}"/>
    <cellStyle name="Comma 7 2 2 2 2" xfId="697" xr:uid="{00000000-0005-0000-0000-000028010000}"/>
    <cellStyle name="Comma 7 2 2 2 3" xfId="510" xr:uid="{00000000-0005-0000-0000-000029010000}"/>
    <cellStyle name="Comma 7 2 2 2 4" xfId="1371" xr:uid="{00000000-0005-0000-0000-00002A010000}"/>
    <cellStyle name="Comma 7 2 2 3" xfId="696" xr:uid="{00000000-0005-0000-0000-00002B010000}"/>
    <cellStyle name="Comma 7 2 2 4" xfId="509" xr:uid="{00000000-0005-0000-0000-00002C010000}"/>
    <cellStyle name="Comma 7 2 2 5" xfId="1370" xr:uid="{00000000-0005-0000-0000-00002D010000}"/>
    <cellStyle name="Comma 7 2 3" xfId="126" xr:uid="{00000000-0005-0000-0000-00002E010000}"/>
    <cellStyle name="Comma 7 2 3 2" xfId="127" xr:uid="{00000000-0005-0000-0000-00002F010000}"/>
    <cellStyle name="Comma 7 2 3 2 2" xfId="699" xr:uid="{00000000-0005-0000-0000-000030010000}"/>
    <cellStyle name="Comma 7 2 3 2 3" xfId="512" xr:uid="{00000000-0005-0000-0000-000031010000}"/>
    <cellStyle name="Comma 7 2 3 2 4" xfId="1373" xr:uid="{00000000-0005-0000-0000-000032010000}"/>
    <cellStyle name="Comma 7 2 3 3" xfId="698" xr:uid="{00000000-0005-0000-0000-000033010000}"/>
    <cellStyle name="Comma 7 2 3 4" xfId="511" xr:uid="{00000000-0005-0000-0000-000034010000}"/>
    <cellStyle name="Comma 7 2 3 5" xfId="1372" xr:uid="{00000000-0005-0000-0000-000035010000}"/>
    <cellStyle name="Comma 7 2 4" xfId="128" xr:uid="{00000000-0005-0000-0000-000036010000}"/>
    <cellStyle name="Comma 7 2 4 2" xfId="700" xr:uid="{00000000-0005-0000-0000-000037010000}"/>
    <cellStyle name="Comma 7 2 4 3" xfId="513" xr:uid="{00000000-0005-0000-0000-000038010000}"/>
    <cellStyle name="Comma 7 2 4 4" xfId="1374" xr:uid="{00000000-0005-0000-0000-000039010000}"/>
    <cellStyle name="Comma 7 2 5" xfId="695" xr:uid="{00000000-0005-0000-0000-00003A010000}"/>
    <cellStyle name="Comma 7 2 6" xfId="508" xr:uid="{00000000-0005-0000-0000-00003B010000}"/>
    <cellStyle name="Comma 7 2 7" xfId="1369" xr:uid="{00000000-0005-0000-0000-00003C010000}"/>
    <cellStyle name="Comma 7 3" xfId="129" xr:uid="{00000000-0005-0000-0000-00003D010000}"/>
    <cellStyle name="Comma 7 3 2" xfId="130" xr:uid="{00000000-0005-0000-0000-00003E010000}"/>
    <cellStyle name="Comma 7 3 2 2" xfId="131" xr:uid="{00000000-0005-0000-0000-00003F010000}"/>
    <cellStyle name="Comma 7 3 2 2 2" xfId="703" xr:uid="{00000000-0005-0000-0000-000040010000}"/>
    <cellStyle name="Comma 7 3 2 2 3" xfId="516" xr:uid="{00000000-0005-0000-0000-000041010000}"/>
    <cellStyle name="Comma 7 3 2 2 4" xfId="1377" xr:uid="{00000000-0005-0000-0000-000042010000}"/>
    <cellStyle name="Comma 7 3 2 3" xfId="702" xr:uid="{00000000-0005-0000-0000-000043010000}"/>
    <cellStyle name="Comma 7 3 2 4" xfId="515" xr:uid="{00000000-0005-0000-0000-000044010000}"/>
    <cellStyle name="Comma 7 3 2 5" xfId="1376" xr:uid="{00000000-0005-0000-0000-000045010000}"/>
    <cellStyle name="Comma 7 3 3" xfId="132" xr:uid="{00000000-0005-0000-0000-000046010000}"/>
    <cellStyle name="Comma 7 3 3 2" xfId="704" xr:uid="{00000000-0005-0000-0000-000047010000}"/>
    <cellStyle name="Comma 7 3 3 3" xfId="517" xr:uid="{00000000-0005-0000-0000-000048010000}"/>
    <cellStyle name="Comma 7 3 3 4" xfId="1378" xr:uid="{00000000-0005-0000-0000-000049010000}"/>
    <cellStyle name="Comma 7 3 4" xfId="701" xr:uid="{00000000-0005-0000-0000-00004A010000}"/>
    <cellStyle name="Comma 7 3 5" xfId="514" xr:uid="{00000000-0005-0000-0000-00004B010000}"/>
    <cellStyle name="Comma 7 3 6" xfId="1375" xr:uid="{00000000-0005-0000-0000-00004C010000}"/>
    <cellStyle name="Comma 7 4" xfId="133" xr:uid="{00000000-0005-0000-0000-00004D010000}"/>
    <cellStyle name="Comma 7 4 2" xfId="134" xr:uid="{00000000-0005-0000-0000-00004E010000}"/>
    <cellStyle name="Comma 7 4 2 2" xfId="706" xr:uid="{00000000-0005-0000-0000-00004F010000}"/>
    <cellStyle name="Comma 7 4 2 3" xfId="519" xr:uid="{00000000-0005-0000-0000-000050010000}"/>
    <cellStyle name="Comma 7 4 2 4" xfId="1380" xr:uid="{00000000-0005-0000-0000-000051010000}"/>
    <cellStyle name="Comma 7 4 3" xfId="705" xr:uid="{00000000-0005-0000-0000-000052010000}"/>
    <cellStyle name="Comma 7 4 4" xfId="518" xr:uid="{00000000-0005-0000-0000-000053010000}"/>
    <cellStyle name="Comma 7 4 5" xfId="1379" xr:uid="{00000000-0005-0000-0000-000054010000}"/>
    <cellStyle name="Comma 7 5" xfId="135" xr:uid="{00000000-0005-0000-0000-000055010000}"/>
    <cellStyle name="Comma 7 5 2" xfId="136" xr:uid="{00000000-0005-0000-0000-000056010000}"/>
    <cellStyle name="Comma 7 5 2 2" xfId="708" xr:uid="{00000000-0005-0000-0000-000057010000}"/>
    <cellStyle name="Comma 7 5 2 3" xfId="521" xr:uid="{00000000-0005-0000-0000-000058010000}"/>
    <cellStyle name="Comma 7 5 2 4" xfId="1382" xr:uid="{00000000-0005-0000-0000-000059010000}"/>
    <cellStyle name="Comma 7 5 3" xfId="707" xr:uid="{00000000-0005-0000-0000-00005A010000}"/>
    <cellStyle name="Comma 7 5 4" xfId="520" xr:uid="{00000000-0005-0000-0000-00005B010000}"/>
    <cellStyle name="Comma 7 5 5" xfId="1381" xr:uid="{00000000-0005-0000-0000-00005C010000}"/>
    <cellStyle name="Comma 7 6" xfId="137" xr:uid="{00000000-0005-0000-0000-00005D010000}"/>
    <cellStyle name="Comma 7 6 2" xfId="709" xr:uid="{00000000-0005-0000-0000-00005E010000}"/>
    <cellStyle name="Comma 7 6 3" xfId="522" xr:uid="{00000000-0005-0000-0000-00005F010000}"/>
    <cellStyle name="Comma 7 6 4" xfId="1383" xr:uid="{00000000-0005-0000-0000-000060010000}"/>
    <cellStyle name="Comma 7 7" xfId="694" xr:uid="{00000000-0005-0000-0000-000061010000}"/>
    <cellStyle name="Comma 7 8" xfId="507" xr:uid="{00000000-0005-0000-0000-000062010000}"/>
    <cellStyle name="Comma 7 9" xfId="1368" xr:uid="{00000000-0005-0000-0000-000063010000}"/>
    <cellStyle name="Comma 70" xfId="1659" xr:uid="{5B28D0A7-68BA-4156-90D4-60F305995247}"/>
    <cellStyle name="Comma 8" xfId="138" xr:uid="{00000000-0005-0000-0000-000064010000}"/>
    <cellStyle name="Comma 8 2" xfId="139" xr:uid="{00000000-0005-0000-0000-000065010000}"/>
    <cellStyle name="Comma 8 2 2" xfId="140" xr:uid="{00000000-0005-0000-0000-000066010000}"/>
    <cellStyle name="Comma 8 2 2 2" xfId="141" xr:uid="{00000000-0005-0000-0000-000067010000}"/>
    <cellStyle name="Comma 8 2 2 2 2" xfId="713" xr:uid="{00000000-0005-0000-0000-000068010000}"/>
    <cellStyle name="Comma 8 2 2 2 3" xfId="526" xr:uid="{00000000-0005-0000-0000-000069010000}"/>
    <cellStyle name="Comma 8 2 2 2 4" xfId="1387" xr:uid="{00000000-0005-0000-0000-00006A010000}"/>
    <cellStyle name="Comma 8 2 2 3" xfId="712" xr:uid="{00000000-0005-0000-0000-00006B010000}"/>
    <cellStyle name="Comma 8 2 2 4" xfId="525" xr:uid="{00000000-0005-0000-0000-00006C010000}"/>
    <cellStyle name="Comma 8 2 2 5" xfId="1386" xr:uid="{00000000-0005-0000-0000-00006D010000}"/>
    <cellStyle name="Comma 8 2 3" xfId="142" xr:uid="{00000000-0005-0000-0000-00006E010000}"/>
    <cellStyle name="Comma 8 2 3 2" xfId="143" xr:uid="{00000000-0005-0000-0000-00006F010000}"/>
    <cellStyle name="Comma 8 2 3 2 2" xfId="715" xr:uid="{00000000-0005-0000-0000-000070010000}"/>
    <cellStyle name="Comma 8 2 3 2 3" xfId="528" xr:uid="{00000000-0005-0000-0000-000071010000}"/>
    <cellStyle name="Comma 8 2 3 2 4" xfId="1389" xr:uid="{00000000-0005-0000-0000-000072010000}"/>
    <cellStyle name="Comma 8 2 3 3" xfId="714" xr:uid="{00000000-0005-0000-0000-000073010000}"/>
    <cellStyle name="Comma 8 2 3 4" xfId="527" xr:uid="{00000000-0005-0000-0000-000074010000}"/>
    <cellStyle name="Comma 8 2 3 5" xfId="1388" xr:uid="{00000000-0005-0000-0000-000075010000}"/>
    <cellStyle name="Comma 8 2 4" xfId="144" xr:uid="{00000000-0005-0000-0000-000076010000}"/>
    <cellStyle name="Comma 8 2 4 2" xfId="716" xr:uid="{00000000-0005-0000-0000-000077010000}"/>
    <cellStyle name="Comma 8 2 4 3" xfId="529" xr:uid="{00000000-0005-0000-0000-000078010000}"/>
    <cellStyle name="Comma 8 2 4 4" xfId="1390" xr:uid="{00000000-0005-0000-0000-000079010000}"/>
    <cellStyle name="Comma 8 2 5" xfId="711" xr:uid="{00000000-0005-0000-0000-00007A010000}"/>
    <cellStyle name="Comma 8 2 6" xfId="524" xr:uid="{00000000-0005-0000-0000-00007B010000}"/>
    <cellStyle name="Comma 8 2 7" xfId="1385" xr:uid="{00000000-0005-0000-0000-00007C010000}"/>
    <cellStyle name="Comma 8 3" xfId="145" xr:uid="{00000000-0005-0000-0000-00007D010000}"/>
    <cellStyle name="Comma 8 3 2" xfId="146" xr:uid="{00000000-0005-0000-0000-00007E010000}"/>
    <cellStyle name="Comma 8 3 2 2" xfId="147" xr:uid="{00000000-0005-0000-0000-00007F010000}"/>
    <cellStyle name="Comma 8 3 2 2 2" xfId="719" xr:uid="{00000000-0005-0000-0000-000080010000}"/>
    <cellStyle name="Comma 8 3 2 2 3" xfId="532" xr:uid="{00000000-0005-0000-0000-000081010000}"/>
    <cellStyle name="Comma 8 3 2 2 4" xfId="1393" xr:uid="{00000000-0005-0000-0000-000082010000}"/>
    <cellStyle name="Comma 8 3 2 3" xfId="718" xr:uid="{00000000-0005-0000-0000-000083010000}"/>
    <cellStyle name="Comma 8 3 2 4" xfId="531" xr:uid="{00000000-0005-0000-0000-000084010000}"/>
    <cellStyle name="Comma 8 3 2 5" xfId="1392" xr:uid="{00000000-0005-0000-0000-000085010000}"/>
    <cellStyle name="Comma 8 3 3" xfId="148" xr:uid="{00000000-0005-0000-0000-000086010000}"/>
    <cellStyle name="Comma 8 3 3 2" xfId="720" xr:uid="{00000000-0005-0000-0000-000087010000}"/>
    <cellStyle name="Comma 8 3 3 3" xfId="533" xr:uid="{00000000-0005-0000-0000-000088010000}"/>
    <cellStyle name="Comma 8 3 3 4" xfId="1394" xr:uid="{00000000-0005-0000-0000-000089010000}"/>
    <cellStyle name="Comma 8 3 4" xfId="717" xr:uid="{00000000-0005-0000-0000-00008A010000}"/>
    <cellStyle name="Comma 8 3 5" xfId="530" xr:uid="{00000000-0005-0000-0000-00008B010000}"/>
    <cellStyle name="Comma 8 3 6" xfId="1391" xr:uid="{00000000-0005-0000-0000-00008C010000}"/>
    <cellStyle name="Comma 8 4" xfId="149" xr:uid="{00000000-0005-0000-0000-00008D010000}"/>
    <cellStyle name="Comma 8 4 2" xfId="150" xr:uid="{00000000-0005-0000-0000-00008E010000}"/>
    <cellStyle name="Comma 8 4 2 2" xfId="722" xr:uid="{00000000-0005-0000-0000-00008F010000}"/>
    <cellStyle name="Comma 8 4 2 3" xfId="535" xr:uid="{00000000-0005-0000-0000-000090010000}"/>
    <cellStyle name="Comma 8 4 2 4" xfId="1396" xr:uid="{00000000-0005-0000-0000-000091010000}"/>
    <cellStyle name="Comma 8 4 3" xfId="721" xr:uid="{00000000-0005-0000-0000-000092010000}"/>
    <cellStyle name="Comma 8 4 4" xfId="534" xr:uid="{00000000-0005-0000-0000-000093010000}"/>
    <cellStyle name="Comma 8 4 5" xfId="1395" xr:uid="{00000000-0005-0000-0000-000094010000}"/>
    <cellStyle name="Comma 8 5" xfId="151" xr:uid="{00000000-0005-0000-0000-000095010000}"/>
    <cellStyle name="Comma 8 5 2" xfId="152" xr:uid="{00000000-0005-0000-0000-000096010000}"/>
    <cellStyle name="Comma 8 5 2 2" xfId="724" xr:uid="{00000000-0005-0000-0000-000097010000}"/>
    <cellStyle name="Comma 8 5 2 3" xfId="537" xr:uid="{00000000-0005-0000-0000-000098010000}"/>
    <cellStyle name="Comma 8 5 2 4" xfId="1398" xr:uid="{00000000-0005-0000-0000-000099010000}"/>
    <cellStyle name="Comma 8 5 3" xfId="723" xr:uid="{00000000-0005-0000-0000-00009A010000}"/>
    <cellStyle name="Comma 8 5 4" xfId="536" xr:uid="{00000000-0005-0000-0000-00009B010000}"/>
    <cellStyle name="Comma 8 5 5" xfId="1397" xr:uid="{00000000-0005-0000-0000-00009C010000}"/>
    <cellStyle name="Comma 8 6" xfId="153" xr:uid="{00000000-0005-0000-0000-00009D010000}"/>
    <cellStyle name="Comma 8 6 2" xfId="725" xr:uid="{00000000-0005-0000-0000-00009E010000}"/>
    <cellStyle name="Comma 8 6 3" xfId="538" xr:uid="{00000000-0005-0000-0000-00009F010000}"/>
    <cellStyle name="Comma 8 6 4" xfId="1399" xr:uid="{00000000-0005-0000-0000-0000A0010000}"/>
    <cellStyle name="Comma 8 7" xfId="710" xr:uid="{00000000-0005-0000-0000-0000A1010000}"/>
    <cellStyle name="Comma 8 8" xfId="523" xr:uid="{00000000-0005-0000-0000-0000A2010000}"/>
    <cellStyle name="Comma 8 9" xfId="1384" xr:uid="{00000000-0005-0000-0000-0000A3010000}"/>
    <cellStyle name="Comma 9" xfId="154" xr:uid="{00000000-0005-0000-0000-0000A4010000}"/>
    <cellStyle name="Comma 9 2" xfId="726" xr:uid="{00000000-0005-0000-0000-0000A5010000}"/>
    <cellStyle name="Comma0" xfId="155" xr:uid="{00000000-0005-0000-0000-0000A7010000}"/>
    <cellStyle name="Comma0 10" xfId="727" xr:uid="{00000000-0005-0000-0000-0000A8010000}"/>
    <cellStyle name="Comma0 10 2" xfId="1328" xr:uid="{00000000-0005-0000-0000-0000A9010000}"/>
    <cellStyle name="Comma0 11" xfId="1315" xr:uid="{00000000-0005-0000-0000-0000AA010000}"/>
    <cellStyle name="Comma0 2" xfId="156" xr:uid="{00000000-0005-0000-0000-0000AB010000}"/>
    <cellStyle name="Comma0 2 2" xfId="157" xr:uid="{00000000-0005-0000-0000-0000AC010000}"/>
    <cellStyle name="Comma0 2 2 2" xfId="729" xr:uid="{00000000-0005-0000-0000-0000AD010000}"/>
    <cellStyle name="Comma0 2 3" xfId="158" xr:uid="{00000000-0005-0000-0000-0000AE010000}"/>
    <cellStyle name="Comma0 2 3 2" xfId="730" xr:uid="{00000000-0005-0000-0000-0000AF010000}"/>
    <cellStyle name="Comma0 2 4" xfId="159" xr:uid="{00000000-0005-0000-0000-0000B0010000}"/>
    <cellStyle name="Comma0 2 4 2" xfId="731" xr:uid="{00000000-0005-0000-0000-0000B1010000}"/>
    <cellStyle name="Comma0 2 5" xfId="728" xr:uid="{00000000-0005-0000-0000-0000B2010000}"/>
    <cellStyle name="Comma0 2 6" xfId="1625" xr:uid="{00000000-0005-0000-0000-0000B3010000}"/>
    <cellStyle name="Comma0 2 7" xfId="1633" xr:uid="{00000000-0005-0000-0000-0000B4010000}"/>
    <cellStyle name="Comma0 3" xfId="160" xr:uid="{00000000-0005-0000-0000-0000B5010000}"/>
    <cellStyle name="Comma0 3 2" xfId="161" xr:uid="{00000000-0005-0000-0000-0000B6010000}"/>
    <cellStyle name="Comma0 3 2 2" xfId="733" xr:uid="{00000000-0005-0000-0000-0000B7010000}"/>
    <cellStyle name="Comma0 3 3" xfId="732" xr:uid="{00000000-0005-0000-0000-0000B8010000}"/>
    <cellStyle name="Comma0 4" xfId="162" xr:uid="{00000000-0005-0000-0000-0000B9010000}"/>
    <cellStyle name="Comma0 4 2" xfId="163" xr:uid="{00000000-0005-0000-0000-0000BA010000}"/>
    <cellStyle name="Comma0 4 2 2" xfId="735" xr:uid="{00000000-0005-0000-0000-0000BB010000}"/>
    <cellStyle name="Comma0 4 3" xfId="734" xr:uid="{00000000-0005-0000-0000-0000BC010000}"/>
    <cellStyle name="Comma0 5" xfId="164" xr:uid="{00000000-0005-0000-0000-0000BD010000}"/>
    <cellStyle name="Comma0 5 2" xfId="165" xr:uid="{00000000-0005-0000-0000-0000BE010000}"/>
    <cellStyle name="Comma0 5 2 2" xfId="737" xr:uid="{00000000-0005-0000-0000-0000BF010000}"/>
    <cellStyle name="Comma0 5 3" xfId="736" xr:uid="{00000000-0005-0000-0000-0000C0010000}"/>
    <cellStyle name="Comma0 6" xfId="166" xr:uid="{00000000-0005-0000-0000-0000C1010000}"/>
    <cellStyle name="Comma0 6 2" xfId="167" xr:uid="{00000000-0005-0000-0000-0000C2010000}"/>
    <cellStyle name="Comma0 6 2 2" xfId="739" xr:uid="{00000000-0005-0000-0000-0000C3010000}"/>
    <cellStyle name="Comma0 6 3" xfId="738" xr:uid="{00000000-0005-0000-0000-0000C4010000}"/>
    <cellStyle name="Comma0 7" xfId="168" xr:uid="{00000000-0005-0000-0000-0000C5010000}"/>
    <cellStyle name="Comma0 7 2" xfId="169" xr:uid="{00000000-0005-0000-0000-0000C6010000}"/>
    <cellStyle name="Comma0 7 2 2" xfId="741" xr:uid="{00000000-0005-0000-0000-0000C7010000}"/>
    <cellStyle name="Comma0 7 3" xfId="740" xr:uid="{00000000-0005-0000-0000-0000C8010000}"/>
    <cellStyle name="Comma0 8" xfId="170" xr:uid="{00000000-0005-0000-0000-0000C9010000}"/>
    <cellStyle name="Comma0 8 2" xfId="742" xr:uid="{00000000-0005-0000-0000-0000CA010000}"/>
    <cellStyle name="Comma0 9" xfId="171" xr:uid="{00000000-0005-0000-0000-0000CB010000}"/>
    <cellStyle name="Comma0 9 2" xfId="743" xr:uid="{00000000-0005-0000-0000-0000CC010000}"/>
    <cellStyle name="Comma1" xfId="172" xr:uid="{00000000-0005-0000-0000-0000CD010000}"/>
    <cellStyle name="Comma1 2" xfId="173" xr:uid="{00000000-0005-0000-0000-0000CE010000}"/>
    <cellStyle name="Comma1 2 2" xfId="174" xr:uid="{00000000-0005-0000-0000-0000CF010000}"/>
    <cellStyle name="Comma1 2 2 2" xfId="746" xr:uid="{00000000-0005-0000-0000-0000D0010000}"/>
    <cellStyle name="Comma1 2 3" xfId="745" xr:uid="{00000000-0005-0000-0000-0000D1010000}"/>
    <cellStyle name="Comma1 3" xfId="175" xr:uid="{00000000-0005-0000-0000-0000D2010000}"/>
    <cellStyle name="Comma1 3 2" xfId="176" xr:uid="{00000000-0005-0000-0000-0000D3010000}"/>
    <cellStyle name="Comma1 3 2 2" xfId="748" xr:uid="{00000000-0005-0000-0000-0000D4010000}"/>
    <cellStyle name="Comma1 3 3" xfId="747" xr:uid="{00000000-0005-0000-0000-0000D5010000}"/>
    <cellStyle name="Comma1 4" xfId="177" xr:uid="{00000000-0005-0000-0000-0000D6010000}"/>
    <cellStyle name="Comma1 4 2" xfId="178" xr:uid="{00000000-0005-0000-0000-0000D7010000}"/>
    <cellStyle name="Comma1 4 2 2" xfId="750" xr:uid="{00000000-0005-0000-0000-0000D8010000}"/>
    <cellStyle name="Comma1 4 3" xfId="749" xr:uid="{00000000-0005-0000-0000-0000D9010000}"/>
    <cellStyle name="Comma1 5" xfId="179" xr:uid="{00000000-0005-0000-0000-0000DA010000}"/>
    <cellStyle name="Comma1 5 2" xfId="180" xr:uid="{00000000-0005-0000-0000-0000DB010000}"/>
    <cellStyle name="Comma1 5 2 2" xfId="752" xr:uid="{00000000-0005-0000-0000-0000DC010000}"/>
    <cellStyle name="Comma1 5 3" xfId="751" xr:uid="{00000000-0005-0000-0000-0000DD010000}"/>
    <cellStyle name="Comma1 6" xfId="181" xr:uid="{00000000-0005-0000-0000-0000DE010000}"/>
    <cellStyle name="Comma1 6 2" xfId="182" xr:uid="{00000000-0005-0000-0000-0000DF010000}"/>
    <cellStyle name="Comma1 6 2 2" xfId="754" xr:uid="{00000000-0005-0000-0000-0000E0010000}"/>
    <cellStyle name="Comma1 6 3" xfId="753" xr:uid="{00000000-0005-0000-0000-0000E1010000}"/>
    <cellStyle name="Comma1 7" xfId="183" xr:uid="{00000000-0005-0000-0000-0000E2010000}"/>
    <cellStyle name="Comma1 7 2" xfId="755" xr:uid="{00000000-0005-0000-0000-0000E3010000}"/>
    <cellStyle name="Comma1 8" xfId="744" xr:uid="{00000000-0005-0000-0000-0000E4010000}"/>
    <cellStyle name="Comma1 8 2" xfId="1329" xr:uid="{00000000-0005-0000-0000-0000E5010000}"/>
    <cellStyle name="Comma2" xfId="184" xr:uid="{00000000-0005-0000-0000-0000E6010000}"/>
    <cellStyle name="Comma3" xfId="185" xr:uid="{00000000-0005-0000-0000-0000E7010000}"/>
    <cellStyle name="Comma3 2" xfId="186" xr:uid="{00000000-0005-0000-0000-0000E8010000}"/>
    <cellStyle name="Comma3 2 2" xfId="187" xr:uid="{00000000-0005-0000-0000-0000E9010000}"/>
    <cellStyle name="Comma3 2 2 2" xfId="758" xr:uid="{00000000-0005-0000-0000-0000EA010000}"/>
    <cellStyle name="Comma3 2 3" xfId="757" xr:uid="{00000000-0005-0000-0000-0000EB010000}"/>
    <cellStyle name="Comma3 3" xfId="188" xr:uid="{00000000-0005-0000-0000-0000EC010000}"/>
    <cellStyle name="Comma3 3 2" xfId="189" xr:uid="{00000000-0005-0000-0000-0000ED010000}"/>
    <cellStyle name="Comma3 3 2 2" xfId="760" xr:uid="{00000000-0005-0000-0000-0000EE010000}"/>
    <cellStyle name="Comma3 3 3" xfId="759" xr:uid="{00000000-0005-0000-0000-0000EF010000}"/>
    <cellStyle name="Comma3 4" xfId="190" xr:uid="{00000000-0005-0000-0000-0000F0010000}"/>
    <cellStyle name="Comma3 4 2" xfId="191" xr:uid="{00000000-0005-0000-0000-0000F1010000}"/>
    <cellStyle name="Comma3 4 2 2" xfId="762" xr:uid="{00000000-0005-0000-0000-0000F2010000}"/>
    <cellStyle name="Comma3 4 3" xfId="761" xr:uid="{00000000-0005-0000-0000-0000F3010000}"/>
    <cellStyle name="Comma3 5" xfId="192" xr:uid="{00000000-0005-0000-0000-0000F4010000}"/>
    <cellStyle name="Comma3 5 2" xfId="193" xr:uid="{00000000-0005-0000-0000-0000F5010000}"/>
    <cellStyle name="Comma3 5 2 2" xfId="764" xr:uid="{00000000-0005-0000-0000-0000F6010000}"/>
    <cellStyle name="Comma3 5 3" xfId="763" xr:uid="{00000000-0005-0000-0000-0000F7010000}"/>
    <cellStyle name="Comma3 6" xfId="194" xr:uid="{00000000-0005-0000-0000-0000F8010000}"/>
    <cellStyle name="Comma3 6 2" xfId="195" xr:uid="{00000000-0005-0000-0000-0000F9010000}"/>
    <cellStyle name="Comma3 6 2 2" xfId="766" xr:uid="{00000000-0005-0000-0000-0000FA010000}"/>
    <cellStyle name="Comma3 6 3" xfId="765" xr:uid="{00000000-0005-0000-0000-0000FB010000}"/>
    <cellStyle name="Comma3 7" xfId="196" xr:uid="{00000000-0005-0000-0000-0000FC010000}"/>
    <cellStyle name="Comma3 7 2" xfId="767" xr:uid="{00000000-0005-0000-0000-0000FD010000}"/>
    <cellStyle name="Comma3 8" xfId="756" xr:uid="{00000000-0005-0000-0000-0000FE010000}"/>
    <cellStyle name="Comma3 8 2" xfId="1324" xr:uid="{00000000-0005-0000-0000-0000FF010000}"/>
    <cellStyle name="Currency" xfId="197" builtinId="4"/>
    <cellStyle name="Currency [00]" xfId="198" xr:uid="{00000000-0005-0000-0000-000001020000}"/>
    <cellStyle name="Currency [00] 2" xfId="769" xr:uid="{00000000-0005-0000-0000-000002020000}"/>
    <cellStyle name="Currency 10" xfId="199" xr:uid="{00000000-0005-0000-0000-000003020000}"/>
    <cellStyle name="Currency 10 2" xfId="770" xr:uid="{00000000-0005-0000-0000-000004020000}"/>
    <cellStyle name="Currency 11" xfId="200" xr:uid="{00000000-0005-0000-0000-000005020000}"/>
    <cellStyle name="Currency 11 2" xfId="771" xr:uid="{00000000-0005-0000-0000-000006020000}"/>
    <cellStyle name="Currency 12" xfId="201" xr:uid="{00000000-0005-0000-0000-000007020000}"/>
    <cellStyle name="Currency 12 2" xfId="772" xr:uid="{00000000-0005-0000-0000-000008020000}"/>
    <cellStyle name="Currency 13" xfId="202" xr:uid="{00000000-0005-0000-0000-000009020000}"/>
    <cellStyle name="Currency 13 2" xfId="773" xr:uid="{00000000-0005-0000-0000-00000A020000}"/>
    <cellStyle name="Currency 14" xfId="203" xr:uid="{00000000-0005-0000-0000-00000B020000}"/>
    <cellStyle name="Currency 14 2" xfId="774" xr:uid="{00000000-0005-0000-0000-00000C020000}"/>
    <cellStyle name="Currency 15" xfId="204" xr:uid="{00000000-0005-0000-0000-00000D020000}"/>
    <cellStyle name="Currency 15 2" xfId="775" xr:uid="{00000000-0005-0000-0000-00000E020000}"/>
    <cellStyle name="Currency 16" xfId="205" xr:uid="{00000000-0005-0000-0000-00000F020000}"/>
    <cellStyle name="Currency 16 2" xfId="776" xr:uid="{00000000-0005-0000-0000-000010020000}"/>
    <cellStyle name="Currency 17" xfId="206" xr:uid="{00000000-0005-0000-0000-000011020000}"/>
    <cellStyle name="Currency 17 2" xfId="777" xr:uid="{00000000-0005-0000-0000-000012020000}"/>
    <cellStyle name="Currency 18" xfId="207" xr:uid="{00000000-0005-0000-0000-000013020000}"/>
    <cellStyle name="Currency 18 2" xfId="778" xr:uid="{00000000-0005-0000-0000-000014020000}"/>
    <cellStyle name="Currency 19" xfId="208" xr:uid="{00000000-0005-0000-0000-000015020000}"/>
    <cellStyle name="Currency 19 2" xfId="779" xr:uid="{00000000-0005-0000-0000-000016020000}"/>
    <cellStyle name="Currency 2" xfId="209" xr:uid="{00000000-0005-0000-0000-000017020000}"/>
    <cellStyle name="Currency 2 2" xfId="780" xr:uid="{00000000-0005-0000-0000-000018020000}"/>
    <cellStyle name="Currency 2 2 2" xfId="1182" xr:uid="{00000000-0005-0000-0000-000019020000}"/>
    <cellStyle name="Currency 2 2 2 2" xfId="1165" xr:uid="{00000000-0005-0000-0000-00001A020000}"/>
    <cellStyle name="Currency 2 2 2 2 2" xfId="1100" xr:uid="{00000000-0005-0000-0000-00001B020000}"/>
    <cellStyle name="Currency 2 2 2 2 3" xfId="1035" xr:uid="{00000000-0005-0000-0000-00001C020000}"/>
    <cellStyle name="Currency 2 2 2 3" xfId="1149" xr:uid="{00000000-0005-0000-0000-00001D020000}"/>
    <cellStyle name="Currency 2 2 2 3 2" xfId="1084" xr:uid="{00000000-0005-0000-0000-00001E020000}"/>
    <cellStyle name="Currency 2 2 2 3 3" xfId="1019" xr:uid="{00000000-0005-0000-0000-00001F020000}"/>
    <cellStyle name="Currency 2 2 2 4" xfId="1117" xr:uid="{00000000-0005-0000-0000-000020020000}"/>
    <cellStyle name="Currency 2 2 2 4 2" xfId="1052" xr:uid="{00000000-0005-0000-0000-000021020000}"/>
    <cellStyle name="Currency 2 2 2 5" xfId="1133" xr:uid="{00000000-0005-0000-0000-000022020000}"/>
    <cellStyle name="Currency 2 2 2 6" xfId="1068" xr:uid="{00000000-0005-0000-0000-000023020000}"/>
    <cellStyle name="Currency 2 2 3" xfId="1173" xr:uid="{00000000-0005-0000-0000-000024020000}"/>
    <cellStyle name="Currency 2 2 3 2" xfId="1108" xr:uid="{00000000-0005-0000-0000-000025020000}"/>
    <cellStyle name="Currency 2 2 3 3" xfId="1043" xr:uid="{00000000-0005-0000-0000-000026020000}"/>
    <cellStyle name="Currency 2 2 4" xfId="1157" xr:uid="{00000000-0005-0000-0000-000027020000}"/>
    <cellStyle name="Currency 2 2 4 2" xfId="1092" xr:uid="{00000000-0005-0000-0000-000028020000}"/>
    <cellStyle name="Currency 2 2 4 3" xfId="1027" xr:uid="{00000000-0005-0000-0000-000029020000}"/>
    <cellStyle name="Currency 2 2 5" xfId="1125" xr:uid="{00000000-0005-0000-0000-00002A020000}"/>
    <cellStyle name="Currency 2 2 5 2" xfId="1060" xr:uid="{00000000-0005-0000-0000-00002B020000}"/>
    <cellStyle name="Currency 2 2 6" xfId="1141" xr:uid="{00000000-0005-0000-0000-00002C020000}"/>
    <cellStyle name="Currency 2 2 7" xfId="1076" xr:uid="{00000000-0005-0000-0000-00002D020000}"/>
    <cellStyle name="Currency 2 2 8" xfId="1190" xr:uid="{00000000-0005-0000-0000-00002E020000}"/>
    <cellStyle name="Currency 2 3" xfId="1186" xr:uid="{00000000-0005-0000-0000-00002F020000}"/>
    <cellStyle name="Currency 2 3 2" xfId="1169" xr:uid="{00000000-0005-0000-0000-000030020000}"/>
    <cellStyle name="Currency 2 3 2 2" xfId="1104" xr:uid="{00000000-0005-0000-0000-000031020000}"/>
    <cellStyle name="Currency 2 3 2 3" xfId="1039" xr:uid="{00000000-0005-0000-0000-000032020000}"/>
    <cellStyle name="Currency 2 3 3" xfId="1153" xr:uid="{00000000-0005-0000-0000-000033020000}"/>
    <cellStyle name="Currency 2 3 3 2" xfId="1088" xr:uid="{00000000-0005-0000-0000-000034020000}"/>
    <cellStyle name="Currency 2 3 3 3" xfId="1023" xr:uid="{00000000-0005-0000-0000-000035020000}"/>
    <cellStyle name="Currency 2 3 4" xfId="1121" xr:uid="{00000000-0005-0000-0000-000036020000}"/>
    <cellStyle name="Currency 2 3 4 2" xfId="1056" xr:uid="{00000000-0005-0000-0000-000037020000}"/>
    <cellStyle name="Currency 2 3 5" xfId="1137" xr:uid="{00000000-0005-0000-0000-000038020000}"/>
    <cellStyle name="Currency 2 3 6" xfId="1072" xr:uid="{00000000-0005-0000-0000-000039020000}"/>
    <cellStyle name="Currency 2 4" xfId="1177" xr:uid="{00000000-0005-0000-0000-00003A020000}"/>
    <cellStyle name="Currency 2 4 2" xfId="1112" xr:uid="{00000000-0005-0000-0000-00003B020000}"/>
    <cellStyle name="Currency 2 4 3" xfId="1047" xr:uid="{00000000-0005-0000-0000-00003C020000}"/>
    <cellStyle name="Currency 2 5" xfId="1161" xr:uid="{00000000-0005-0000-0000-00003D020000}"/>
    <cellStyle name="Currency 2 5 2" xfId="1096" xr:uid="{00000000-0005-0000-0000-00003E020000}"/>
    <cellStyle name="Currency 2 5 3" xfId="1031" xr:uid="{00000000-0005-0000-0000-00003F020000}"/>
    <cellStyle name="Currency 2 6" xfId="1129" xr:uid="{00000000-0005-0000-0000-000040020000}"/>
    <cellStyle name="Currency 2 6 2" xfId="1064" xr:uid="{00000000-0005-0000-0000-000041020000}"/>
    <cellStyle name="Currency 2 7" xfId="1145" xr:uid="{00000000-0005-0000-0000-000042020000}"/>
    <cellStyle name="Currency 2 8" xfId="1080" xr:uid="{00000000-0005-0000-0000-000043020000}"/>
    <cellStyle name="Currency 2 9" xfId="1194" xr:uid="{00000000-0005-0000-0000-000044020000}"/>
    <cellStyle name="Currency 20" xfId="210" xr:uid="{00000000-0005-0000-0000-000045020000}"/>
    <cellStyle name="Currency 20 2" xfId="781" xr:uid="{00000000-0005-0000-0000-000046020000}"/>
    <cellStyle name="Currency 21" xfId="211" xr:uid="{00000000-0005-0000-0000-000047020000}"/>
    <cellStyle name="Currency 21 2" xfId="782" xr:uid="{00000000-0005-0000-0000-000048020000}"/>
    <cellStyle name="Currency 22" xfId="212" xr:uid="{00000000-0005-0000-0000-000049020000}"/>
    <cellStyle name="Currency 22 2" xfId="783" xr:uid="{00000000-0005-0000-0000-00004A020000}"/>
    <cellStyle name="Currency 23" xfId="213" xr:uid="{00000000-0005-0000-0000-00004B020000}"/>
    <cellStyle name="Currency 23 2" xfId="784" xr:uid="{00000000-0005-0000-0000-00004C020000}"/>
    <cellStyle name="Currency 24" xfId="214" xr:uid="{00000000-0005-0000-0000-00004D020000}"/>
    <cellStyle name="Currency 24 2" xfId="785" xr:uid="{00000000-0005-0000-0000-00004E020000}"/>
    <cellStyle name="Currency 25" xfId="215" xr:uid="{00000000-0005-0000-0000-00004F020000}"/>
    <cellStyle name="Currency 25 2" xfId="786" xr:uid="{00000000-0005-0000-0000-000050020000}"/>
    <cellStyle name="Currency 26" xfId="216" xr:uid="{00000000-0005-0000-0000-000051020000}"/>
    <cellStyle name="Currency 26 2" xfId="787" xr:uid="{00000000-0005-0000-0000-000052020000}"/>
    <cellStyle name="Currency 27" xfId="217" xr:uid="{00000000-0005-0000-0000-000053020000}"/>
    <cellStyle name="Currency 27 2" xfId="788" xr:uid="{00000000-0005-0000-0000-000054020000}"/>
    <cellStyle name="Currency 28" xfId="218" xr:uid="{00000000-0005-0000-0000-000055020000}"/>
    <cellStyle name="Currency 28 2" xfId="789" xr:uid="{00000000-0005-0000-0000-000056020000}"/>
    <cellStyle name="Currency 29" xfId="219" xr:uid="{00000000-0005-0000-0000-000057020000}"/>
    <cellStyle name="Currency 29 2" xfId="790" xr:uid="{00000000-0005-0000-0000-000058020000}"/>
    <cellStyle name="Currency 3" xfId="220" xr:uid="{00000000-0005-0000-0000-000059020000}"/>
    <cellStyle name="Currency 3 2" xfId="791" xr:uid="{00000000-0005-0000-0000-00005A020000}"/>
    <cellStyle name="Currency 30" xfId="221" xr:uid="{00000000-0005-0000-0000-00005B020000}"/>
    <cellStyle name="Currency 30 2" xfId="792" xr:uid="{00000000-0005-0000-0000-00005C020000}"/>
    <cellStyle name="Currency 31" xfId="222" xr:uid="{00000000-0005-0000-0000-00005D020000}"/>
    <cellStyle name="Currency 31 2" xfId="793" xr:uid="{00000000-0005-0000-0000-00005E020000}"/>
    <cellStyle name="Currency 32" xfId="223" xr:uid="{00000000-0005-0000-0000-00005F020000}"/>
    <cellStyle name="Currency 32 2" xfId="794" xr:uid="{00000000-0005-0000-0000-000060020000}"/>
    <cellStyle name="Currency 33" xfId="224" xr:uid="{00000000-0005-0000-0000-000061020000}"/>
    <cellStyle name="Currency 33 2" xfId="795" xr:uid="{00000000-0005-0000-0000-000062020000}"/>
    <cellStyle name="Currency 34" xfId="225" xr:uid="{00000000-0005-0000-0000-000063020000}"/>
    <cellStyle name="Currency 34 2" xfId="796" xr:uid="{00000000-0005-0000-0000-000064020000}"/>
    <cellStyle name="Currency 35" xfId="226" xr:uid="{00000000-0005-0000-0000-000065020000}"/>
    <cellStyle name="Currency 35 2" xfId="797" xr:uid="{00000000-0005-0000-0000-000066020000}"/>
    <cellStyle name="Currency 36" xfId="227" xr:uid="{00000000-0005-0000-0000-000067020000}"/>
    <cellStyle name="Currency 36 2" xfId="798" xr:uid="{00000000-0005-0000-0000-000068020000}"/>
    <cellStyle name="Currency 37" xfId="228" xr:uid="{00000000-0005-0000-0000-000069020000}"/>
    <cellStyle name="Currency 37 2" xfId="799" xr:uid="{00000000-0005-0000-0000-00006A020000}"/>
    <cellStyle name="Currency 37 3" xfId="1642" xr:uid="{1CA1C254-9464-4D1E-88ED-4AB2A03D2EF6}"/>
    <cellStyle name="Currency 38" xfId="229" xr:uid="{00000000-0005-0000-0000-00006B020000}"/>
    <cellStyle name="Currency 38 2" xfId="800" xr:uid="{00000000-0005-0000-0000-00006C020000}"/>
    <cellStyle name="Currency 39" xfId="230" xr:uid="{00000000-0005-0000-0000-00006D020000}"/>
    <cellStyle name="Currency 39 2" xfId="801" xr:uid="{00000000-0005-0000-0000-00006E020000}"/>
    <cellStyle name="Currency 4" xfId="231" xr:uid="{00000000-0005-0000-0000-00006F020000}"/>
    <cellStyle name="Currency 4 2" xfId="802" xr:uid="{00000000-0005-0000-0000-000070020000}"/>
    <cellStyle name="Currency 40" xfId="232" xr:uid="{00000000-0005-0000-0000-000071020000}"/>
    <cellStyle name="Currency 40 2" xfId="803" xr:uid="{00000000-0005-0000-0000-000072020000}"/>
    <cellStyle name="Currency 41" xfId="768" xr:uid="{00000000-0005-0000-0000-000073020000}"/>
    <cellStyle name="Currency 41 2" xfId="506" xr:uid="{00000000-0005-0000-0000-000074020000}"/>
    <cellStyle name="Currency 42" xfId="539" xr:uid="{00000000-0005-0000-0000-000075020000}"/>
    <cellStyle name="Currency 42 2" xfId="1511" xr:uid="{00000000-0005-0000-0000-000076020000}"/>
    <cellStyle name="Currency 43" xfId="540" xr:uid="{00000000-0005-0000-0000-000077020000}"/>
    <cellStyle name="Currency 43 2" xfId="1514" xr:uid="{00000000-0005-0000-0000-000078020000}"/>
    <cellStyle name="Currency 44" xfId="1326" xr:uid="{00000000-0005-0000-0000-000079020000}"/>
    <cellStyle name="Currency 44 2" xfId="1536" xr:uid="{00000000-0005-0000-0000-00007A020000}"/>
    <cellStyle name="Currency 45" xfId="1554" xr:uid="{00000000-0005-0000-0000-00007B020000}"/>
    <cellStyle name="Currency 46" xfId="1535" xr:uid="{00000000-0005-0000-0000-00007C020000}"/>
    <cellStyle name="Currency 47" xfId="1555" xr:uid="{00000000-0005-0000-0000-00007D020000}"/>
    <cellStyle name="Currency 48" xfId="1534" xr:uid="{00000000-0005-0000-0000-00007E020000}"/>
    <cellStyle name="Currency 49" xfId="1556" xr:uid="{00000000-0005-0000-0000-00007F020000}"/>
    <cellStyle name="Currency 5" xfId="233" xr:uid="{00000000-0005-0000-0000-000080020000}"/>
    <cellStyle name="Currency 5 2" xfId="804" xr:uid="{00000000-0005-0000-0000-000081020000}"/>
    <cellStyle name="Currency 50" xfId="1533" xr:uid="{00000000-0005-0000-0000-000082020000}"/>
    <cellStyle name="Currency 51" xfId="1558" xr:uid="{00000000-0005-0000-0000-000083020000}"/>
    <cellStyle name="Currency 52" xfId="1532" xr:uid="{00000000-0005-0000-0000-000084020000}"/>
    <cellStyle name="Currency 53" xfId="1557" xr:uid="{00000000-0005-0000-0000-000085020000}"/>
    <cellStyle name="Currency 54" xfId="1531" xr:uid="{00000000-0005-0000-0000-000086020000}"/>
    <cellStyle name="Currency 55" xfId="1552" xr:uid="{00000000-0005-0000-0000-000087020000}"/>
    <cellStyle name="Currency 56" xfId="1530" xr:uid="{00000000-0005-0000-0000-000088020000}"/>
    <cellStyle name="Currency 57" xfId="1553" xr:uid="{00000000-0005-0000-0000-000089020000}"/>
    <cellStyle name="Currency 58" xfId="1529" xr:uid="{00000000-0005-0000-0000-00008A020000}"/>
    <cellStyle name="Currency 59" xfId="1586" xr:uid="{00000000-0005-0000-0000-00008B020000}"/>
    <cellStyle name="Currency 6" xfId="234" xr:uid="{00000000-0005-0000-0000-00008C020000}"/>
    <cellStyle name="Currency 6 2" xfId="805" xr:uid="{00000000-0005-0000-0000-00008D020000}"/>
    <cellStyle name="Currency 60" xfId="1612" xr:uid="{00000000-0005-0000-0000-00008E020000}"/>
    <cellStyle name="Currency 61" xfId="1615" xr:uid="{00000000-0005-0000-0000-00008F020000}"/>
    <cellStyle name="Currency 62" xfId="1599" xr:uid="{00000000-0005-0000-0000-000090020000}"/>
    <cellStyle name="Currency 63" xfId="1433" xr:uid="{00000000-0005-0000-0000-000091020000}"/>
    <cellStyle name="Currency 64" xfId="1595" xr:uid="{00000000-0005-0000-0000-000092020000}"/>
    <cellStyle name="Currency 65" xfId="1617" xr:uid="{00000000-0005-0000-0000-000093020000}"/>
    <cellStyle name="Currency 66" xfId="1593" xr:uid="{00000000-0005-0000-0000-000094020000}"/>
    <cellStyle name="Currency 67" xfId="1401" xr:uid="{00000000-0005-0000-0000-000095020000}"/>
    <cellStyle name="Currency 68" xfId="1362" xr:uid="{00000000-0005-0000-0000-000096020000}"/>
    <cellStyle name="Currency 69" xfId="1618" xr:uid="{00000000-0005-0000-0000-000097020000}"/>
    <cellStyle name="Currency 7" xfId="235" xr:uid="{00000000-0005-0000-0000-000098020000}"/>
    <cellStyle name="Currency 7 2" xfId="806" xr:uid="{00000000-0005-0000-0000-000099020000}"/>
    <cellStyle name="Currency 70" xfId="1365" xr:uid="{00000000-0005-0000-0000-00009A020000}"/>
    <cellStyle name="Currency 71" xfId="1619" xr:uid="{00000000-0005-0000-0000-00009B020000}"/>
    <cellStyle name="Currency 72" xfId="1601" xr:uid="{00000000-0005-0000-0000-00009C020000}"/>
    <cellStyle name="Currency 73" xfId="1434" xr:uid="{00000000-0005-0000-0000-00009D020000}"/>
    <cellStyle name="Currency 74" xfId="1415" xr:uid="{00000000-0005-0000-0000-00009E020000}"/>
    <cellStyle name="Currency 75" xfId="1609" xr:uid="{00000000-0005-0000-0000-00009F020000}"/>
    <cellStyle name="Currency 76" xfId="1620" xr:uid="{00000000-0005-0000-0000-0000A0020000}"/>
    <cellStyle name="Currency 77" xfId="1621" xr:uid="{00000000-0005-0000-0000-0000A1020000}"/>
    <cellStyle name="Currency 78" xfId="1337" xr:uid="{00000000-0005-0000-0000-0000A2020000}"/>
    <cellStyle name="Currency 79" xfId="1416" xr:uid="{00000000-0005-0000-0000-0000A3020000}"/>
    <cellStyle name="Currency 8" xfId="236" xr:uid="{00000000-0005-0000-0000-0000A4020000}"/>
    <cellStyle name="Currency 8 2" xfId="807" xr:uid="{00000000-0005-0000-0000-0000A5020000}"/>
    <cellStyle name="Currency 80" xfId="1622" xr:uid="{00000000-0005-0000-0000-0000A6020000}"/>
    <cellStyle name="Currency 81" xfId="1403" xr:uid="{00000000-0005-0000-0000-0000A7020000}"/>
    <cellStyle name="Currency 82" xfId="1626" xr:uid="{00000000-0005-0000-0000-0000A8020000}"/>
    <cellStyle name="Currency 82 2" xfId="1644" xr:uid="{AF7AE9CF-45BC-4666-A97F-C92089CB9F77}"/>
    <cellStyle name="Currency 83" xfId="1640" xr:uid="{CF1D9E4D-FADA-469B-B22A-6D8AD18C4D30}"/>
    <cellStyle name="Currency 9" xfId="237" xr:uid="{00000000-0005-0000-0000-0000A9020000}"/>
    <cellStyle name="Currency 9 2" xfId="808" xr:uid="{00000000-0005-0000-0000-0000AA020000}"/>
    <cellStyle name="Currency0" xfId="238" xr:uid="{00000000-0005-0000-0000-0000AB020000}"/>
    <cellStyle name="Date" xfId="239" xr:uid="{00000000-0005-0000-0000-0000AC020000}"/>
    <cellStyle name="Date 2" xfId="240" xr:uid="{00000000-0005-0000-0000-0000AD020000}"/>
    <cellStyle name="Date Short" xfId="241" xr:uid="{00000000-0005-0000-0000-0000AE020000}"/>
    <cellStyle name="Date_Consultants Pay Cert 1" xfId="242" xr:uid="{00000000-0005-0000-0000-0000AF020000}"/>
    <cellStyle name="Enter Currency (0)" xfId="243" xr:uid="{00000000-0005-0000-0000-0000B0020000}"/>
    <cellStyle name="Enter Currency (0) 2" xfId="809" xr:uid="{00000000-0005-0000-0000-0000B1020000}"/>
    <cellStyle name="Enter Currency (2)" xfId="244" xr:uid="{00000000-0005-0000-0000-0000B2020000}"/>
    <cellStyle name="Enter Currency (2) 2" xfId="810" xr:uid="{00000000-0005-0000-0000-0000B3020000}"/>
    <cellStyle name="Enter Units (0)" xfId="245" xr:uid="{00000000-0005-0000-0000-0000B4020000}"/>
    <cellStyle name="Enter Units (0) 2" xfId="811" xr:uid="{00000000-0005-0000-0000-0000B5020000}"/>
    <cellStyle name="Enter Units (1)" xfId="246" xr:uid="{00000000-0005-0000-0000-0000B6020000}"/>
    <cellStyle name="Enter Units (1) 2" xfId="812" xr:uid="{00000000-0005-0000-0000-0000B7020000}"/>
    <cellStyle name="Enter Units (2)" xfId="247" xr:uid="{00000000-0005-0000-0000-0000B8020000}"/>
    <cellStyle name="Enter Units (2) 2" xfId="813" xr:uid="{00000000-0005-0000-0000-0000B9020000}"/>
    <cellStyle name="Explanatory Text" xfId="248" builtinId="53" customBuiltin="1"/>
    <cellStyle name="Explanatory Text 2" xfId="249" xr:uid="{00000000-0005-0000-0000-0000BB020000}"/>
    <cellStyle name="Explanatory Text 3" xfId="1404" xr:uid="{00000000-0005-0000-0000-0000BC020000}"/>
    <cellStyle name="Fixed" xfId="250" xr:uid="{00000000-0005-0000-0000-0000BD020000}"/>
    <cellStyle name="Fixed 2" xfId="251" xr:uid="{00000000-0005-0000-0000-0000BE020000}"/>
    <cellStyle name="Good" xfId="252" builtinId="26" customBuiltin="1"/>
    <cellStyle name="Good 2" xfId="253" xr:uid="{00000000-0005-0000-0000-0000C0020000}"/>
    <cellStyle name="Good 3" xfId="1405" xr:uid="{00000000-0005-0000-0000-0000C1020000}"/>
    <cellStyle name="Grey" xfId="254" xr:uid="{00000000-0005-0000-0000-0000C2020000}"/>
    <cellStyle name="Header1" xfId="255" xr:uid="{00000000-0005-0000-0000-0000C3020000}"/>
    <cellStyle name="Header1 2" xfId="256" xr:uid="{00000000-0005-0000-0000-0000C4020000}"/>
    <cellStyle name="Header2" xfId="257" xr:uid="{00000000-0005-0000-0000-0000C5020000}"/>
    <cellStyle name="Heading 1" xfId="258" builtinId="16" customBuiltin="1"/>
    <cellStyle name="Heading 1 2" xfId="259" xr:uid="{00000000-0005-0000-0000-0000C7020000}"/>
    <cellStyle name="Heading 1 3" xfId="260" xr:uid="{00000000-0005-0000-0000-0000C8020000}"/>
    <cellStyle name="Heading 1 4" xfId="1407" xr:uid="{00000000-0005-0000-0000-0000C9020000}"/>
    <cellStyle name="Heading 2" xfId="261" builtinId="17" customBuiltin="1"/>
    <cellStyle name="Heading 2 2" xfId="262" xr:uid="{00000000-0005-0000-0000-0000CB020000}"/>
    <cellStyle name="Heading 2 3" xfId="263" xr:uid="{00000000-0005-0000-0000-0000CC020000}"/>
    <cellStyle name="Heading 2 4" xfId="1408" xr:uid="{00000000-0005-0000-0000-0000CD020000}"/>
    <cellStyle name="Heading 3" xfId="264" builtinId="18" customBuiltin="1"/>
    <cellStyle name="Heading 3 2" xfId="265" xr:uid="{00000000-0005-0000-0000-0000CF020000}"/>
    <cellStyle name="Heading 3 3" xfId="1409" xr:uid="{00000000-0005-0000-0000-0000D0020000}"/>
    <cellStyle name="Heading 4" xfId="266" builtinId="19" customBuiltin="1"/>
    <cellStyle name="Heading 4 2" xfId="267" xr:uid="{00000000-0005-0000-0000-0000D2020000}"/>
    <cellStyle name="Heading 4 3" xfId="1410" xr:uid="{00000000-0005-0000-0000-0000D3020000}"/>
    <cellStyle name="HEADING1" xfId="268" xr:uid="{00000000-0005-0000-0000-0000D4020000}"/>
    <cellStyle name="HEADING2" xfId="269" xr:uid="{00000000-0005-0000-0000-0000D5020000}"/>
    <cellStyle name="Input" xfId="270" builtinId="20" customBuiltin="1"/>
    <cellStyle name="Input [yellow]" xfId="271" xr:uid="{00000000-0005-0000-0000-0000D7020000}"/>
    <cellStyle name="Input 10" xfId="1542" xr:uid="{00000000-0005-0000-0000-0000D8020000}"/>
    <cellStyle name="Input 11" xfId="1549" xr:uid="{00000000-0005-0000-0000-0000D9020000}"/>
    <cellStyle name="Input 12" xfId="1543" xr:uid="{00000000-0005-0000-0000-0000DA020000}"/>
    <cellStyle name="Input 13" xfId="1550" xr:uid="{00000000-0005-0000-0000-0000DB020000}"/>
    <cellStyle name="Input 14" xfId="1540" xr:uid="{00000000-0005-0000-0000-0000DC020000}"/>
    <cellStyle name="Input 15" xfId="1551" xr:uid="{00000000-0005-0000-0000-0000DD020000}"/>
    <cellStyle name="Input 16" xfId="1539" xr:uid="{00000000-0005-0000-0000-0000DE020000}"/>
    <cellStyle name="Input 17" xfId="1546" xr:uid="{00000000-0005-0000-0000-0000DF020000}"/>
    <cellStyle name="Input 18" xfId="1538" xr:uid="{00000000-0005-0000-0000-0000E0020000}"/>
    <cellStyle name="Input 19" xfId="1544" xr:uid="{00000000-0005-0000-0000-0000E1020000}"/>
    <cellStyle name="Input 2" xfId="272" xr:uid="{00000000-0005-0000-0000-0000E2020000}"/>
    <cellStyle name="Input 20" xfId="1537" xr:uid="{00000000-0005-0000-0000-0000E3020000}"/>
    <cellStyle name="Input 21" xfId="1545" xr:uid="{00000000-0005-0000-0000-0000E4020000}"/>
    <cellStyle name="Input 3" xfId="273" xr:uid="{00000000-0005-0000-0000-0000E5020000}"/>
    <cellStyle name="Input 4" xfId="1411" xr:uid="{00000000-0005-0000-0000-0000E6020000}"/>
    <cellStyle name="Input 5" xfId="1513" xr:uid="{00000000-0005-0000-0000-0000E7020000}"/>
    <cellStyle name="Input 6" xfId="1512" xr:uid="{00000000-0005-0000-0000-0000E8020000}"/>
    <cellStyle name="Input 7" xfId="1548" xr:uid="{00000000-0005-0000-0000-0000E9020000}"/>
    <cellStyle name="Input 8" xfId="1541" xr:uid="{00000000-0005-0000-0000-0000EA020000}"/>
    <cellStyle name="Input 9" xfId="1547" xr:uid="{00000000-0005-0000-0000-0000EB020000}"/>
    <cellStyle name="Link Currency (0)" xfId="274" xr:uid="{00000000-0005-0000-0000-0000EC020000}"/>
    <cellStyle name="Link Currency (0) 2" xfId="815" xr:uid="{00000000-0005-0000-0000-0000ED020000}"/>
    <cellStyle name="Link Currency (2)" xfId="275" xr:uid="{00000000-0005-0000-0000-0000EE020000}"/>
    <cellStyle name="Link Currency (2) 2" xfId="816" xr:uid="{00000000-0005-0000-0000-0000EF020000}"/>
    <cellStyle name="Link Units (0)" xfId="276" xr:uid="{00000000-0005-0000-0000-0000F0020000}"/>
    <cellStyle name="Link Units (0) 2" xfId="817" xr:uid="{00000000-0005-0000-0000-0000F1020000}"/>
    <cellStyle name="Link Units (1)" xfId="277" xr:uid="{00000000-0005-0000-0000-0000F2020000}"/>
    <cellStyle name="Link Units (1) 2" xfId="818" xr:uid="{00000000-0005-0000-0000-0000F3020000}"/>
    <cellStyle name="Link Units (2)" xfId="278" xr:uid="{00000000-0005-0000-0000-0000F4020000}"/>
    <cellStyle name="Link Units (2) 2" xfId="819" xr:uid="{00000000-0005-0000-0000-0000F5020000}"/>
    <cellStyle name="Linked Cell" xfId="279" builtinId="24" customBuiltin="1"/>
    <cellStyle name="Linked Cell 2" xfId="280" xr:uid="{00000000-0005-0000-0000-0000F7020000}"/>
    <cellStyle name="Linked Cell 3" xfId="1412" xr:uid="{00000000-0005-0000-0000-0000F8020000}"/>
    <cellStyle name="Neutral" xfId="281" builtinId="28" customBuiltin="1"/>
    <cellStyle name="Neutral 2" xfId="282" xr:uid="{00000000-0005-0000-0000-0000FA020000}"/>
    <cellStyle name="Neutral 3" xfId="1413" xr:uid="{00000000-0005-0000-0000-0000FB020000}"/>
    <cellStyle name="Normal" xfId="0" builtinId="0"/>
    <cellStyle name="Normal - Style1" xfId="283" xr:uid="{00000000-0005-0000-0000-0000FD020000}"/>
    <cellStyle name="Normal - Style1 2" xfId="820" xr:uid="{00000000-0005-0000-0000-0000FE020000}"/>
    <cellStyle name="Normal 10" xfId="284" xr:uid="{00000000-0005-0000-0000-0000FF020000}"/>
    <cellStyle name="Normal 10 2" xfId="821" xr:uid="{00000000-0005-0000-0000-000000030000}"/>
    <cellStyle name="Normal 10 3" xfId="1314" xr:uid="{00000000-0005-0000-0000-000001030000}"/>
    <cellStyle name="Normal 10 4" xfId="1629" xr:uid="{00000000-0005-0000-0000-000002030000}"/>
    <cellStyle name="Normal 100" xfId="1198" xr:uid="{00000000-0005-0000-0000-000003030000}"/>
    <cellStyle name="Normal 100 2" xfId="1517" xr:uid="{00000000-0005-0000-0000-000004030000}"/>
    <cellStyle name="Normal 101" xfId="1321" xr:uid="{00000000-0005-0000-0000-000005030000}"/>
    <cellStyle name="Normal 101 2" xfId="1518" xr:uid="{00000000-0005-0000-0000-000006030000}"/>
    <cellStyle name="Normal 102" xfId="1323" xr:uid="{00000000-0005-0000-0000-000007030000}"/>
    <cellStyle name="Normal 103" xfId="1572" xr:uid="{00000000-0005-0000-0000-000008030000}"/>
    <cellStyle name="Normal 104" xfId="1573" xr:uid="{00000000-0005-0000-0000-000009030000}"/>
    <cellStyle name="Normal 105" xfId="1574" xr:uid="{00000000-0005-0000-0000-00000A030000}"/>
    <cellStyle name="Normal 106" xfId="1575" xr:uid="{00000000-0005-0000-0000-00000B030000}"/>
    <cellStyle name="Normal 107" xfId="1577" xr:uid="{00000000-0005-0000-0000-00000C030000}"/>
    <cellStyle name="Normal 108" xfId="1579" xr:uid="{00000000-0005-0000-0000-00000D030000}"/>
    <cellStyle name="Normal 109" xfId="1580" xr:uid="{00000000-0005-0000-0000-00000E030000}"/>
    <cellStyle name="Normal 11" xfId="285" xr:uid="{00000000-0005-0000-0000-00000F030000}"/>
    <cellStyle name="Normal 11 2" xfId="822" xr:uid="{00000000-0005-0000-0000-000010030000}"/>
    <cellStyle name="Normal 11 3" xfId="1313" xr:uid="{00000000-0005-0000-0000-000011030000}"/>
    <cellStyle name="Normal 110" xfId="1581" xr:uid="{00000000-0005-0000-0000-000012030000}"/>
    <cellStyle name="Normal 111" xfId="1582" xr:uid="{00000000-0005-0000-0000-000013030000}"/>
    <cellStyle name="Normal 112" xfId="1578" xr:uid="{00000000-0005-0000-0000-000014030000}"/>
    <cellStyle name="Normal 113" xfId="1583" xr:uid="{00000000-0005-0000-0000-000015030000}"/>
    <cellStyle name="Normal 114" xfId="1584" xr:uid="{00000000-0005-0000-0000-000016030000}"/>
    <cellStyle name="Normal 115" xfId="1585" xr:uid="{00000000-0005-0000-0000-000017030000}"/>
    <cellStyle name="Normal 116" xfId="1587" xr:uid="{00000000-0005-0000-0000-000018030000}"/>
    <cellStyle name="Normal 116 2" xfId="1613" xr:uid="{00000000-0005-0000-0000-000019030000}"/>
    <cellStyle name="Normal 117" xfId="1592" xr:uid="{00000000-0005-0000-0000-00001A030000}"/>
    <cellStyle name="Normal 117 2" xfId="1614" xr:uid="{00000000-0005-0000-0000-00001B030000}"/>
    <cellStyle name="Normal 118" xfId="1589" xr:uid="{00000000-0005-0000-0000-00001C030000}"/>
    <cellStyle name="Normal 119" xfId="1330" xr:uid="{00000000-0005-0000-0000-00001D030000}"/>
    <cellStyle name="Normal 12" xfId="286" xr:uid="{00000000-0005-0000-0000-00001E030000}"/>
    <cellStyle name="Normal 12 2" xfId="823" xr:uid="{00000000-0005-0000-0000-00001F030000}"/>
    <cellStyle name="Normal 12 3" xfId="1312" xr:uid="{00000000-0005-0000-0000-000020030000}"/>
    <cellStyle name="Normal 120" xfId="1504" xr:uid="{00000000-0005-0000-0000-000021030000}"/>
    <cellStyle name="Normal 121" xfId="1600" xr:uid="{00000000-0005-0000-0000-000022030000}"/>
    <cellStyle name="Normal 122" xfId="1435" xr:uid="{00000000-0005-0000-0000-000023030000}"/>
    <cellStyle name="Normal 123" xfId="1596" xr:uid="{00000000-0005-0000-0000-000024030000}"/>
    <cellStyle name="Normal 124" xfId="1406" xr:uid="{00000000-0005-0000-0000-000025030000}"/>
    <cellStyle name="Normal 125" xfId="1594" xr:uid="{00000000-0005-0000-0000-000026030000}"/>
    <cellStyle name="Normal 126" xfId="1402" xr:uid="{00000000-0005-0000-0000-000027030000}"/>
    <cellStyle name="Normal 127" xfId="1359" xr:uid="{00000000-0005-0000-0000-000028030000}"/>
    <cellStyle name="Normal 128" xfId="1608" xr:uid="{00000000-0005-0000-0000-000029030000}"/>
    <cellStyle name="Normal 129" xfId="1364" xr:uid="{00000000-0005-0000-0000-00002A030000}"/>
    <cellStyle name="Normal 13" xfId="287" xr:uid="{00000000-0005-0000-0000-00002B030000}"/>
    <cellStyle name="Normal 13 2" xfId="824" xr:uid="{00000000-0005-0000-0000-00002C030000}"/>
    <cellStyle name="Normal 13 3" xfId="1311" xr:uid="{00000000-0005-0000-0000-00002D030000}"/>
    <cellStyle name="Normal 130" xfId="1597" xr:uid="{00000000-0005-0000-0000-00002E030000}"/>
    <cellStyle name="Normal 131" xfId="1502" xr:uid="{00000000-0005-0000-0000-00002F030000}"/>
    <cellStyle name="Normal 132" xfId="1366" xr:uid="{00000000-0005-0000-0000-000030030000}"/>
    <cellStyle name="Normal 133" xfId="1414" xr:uid="{00000000-0005-0000-0000-000031030000}"/>
    <cellStyle name="Normal 134" xfId="1606" xr:uid="{00000000-0005-0000-0000-000032030000}"/>
    <cellStyle name="Normal 135" xfId="1350" xr:uid="{00000000-0005-0000-0000-000033030000}"/>
    <cellStyle name="Normal 136" xfId="1611" xr:uid="{00000000-0005-0000-0000-000034030000}"/>
    <cellStyle name="Normal 137" xfId="1400" xr:uid="{00000000-0005-0000-0000-000035030000}"/>
    <cellStyle name="Normal 138" xfId="1616" xr:uid="{00000000-0005-0000-0000-000036030000}"/>
    <cellStyle name="Normal 139" xfId="1363" xr:uid="{00000000-0005-0000-0000-000037030000}"/>
    <cellStyle name="Normal 14" xfId="288" xr:uid="{00000000-0005-0000-0000-000038030000}"/>
    <cellStyle name="Normal 14 2" xfId="825" xr:uid="{00000000-0005-0000-0000-000039030000}"/>
    <cellStyle name="Normal 14 3" xfId="1310" xr:uid="{00000000-0005-0000-0000-00003A030000}"/>
    <cellStyle name="Normal 140" xfId="1598" xr:uid="{00000000-0005-0000-0000-00003B030000}"/>
    <cellStyle name="Normal 141" xfId="1367" xr:uid="{00000000-0005-0000-0000-00003C030000}"/>
    <cellStyle name="Normal 142" xfId="1623" xr:uid="{00000000-0005-0000-0000-00003D030000}"/>
    <cellStyle name="Normal 142 2" xfId="1641" xr:uid="{2A1773FE-8096-4454-BD7A-E3B26E7C14A9}"/>
    <cellStyle name="Normal 143" xfId="1631" xr:uid="{00000000-0005-0000-0000-00003E030000}"/>
    <cellStyle name="Normal 144" xfId="1635" xr:uid="{00000000-0005-0000-0000-00003F030000}"/>
    <cellStyle name="Normal 145" xfId="1636" xr:uid="{00000000-0005-0000-0000-000040030000}"/>
    <cellStyle name="Normal 146" xfId="1645" xr:uid="{D624C917-9B00-4E55-B2FC-F011106AC68F}"/>
    <cellStyle name="Normal 147" xfId="1647" xr:uid="{83435F06-A42F-4F60-84E8-F1841A6325D5}"/>
    <cellStyle name="Normal 148" xfId="1651" xr:uid="{DC03FB59-285B-41B8-8D99-6C3BEEEBD7E4}"/>
    <cellStyle name="Normal 149" xfId="1658" xr:uid="{05B2EF19-A98B-4107-A5F7-84EF049179D6}"/>
    <cellStyle name="Normal 15" xfId="289" xr:uid="{00000000-0005-0000-0000-000041030000}"/>
    <cellStyle name="Normal 15 2" xfId="826" xr:uid="{00000000-0005-0000-0000-000042030000}"/>
    <cellStyle name="Normal 15 3" xfId="1309" xr:uid="{00000000-0005-0000-0000-000043030000}"/>
    <cellStyle name="Normal 16" xfId="290" xr:uid="{00000000-0005-0000-0000-000044030000}"/>
    <cellStyle name="Normal 16 2" xfId="827" xr:uid="{00000000-0005-0000-0000-000045030000}"/>
    <cellStyle name="Normal 16 3" xfId="1308" xr:uid="{00000000-0005-0000-0000-000046030000}"/>
    <cellStyle name="Normal 17" xfId="291" xr:uid="{00000000-0005-0000-0000-000047030000}"/>
    <cellStyle name="Normal 17 2" xfId="828" xr:uid="{00000000-0005-0000-0000-000048030000}"/>
    <cellStyle name="Normal 17 3" xfId="1307" xr:uid="{00000000-0005-0000-0000-000049030000}"/>
    <cellStyle name="Normal 18" xfId="292" xr:uid="{00000000-0005-0000-0000-00004A030000}"/>
    <cellStyle name="Normal 18 2" xfId="829" xr:uid="{00000000-0005-0000-0000-00004B030000}"/>
    <cellStyle name="Normal 18 3" xfId="1306" xr:uid="{00000000-0005-0000-0000-00004C030000}"/>
    <cellStyle name="Normal 19" xfId="293" xr:uid="{00000000-0005-0000-0000-00004D030000}"/>
    <cellStyle name="Normal 19 2" xfId="830" xr:uid="{00000000-0005-0000-0000-00004E030000}"/>
    <cellStyle name="Normal 19 3" xfId="1305" xr:uid="{00000000-0005-0000-0000-00004F030000}"/>
    <cellStyle name="Normal 2" xfId="294" xr:uid="{00000000-0005-0000-0000-000050030000}"/>
    <cellStyle name="Normal 2 2" xfId="295" xr:uid="{00000000-0005-0000-0000-000051030000}"/>
    <cellStyle name="Normal 2 2 2" xfId="832" xr:uid="{00000000-0005-0000-0000-000052030000}"/>
    <cellStyle name="Normal 2 2 2 2" xfId="1650" xr:uid="{CCED7602-C70E-46C7-825D-85DF65155748}"/>
    <cellStyle name="Normal 2 3" xfId="831" xr:uid="{00000000-0005-0000-0000-000053030000}"/>
    <cellStyle name="Normal 2 4" xfId="1304" xr:uid="{00000000-0005-0000-0000-000054030000}"/>
    <cellStyle name="Normal 2 5" xfId="1638" xr:uid="{00000000-0005-0000-0000-000055030000}"/>
    <cellStyle name="Normal 2 6" xfId="1646" xr:uid="{4AEF376F-8578-4CC5-B10E-E4FCD6270FEE}"/>
    <cellStyle name="Normal 20" xfId="296" xr:uid="{00000000-0005-0000-0000-000056030000}"/>
    <cellStyle name="Normal 20 2" xfId="833" xr:uid="{00000000-0005-0000-0000-000057030000}"/>
    <cellStyle name="Normal 20 3" xfId="1303" xr:uid="{00000000-0005-0000-0000-000058030000}"/>
    <cellStyle name="Normal 21" xfId="297" xr:uid="{00000000-0005-0000-0000-000059030000}"/>
    <cellStyle name="Normal 21 2" xfId="834" xr:uid="{00000000-0005-0000-0000-00005A030000}"/>
    <cellStyle name="Normal 21 3" xfId="1302" xr:uid="{00000000-0005-0000-0000-00005B030000}"/>
    <cellStyle name="Normal 22" xfId="298" xr:uid="{00000000-0005-0000-0000-00005C030000}"/>
    <cellStyle name="Normal 22 2" xfId="835" xr:uid="{00000000-0005-0000-0000-00005D030000}"/>
    <cellStyle name="Normal 22 3" xfId="1301" xr:uid="{00000000-0005-0000-0000-00005E030000}"/>
    <cellStyle name="Normal 23" xfId="299" xr:uid="{00000000-0005-0000-0000-00005F030000}"/>
    <cellStyle name="Normal 23 2" xfId="836" xr:uid="{00000000-0005-0000-0000-000060030000}"/>
    <cellStyle name="Normal 23 3" xfId="1300" xr:uid="{00000000-0005-0000-0000-000061030000}"/>
    <cellStyle name="Normal 24" xfId="300" xr:uid="{00000000-0005-0000-0000-000062030000}"/>
    <cellStyle name="Normal 24 2" xfId="837" xr:uid="{00000000-0005-0000-0000-000063030000}"/>
    <cellStyle name="Normal 24 3" xfId="1299" xr:uid="{00000000-0005-0000-0000-000064030000}"/>
    <cellStyle name="Normal 25" xfId="301" xr:uid="{00000000-0005-0000-0000-000065030000}"/>
    <cellStyle name="Normal 25 2" xfId="302" xr:uid="{00000000-0005-0000-0000-000066030000}"/>
    <cellStyle name="Normal 25 2 2" xfId="303" xr:uid="{00000000-0005-0000-0000-000067030000}"/>
    <cellStyle name="Normal 25 2 2 2" xfId="304" xr:uid="{00000000-0005-0000-0000-000068030000}"/>
    <cellStyle name="Normal 25 2 2 2 2" xfId="305" xr:uid="{00000000-0005-0000-0000-000069030000}"/>
    <cellStyle name="Normal 25 2 2 2 2 2" xfId="842" xr:uid="{00000000-0005-0000-0000-00006A030000}"/>
    <cellStyle name="Normal 25 2 2 2 2 3" xfId="545" xr:uid="{00000000-0005-0000-0000-00006B030000}"/>
    <cellStyle name="Normal 25 2 2 2 2 4" xfId="1420" xr:uid="{00000000-0005-0000-0000-00006C030000}"/>
    <cellStyle name="Normal 25 2 2 2 3" xfId="841" xr:uid="{00000000-0005-0000-0000-00006D030000}"/>
    <cellStyle name="Normal 25 2 2 2 4" xfId="544" xr:uid="{00000000-0005-0000-0000-00006E030000}"/>
    <cellStyle name="Normal 25 2 2 2 5" xfId="1419" xr:uid="{00000000-0005-0000-0000-00006F030000}"/>
    <cellStyle name="Normal 25 2 2 3" xfId="306" xr:uid="{00000000-0005-0000-0000-000070030000}"/>
    <cellStyle name="Normal 25 2 2 3 2" xfId="307" xr:uid="{00000000-0005-0000-0000-000071030000}"/>
    <cellStyle name="Normal 25 2 2 3 2 2" xfId="844" xr:uid="{00000000-0005-0000-0000-000072030000}"/>
    <cellStyle name="Normal 25 2 2 3 2 3" xfId="547" xr:uid="{00000000-0005-0000-0000-000073030000}"/>
    <cellStyle name="Normal 25 2 2 3 2 4" xfId="1422" xr:uid="{00000000-0005-0000-0000-000074030000}"/>
    <cellStyle name="Normal 25 2 2 3 3" xfId="843" xr:uid="{00000000-0005-0000-0000-000075030000}"/>
    <cellStyle name="Normal 25 2 2 3 4" xfId="546" xr:uid="{00000000-0005-0000-0000-000076030000}"/>
    <cellStyle name="Normal 25 2 2 3 5" xfId="1421" xr:uid="{00000000-0005-0000-0000-000077030000}"/>
    <cellStyle name="Normal 25 2 2 4" xfId="308" xr:uid="{00000000-0005-0000-0000-000078030000}"/>
    <cellStyle name="Normal 25 2 2 4 2" xfId="845" xr:uid="{00000000-0005-0000-0000-000079030000}"/>
    <cellStyle name="Normal 25 2 2 4 3" xfId="548" xr:uid="{00000000-0005-0000-0000-00007A030000}"/>
    <cellStyle name="Normal 25 2 2 4 4" xfId="1423" xr:uid="{00000000-0005-0000-0000-00007B030000}"/>
    <cellStyle name="Normal 25 2 2 5" xfId="840" xr:uid="{00000000-0005-0000-0000-00007C030000}"/>
    <cellStyle name="Normal 25 2 2 6" xfId="543" xr:uid="{00000000-0005-0000-0000-00007D030000}"/>
    <cellStyle name="Normal 25 2 2 7" xfId="1418" xr:uid="{00000000-0005-0000-0000-00007E030000}"/>
    <cellStyle name="Normal 25 2 3" xfId="309" xr:uid="{00000000-0005-0000-0000-00007F030000}"/>
    <cellStyle name="Normal 25 2 3 2" xfId="310" xr:uid="{00000000-0005-0000-0000-000080030000}"/>
    <cellStyle name="Normal 25 2 3 2 2" xfId="311" xr:uid="{00000000-0005-0000-0000-000081030000}"/>
    <cellStyle name="Normal 25 2 3 2 2 2" xfId="848" xr:uid="{00000000-0005-0000-0000-000082030000}"/>
    <cellStyle name="Normal 25 2 3 2 2 3" xfId="551" xr:uid="{00000000-0005-0000-0000-000083030000}"/>
    <cellStyle name="Normal 25 2 3 2 2 4" xfId="1426" xr:uid="{00000000-0005-0000-0000-000084030000}"/>
    <cellStyle name="Normal 25 2 3 2 3" xfId="847" xr:uid="{00000000-0005-0000-0000-000085030000}"/>
    <cellStyle name="Normal 25 2 3 2 4" xfId="550" xr:uid="{00000000-0005-0000-0000-000086030000}"/>
    <cellStyle name="Normal 25 2 3 2 5" xfId="1425" xr:uid="{00000000-0005-0000-0000-000087030000}"/>
    <cellStyle name="Normal 25 2 3 3" xfId="312" xr:uid="{00000000-0005-0000-0000-000088030000}"/>
    <cellStyle name="Normal 25 2 3 3 2" xfId="849" xr:uid="{00000000-0005-0000-0000-000089030000}"/>
    <cellStyle name="Normal 25 2 3 3 3" xfId="552" xr:uid="{00000000-0005-0000-0000-00008A030000}"/>
    <cellStyle name="Normal 25 2 3 3 4" xfId="1427" xr:uid="{00000000-0005-0000-0000-00008B030000}"/>
    <cellStyle name="Normal 25 2 3 4" xfId="846" xr:uid="{00000000-0005-0000-0000-00008C030000}"/>
    <cellStyle name="Normal 25 2 3 5" xfId="549" xr:uid="{00000000-0005-0000-0000-00008D030000}"/>
    <cellStyle name="Normal 25 2 3 6" xfId="1424" xr:uid="{00000000-0005-0000-0000-00008E030000}"/>
    <cellStyle name="Normal 25 2 4" xfId="313" xr:uid="{00000000-0005-0000-0000-00008F030000}"/>
    <cellStyle name="Normal 25 2 4 2" xfId="314" xr:uid="{00000000-0005-0000-0000-000090030000}"/>
    <cellStyle name="Normal 25 2 4 2 2" xfId="851" xr:uid="{00000000-0005-0000-0000-000091030000}"/>
    <cellStyle name="Normal 25 2 4 2 3" xfId="554" xr:uid="{00000000-0005-0000-0000-000092030000}"/>
    <cellStyle name="Normal 25 2 4 2 4" xfId="1429" xr:uid="{00000000-0005-0000-0000-000093030000}"/>
    <cellStyle name="Normal 25 2 4 3" xfId="850" xr:uid="{00000000-0005-0000-0000-000094030000}"/>
    <cellStyle name="Normal 25 2 4 4" xfId="553" xr:uid="{00000000-0005-0000-0000-000095030000}"/>
    <cellStyle name="Normal 25 2 4 5" xfId="1428" xr:uid="{00000000-0005-0000-0000-000096030000}"/>
    <cellStyle name="Normal 25 2 5" xfId="315" xr:uid="{00000000-0005-0000-0000-000097030000}"/>
    <cellStyle name="Normal 25 2 5 2" xfId="316" xr:uid="{00000000-0005-0000-0000-000098030000}"/>
    <cellStyle name="Normal 25 2 5 2 2" xfId="853" xr:uid="{00000000-0005-0000-0000-000099030000}"/>
    <cellStyle name="Normal 25 2 5 2 3" xfId="556" xr:uid="{00000000-0005-0000-0000-00009A030000}"/>
    <cellStyle name="Normal 25 2 5 2 4" xfId="1431" xr:uid="{00000000-0005-0000-0000-00009B030000}"/>
    <cellStyle name="Normal 25 2 5 3" xfId="852" xr:uid="{00000000-0005-0000-0000-00009C030000}"/>
    <cellStyle name="Normal 25 2 5 4" xfId="555" xr:uid="{00000000-0005-0000-0000-00009D030000}"/>
    <cellStyle name="Normal 25 2 5 5" xfId="1430" xr:uid="{00000000-0005-0000-0000-00009E030000}"/>
    <cellStyle name="Normal 25 2 6" xfId="317" xr:uid="{00000000-0005-0000-0000-00009F030000}"/>
    <cellStyle name="Normal 25 2 6 2" xfId="854" xr:uid="{00000000-0005-0000-0000-0000A0030000}"/>
    <cellStyle name="Normal 25 2 6 3" xfId="557" xr:uid="{00000000-0005-0000-0000-0000A1030000}"/>
    <cellStyle name="Normal 25 2 6 4" xfId="1432" xr:uid="{00000000-0005-0000-0000-0000A2030000}"/>
    <cellStyle name="Normal 25 2 7" xfId="839" xr:uid="{00000000-0005-0000-0000-0000A3030000}"/>
    <cellStyle name="Normal 25 2 8" xfId="542" xr:uid="{00000000-0005-0000-0000-0000A4030000}"/>
    <cellStyle name="Normal 25 2 9" xfId="1417" xr:uid="{00000000-0005-0000-0000-0000A5030000}"/>
    <cellStyle name="Normal 25 3" xfId="838" xr:uid="{00000000-0005-0000-0000-0000A6030000}"/>
    <cellStyle name="Normal 25 4" xfId="1298" xr:uid="{00000000-0005-0000-0000-0000A7030000}"/>
    <cellStyle name="Normal 26" xfId="318" xr:uid="{00000000-0005-0000-0000-0000A8030000}"/>
    <cellStyle name="Normal 26 2" xfId="855" xr:uid="{00000000-0005-0000-0000-0000A9030000}"/>
    <cellStyle name="Normal 26 3" xfId="1297" xr:uid="{00000000-0005-0000-0000-0000AA030000}"/>
    <cellStyle name="Normal 27" xfId="319" xr:uid="{00000000-0005-0000-0000-0000AB030000}"/>
    <cellStyle name="Normal 27 2" xfId="856" xr:uid="{00000000-0005-0000-0000-0000AC030000}"/>
    <cellStyle name="Normal 27 3" xfId="1296" xr:uid="{00000000-0005-0000-0000-0000AD030000}"/>
    <cellStyle name="Normal 28" xfId="320" xr:uid="{00000000-0005-0000-0000-0000AE030000}"/>
    <cellStyle name="Normal 28 2" xfId="857" xr:uid="{00000000-0005-0000-0000-0000AF030000}"/>
    <cellStyle name="Normal 28 3" xfId="1295" xr:uid="{00000000-0005-0000-0000-0000B0030000}"/>
    <cellStyle name="Normal 29" xfId="321" xr:uid="{00000000-0005-0000-0000-0000B1030000}"/>
    <cellStyle name="Normal 29 2" xfId="858" xr:uid="{00000000-0005-0000-0000-0000B2030000}"/>
    <cellStyle name="Normal 29 3" xfId="1294" xr:uid="{00000000-0005-0000-0000-0000B3030000}"/>
    <cellStyle name="Normal 3" xfId="322" xr:uid="{00000000-0005-0000-0000-0000B4030000}"/>
    <cellStyle name="Normal 3 2" xfId="859" xr:uid="{00000000-0005-0000-0000-0000B5030000}"/>
    <cellStyle name="Normal 3 3" xfId="1293" xr:uid="{00000000-0005-0000-0000-0000B6030000}"/>
    <cellStyle name="Normal 30" xfId="323" xr:uid="{00000000-0005-0000-0000-0000B7030000}"/>
    <cellStyle name="Normal 30 2" xfId="860" xr:uid="{00000000-0005-0000-0000-0000B8030000}"/>
    <cellStyle name="Normal 30 3" xfId="1292" xr:uid="{00000000-0005-0000-0000-0000B9030000}"/>
    <cellStyle name="Normal 31" xfId="324" xr:uid="{00000000-0005-0000-0000-0000BA030000}"/>
    <cellStyle name="Normal 31 2" xfId="861" xr:uid="{00000000-0005-0000-0000-0000BB030000}"/>
    <cellStyle name="Normal 31 3" xfId="1291" xr:uid="{00000000-0005-0000-0000-0000BC030000}"/>
    <cellStyle name="Normal 32" xfId="325" xr:uid="{00000000-0005-0000-0000-0000BD030000}"/>
    <cellStyle name="Normal 32 2" xfId="862" xr:uid="{00000000-0005-0000-0000-0000BE030000}"/>
    <cellStyle name="Normal 32 3" xfId="1290" xr:uid="{00000000-0005-0000-0000-0000BF030000}"/>
    <cellStyle name="Normal 33" xfId="326" xr:uid="{00000000-0005-0000-0000-0000C0030000}"/>
    <cellStyle name="Normal 33 2" xfId="863" xr:uid="{00000000-0005-0000-0000-0000C1030000}"/>
    <cellStyle name="Normal 33 3" xfId="1289" xr:uid="{00000000-0005-0000-0000-0000C2030000}"/>
    <cellStyle name="Normal 34" xfId="327" xr:uid="{00000000-0005-0000-0000-0000C3030000}"/>
    <cellStyle name="Normal 34 2" xfId="864" xr:uid="{00000000-0005-0000-0000-0000C4030000}"/>
    <cellStyle name="Normal 34 3" xfId="1288" xr:uid="{00000000-0005-0000-0000-0000C5030000}"/>
    <cellStyle name="Normal 35" xfId="328" xr:uid="{00000000-0005-0000-0000-0000C6030000}"/>
    <cellStyle name="Normal 35 2" xfId="865" xr:uid="{00000000-0005-0000-0000-0000C7030000}"/>
    <cellStyle name="Normal 35 3" xfId="1287" xr:uid="{00000000-0005-0000-0000-0000C8030000}"/>
    <cellStyle name="Normal 36" xfId="329" xr:uid="{00000000-0005-0000-0000-0000C9030000}"/>
    <cellStyle name="Normal 36 2" xfId="866" xr:uid="{00000000-0005-0000-0000-0000CA030000}"/>
    <cellStyle name="Normal 36 3" xfId="1286" xr:uid="{00000000-0005-0000-0000-0000CB030000}"/>
    <cellStyle name="Normal 37" xfId="330" xr:uid="{00000000-0005-0000-0000-0000CC030000}"/>
    <cellStyle name="Normal 37 2" xfId="867" xr:uid="{00000000-0005-0000-0000-0000CD030000}"/>
    <cellStyle name="Normal 37 3" xfId="1285" xr:uid="{00000000-0005-0000-0000-0000CE030000}"/>
    <cellStyle name="Normal 38" xfId="331" xr:uid="{00000000-0005-0000-0000-0000CF030000}"/>
    <cellStyle name="Normal 38 2" xfId="868" xr:uid="{00000000-0005-0000-0000-0000D0030000}"/>
    <cellStyle name="Normal 38 3" xfId="1284" xr:uid="{00000000-0005-0000-0000-0000D1030000}"/>
    <cellStyle name="Normal 39" xfId="332" xr:uid="{00000000-0005-0000-0000-0000D2030000}"/>
    <cellStyle name="Normal 39 2" xfId="869" xr:uid="{00000000-0005-0000-0000-0000D3030000}"/>
    <cellStyle name="Normal 39 3" xfId="1283" xr:uid="{00000000-0005-0000-0000-0000D4030000}"/>
    <cellStyle name="Normal 4" xfId="333" xr:uid="{00000000-0005-0000-0000-0000D5030000}"/>
    <cellStyle name="Normal 4 2" xfId="334" xr:uid="{00000000-0005-0000-0000-0000D6030000}"/>
    <cellStyle name="Normal 4 2 2" xfId="871" xr:uid="{00000000-0005-0000-0000-0000D7030000}"/>
    <cellStyle name="Normal 4 3" xfId="335" xr:uid="{00000000-0005-0000-0000-0000D8030000}"/>
    <cellStyle name="Normal 4 3 2" xfId="872" xr:uid="{00000000-0005-0000-0000-0000D9030000}"/>
    <cellStyle name="Normal 4 4" xfId="870" xr:uid="{00000000-0005-0000-0000-0000DA030000}"/>
    <cellStyle name="Normal 4 5" xfId="1282" xr:uid="{00000000-0005-0000-0000-0000DB030000}"/>
    <cellStyle name="Normal 40" xfId="336" xr:uid="{00000000-0005-0000-0000-0000DC030000}"/>
    <cellStyle name="Normal 40 2" xfId="873" xr:uid="{00000000-0005-0000-0000-0000DD030000}"/>
    <cellStyle name="Normal 40 3" xfId="1281" xr:uid="{00000000-0005-0000-0000-0000DE030000}"/>
    <cellStyle name="Normal 41" xfId="337" xr:uid="{00000000-0005-0000-0000-0000DF030000}"/>
    <cellStyle name="Normal 41 2" xfId="874" xr:uid="{00000000-0005-0000-0000-0000E0030000}"/>
    <cellStyle name="Normal 41 3" xfId="1280" xr:uid="{00000000-0005-0000-0000-0000E1030000}"/>
    <cellStyle name="Normal 42" xfId="338" xr:uid="{00000000-0005-0000-0000-0000E2030000}"/>
    <cellStyle name="Normal 42 2" xfId="875" xr:uid="{00000000-0005-0000-0000-0000E3030000}"/>
    <cellStyle name="Normal 42 3" xfId="1279" xr:uid="{00000000-0005-0000-0000-0000E4030000}"/>
    <cellStyle name="Normal 43" xfId="339" xr:uid="{00000000-0005-0000-0000-0000E5030000}"/>
    <cellStyle name="Normal 43 10" xfId="1436" xr:uid="{00000000-0005-0000-0000-0000E6030000}"/>
    <cellStyle name="Normal 43 2" xfId="340" xr:uid="{00000000-0005-0000-0000-0000E7030000}"/>
    <cellStyle name="Normal 43 2 2" xfId="341" xr:uid="{00000000-0005-0000-0000-0000E8030000}"/>
    <cellStyle name="Normal 43 2 2 2" xfId="342" xr:uid="{00000000-0005-0000-0000-0000E9030000}"/>
    <cellStyle name="Normal 43 2 2 2 2" xfId="879" xr:uid="{00000000-0005-0000-0000-0000EA030000}"/>
    <cellStyle name="Normal 43 2 2 2 3" xfId="561" xr:uid="{00000000-0005-0000-0000-0000EB030000}"/>
    <cellStyle name="Normal 43 2 2 2 4" xfId="1439" xr:uid="{00000000-0005-0000-0000-0000EC030000}"/>
    <cellStyle name="Normal 43 2 2 3" xfId="878" xr:uid="{00000000-0005-0000-0000-0000ED030000}"/>
    <cellStyle name="Normal 43 2 2 4" xfId="560" xr:uid="{00000000-0005-0000-0000-0000EE030000}"/>
    <cellStyle name="Normal 43 2 2 5" xfId="1438" xr:uid="{00000000-0005-0000-0000-0000EF030000}"/>
    <cellStyle name="Normal 43 2 3" xfId="343" xr:uid="{00000000-0005-0000-0000-0000F0030000}"/>
    <cellStyle name="Normal 43 2 3 2" xfId="344" xr:uid="{00000000-0005-0000-0000-0000F1030000}"/>
    <cellStyle name="Normal 43 2 3 2 2" xfId="881" xr:uid="{00000000-0005-0000-0000-0000F2030000}"/>
    <cellStyle name="Normal 43 2 3 2 3" xfId="563" xr:uid="{00000000-0005-0000-0000-0000F3030000}"/>
    <cellStyle name="Normal 43 2 3 2 4" xfId="1441" xr:uid="{00000000-0005-0000-0000-0000F4030000}"/>
    <cellStyle name="Normal 43 2 3 3" xfId="880" xr:uid="{00000000-0005-0000-0000-0000F5030000}"/>
    <cellStyle name="Normal 43 2 3 4" xfId="562" xr:uid="{00000000-0005-0000-0000-0000F6030000}"/>
    <cellStyle name="Normal 43 2 3 5" xfId="1440" xr:uid="{00000000-0005-0000-0000-0000F7030000}"/>
    <cellStyle name="Normal 43 2 4" xfId="345" xr:uid="{00000000-0005-0000-0000-0000F8030000}"/>
    <cellStyle name="Normal 43 2 4 2" xfId="882" xr:uid="{00000000-0005-0000-0000-0000F9030000}"/>
    <cellStyle name="Normal 43 2 4 3" xfId="564" xr:uid="{00000000-0005-0000-0000-0000FA030000}"/>
    <cellStyle name="Normal 43 2 4 4" xfId="1442" xr:uid="{00000000-0005-0000-0000-0000FB030000}"/>
    <cellStyle name="Normal 43 2 5" xfId="877" xr:uid="{00000000-0005-0000-0000-0000FC030000}"/>
    <cellStyle name="Normal 43 2 6" xfId="559" xr:uid="{00000000-0005-0000-0000-0000FD030000}"/>
    <cellStyle name="Normal 43 2 7" xfId="1437" xr:uid="{00000000-0005-0000-0000-0000FE030000}"/>
    <cellStyle name="Normal 43 3" xfId="346" xr:uid="{00000000-0005-0000-0000-0000FF030000}"/>
    <cellStyle name="Normal 43 3 2" xfId="347" xr:uid="{00000000-0005-0000-0000-000000040000}"/>
    <cellStyle name="Normal 43 3 2 2" xfId="348" xr:uid="{00000000-0005-0000-0000-000001040000}"/>
    <cellStyle name="Normal 43 3 2 2 2" xfId="885" xr:uid="{00000000-0005-0000-0000-000002040000}"/>
    <cellStyle name="Normal 43 3 2 2 3" xfId="567" xr:uid="{00000000-0005-0000-0000-000003040000}"/>
    <cellStyle name="Normal 43 3 2 2 4" xfId="1445" xr:uid="{00000000-0005-0000-0000-000004040000}"/>
    <cellStyle name="Normal 43 3 2 3" xfId="884" xr:uid="{00000000-0005-0000-0000-000005040000}"/>
    <cellStyle name="Normal 43 3 2 4" xfId="566" xr:uid="{00000000-0005-0000-0000-000006040000}"/>
    <cellStyle name="Normal 43 3 2 5" xfId="1444" xr:uid="{00000000-0005-0000-0000-000007040000}"/>
    <cellStyle name="Normal 43 3 3" xfId="349" xr:uid="{00000000-0005-0000-0000-000008040000}"/>
    <cellStyle name="Normal 43 3 3 2" xfId="886" xr:uid="{00000000-0005-0000-0000-000009040000}"/>
    <cellStyle name="Normal 43 3 3 3" xfId="568" xr:uid="{00000000-0005-0000-0000-00000A040000}"/>
    <cellStyle name="Normal 43 3 3 4" xfId="1446" xr:uid="{00000000-0005-0000-0000-00000B040000}"/>
    <cellStyle name="Normal 43 3 4" xfId="883" xr:uid="{00000000-0005-0000-0000-00000C040000}"/>
    <cellStyle name="Normal 43 3 5" xfId="565" xr:uid="{00000000-0005-0000-0000-00000D040000}"/>
    <cellStyle name="Normal 43 3 6" xfId="1443" xr:uid="{00000000-0005-0000-0000-00000E040000}"/>
    <cellStyle name="Normal 43 4" xfId="350" xr:uid="{00000000-0005-0000-0000-00000F040000}"/>
    <cellStyle name="Normal 43 4 2" xfId="351" xr:uid="{00000000-0005-0000-0000-000010040000}"/>
    <cellStyle name="Normal 43 4 2 2" xfId="888" xr:uid="{00000000-0005-0000-0000-000011040000}"/>
    <cellStyle name="Normal 43 4 2 3" xfId="570" xr:uid="{00000000-0005-0000-0000-000012040000}"/>
    <cellStyle name="Normal 43 4 2 4" xfId="1448" xr:uid="{00000000-0005-0000-0000-000013040000}"/>
    <cellStyle name="Normal 43 4 3" xfId="887" xr:uid="{00000000-0005-0000-0000-000014040000}"/>
    <cellStyle name="Normal 43 4 4" xfId="569" xr:uid="{00000000-0005-0000-0000-000015040000}"/>
    <cellStyle name="Normal 43 4 5" xfId="1447" xr:uid="{00000000-0005-0000-0000-000016040000}"/>
    <cellStyle name="Normal 43 5" xfId="352" xr:uid="{00000000-0005-0000-0000-000017040000}"/>
    <cellStyle name="Normal 43 5 2" xfId="353" xr:uid="{00000000-0005-0000-0000-000018040000}"/>
    <cellStyle name="Normal 43 5 2 2" xfId="890" xr:uid="{00000000-0005-0000-0000-000019040000}"/>
    <cellStyle name="Normal 43 5 2 3" xfId="572" xr:uid="{00000000-0005-0000-0000-00001A040000}"/>
    <cellStyle name="Normal 43 5 2 4" xfId="1450" xr:uid="{00000000-0005-0000-0000-00001B040000}"/>
    <cellStyle name="Normal 43 5 3" xfId="889" xr:uid="{00000000-0005-0000-0000-00001C040000}"/>
    <cellStyle name="Normal 43 5 4" xfId="571" xr:uid="{00000000-0005-0000-0000-00001D040000}"/>
    <cellStyle name="Normal 43 5 5" xfId="1449" xr:uid="{00000000-0005-0000-0000-00001E040000}"/>
    <cellStyle name="Normal 43 6" xfId="354" xr:uid="{00000000-0005-0000-0000-00001F040000}"/>
    <cellStyle name="Normal 43 6 2" xfId="891" xr:uid="{00000000-0005-0000-0000-000020040000}"/>
    <cellStyle name="Normal 43 6 3" xfId="573" xr:uid="{00000000-0005-0000-0000-000021040000}"/>
    <cellStyle name="Normal 43 6 4" xfId="1451" xr:uid="{00000000-0005-0000-0000-000022040000}"/>
    <cellStyle name="Normal 43 7" xfId="876" xr:uid="{00000000-0005-0000-0000-000023040000}"/>
    <cellStyle name="Normal 43 8" xfId="1278" xr:uid="{00000000-0005-0000-0000-000024040000}"/>
    <cellStyle name="Normal 43 9" xfId="558" xr:uid="{00000000-0005-0000-0000-000025040000}"/>
    <cellStyle name="Normal 44" xfId="355" xr:uid="{00000000-0005-0000-0000-000026040000}"/>
    <cellStyle name="Normal 44 10" xfId="1276" xr:uid="{00000000-0005-0000-0000-000027040000}"/>
    <cellStyle name="Normal 44 11" xfId="1275" xr:uid="{00000000-0005-0000-0000-000028040000}"/>
    <cellStyle name="Normal 44 12" xfId="1274" xr:uid="{00000000-0005-0000-0000-000029040000}"/>
    <cellStyle name="Normal 44 13" xfId="1273" xr:uid="{00000000-0005-0000-0000-00002A040000}"/>
    <cellStyle name="Normal 44 14" xfId="1272" xr:uid="{00000000-0005-0000-0000-00002B040000}"/>
    <cellStyle name="Normal 44 15" xfId="1271" xr:uid="{00000000-0005-0000-0000-00002C040000}"/>
    <cellStyle name="Normal 44 16" xfId="1270" xr:uid="{00000000-0005-0000-0000-00002D040000}"/>
    <cellStyle name="Normal 44 17" xfId="1269" xr:uid="{00000000-0005-0000-0000-00002E040000}"/>
    <cellStyle name="Normal 44 18" xfId="1268" xr:uid="{00000000-0005-0000-0000-00002F040000}"/>
    <cellStyle name="Normal 44 19" xfId="1267" xr:uid="{00000000-0005-0000-0000-000030040000}"/>
    <cellStyle name="Normal 44 2" xfId="356" xr:uid="{00000000-0005-0000-0000-000031040000}"/>
    <cellStyle name="Normal 44 2 2" xfId="357" xr:uid="{00000000-0005-0000-0000-000032040000}"/>
    <cellStyle name="Normal 44 2 2 2" xfId="358" xr:uid="{00000000-0005-0000-0000-000033040000}"/>
    <cellStyle name="Normal 44 2 2 2 2" xfId="895" xr:uid="{00000000-0005-0000-0000-000034040000}"/>
    <cellStyle name="Normal 44 2 2 2 3" xfId="577" xr:uid="{00000000-0005-0000-0000-000035040000}"/>
    <cellStyle name="Normal 44 2 2 2 4" xfId="1455" xr:uid="{00000000-0005-0000-0000-000036040000}"/>
    <cellStyle name="Normal 44 2 2 3" xfId="894" xr:uid="{00000000-0005-0000-0000-000037040000}"/>
    <cellStyle name="Normal 44 2 2 4" xfId="576" xr:uid="{00000000-0005-0000-0000-000038040000}"/>
    <cellStyle name="Normal 44 2 2 5" xfId="1454" xr:uid="{00000000-0005-0000-0000-000039040000}"/>
    <cellStyle name="Normal 44 2 3" xfId="359" xr:uid="{00000000-0005-0000-0000-00003A040000}"/>
    <cellStyle name="Normal 44 2 3 2" xfId="360" xr:uid="{00000000-0005-0000-0000-00003B040000}"/>
    <cellStyle name="Normal 44 2 3 2 2" xfId="897" xr:uid="{00000000-0005-0000-0000-00003C040000}"/>
    <cellStyle name="Normal 44 2 3 2 3" xfId="579" xr:uid="{00000000-0005-0000-0000-00003D040000}"/>
    <cellStyle name="Normal 44 2 3 2 4" xfId="1457" xr:uid="{00000000-0005-0000-0000-00003E040000}"/>
    <cellStyle name="Normal 44 2 3 3" xfId="896" xr:uid="{00000000-0005-0000-0000-00003F040000}"/>
    <cellStyle name="Normal 44 2 3 4" xfId="578" xr:uid="{00000000-0005-0000-0000-000040040000}"/>
    <cellStyle name="Normal 44 2 3 5" xfId="1456" xr:uid="{00000000-0005-0000-0000-000041040000}"/>
    <cellStyle name="Normal 44 2 4" xfId="361" xr:uid="{00000000-0005-0000-0000-000042040000}"/>
    <cellStyle name="Normal 44 2 4 2" xfId="898" xr:uid="{00000000-0005-0000-0000-000043040000}"/>
    <cellStyle name="Normal 44 2 4 3" xfId="580" xr:uid="{00000000-0005-0000-0000-000044040000}"/>
    <cellStyle name="Normal 44 2 4 4" xfId="1458" xr:uid="{00000000-0005-0000-0000-000045040000}"/>
    <cellStyle name="Normal 44 2 5" xfId="893" xr:uid="{00000000-0005-0000-0000-000046040000}"/>
    <cellStyle name="Normal 44 2 6" xfId="1266" xr:uid="{00000000-0005-0000-0000-000047040000}"/>
    <cellStyle name="Normal 44 2 7" xfId="575" xr:uid="{00000000-0005-0000-0000-000048040000}"/>
    <cellStyle name="Normal 44 2 8" xfId="1453" xr:uid="{00000000-0005-0000-0000-000049040000}"/>
    <cellStyle name="Normal 44 20" xfId="1265" xr:uid="{00000000-0005-0000-0000-00004A040000}"/>
    <cellStyle name="Normal 44 21" xfId="1264" xr:uid="{00000000-0005-0000-0000-00004B040000}"/>
    <cellStyle name="Normal 44 22" xfId="1263" xr:uid="{00000000-0005-0000-0000-00004C040000}"/>
    <cellStyle name="Normal 44 23" xfId="1262" xr:uid="{00000000-0005-0000-0000-00004D040000}"/>
    <cellStyle name="Normal 44 24" xfId="1261" xr:uid="{00000000-0005-0000-0000-00004E040000}"/>
    <cellStyle name="Normal 44 25" xfId="1260" xr:uid="{00000000-0005-0000-0000-00004F040000}"/>
    <cellStyle name="Normal 44 26" xfId="1259" xr:uid="{00000000-0005-0000-0000-000050040000}"/>
    <cellStyle name="Normal 44 27" xfId="1258" xr:uid="{00000000-0005-0000-0000-000051040000}"/>
    <cellStyle name="Normal 44 28" xfId="1257" xr:uid="{00000000-0005-0000-0000-000052040000}"/>
    <cellStyle name="Normal 44 29" xfId="1256" xr:uid="{00000000-0005-0000-0000-000053040000}"/>
    <cellStyle name="Normal 44 3" xfId="362" xr:uid="{00000000-0005-0000-0000-000054040000}"/>
    <cellStyle name="Normal 44 3 2" xfId="363" xr:uid="{00000000-0005-0000-0000-000055040000}"/>
    <cellStyle name="Normal 44 3 2 2" xfId="364" xr:uid="{00000000-0005-0000-0000-000056040000}"/>
    <cellStyle name="Normal 44 3 2 2 2" xfId="901" xr:uid="{00000000-0005-0000-0000-000057040000}"/>
    <cellStyle name="Normal 44 3 2 2 3" xfId="583" xr:uid="{00000000-0005-0000-0000-000058040000}"/>
    <cellStyle name="Normal 44 3 2 2 4" xfId="1461" xr:uid="{00000000-0005-0000-0000-000059040000}"/>
    <cellStyle name="Normal 44 3 2 3" xfId="900" xr:uid="{00000000-0005-0000-0000-00005A040000}"/>
    <cellStyle name="Normal 44 3 2 4" xfId="582" xr:uid="{00000000-0005-0000-0000-00005B040000}"/>
    <cellStyle name="Normal 44 3 2 5" xfId="1460" xr:uid="{00000000-0005-0000-0000-00005C040000}"/>
    <cellStyle name="Normal 44 3 3" xfId="365" xr:uid="{00000000-0005-0000-0000-00005D040000}"/>
    <cellStyle name="Normal 44 3 3 2" xfId="902" xr:uid="{00000000-0005-0000-0000-00005E040000}"/>
    <cellStyle name="Normal 44 3 3 3" xfId="584" xr:uid="{00000000-0005-0000-0000-00005F040000}"/>
    <cellStyle name="Normal 44 3 3 4" xfId="1462" xr:uid="{00000000-0005-0000-0000-000060040000}"/>
    <cellStyle name="Normal 44 3 4" xfId="899" xr:uid="{00000000-0005-0000-0000-000061040000}"/>
    <cellStyle name="Normal 44 3 5" xfId="1255" xr:uid="{00000000-0005-0000-0000-000062040000}"/>
    <cellStyle name="Normal 44 3 6" xfId="581" xr:uid="{00000000-0005-0000-0000-000063040000}"/>
    <cellStyle name="Normal 44 3 7" xfId="1459" xr:uid="{00000000-0005-0000-0000-000064040000}"/>
    <cellStyle name="Normal 44 30" xfId="1254" xr:uid="{00000000-0005-0000-0000-000065040000}"/>
    <cellStyle name="Normal 44 31" xfId="1253" xr:uid="{00000000-0005-0000-0000-000066040000}"/>
    <cellStyle name="Normal 44 32" xfId="1277" xr:uid="{00000000-0005-0000-0000-000067040000}"/>
    <cellStyle name="Normal 44 33" xfId="574" xr:uid="{00000000-0005-0000-0000-000068040000}"/>
    <cellStyle name="Normal 44 34" xfId="1452" xr:uid="{00000000-0005-0000-0000-000069040000}"/>
    <cellStyle name="Normal 44 4" xfId="366" xr:uid="{00000000-0005-0000-0000-00006A040000}"/>
    <cellStyle name="Normal 44 4 2" xfId="367" xr:uid="{00000000-0005-0000-0000-00006B040000}"/>
    <cellStyle name="Normal 44 4 2 2" xfId="904" xr:uid="{00000000-0005-0000-0000-00006C040000}"/>
    <cellStyle name="Normal 44 4 2 3" xfId="586" xr:uid="{00000000-0005-0000-0000-00006D040000}"/>
    <cellStyle name="Normal 44 4 2 4" xfId="1464" xr:uid="{00000000-0005-0000-0000-00006E040000}"/>
    <cellStyle name="Normal 44 4 3" xfId="903" xr:uid="{00000000-0005-0000-0000-00006F040000}"/>
    <cellStyle name="Normal 44 4 4" xfId="1252" xr:uid="{00000000-0005-0000-0000-000070040000}"/>
    <cellStyle name="Normal 44 4 5" xfId="585" xr:uid="{00000000-0005-0000-0000-000071040000}"/>
    <cellStyle name="Normal 44 4 6" xfId="1463" xr:uid="{00000000-0005-0000-0000-000072040000}"/>
    <cellStyle name="Normal 44 5" xfId="368" xr:uid="{00000000-0005-0000-0000-000073040000}"/>
    <cellStyle name="Normal 44 5 2" xfId="369" xr:uid="{00000000-0005-0000-0000-000074040000}"/>
    <cellStyle name="Normal 44 5 2 2" xfId="906" xr:uid="{00000000-0005-0000-0000-000075040000}"/>
    <cellStyle name="Normal 44 5 2 3" xfId="588" xr:uid="{00000000-0005-0000-0000-000076040000}"/>
    <cellStyle name="Normal 44 5 2 4" xfId="1466" xr:uid="{00000000-0005-0000-0000-000077040000}"/>
    <cellStyle name="Normal 44 5 3" xfId="905" xr:uid="{00000000-0005-0000-0000-000078040000}"/>
    <cellStyle name="Normal 44 5 4" xfId="1251" xr:uid="{00000000-0005-0000-0000-000079040000}"/>
    <cellStyle name="Normal 44 5 5" xfId="587" xr:uid="{00000000-0005-0000-0000-00007A040000}"/>
    <cellStyle name="Normal 44 5 6" xfId="1465" xr:uid="{00000000-0005-0000-0000-00007B040000}"/>
    <cellStyle name="Normal 44 6" xfId="370" xr:uid="{00000000-0005-0000-0000-00007C040000}"/>
    <cellStyle name="Normal 44 6 2" xfId="907" xr:uid="{00000000-0005-0000-0000-00007D040000}"/>
    <cellStyle name="Normal 44 6 3" xfId="1250" xr:uid="{00000000-0005-0000-0000-00007E040000}"/>
    <cellStyle name="Normal 44 6 4" xfId="589" xr:uid="{00000000-0005-0000-0000-00007F040000}"/>
    <cellStyle name="Normal 44 6 5" xfId="1467" xr:uid="{00000000-0005-0000-0000-000080040000}"/>
    <cellStyle name="Normal 44 7" xfId="892" xr:uid="{00000000-0005-0000-0000-000081040000}"/>
    <cellStyle name="Normal 44 7 2" xfId="1249" xr:uid="{00000000-0005-0000-0000-000082040000}"/>
    <cellStyle name="Normal 44 8" xfId="1248" xr:uid="{00000000-0005-0000-0000-000083040000}"/>
    <cellStyle name="Normal 44 9" xfId="1247" xr:uid="{00000000-0005-0000-0000-000084040000}"/>
    <cellStyle name="Normal 45" xfId="371" xr:uid="{00000000-0005-0000-0000-000085040000}"/>
    <cellStyle name="Normal 45 10" xfId="1468" xr:uid="{00000000-0005-0000-0000-000086040000}"/>
    <cellStyle name="Normal 45 2" xfId="372" xr:uid="{00000000-0005-0000-0000-000087040000}"/>
    <cellStyle name="Normal 45 2 2" xfId="373" xr:uid="{00000000-0005-0000-0000-000088040000}"/>
    <cellStyle name="Normal 45 2 2 2" xfId="374" xr:uid="{00000000-0005-0000-0000-000089040000}"/>
    <cellStyle name="Normal 45 2 2 2 2" xfId="911" xr:uid="{00000000-0005-0000-0000-00008A040000}"/>
    <cellStyle name="Normal 45 2 2 2 3" xfId="593" xr:uid="{00000000-0005-0000-0000-00008B040000}"/>
    <cellStyle name="Normal 45 2 2 2 4" xfId="1471" xr:uid="{00000000-0005-0000-0000-00008C040000}"/>
    <cellStyle name="Normal 45 2 2 3" xfId="910" xr:uid="{00000000-0005-0000-0000-00008D040000}"/>
    <cellStyle name="Normal 45 2 2 4" xfId="592" xr:uid="{00000000-0005-0000-0000-00008E040000}"/>
    <cellStyle name="Normal 45 2 2 5" xfId="1470" xr:uid="{00000000-0005-0000-0000-00008F040000}"/>
    <cellStyle name="Normal 45 2 3" xfId="375" xr:uid="{00000000-0005-0000-0000-000090040000}"/>
    <cellStyle name="Normal 45 2 3 2" xfId="376" xr:uid="{00000000-0005-0000-0000-000091040000}"/>
    <cellStyle name="Normal 45 2 3 2 2" xfId="913" xr:uid="{00000000-0005-0000-0000-000092040000}"/>
    <cellStyle name="Normal 45 2 3 2 3" xfId="595" xr:uid="{00000000-0005-0000-0000-000093040000}"/>
    <cellStyle name="Normal 45 2 3 2 4" xfId="1473" xr:uid="{00000000-0005-0000-0000-000094040000}"/>
    <cellStyle name="Normal 45 2 3 3" xfId="912" xr:uid="{00000000-0005-0000-0000-000095040000}"/>
    <cellStyle name="Normal 45 2 3 4" xfId="594" xr:uid="{00000000-0005-0000-0000-000096040000}"/>
    <cellStyle name="Normal 45 2 3 5" xfId="1472" xr:uid="{00000000-0005-0000-0000-000097040000}"/>
    <cellStyle name="Normal 45 2 4" xfId="377" xr:uid="{00000000-0005-0000-0000-000098040000}"/>
    <cellStyle name="Normal 45 2 4 2" xfId="914" xr:uid="{00000000-0005-0000-0000-000099040000}"/>
    <cellStyle name="Normal 45 2 4 3" xfId="596" xr:uid="{00000000-0005-0000-0000-00009A040000}"/>
    <cellStyle name="Normal 45 2 4 4" xfId="1474" xr:uid="{00000000-0005-0000-0000-00009B040000}"/>
    <cellStyle name="Normal 45 2 5" xfId="909" xr:uid="{00000000-0005-0000-0000-00009C040000}"/>
    <cellStyle name="Normal 45 2 6" xfId="591" xr:uid="{00000000-0005-0000-0000-00009D040000}"/>
    <cellStyle name="Normal 45 2 7" xfId="1469" xr:uid="{00000000-0005-0000-0000-00009E040000}"/>
    <cellStyle name="Normal 45 3" xfId="378" xr:uid="{00000000-0005-0000-0000-00009F040000}"/>
    <cellStyle name="Normal 45 3 2" xfId="379" xr:uid="{00000000-0005-0000-0000-0000A0040000}"/>
    <cellStyle name="Normal 45 3 2 2" xfId="380" xr:uid="{00000000-0005-0000-0000-0000A1040000}"/>
    <cellStyle name="Normal 45 3 2 2 2" xfId="917" xr:uid="{00000000-0005-0000-0000-0000A2040000}"/>
    <cellStyle name="Normal 45 3 2 2 3" xfId="599" xr:uid="{00000000-0005-0000-0000-0000A3040000}"/>
    <cellStyle name="Normal 45 3 2 2 4" xfId="1477" xr:uid="{00000000-0005-0000-0000-0000A4040000}"/>
    <cellStyle name="Normal 45 3 2 3" xfId="916" xr:uid="{00000000-0005-0000-0000-0000A5040000}"/>
    <cellStyle name="Normal 45 3 2 4" xfId="598" xr:uid="{00000000-0005-0000-0000-0000A6040000}"/>
    <cellStyle name="Normal 45 3 2 5" xfId="1476" xr:uid="{00000000-0005-0000-0000-0000A7040000}"/>
    <cellStyle name="Normal 45 3 3" xfId="381" xr:uid="{00000000-0005-0000-0000-0000A8040000}"/>
    <cellStyle name="Normal 45 3 3 2" xfId="918" xr:uid="{00000000-0005-0000-0000-0000A9040000}"/>
    <cellStyle name="Normal 45 3 3 3" xfId="600" xr:uid="{00000000-0005-0000-0000-0000AA040000}"/>
    <cellStyle name="Normal 45 3 3 4" xfId="1478" xr:uid="{00000000-0005-0000-0000-0000AB040000}"/>
    <cellStyle name="Normal 45 3 4" xfId="915" xr:uid="{00000000-0005-0000-0000-0000AC040000}"/>
    <cellStyle name="Normal 45 3 5" xfId="597" xr:uid="{00000000-0005-0000-0000-0000AD040000}"/>
    <cellStyle name="Normal 45 3 6" xfId="1475" xr:uid="{00000000-0005-0000-0000-0000AE040000}"/>
    <cellStyle name="Normal 45 4" xfId="382" xr:uid="{00000000-0005-0000-0000-0000AF040000}"/>
    <cellStyle name="Normal 45 4 2" xfId="383" xr:uid="{00000000-0005-0000-0000-0000B0040000}"/>
    <cellStyle name="Normal 45 4 2 2" xfId="920" xr:uid="{00000000-0005-0000-0000-0000B1040000}"/>
    <cellStyle name="Normal 45 4 2 3" xfId="602" xr:uid="{00000000-0005-0000-0000-0000B2040000}"/>
    <cellStyle name="Normal 45 4 2 4" xfId="1480" xr:uid="{00000000-0005-0000-0000-0000B3040000}"/>
    <cellStyle name="Normal 45 4 3" xfId="919" xr:uid="{00000000-0005-0000-0000-0000B4040000}"/>
    <cellStyle name="Normal 45 4 4" xfId="601" xr:uid="{00000000-0005-0000-0000-0000B5040000}"/>
    <cellStyle name="Normal 45 4 5" xfId="1479" xr:uid="{00000000-0005-0000-0000-0000B6040000}"/>
    <cellStyle name="Normal 45 5" xfId="384" xr:uid="{00000000-0005-0000-0000-0000B7040000}"/>
    <cellStyle name="Normal 45 5 2" xfId="385" xr:uid="{00000000-0005-0000-0000-0000B8040000}"/>
    <cellStyle name="Normal 45 5 2 2" xfId="922" xr:uid="{00000000-0005-0000-0000-0000B9040000}"/>
    <cellStyle name="Normal 45 5 2 3" xfId="604" xr:uid="{00000000-0005-0000-0000-0000BA040000}"/>
    <cellStyle name="Normal 45 5 2 4" xfId="1482" xr:uid="{00000000-0005-0000-0000-0000BB040000}"/>
    <cellStyle name="Normal 45 5 3" xfId="921" xr:uid="{00000000-0005-0000-0000-0000BC040000}"/>
    <cellStyle name="Normal 45 5 4" xfId="603" xr:uid="{00000000-0005-0000-0000-0000BD040000}"/>
    <cellStyle name="Normal 45 5 5" xfId="1481" xr:uid="{00000000-0005-0000-0000-0000BE040000}"/>
    <cellStyle name="Normal 45 6" xfId="386" xr:uid="{00000000-0005-0000-0000-0000BF040000}"/>
    <cellStyle name="Normal 45 6 2" xfId="923" xr:uid="{00000000-0005-0000-0000-0000C0040000}"/>
    <cellStyle name="Normal 45 6 3" xfId="605" xr:uid="{00000000-0005-0000-0000-0000C1040000}"/>
    <cellStyle name="Normal 45 6 4" xfId="1483" xr:uid="{00000000-0005-0000-0000-0000C2040000}"/>
    <cellStyle name="Normal 45 7" xfId="908" xr:uid="{00000000-0005-0000-0000-0000C3040000}"/>
    <cellStyle name="Normal 45 8" xfId="1246" xr:uid="{00000000-0005-0000-0000-0000C4040000}"/>
    <cellStyle name="Normal 45 9" xfId="590" xr:uid="{00000000-0005-0000-0000-0000C5040000}"/>
    <cellStyle name="Normal 46" xfId="387" xr:uid="{00000000-0005-0000-0000-0000C6040000}"/>
    <cellStyle name="Normal 46 2" xfId="924" xr:uid="{00000000-0005-0000-0000-0000C7040000}"/>
    <cellStyle name="Normal 46 3" xfId="1245" xr:uid="{00000000-0005-0000-0000-0000C8040000}"/>
    <cellStyle name="Normal 47" xfId="388" xr:uid="{00000000-0005-0000-0000-0000C9040000}"/>
    <cellStyle name="Normal 47 2" xfId="925" xr:uid="{00000000-0005-0000-0000-0000CA040000}"/>
    <cellStyle name="Normal 47 3" xfId="1244" xr:uid="{00000000-0005-0000-0000-0000CB040000}"/>
    <cellStyle name="Normal 48" xfId="389" xr:uid="{00000000-0005-0000-0000-0000CC040000}"/>
    <cellStyle name="Normal 48 2" xfId="926" xr:uid="{00000000-0005-0000-0000-0000CD040000}"/>
    <cellStyle name="Normal 48 3" xfId="1243" xr:uid="{00000000-0005-0000-0000-0000CE040000}"/>
    <cellStyle name="Normal 49" xfId="390" xr:uid="{00000000-0005-0000-0000-0000CF040000}"/>
    <cellStyle name="Normal 49 2" xfId="927" xr:uid="{00000000-0005-0000-0000-0000D0040000}"/>
    <cellStyle name="Normal 49 3" xfId="1242" xr:uid="{00000000-0005-0000-0000-0000D1040000}"/>
    <cellStyle name="Normal 5" xfId="391" xr:uid="{00000000-0005-0000-0000-0000D2040000}"/>
    <cellStyle name="Normal 5 2" xfId="392" xr:uid="{00000000-0005-0000-0000-0000D3040000}"/>
    <cellStyle name="Normal 5 2 2" xfId="929" xr:uid="{00000000-0005-0000-0000-0000D4040000}"/>
    <cellStyle name="Normal 5 3" xfId="393" xr:uid="{00000000-0005-0000-0000-0000D5040000}"/>
    <cellStyle name="Normal 5 3 2" xfId="930" xr:uid="{00000000-0005-0000-0000-0000D6040000}"/>
    <cellStyle name="Normal 5 4" xfId="928" xr:uid="{00000000-0005-0000-0000-0000D7040000}"/>
    <cellStyle name="Normal 5 5" xfId="1241" xr:uid="{00000000-0005-0000-0000-0000D8040000}"/>
    <cellStyle name="Normal 50" xfId="394" xr:uid="{00000000-0005-0000-0000-0000D9040000}"/>
    <cellStyle name="Normal 50 2" xfId="931" xr:uid="{00000000-0005-0000-0000-0000DA040000}"/>
    <cellStyle name="Normal 50 3" xfId="1240" xr:uid="{00000000-0005-0000-0000-0000DB040000}"/>
    <cellStyle name="Normal 51" xfId="395" xr:uid="{00000000-0005-0000-0000-0000DC040000}"/>
    <cellStyle name="Normal 51 2" xfId="932" xr:uid="{00000000-0005-0000-0000-0000DD040000}"/>
    <cellStyle name="Normal 51 3" xfId="1239" xr:uid="{00000000-0005-0000-0000-0000DE040000}"/>
    <cellStyle name="Normal 52" xfId="396" xr:uid="{00000000-0005-0000-0000-0000DF040000}"/>
    <cellStyle name="Normal 52 2" xfId="397" xr:uid="{00000000-0005-0000-0000-0000E0040000}"/>
    <cellStyle name="Normal 52 2 2" xfId="398" xr:uid="{00000000-0005-0000-0000-0000E1040000}"/>
    <cellStyle name="Normal 52 2 2 2" xfId="935" xr:uid="{00000000-0005-0000-0000-0000E2040000}"/>
    <cellStyle name="Normal 52 2 2 3" xfId="608" xr:uid="{00000000-0005-0000-0000-0000E3040000}"/>
    <cellStyle name="Normal 52 2 2 4" xfId="1486" xr:uid="{00000000-0005-0000-0000-0000E4040000}"/>
    <cellStyle name="Normal 52 2 3" xfId="934" xr:uid="{00000000-0005-0000-0000-0000E5040000}"/>
    <cellStyle name="Normal 52 2 4" xfId="607" xr:uid="{00000000-0005-0000-0000-0000E6040000}"/>
    <cellStyle name="Normal 52 2 5" xfId="1485" xr:uid="{00000000-0005-0000-0000-0000E7040000}"/>
    <cellStyle name="Normal 52 3" xfId="399" xr:uid="{00000000-0005-0000-0000-0000E8040000}"/>
    <cellStyle name="Normal 52 3 2" xfId="400" xr:uid="{00000000-0005-0000-0000-0000E9040000}"/>
    <cellStyle name="Normal 52 3 2 2" xfId="937" xr:uid="{00000000-0005-0000-0000-0000EA040000}"/>
    <cellStyle name="Normal 52 3 2 3" xfId="610" xr:uid="{00000000-0005-0000-0000-0000EB040000}"/>
    <cellStyle name="Normal 52 3 2 4" xfId="1488" xr:uid="{00000000-0005-0000-0000-0000EC040000}"/>
    <cellStyle name="Normal 52 3 3" xfId="936" xr:uid="{00000000-0005-0000-0000-0000ED040000}"/>
    <cellStyle name="Normal 52 3 4" xfId="609" xr:uid="{00000000-0005-0000-0000-0000EE040000}"/>
    <cellStyle name="Normal 52 3 5" xfId="1487" xr:uid="{00000000-0005-0000-0000-0000EF040000}"/>
    <cellStyle name="Normal 52 4" xfId="401" xr:uid="{00000000-0005-0000-0000-0000F0040000}"/>
    <cellStyle name="Normal 52 4 2" xfId="938" xr:uid="{00000000-0005-0000-0000-0000F1040000}"/>
    <cellStyle name="Normal 52 4 3" xfId="611" xr:uid="{00000000-0005-0000-0000-0000F2040000}"/>
    <cellStyle name="Normal 52 4 4" xfId="1489" xr:uid="{00000000-0005-0000-0000-0000F3040000}"/>
    <cellStyle name="Normal 52 5" xfId="933" xr:uid="{00000000-0005-0000-0000-0000F4040000}"/>
    <cellStyle name="Normal 52 6" xfId="1238" xr:uid="{00000000-0005-0000-0000-0000F5040000}"/>
    <cellStyle name="Normal 52 7" xfId="606" xr:uid="{00000000-0005-0000-0000-0000F6040000}"/>
    <cellStyle name="Normal 52 8" xfId="1484" xr:uid="{00000000-0005-0000-0000-0000F7040000}"/>
    <cellStyle name="Normal 53" xfId="402" xr:uid="{00000000-0005-0000-0000-0000F8040000}"/>
    <cellStyle name="Normal 53 2" xfId="403" xr:uid="{00000000-0005-0000-0000-0000F9040000}"/>
    <cellStyle name="Normal 53 2 2" xfId="404" xr:uid="{00000000-0005-0000-0000-0000FA040000}"/>
    <cellStyle name="Normal 53 2 2 2" xfId="941" xr:uid="{00000000-0005-0000-0000-0000FB040000}"/>
    <cellStyle name="Normal 53 2 2 3" xfId="614" xr:uid="{00000000-0005-0000-0000-0000FC040000}"/>
    <cellStyle name="Normal 53 2 2 4" xfId="1492" xr:uid="{00000000-0005-0000-0000-0000FD040000}"/>
    <cellStyle name="Normal 53 2 3" xfId="940" xr:uid="{00000000-0005-0000-0000-0000FE040000}"/>
    <cellStyle name="Normal 53 2 4" xfId="613" xr:uid="{00000000-0005-0000-0000-0000FF040000}"/>
    <cellStyle name="Normal 53 2 5" xfId="1491" xr:uid="{00000000-0005-0000-0000-000000050000}"/>
    <cellStyle name="Normal 53 3" xfId="405" xr:uid="{00000000-0005-0000-0000-000001050000}"/>
    <cellStyle name="Normal 53 3 2" xfId="406" xr:uid="{00000000-0005-0000-0000-000002050000}"/>
    <cellStyle name="Normal 53 3 2 2" xfId="943" xr:uid="{00000000-0005-0000-0000-000003050000}"/>
    <cellStyle name="Normal 53 3 2 3" xfId="616" xr:uid="{00000000-0005-0000-0000-000004050000}"/>
    <cellStyle name="Normal 53 3 2 4" xfId="1494" xr:uid="{00000000-0005-0000-0000-000005050000}"/>
    <cellStyle name="Normal 53 3 3" xfId="942" xr:uid="{00000000-0005-0000-0000-000006050000}"/>
    <cellStyle name="Normal 53 3 4" xfId="615" xr:uid="{00000000-0005-0000-0000-000007050000}"/>
    <cellStyle name="Normal 53 3 5" xfId="1493" xr:uid="{00000000-0005-0000-0000-000008050000}"/>
    <cellStyle name="Normal 53 4" xfId="407" xr:uid="{00000000-0005-0000-0000-000009050000}"/>
    <cellStyle name="Normal 53 4 2" xfId="944" xr:uid="{00000000-0005-0000-0000-00000A050000}"/>
    <cellStyle name="Normal 53 4 3" xfId="617" xr:uid="{00000000-0005-0000-0000-00000B050000}"/>
    <cellStyle name="Normal 53 4 4" xfId="1495" xr:uid="{00000000-0005-0000-0000-00000C050000}"/>
    <cellStyle name="Normal 53 5" xfId="939" xr:uid="{00000000-0005-0000-0000-00000D050000}"/>
    <cellStyle name="Normal 53 6" xfId="1237" xr:uid="{00000000-0005-0000-0000-00000E050000}"/>
    <cellStyle name="Normal 53 7" xfId="612" xr:uid="{00000000-0005-0000-0000-00000F050000}"/>
    <cellStyle name="Normal 53 8" xfId="1490" xr:uid="{00000000-0005-0000-0000-000010050000}"/>
    <cellStyle name="Normal 54" xfId="408" xr:uid="{00000000-0005-0000-0000-000011050000}"/>
    <cellStyle name="Normal 54 2" xfId="945" xr:uid="{00000000-0005-0000-0000-000012050000}"/>
    <cellStyle name="Normal 54 3" xfId="1236" xr:uid="{00000000-0005-0000-0000-000013050000}"/>
    <cellStyle name="Normal 55" xfId="409" xr:uid="{00000000-0005-0000-0000-000014050000}"/>
    <cellStyle name="Normal 55 2" xfId="946" xr:uid="{00000000-0005-0000-0000-000015050000}"/>
    <cellStyle name="Normal 55 3" xfId="1235" xr:uid="{00000000-0005-0000-0000-000016050000}"/>
    <cellStyle name="Normal 56" xfId="410" xr:uid="{00000000-0005-0000-0000-000017050000}"/>
    <cellStyle name="Normal 56 2" xfId="947" xr:uid="{00000000-0005-0000-0000-000018050000}"/>
    <cellStyle name="Normal 56 3" xfId="1234" xr:uid="{00000000-0005-0000-0000-000019050000}"/>
    <cellStyle name="Normal 57" xfId="411" xr:uid="{00000000-0005-0000-0000-00001A050000}"/>
    <cellStyle name="Normal 57 2" xfId="412" xr:uid="{00000000-0005-0000-0000-00001B050000}"/>
    <cellStyle name="Normal 57 2 2" xfId="949" xr:uid="{00000000-0005-0000-0000-00001C050000}"/>
    <cellStyle name="Normal 57 2 3" xfId="619" xr:uid="{00000000-0005-0000-0000-00001D050000}"/>
    <cellStyle name="Normal 57 2 4" xfId="1497" xr:uid="{00000000-0005-0000-0000-00001E050000}"/>
    <cellStyle name="Normal 57 3" xfId="948" xr:uid="{00000000-0005-0000-0000-00001F050000}"/>
    <cellStyle name="Normal 57 4" xfId="1233" xr:uid="{00000000-0005-0000-0000-000020050000}"/>
    <cellStyle name="Normal 57 5" xfId="618" xr:uid="{00000000-0005-0000-0000-000021050000}"/>
    <cellStyle name="Normal 57 6" xfId="1496" xr:uid="{00000000-0005-0000-0000-000022050000}"/>
    <cellStyle name="Normal 58" xfId="413" xr:uid="{00000000-0005-0000-0000-000023050000}"/>
    <cellStyle name="Normal 58 2" xfId="950" xr:uid="{00000000-0005-0000-0000-000024050000}"/>
    <cellStyle name="Normal 58 3" xfId="1232" xr:uid="{00000000-0005-0000-0000-000025050000}"/>
    <cellStyle name="Normal 59" xfId="414" xr:uid="{00000000-0005-0000-0000-000026050000}"/>
    <cellStyle name="Normal 59 2" xfId="951" xr:uid="{00000000-0005-0000-0000-000027050000}"/>
    <cellStyle name="Normal 59 3" xfId="1231" xr:uid="{00000000-0005-0000-0000-000028050000}"/>
    <cellStyle name="Normal 6" xfId="415" xr:uid="{00000000-0005-0000-0000-000029050000}"/>
    <cellStyle name="Normal 6 2" xfId="416" xr:uid="{00000000-0005-0000-0000-00002A050000}"/>
    <cellStyle name="Normal 6 2 2" xfId="953" xr:uid="{00000000-0005-0000-0000-00002B050000}"/>
    <cellStyle name="Normal 6 3" xfId="417" xr:uid="{00000000-0005-0000-0000-00002C050000}"/>
    <cellStyle name="Normal 6 3 2" xfId="954" xr:uid="{00000000-0005-0000-0000-00002D050000}"/>
    <cellStyle name="Normal 6 4" xfId="952" xr:uid="{00000000-0005-0000-0000-00002E050000}"/>
    <cellStyle name="Normal 6 5" xfId="1230" xr:uid="{00000000-0005-0000-0000-00002F050000}"/>
    <cellStyle name="Normal 6 6" xfId="1643" xr:uid="{C131138A-7BBA-43DB-B021-E8F08A7B3AD7}"/>
    <cellStyle name="Normal 60" xfId="418" xr:uid="{00000000-0005-0000-0000-000030050000}"/>
    <cellStyle name="Normal 60 2" xfId="419" xr:uid="{00000000-0005-0000-0000-000031050000}"/>
    <cellStyle name="Normal 60 2 2" xfId="956" xr:uid="{00000000-0005-0000-0000-000032050000}"/>
    <cellStyle name="Normal 60 2 3" xfId="621" xr:uid="{00000000-0005-0000-0000-000033050000}"/>
    <cellStyle name="Normal 60 2 4" xfId="1499" xr:uid="{00000000-0005-0000-0000-000034050000}"/>
    <cellStyle name="Normal 60 3" xfId="955" xr:uid="{00000000-0005-0000-0000-000035050000}"/>
    <cellStyle name="Normal 60 4" xfId="1229" xr:uid="{00000000-0005-0000-0000-000036050000}"/>
    <cellStyle name="Normal 60 5" xfId="620" xr:uid="{00000000-0005-0000-0000-000037050000}"/>
    <cellStyle name="Normal 60 6" xfId="1498" xr:uid="{00000000-0005-0000-0000-000038050000}"/>
    <cellStyle name="Normal 61" xfId="420" xr:uid="{00000000-0005-0000-0000-000039050000}"/>
    <cellStyle name="Normal 61 2" xfId="421" xr:uid="{00000000-0005-0000-0000-00003A050000}"/>
    <cellStyle name="Normal 61 2 2" xfId="958" xr:uid="{00000000-0005-0000-0000-00003B050000}"/>
    <cellStyle name="Normal 61 2 3" xfId="623" xr:uid="{00000000-0005-0000-0000-00003C050000}"/>
    <cellStyle name="Normal 61 2 4" xfId="1501" xr:uid="{00000000-0005-0000-0000-00003D050000}"/>
    <cellStyle name="Normal 61 3" xfId="957" xr:uid="{00000000-0005-0000-0000-00003E050000}"/>
    <cellStyle name="Normal 61 4" xfId="1228" xr:uid="{00000000-0005-0000-0000-00003F050000}"/>
    <cellStyle name="Normal 61 5" xfId="622" xr:uid="{00000000-0005-0000-0000-000040050000}"/>
    <cellStyle name="Normal 61 6" xfId="1500" xr:uid="{00000000-0005-0000-0000-000041050000}"/>
    <cellStyle name="Normal 62" xfId="422" xr:uid="{00000000-0005-0000-0000-000042050000}"/>
    <cellStyle name="Normal 62 2" xfId="959" xr:uid="{00000000-0005-0000-0000-000043050000}"/>
    <cellStyle name="Normal 62 3" xfId="1227" xr:uid="{00000000-0005-0000-0000-000044050000}"/>
    <cellStyle name="Normal 63" xfId="423" xr:uid="{00000000-0005-0000-0000-000045050000}"/>
    <cellStyle name="Normal 63 2" xfId="960" xr:uid="{00000000-0005-0000-0000-000046050000}"/>
    <cellStyle name="Normal 63 3" xfId="1226" xr:uid="{00000000-0005-0000-0000-000047050000}"/>
    <cellStyle name="Normal 64" xfId="424" xr:uid="{00000000-0005-0000-0000-000048050000}"/>
    <cellStyle name="Normal 64 2" xfId="961" xr:uid="{00000000-0005-0000-0000-000049050000}"/>
    <cellStyle name="Normal 64 3" xfId="1225" xr:uid="{00000000-0005-0000-0000-00004A050000}"/>
    <cellStyle name="Normal 65" xfId="425" xr:uid="{00000000-0005-0000-0000-00004B050000}"/>
    <cellStyle name="Normal 65 2" xfId="962" xr:uid="{00000000-0005-0000-0000-00004C050000}"/>
    <cellStyle name="Normal 65 3" xfId="1224" xr:uid="{00000000-0005-0000-0000-00004D050000}"/>
    <cellStyle name="Normal 66" xfId="426" xr:uid="{00000000-0005-0000-0000-00004E050000}"/>
    <cellStyle name="Normal 66 2" xfId="963" xr:uid="{00000000-0005-0000-0000-00004F050000}"/>
    <cellStyle name="Normal 66 3" xfId="1223" xr:uid="{00000000-0005-0000-0000-000050050000}"/>
    <cellStyle name="Normal 67" xfId="427" xr:uid="{00000000-0005-0000-0000-000051050000}"/>
    <cellStyle name="Normal 67 2" xfId="964" xr:uid="{00000000-0005-0000-0000-000052050000}"/>
    <cellStyle name="Normal 67 3" xfId="1222" xr:uid="{00000000-0005-0000-0000-000053050000}"/>
    <cellStyle name="Normal 68" xfId="428" xr:uid="{00000000-0005-0000-0000-000054050000}"/>
    <cellStyle name="Normal 68 2" xfId="965" xr:uid="{00000000-0005-0000-0000-000055050000}"/>
    <cellStyle name="Normal 68 3" xfId="1221" xr:uid="{00000000-0005-0000-0000-000056050000}"/>
    <cellStyle name="Normal 69" xfId="429" xr:uid="{00000000-0005-0000-0000-000057050000}"/>
    <cellStyle name="Normal 69 2" xfId="966" xr:uid="{00000000-0005-0000-0000-000058050000}"/>
    <cellStyle name="Normal 69 3" xfId="1220" xr:uid="{00000000-0005-0000-0000-000059050000}"/>
    <cellStyle name="Normal 7" xfId="430" xr:uid="{00000000-0005-0000-0000-00005A050000}"/>
    <cellStyle name="Normal 7 2" xfId="967" xr:uid="{00000000-0005-0000-0000-00005B050000}"/>
    <cellStyle name="Normal 7 3" xfId="1219" xr:uid="{00000000-0005-0000-0000-00005C050000}"/>
    <cellStyle name="Normal 70" xfId="431" xr:uid="{00000000-0005-0000-0000-00005D050000}"/>
    <cellStyle name="Normal 70 2" xfId="968" xr:uid="{00000000-0005-0000-0000-00005E050000}"/>
    <cellStyle name="Normal 70 3" xfId="1218" xr:uid="{00000000-0005-0000-0000-00005F050000}"/>
    <cellStyle name="Normal 71" xfId="432" xr:uid="{00000000-0005-0000-0000-000060050000}"/>
    <cellStyle name="Normal 71 2" xfId="969" xr:uid="{00000000-0005-0000-0000-000061050000}"/>
    <cellStyle name="Normal 71 3" xfId="1217" xr:uid="{00000000-0005-0000-0000-000062050000}"/>
    <cellStyle name="Normal 72" xfId="433" xr:uid="{00000000-0005-0000-0000-000063050000}"/>
    <cellStyle name="Normal 72 2" xfId="970" xr:uid="{00000000-0005-0000-0000-000064050000}"/>
    <cellStyle name="Normal 72 3" xfId="1216" xr:uid="{00000000-0005-0000-0000-000065050000}"/>
    <cellStyle name="Normal 73" xfId="434" xr:uid="{00000000-0005-0000-0000-000066050000}"/>
    <cellStyle name="Normal 73 2" xfId="971" xr:uid="{00000000-0005-0000-0000-000067050000}"/>
    <cellStyle name="Normal 73 3" xfId="1215" xr:uid="{00000000-0005-0000-0000-000068050000}"/>
    <cellStyle name="Normal 74" xfId="435" xr:uid="{00000000-0005-0000-0000-000069050000}"/>
    <cellStyle name="Normal 74 2" xfId="972" xr:uid="{00000000-0005-0000-0000-00006A050000}"/>
    <cellStyle name="Normal 74 3" xfId="1214" xr:uid="{00000000-0005-0000-0000-00006B050000}"/>
    <cellStyle name="Normal 75" xfId="436" xr:uid="{00000000-0005-0000-0000-00006C050000}"/>
    <cellStyle name="Normal 75 2" xfId="973" xr:uid="{00000000-0005-0000-0000-00006D050000}"/>
    <cellStyle name="Normal 75 3" xfId="1213" xr:uid="{00000000-0005-0000-0000-00006E050000}"/>
    <cellStyle name="Normal 76" xfId="437" xr:uid="{00000000-0005-0000-0000-00006F050000}"/>
    <cellStyle name="Normal 76 2" xfId="974" xr:uid="{00000000-0005-0000-0000-000070050000}"/>
    <cellStyle name="Normal 76 3" xfId="1212" xr:uid="{00000000-0005-0000-0000-000071050000}"/>
    <cellStyle name="Normal 77" xfId="438" xr:uid="{00000000-0005-0000-0000-000072050000}"/>
    <cellStyle name="Normal 77 2" xfId="975" xr:uid="{00000000-0005-0000-0000-000073050000}"/>
    <cellStyle name="Normal 77 3" xfId="1211" xr:uid="{00000000-0005-0000-0000-000074050000}"/>
    <cellStyle name="Normal 78" xfId="439" xr:uid="{00000000-0005-0000-0000-000075050000}"/>
    <cellStyle name="Normal 78 2" xfId="976" xr:uid="{00000000-0005-0000-0000-000076050000}"/>
    <cellStyle name="Normal 78 3" xfId="1210" xr:uid="{00000000-0005-0000-0000-000077050000}"/>
    <cellStyle name="Normal 79" xfId="440" xr:uid="{00000000-0005-0000-0000-000078050000}"/>
    <cellStyle name="Normal 79 10" xfId="1632" xr:uid="{00000000-0005-0000-0000-000079050000}"/>
    <cellStyle name="Normal 79 2" xfId="977" xr:uid="{00000000-0005-0000-0000-00007A050000}"/>
    <cellStyle name="Normal 79 2 2" xfId="1184" xr:uid="{00000000-0005-0000-0000-00007B050000}"/>
    <cellStyle name="Normal 79 2 2 2" xfId="1167" xr:uid="{00000000-0005-0000-0000-00007C050000}"/>
    <cellStyle name="Normal 79 2 2 2 2" xfId="1102" xr:uid="{00000000-0005-0000-0000-00007D050000}"/>
    <cellStyle name="Normal 79 2 2 2 3" xfId="1037" xr:uid="{00000000-0005-0000-0000-00007E050000}"/>
    <cellStyle name="Normal 79 2 2 3" xfId="1151" xr:uid="{00000000-0005-0000-0000-00007F050000}"/>
    <cellStyle name="Normal 79 2 2 3 2" xfId="1086" xr:uid="{00000000-0005-0000-0000-000080050000}"/>
    <cellStyle name="Normal 79 2 2 3 3" xfId="1021" xr:uid="{00000000-0005-0000-0000-000081050000}"/>
    <cellStyle name="Normal 79 2 2 4" xfId="1119" xr:uid="{00000000-0005-0000-0000-000082050000}"/>
    <cellStyle name="Normal 79 2 2 4 2" xfId="1054" xr:uid="{00000000-0005-0000-0000-000083050000}"/>
    <cellStyle name="Normal 79 2 2 5" xfId="1135" xr:uid="{00000000-0005-0000-0000-000084050000}"/>
    <cellStyle name="Normal 79 2 2 6" xfId="1070" xr:uid="{00000000-0005-0000-0000-000085050000}"/>
    <cellStyle name="Normal 79 2 3" xfId="1175" xr:uid="{00000000-0005-0000-0000-000086050000}"/>
    <cellStyle name="Normal 79 2 3 2" xfId="1110" xr:uid="{00000000-0005-0000-0000-000087050000}"/>
    <cellStyle name="Normal 79 2 3 3" xfId="1045" xr:uid="{00000000-0005-0000-0000-000088050000}"/>
    <cellStyle name="Normal 79 2 4" xfId="1159" xr:uid="{00000000-0005-0000-0000-000089050000}"/>
    <cellStyle name="Normal 79 2 4 2" xfId="1094" xr:uid="{00000000-0005-0000-0000-00008A050000}"/>
    <cellStyle name="Normal 79 2 4 3" xfId="1029" xr:uid="{00000000-0005-0000-0000-00008B050000}"/>
    <cellStyle name="Normal 79 2 5" xfId="1127" xr:uid="{00000000-0005-0000-0000-00008C050000}"/>
    <cellStyle name="Normal 79 2 5 2" xfId="1062" xr:uid="{00000000-0005-0000-0000-00008D050000}"/>
    <cellStyle name="Normal 79 2 6" xfId="1143" xr:uid="{00000000-0005-0000-0000-00008E050000}"/>
    <cellStyle name="Normal 79 2 7" xfId="1078" xr:uid="{00000000-0005-0000-0000-00008F050000}"/>
    <cellStyle name="Normal 79 2 8" xfId="1192" xr:uid="{00000000-0005-0000-0000-000090050000}"/>
    <cellStyle name="Normal 79 3" xfId="1188" xr:uid="{00000000-0005-0000-0000-000091050000}"/>
    <cellStyle name="Normal 79 3 2" xfId="1171" xr:uid="{00000000-0005-0000-0000-000092050000}"/>
    <cellStyle name="Normal 79 3 2 2" xfId="1106" xr:uid="{00000000-0005-0000-0000-000093050000}"/>
    <cellStyle name="Normal 79 3 2 3" xfId="1041" xr:uid="{00000000-0005-0000-0000-000094050000}"/>
    <cellStyle name="Normal 79 3 3" xfId="1155" xr:uid="{00000000-0005-0000-0000-000095050000}"/>
    <cellStyle name="Normal 79 3 3 2" xfId="1090" xr:uid="{00000000-0005-0000-0000-000096050000}"/>
    <cellStyle name="Normal 79 3 3 3" xfId="1025" xr:uid="{00000000-0005-0000-0000-000097050000}"/>
    <cellStyle name="Normal 79 3 4" xfId="1123" xr:uid="{00000000-0005-0000-0000-000098050000}"/>
    <cellStyle name="Normal 79 3 4 2" xfId="1058" xr:uid="{00000000-0005-0000-0000-000099050000}"/>
    <cellStyle name="Normal 79 3 5" xfId="1139" xr:uid="{00000000-0005-0000-0000-00009A050000}"/>
    <cellStyle name="Normal 79 3 6" xfId="1074" xr:uid="{00000000-0005-0000-0000-00009B050000}"/>
    <cellStyle name="Normal 79 4" xfId="1179" xr:uid="{00000000-0005-0000-0000-00009C050000}"/>
    <cellStyle name="Normal 79 4 2" xfId="1114" xr:uid="{00000000-0005-0000-0000-00009D050000}"/>
    <cellStyle name="Normal 79 4 3" xfId="1049" xr:uid="{00000000-0005-0000-0000-00009E050000}"/>
    <cellStyle name="Normal 79 5" xfId="1163" xr:uid="{00000000-0005-0000-0000-00009F050000}"/>
    <cellStyle name="Normal 79 5 2" xfId="1098" xr:uid="{00000000-0005-0000-0000-0000A0050000}"/>
    <cellStyle name="Normal 79 5 3" xfId="1033" xr:uid="{00000000-0005-0000-0000-0000A1050000}"/>
    <cellStyle name="Normal 79 6" xfId="1131" xr:uid="{00000000-0005-0000-0000-0000A2050000}"/>
    <cellStyle name="Normal 79 6 2" xfId="1066" xr:uid="{00000000-0005-0000-0000-0000A3050000}"/>
    <cellStyle name="Normal 79 7" xfId="1147" xr:uid="{00000000-0005-0000-0000-0000A4050000}"/>
    <cellStyle name="Normal 79 8" xfId="1082" xr:uid="{00000000-0005-0000-0000-0000A5050000}"/>
    <cellStyle name="Normal 79 9" xfId="1200" xr:uid="{00000000-0005-0000-0000-0000A6050000}"/>
    <cellStyle name="Normal 8" xfId="441" xr:uid="{00000000-0005-0000-0000-0000A7050000}"/>
    <cellStyle name="Normal 8 2" xfId="978" xr:uid="{00000000-0005-0000-0000-0000A8050000}"/>
    <cellStyle name="Normal 8 3" xfId="1209" xr:uid="{00000000-0005-0000-0000-0000A9050000}"/>
    <cellStyle name="Normal 80" xfId="442" xr:uid="{00000000-0005-0000-0000-0000AA050000}"/>
    <cellStyle name="Normal 80 2" xfId="979" xr:uid="{00000000-0005-0000-0000-0000AB050000}"/>
    <cellStyle name="Normal 80 3" xfId="1208" xr:uid="{00000000-0005-0000-0000-0000AC050000}"/>
    <cellStyle name="Normal 81" xfId="443" xr:uid="{00000000-0005-0000-0000-0000AD050000}"/>
    <cellStyle name="Normal 81 2" xfId="980" xr:uid="{00000000-0005-0000-0000-0000AE050000}"/>
    <cellStyle name="Normal 81 3" xfId="1207" xr:uid="{00000000-0005-0000-0000-0000AF050000}"/>
    <cellStyle name="Normal 82" xfId="444" xr:uid="{00000000-0005-0000-0000-0000B0050000}"/>
    <cellStyle name="Normal 82 2" xfId="981" xr:uid="{00000000-0005-0000-0000-0000B1050000}"/>
    <cellStyle name="Normal 82 2 2" xfId="1115" xr:uid="{00000000-0005-0000-0000-0000B2050000}"/>
    <cellStyle name="Normal 82 3" xfId="1050" xr:uid="{00000000-0005-0000-0000-0000B3050000}"/>
    <cellStyle name="Normal 82 4" xfId="1180" xr:uid="{00000000-0005-0000-0000-0000B4050000}"/>
    <cellStyle name="Normal 83" xfId="445" xr:uid="{00000000-0005-0000-0000-0000B5050000}"/>
    <cellStyle name="Normal 83 2" xfId="982" xr:uid="{00000000-0005-0000-0000-0000B6050000}"/>
    <cellStyle name="Normal 83 3" xfId="1627" xr:uid="{00000000-0005-0000-0000-0000B7050000}"/>
    <cellStyle name="Normal 84" xfId="446" xr:uid="{00000000-0005-0000-0000-0000B8050000}"/>
    <cellStyle name="Normal 84 2" xfId="983" xr:uid="{00000000-0005-0000-0000-0000B9050000}"/>
    <cellStyle name="Normal 85" xfId="447" xr:uid="{00000000-0005-0000-0000-0000BA050000}"/>
    <cellStyle name="Normal 85 2" xfId="984" xr:uid="{00000000-0005-0000-0000-0000BB050000}"/>
    <cellStyle name="Normal 86" xfId="448" xr:uid="{00000000-0005-0000-0000-0000BC050000}"/>
    <cellStyle name="Normal 86 2" xfId="985" xr:uid="{00000000-0005-0000-0000-0000BD050000}"/>
    <cellStyle name="Normal 86 3" xfId="1206" xr:uid="{00000000-0005-0000-0000-0000BE050000}"/>
    <cellStyle name="Normal 87" xfId="449" xr:uid="{00000000-0005-0000-0000-0000BF050000}"/>
    <cellStyle name="Normal 87 2" xfId="986" xr:uid="{00000000-0005-0000-0000-0000C0050000}"/>
    <cellStyle name="Normal 88" xfId="450" xr:uid="{00000000-0005-0000-0000-0000C1050000}"/>
    <cellStyle name="Normal 88 2" xfId="987" xr:uid="{00000000-0005-0000-0000-0000C2050000}"/>
    <cellStyle name="Normal 89" xfId="451" xr:uid="{00000000-0005-0000-0000-0000C3050000}"/>
    <cellStyle name="Normal 89 2" xfId="988" xr:uid="{00000000-0005-0000-0000-0000C4050000}"/>
    <cellStyle name="Normal 9" xfId="452" xr:uid="{00000000-0005-0000-0000-0000C5050000}"/>
    <cellStyle name="Normal 9 2" xfId="989" xr:uid="{00000000-0005-0000-0000-0000C6050000}"/>
    <cellStyle name="Normal 9 3" xfId="1205" xr:uid="{00000000-0005-0000-0000-0000C7050000}"/>
    <cellStyle name="Normal 90" xfId="453" xr:uid="{00000000-0005-0000-0000-0000C8050000}"/>
    <cellStyle name="Normal 90 2" xfId="990" xr:uid="{00000000-0005-0000-0000-0000C9050000}"/>
    <cellStyle name="Normal 91" xfId="454" xr:uid="{00000000-0005-0000-0000-0000CA050000}"/>
    <cellStyle name="Normal 91 2" xfId="991" xr:uid="{00000000-0005-0000-0000-0000CB050000}"/>
    <cellStyle name="Normal 92" xfId="455" xr:uid="{00000000-0005-0000-0000-0000CC050000}"/>
    <cellStyle name="Normal 92 2" xfId="992" xr:uid="{00000000-0005-0000-0000-0000CD050000}"/>
    <cellStyle name="Normal 93" xfId="456" xr:uid="{00000000-0005-0000-0000-0000CE050000}"/>
    <cellStyle name="Normal 93 2" xfId="993" xr:uid="{00000000-0005-0000-0000-0000CF050000}"/>
    <cellStyle name="Normal 94" xfId="457" xr:uid="{00000000-0005-0000-0000-0000D0050000}"/>
    <cellStyle name="Normal 94 2" xfId="994" xr:uid="{00000000-0005-0000-0000-0000D1050000}"/>
    <cellStyle name="Normal 95" xfId="458" xr:uid="{00000000-0005-0000-0000-0000D2050000}"/>
    <cellStyle name="Normal 95 2" xfId="995" xr:uid="{00000000-0005-0000-0000-0000D3050000}"/>
    <cellStyle name="Normal 96" xfId="459" xr:uid="{00000000-0005-0000-0000-0000D4050000}"/>
    <cellStyle name="Normal 96 2" xfId="996" xr:uid="{00000000-0005-0000-0000-0000D5050000}"/>
    <cellStyle name="Normal 97" xfId="460" xr:uid="{00000000-0005-0000-0000-0000D6050000}"/>
    <cellStyle name="Normal 97 2" xfId="997" xr:uid="{00000000-0005-0000-0000-0000D7050000}"/>
    <cellStyle name="Normal 98" xfId="814" xr:uid="{00000000-0005-0000-0000-0000D8050000}"/>
    <cellStyle name="Normal 98 2" xfId="1204" xr:uid="{00000000-0005-0000-0000-0000D9050000}"/>
    <cellStyle name="Normal 98 3" xfId="1331" xr:uid="{00000000-0005-0000-0000-0000DA050000}"/>
    <cellStyle name="Normal 99" xfId="1318" xr:uid="{00000000-0005-0000-0000-0000DB050000}"/>
    <cellStyle name="Normal 99 2" xfId="1508" xr:uid="{00000000-0005-0000-0000-0000DC050000}"/>
    <cellStyle name="Normal_13_C2.2_Schedule of Quantities E" xfId="461" xr:uid="{00000000-0005-0000-0000-0000DD050000}"/>
    <cellStyle name="Normal_C2 2 Bill of Quantities_A" xfId="462" xr:uid="{00000000-0005-0000-0000-0000DF050000}"/>
    <cellStyle name="Normal_W0901 SECTION B Unprotected" xfId="463" xr:uid="{00000000-0005-0000-0000-0000E0050000}"/>
    <cellStyle name="Note" xfId="464" builtinId="10" customBuiltin="1"/>
    <cellStyle name="Note 2" xfId="465" xr:uid="{00000000-0005-0000-0000-0000E2050000}"/>
    <cellStyle name="Note 2 2" xfId="999" xr:uid="{00000000-0005-0000-0000-0000E3050000}"/>
    <cellStyle name="Note 3" xfId="466" xr:uid="{00000000-0005-0000-0000-0000E4050000}"/>
    <cellStyle name="Note 3 2" xfId="1000" xr:uid="{00000000-0005-0000-0000-0000E5050000}"/>
    <cellStyle name="Note 4" xfId="998" xr:uid="{00000000-0005-0000-0000-0000E6050000}"/>
    <cellStyle name="OPSKRIF" xfId="467" xr:uid="{00000000-0005-0000-0000-0000E7050000}"/>
    <cellStyle name="OPSKRIF 10" xfId="1630" xr:uid="{00000000-0005-0000-0000-0000E8050000}"/>
    <cellStyle name="OPSKRIF 2" xfId="468" xr:uid="{00000000-0005-0000-0000-0000E9050000}"/>
    <cellStyle name="OPSKRIF 3" xfId="1203" xr:uid="{00000000-0005-0000-0000-0000EA050000}"/>
    <cellStyle name="OPSKRIFTE" xfId="469" xr:uid="{00000000-0005-0000-0000-0000EB050000}"/>
    <cellStyle name="OPSKRIFTE 2" xfId="1197" xr:uid="{00000000-0005-0000-0000-0000EC050000}"/>
    <cellStyle name="OPSKRIFTE 3" xfId="1202" xr:uid="{00000000-0005-0000-0000-0000ED050000}"/>
    <cellStyle name="or" xfId="470" xr:uid="{00000000-0005-0000-0000-0000EE050000}"/>
    <cellStyle name="Output" xfId="471" builtinId="21" customBuiltin="1"/>
    <cellStyle name="Output 2" xfId="472" xr:uid="{00000000-0005-0000-0000-0000F0050000}"/>
    <cellStyle name="Output 3" xfId="1503" xr:uid="{00000000-0005-0000-0000-0000F1050000}"/>
    <cellStyle name="Percent" xfId="473" builtinId="5"/>
    <cellStyle name="Percent [0]" xfId="474" xr:uid="{00000000-0005-0000-0000-0000F3050000}"/>
    <cellStyle name="Percent [0] 2" xfId="1002" xr:uid="{00000000-0005-0000-0000-0000F4050000}"/>
    <cellStyle name="Percent [00]" xfId="475" xr:uid="{00000000-0005-0000-0000-0000F5050000}"/>
    <cellStyle name="Percent [00] 2" xfId="1003" xr:uid="{00000000-0005-0000-0000-0000F6050000}"/>
    <cellStyle name="Percent [2]" xfId="476" xr:uid="{00000000-0005-0000-0000-0000F7050000}"/>
    <cellStyle name="Percent [2] 2" xfId="1004" xr:uid="{00000000-0005-0000-0000-0000F8050000}"/>
    <cellStyle name="Percent 10" xfId="1319" xr:uid="{00000000-0005-0000-0000-0000F9050000}"/>
    <cellStyle name="Percent 10 2" xfId="1564" xr:uid="{00000000-0005-0000-0000-0000FA050000}"/>
    <cellStyle name="Percent 10 3" xfId="1610" xr:uid="{00000000-0005-0000-0000-0000FB050000}"/>
    <cellStyle name="Percent 11" xfId="625" xr:uid="{00000000-0005-0000-0000-0000FC050000}"/>
    <cellStyle name="Percent 12" xfId="1322" xr:uid="{00000000-0005-0000-0000-0000FD050000}"/>
    <cellStyle name="Percent 13" xfId="504" xr:uid="{00000000-0005-0000-0000-0000FE050000}"/>
    <cellStyle name="Percent 14" xfId="1565" xr:uid="{00000000-0005-0000-0000-0000FF050000}"/>
    <cellStyle name="Percent 15" xfId="1521" xr:uid="{00000000-0005-0000-0000-000000060000}"/>
    <cellStyle name="Percent 16" xfId="1567" xr:uid="{00000000-0005-0000-0000-000001060000}"/>
    <cellStyle name="Percent 17" xfId="1520" xr:uid="{00000000-0005-0000-0000-000002060000}"/>
    <cellStyle name="Percent 18" xfId="1568" xr:uid="{00000000-0005-0000-0000-000003060000}"/>
    <cellStyle name="Percent 19" xfId="1519" xr:uid="{00000000-0005-0000-0000-000004060000}"/>
    <cellStyle name="Percent 2" xfId="477" xr:uid="{00000000-0005-0000-0000-000005060000}"/>
    <cellStyle name="Percent 2 2" xfId="478" xr:uid="{00000000-0005-0000-0000-000006060000}"/>
    <cellStyle name="Percent 2 2 2" xfId="1006" xr:uid="{00000000-0005-0000-0000-000007060000}"/>
    <cellStyle name="Percent 2 2 2 2" xfId="1164" xr:uid="{00000000-0005-0000-0000-000008060000}"/>
    <cellStyle name="Percent 2 2 2 2 2" xfId="1099" xr:uid="{00000000-0005-0000-0000-000009060000}"/>
    <cellStyle name="Percent 2 2 2 2 3" xfId="1034" xr:uid="{00000000-0005-0000-0000-00000A060000}"/>
    <cellStyle name="Percent 2 2 2 3" xfId="1148" xr:uid="{00000000-0005-0000-0000-00000B060000}"/>
    <cellStyle name="Percent 2 2 2 3 2" xfId="1083" xr:uid="{00000000-0005-0000-0000-00000C060000}"/>
    <cellStyle name="Percent 2 2 2 3 3" xfId="1018" xr:uid="{00000000-0005-0000-0000-00000D060000}"/>
    <cellStyle name="Percent 2 2 2 4" xfId="1116" xr:uid="{00000000-0005-0000-0000-00000E060000}"/>
    <cellStyle name="Percent 2 2 2 4 2" xfId="1051" xr:uid="{00000000-0005-0000-0000-00000F060000}"/>
    <cellStyle name="Percent 2 2 2 5" xfId="1132" xr:uid="{00000000-0005-0000-0000-000010060000}"/>
    <cellStyle name="Percent 2 2 2 6" xfId="1067" xr:uid="{00000000-0005-0000-0000-000011060000}"/>
    <cellStyle name="Percent 2 2 2 7" xfId="1181" xr:uid="{00000000-0005-0000-0000-000012060000}"/>
    <cellStyle name="Percent 2 2 3" xfId="1172" xr:uid="{00000000-0005-0000-0000-000013060000}"/>
    <cellStyle name="Percent 2 2 3 2" xfId="1107" xr:uid="{00000000-0005-0000-0000-000014060000}"/>
    <cellStyle name="Percent 2 2 3 3" xfId="1042" xr:uid="{00000000-0005-0000-0000-000015060000}"/>
    <cellStyle name="Percent 2 2 4" xfId="1156" xr:uid="{00000000-0005-0000-0000-000016060000}"/>
    <cellStyle name="Percent 2 2 4 2" xfId="1091" xr:uid="{00000000-0005-0000-0000-000017060000}"/>
    <cellStyle name="Percent 2 2 4 3" xfId="1026" xr:uid="{00000000-0005-0000-0000-000018060000}"/>
    <cellStyle name="Percent 2 2 5" xfId="1124" xr:uid="{00000000-0005-0000-0000-000019060000}"/>
    <cellStyle name="Percent 2 2 5 2" xfId="1059" xr:uid="{00000000-0005-0000-0000-00001A060000}"/>
    <cellStyle name="Percent 2 2 6" xfId="1140" xr:uid="{00000000-0005-0000-0000-00001B060000}"/>
    <cellStyle name="Percent 2 2 7" xfId="1075" xr:uid="{00000000-0005-0000-0000-00001C060000}"/>
    <cellStyle name="Percent 2 2 8" xfId="1189" xr:uid="{00000000-0005-0000-0000-00001D060000}"/>
    <cellStyle name="Percent 2 3" xfId="1005" xr:uid="{00000000-0005-0000-0000-00001E060000}"/>
    <cellStyle name="Percent 2 3 2" xfId="1168" xr:uid="{00000000-0005-0000-0000-00001F060000}"/>
    <cellStyle name="Percent 2 3 2 2" xfId="1103" xr:uid="{00000000-0005-0000-0000-000020060000}"/>
    <cellStyle name="Percent 2 3 2 3" xfId="1038" xr:uid="{00000000-0005-0000-0000-000021060000}"/>
    <cellStyle name="Percent 2 3 3" xfId="1152" xr:uid="{00000000-0005-0000-0000-000022060000}"/>
    <cellStyle name="Percent 2 3 3 2" xfId="1087" xr:uid="{00000000-0005-0000-0000-000023060000}"/>
    <cellStyle name="Percent 2 3 3 3" xfId="1022" xr:uid="{00000000-0005-0000-0000-000024060000}"/>
    <cellStyle name="Percent 2 3 4" xfId="1120" xr:uid="{00000000-0005-0000-0000-000025060000}"/>
    <cellStyle name="Percent 2 3 4 2" xfId="1055" xr:uid="{00000000-0005-0000-0000-000026060000}"/>
    <cellStyle name="Percent 2 3 5" xfId="1136" xr:uid="{00000000-0005-0000-0000-000027060000}"/>
    <cellStyle name="Percent 2 3 6" xfId="1071" xr:uid="{00000000-0005-0000-0000-000028060000}"/>
    <cellStyle name="Percent 2 3 7" xfId="1185" xr:uid="{00000000-0005-0000-0000-000029060000}"/>
    <cellStyle name="Percent 2 4" xfId="1176" xr:uid="{00000000-0005-0000-0000-00002A060000}"/>
    <cellStyle name="Percent 2 4 2" xfId="1111" xr:uid="{00000000-0005-0000-0000-00002B060000}"/>
    <cellStyle name="Percent 2 4 3" xfId="1046" xr:uid="{00000000-0005-0000-0000-00002C060000}"/>
    <cellStyle name="Percent 2 5" xfId="1160" xr:uid="{00000000-0005-0000-0000-00002D060000}"/>
    <cellStyle name="Percent 2 5 2" xfId="1095" xr:uid="{00000000-0005-0000-0000-00002E060000}"/>
    <cellStyle name="Percent 2 5 3" xfId="1030" xr:uid="{00000000-0005-0000-0000-00002F060000}"/>
    <cellStyle name="Percent 2 6" xfId="1128" xr:uid="{00000000-0005-0000-0000-000030060000}"/>
    <cellStyle name="Percent 2 6 2" xfId="1063" xr:uid="{00000000-0005-0000-0000-000031060000}"/>
    <cellStyle name="Percent 2 7" xfId="1144" xr:uid="{00000000-0005-0000-0000-000032060000}"/>
    <cellStyle name="Percent 2 8" xfId="1079" xr:uid="{00000000-0005-0000-0000-000033060000}"/>
    <cellStyle name="Percent 2 9" xfId="1193" xr:uid="{00000000-0005-0000-0000-000034060000}"/>
    <cellStyle name="Percent 20" xfId="1570" xr:uid="{00000000-0005-0000-0000-000035060000}"/>
    <cellStyle name="Percent 21" xfId="1571" xr:uid="{00000000-0005-0000-0000-000036060000}"/>
    <cellStyle name="Percent 22" xfId="1566" xr:uid="{00000000-0005-0000-0000-000037060000}"/>
    <cellStyle name="Percent 23" xfId="1576" xr:uid="{00000000-0005-0000-0000-000038060000}"/>
    <cellStyle name="Percent 24" xfId="1569" xr:uid="{00000000-0005-0000-0000-000039060000}"/>
    <cellStyle name="Percent 25" xfId="1639" xr:uid="{00000000-0005-0000-0000-00003A060000}"/>
    <cellStyle name="Percent 26" xfId="1649" xr:uid="{714603E0-E138-4AA2-849A-3C6FA99F6D15}"/>
    <cellStyle name="Percent 27" xfId="1656" xr:uid="{C064AA1A-E3CA-4477-98F0-47B07CB4ED93}"/>
    <cellStyle name="Percent 28" xfId="1657" xr:uid="{5CC2514E-CCEB-4B7C-9FA8-AE1F10553E6D}"/>
    <cellStyle name="Percent 3" xfId="479" xr:uid="{00000000-0005-0000-0000-00003B060000}"/>
    <cellStyle name="Percent 3 2" xfId="1007" xr:uid="{00000000-0005-0000-0000-00003C060000}"/>
    <cellStyle name="Percent 4" xfId="480" xr:uid="{00000000-0005-0000-0000-00003D060000}"/>
    <cellStyle name="Percent 4 2" xfId="1008" xr:uid="{00000000-0005-0000-0000-00003E060000}"/>
    <cellStyle name="Percent 5" xfId="481" xr:uid="{00000000-0005-0000-0000-00003F060000}"/>
    <cellStyle name="Percent 5 2" xfId="1009" xr:uid="{00000000-0005-0000-0000-000040060000}"/>
    <cellStyle name="Percent 6" xfId="482" xr:uid="{00000000-0005-0000-0000-000041060000}"/>
    <cellStyle name="Percent 6 2" xfId="1010" xr:uid="{00000000-0005-0000-0000-000042060000}"/>
    <cellStyle name="Percent 7" xfId="1001" xr:uid="{00000000-0005-0000-0000-000043060000}"/>
    <cellStyle name="Percent 7 2" xfId="541" xr:uid="{00000000-0005-0000-0000-000044060000}"/>
    <cellStyle name="Percent 8" xfId="1316" xr:uid="{00000000-0005-0000-0000-000045060000}"/>
    <cellStyle name="Percent 8 2" xfId="1516" xr:uid="{00000000-0005-0000-0000-000046060000}"/>
    <cellStyle name="Percent 8 3" xfId="1605" xr:uid="{00000000-0005-0000-0000-000047060000}"/>
    <cellStyle name="Percent 9" xfId="1196" xr:uid="{00000000-0005-0000-0000-000048060000}"/>
    <cellStyle name="Percent 9 2" xfId="1509" xr:uid="{00000000-0005-0000-0000-000049060000}"/>
    <cellStyle name="Percent 9 3" xfId="1602" xr:uid="{00000000-0005-0000-0000-00004A060000}"/>
    <cellStyle name="PrePop Currency (0)" xfId="483" xr:uid="{00000000-0005-0000-0000-00004B060000}"/>
    <cellStyle name="PrePop Currency (0) 2" xfId="1011" xr:uid="{00000000-0005-0000-0000-00004C060000}"/>
    <cellStyle name="PrePop Currency (2)" xfId="484" xr:uid="{00000000-0005-0000-0000-00004D060000}"/>
    <cellStyle name="PrePop Currency (2) 2" xfId="1012" xr:uid="{00000000-0005-0000-0000-00004E060000}"/>
    <cellStyle name="PrePop Units (0)" xfId="485" xr:uid="{00000000-0005-0000-0000-00004F060000}"/>
    <cellStyle name="PrePop Units (0) 2" xfId="1013" xr:uid="{00000000-0005-0000-0000-000050060000}"/>
    <cellStyle name="PrePop Units (1)" xfId="486" xr:uid="{00000000-0005-0000-0000-000051060000}"/>
    <cellStyle name="PrePop Units (1) 2" xfId="1014" xr:uid="{00000000-0005-0000-0000-000052060000}"/>
    <cellStyle name="PrePop Units (2)" xfId="487" xr:uid="{00000000-0005-0000-0000-000053060000}"/>
    <cellStyle name="PrePop Units (2) 2" xfId="1015" xr:uid="{00000000-0005-0000-0000-000054060000}"/>
    <cellStyle name="STYL1 - Style1" xfId="488" xr:uid="{00000000-0005-0000-0000-000055060000}"/>
    <cellStyle name="STYL2 - Style2" xfId="489" xr:uid="{00000000-0005-0000-0000-000056060000}"/>
    <cellStyle name="STYL3 - Style3" xfId="490" xr:uid="{00000000-0005-0000-0000-000057060000}"/>
    <cellStyle name="STYL4 - Style4" xfId="491" xr:uid="{00000000-0005-0000-0000-000058060000}"/>
    <cellStyle name="STYL5 - Style5" xfId="492" xr:uid="{00000000-0005-0000-0000-000059060000}"/>
    <cellStyle name="Text Indent A" xfId="493" xr:uid="{00000000-0005-0000-0000-00005A060000}"/>
    <cellStyle name="Text Indent B" xfId="494" xr:uid="{00000000-0005-0000-0000-00005B060000}"/>
    <cellStyle name="Text Indent B 2" xfId="1016" xr:uid="{00000000-0005-0000-0000-00005C060000}"/>
    <cellStyle name="Text Indent C" xfId="495" xr:uid="{00000000-0005-0000-0000-00005D060000}"/>
    <cellStyle name="Text Indent C 2" xfId="1017" xr:uid="{00000000-0005-0000-0000-00005E060000}"/>
    <cellStyle name="Title" xfId="496" builtinId="15" customBuiltin="1"/>
    <cellStyle name="Title 2" xfId="497" xr:uid="{00000000-0005-0000-0000-000060060000}"/>
    <cellStyle name="Title 3" xfId="1505" xr:uid="{00000000-0005-0000-0000-000061060000}"/>
    <cellStyle name="Total" xfId="498" builtinId="25" customBuiltin="1"/>
    <cellStyle name="Total 2" xfId="499" xr:uid="{00000000-0005-0000-0000-000063060000}"/>
    <cellStyle name="Total 3" xfId="500" xr:uid="{00000000-0005-0000-0000-000064060000}"/>
    <cellStyle name="Total 4" xfId="1506" xr:uid="{00000000-0005-0000-0000-000065060000}"/>
    <cellStyle name="Update" xfId="501" xr:uid="{00000000-0005-0000-0000-000066060000}"/>
    <cellStyle name="Warning Text" xfId="502" builtinId="11" customBuiltin="1"/>
    <cellStyle name="Warning Text 2" xfId="503" xr:uid="{00000000-0005-0000-0000-000068060000}"/>
    <cellStyle name="Warning Text 3" xfId="1507" xr:uid="{00000000-0005-0000-0000-000069060000}"/>
  </cellStyles>
  <dxfs count="147">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name val="Cambria"/>
        <scheme val="none"/>
      </font>
    </dxf>
    <dxf>
      <font>
        <color theme="0"/>
      </font>
    </dxf>
    <dxf>
      <font>
        <color theme="0"/>
      </font>
    </dxf>
    <dxf>
      <font>
        <color theme="0"/>
        <name val="Cambria"/>
        <scheme val="none"/>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name val="Cambria"/>
        <scheme val="none"/>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name val="Cambria"/>
        <scheme val="none"/>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name val="Cambria"/>
        <scheme val="none"/>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name val="Cambria"/>
        <scheme val="none"/>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1" defaultTableStyle="TableStyleMedium9" defaultPivotStyle="PivotStyleLight16">
    <tableStyle name="Invisible" pivot="0" table="0" count="0" xr9:uid="{B3B5DA3B-EF15-4136-B386-6FE0B0214AB6}"/>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8.xml"/><Relationship Id="rId3" Type="http://schemas.openxmlformats.org/officeDocument/2006/relationships/worksheet" Target="worksheets/sheet3.xml"/><Relationship Id="rId21" Type="http://schemas.openxmlformats.org/officeDocument/2006/relationships/externalLink" Target="externalLinks/externalLink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2.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6.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5.xml"/><Relationship Id="rId28" Type="http://schemas.openxmlformats.org/officeDocument/2006/relationships/externalLink" Target="externalLinks/externalLink10.xml"/><Relationship Id="rId10" Type="http://schemas.openxmlformats.org/officeDocument/2006/relationships/worksheet" Target="worksheets/sheet10.xml"/><Relationship Id="rId19" Type="http://schemas.openxmlformats.org/officeDocument/2006/relationships/externalLink" Target="externalLinks/externalLink1.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4.xml"/><Relationship Id="rId27" Type="http://schemas.openxmlformats.org/officeDocument/2006/relationships/externalLink" Target="externalLinks/externalLink9.xml"/><Relationship Id="rId30"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Bigen\Schedules\Schedule%20of%20items-pjk.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TECH\A039\00\a\Certificates\05%20-%2006%20Certificates\Muscle\Feb%202006%20BW%20125%20Pel\BW%20125EC05%20Nthaba%20Mhlope%20Cert%201%20(Feb%2006).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My%20Documents\Current\D02052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Bvifs-srv1\data\Documents%20and%20Settings\Stanl\Local%20Settings\Temporary%20Internet%20Files\Content.Outlook\DEXOHF83\Eng%20Cert%20EC%201-alt.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E:\TECH\0267\00\a\2004_05%20Fin%20Year\FeeAcc%20(04-05)-03.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TECH\A038\00\a\Certificates\BW86\Feb05\Tax%20inv%20Cert%2017.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TECH\A039\00\a\Certificates\05%20-%2006%20Certificates\TK\BW125EC05%20Clinic%20Cert02(MARH06).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E:\TECH\0267\00\a\Certificates\2004_05%20Fin%20Year\DWAF%20Claim%20Senqu\Claim%20Senqu%20DR2004-05.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P:\3181\import\2015-03-09%20Tender%20Doc%20(David%20Leukes)\5%20-%20Part%20C2a%201300107%20BVI%20BOQ%20(Yellow)%202014-03-19.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E:\TECH\9802\12\a\Botsh-Ext-Acc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ched2"/>
      <sheetName val="Sched3A"/>
      <sheetName val="Sched3B"/>
      <sheetName val="Sched3C"/>
      <sheetName val="Sched3D"/>
      <sheetName val="SCHED 4A"/>
      <sheetName val="SCHED 4B"/>
      <sheetName val="SCHED 4C"/>
      <sheetName val="SCHED 4D"/>
      <sheetName val="Sched5A"/>
      <sheetName val="Sched5B"/>
      <sheetName val="Sched6A"/>
      <sheetName val="Sched6B"/>
      <sheetName val="SCHED 7A"/>
      <sheetName val="SCHED 7B"/>
      <sheetName val="SCHED 7C"/>
      <sheetName val="Sched8A"/>
      <sheetName val="Sched8B"/>
      <sheetName val="Sched8C"/>
      <sheetName val="Sched9"/>
      <sheetName val="Sched10A"/>
      <sheetName val="Sched10B"/>
      <sheetName val="Sched11A"/>
      <sheetName val="Sched11B"/>
      <sheetName val="Sched12A"/>
      <sheetName val="Sched12B"/>
      <sheetName val="Sched13A"/>
      <sheetName val="Sched13B"/>
      <sheetName val="Summar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chedule 1"/>
      <sheetName val="Schedule 2"/>
      <sheetName val="Schedule 3"/>
      <sheetName val="Schedule 4"/>
      <sheetName val="Schedule 5"/>
      <sheetName val="Schedule 6"/>
      <sheetName val="Schedule 7"/>
      <sheetName val="Schedule 8"/>
      <sheetName val="Schedule 9"/>
      <sheetName val="Schedule 10"/>
      <sheetName val="EC1"/>
      <sheetName val="EC2"/>
      <sheetName val="EC3"/>
      <sheetName val="BW Finacial Rep"/>
      <sheetName val="BW Finacial Rep (2)"/>
      <sheetName val="Prog Rev"/>
    </sheetNames>
    <sheetDataSet>
      <sheetData sheetId="0"/>
      <sheetData sheetId="1"/>
      <sheetData sheetId="2"/>
      <sheetData sheetId="3">
        <row r="1">
          <cell r="A1" t="str">
            <v>BLOEM WATER</v>
          </cell>
        </row>
      </sheetData>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ender"/>
      <sheetName val="Evaluation"/>
    </sheetNames>
    <sheetDataSet>
      <sheetData sheetId="0">
        <row r="1">
          <cell r="G1" t="str">
            <v>Contract  S13/2001 Section 5.2</v>
          </cell>
        </row>
        <row r="2">
          <cell r="G2" t="str">
            <v>Oskraal and Environs Water Supply Project - Phase 1</v>
          </cell>
        </row>
        <row r="3">
          <cell r="G3" t="str">
            <v>Schedule 1 : Preliminary and General</v>
          </cell>
        </row>
        <row r="5">
          <cell r="A5" t="str">
            <v>Item</v>
          </cell>
          <cell r="B5" t="str">
            <v>Payment</v>
          </cell>
          <cell r="C5" t="str">
            <v>Description</v>
          </cell>
          <cell r="D5" t="str">
            <v>Unit</v>
          </cell>
          <cell r="E5" t="str">
            <v>Qty</v>
          </cell>
          <cell r="F5" t="str">
            <v>Rate</v>
          </cell>
          <cell r="G5" t="str">
            <v>Amount</v>
          </cell>
        </row>
        <row r="6">
          <cell r="B6" t="str">
            <v>Reference</v>
          </cell>
          <cell r="F6" t="str">
            <v>(R)</v>
          </cell>
          <cell r="G6" t="str">
            <v>(R)</v>
          </cell>
        </row>
        <row r="8">
          <cell r="A8">
            <v>1</v>
          </cell>
          <cell r="B8" t="str">
            <v>SABS</v>
          </cell>
          <cell r="C8" t="str">
            <v>SCHEDULE 1</v>
          </cell>
        </row>
        <row r="9">
          <cell r="B9" t="str">
            <v>1200 A</v>
          </cell>
          <cell r="C9" t="str">
            <v>PRELIMINARY &amp; GENERAL</v>
          </cell>
        </row>
        <row r="11">
          <cell r="A11" t="str">
            <v>1.1</v>
          </cell>
          <cell r="B11" t="str">
            <v>8.3</v>
          </cell>
          <cell r="C11" t="str">
            <v>FIXED-CHARGE ITEMS</v>
          </cell>
        </row>
        <row r="13">
          <cell r="A13" t="str">
            <v>1.1.1</v>
          </cell>
          <cell r="B13" t="str">
            <v>8.3.1</v>
          </cell>
          <cell r="C13" t="str">
            <v>Contractual Requirements</v>
          </cell>
          <cell r="D13" t="str">
            <v>Sum</v>
          </cell>
          <cell r="E13" t="str">
            <v>-</v>
          </cell>
          <cell r="F13" t="str">
            <v>-</v>
          </cell>
        </row>
        <row r="15">
          <cell r="B15" t="str">
            <v>8.3.2</v>
          </cell>
          <cell r="C15" t="str">
            <v>Establish Facilities on Site :</v>
          </cell>
        </row>
        <row r="17">
          <cell r="B17" t="str">
            <v>8.3.2.1</v>
          </cell>
          <cell r="C17" t="str">
            <v>Facilities for the Engineer:</v>
          </cell>
        </row>
        <row r="19">
          <cell r="A19" t="str">
            <v>1.1.2</v>
          </cell>
          <cell r="C19" t="str">
            <v>Nameboards as per PSAB1</v>
          </cell>
          <cell r="D19" t="str">
            <v>No</v>
          </cell>
          <cell r="E19">
            <v>5</v>
          </cell>
        </row>
        <row r="21">
          <cell r="A21" t="str">
            <v>1.1.3</v>
          </cell>
          <cell r="C21" t="str">
            <v>Office as per PSAB2</v>
          </cell>
          <cell r="D21" t="str">
            <v>Sum</v>
          </cell>
          <cell r="E21" t="str">
            <v>-</v>
          </cell>
          <cell r="F21" t="str">
            <v>-</v>
          </cell>
        </row>
        <row r="23">
          <cell r="A23" t="str">
            <v>1.1.4</v>
          </cell>
          <cell r="C23" t="str">
            <v>Carports as per PSAB7</v>
          </cell>
          <cell r="D23" t="str">
            <v>Sum</v>
          </cell>
          <cell r="E23" t="str">
            <v>-</v>
          </cell>
          <cell r="F23" t="str">
            <v>-</v>
          </cell>
        </row>
        <row r="25">
          <cell r="A25" t="str">
            <v>1.1.5</v>
          </cell>
          <cell r="C25" t="str">
            <v>Communication as per PSAB3</v>
          </cell>
          <cell r="D25" t="str">
            <v>Sum</v>
          </cell>
          <cell r="E25" t="str">
            <v>-</v>
          </cell>
          <cell r="F25" t="str">
            <v>-</v>
          </cell>
        </row>
        <row r="27">
          <cell r="A27" t="str">
            <v>1.1.6</v>
          </cell>
          <cell r="C27" t="str">
            <v>Survey assistant as per PSAB5</v>
          </cell>
          <cell r="D27" t="str">
            <v>Sum</v>
          </cell>
          <cell r="E27" t="str">
            <v>-</v>
          </cell>
          <cell r="F27" t="str">
            <v>-</v>
          </cell>
        </row>
        <row r="29">
          <cell r="A29" t="str">
            <v>1.1.7</v>
          </cell>
          <cell r="C29" t="str">
            <v>Survey equipment as per PSAB6</v>
          </cell>
          <cell r="D29" t="str">
            <v>Sum</v>
          </cell>
          <cell r="E29" t="str">
            <v>-</v>
          </cell>
          <cell r="F29" t="str">
            <v>-</v>
          </cell>
        </row>
        <row r="31">
          <cell r="A31" t="str">
            <v>1.1.8</v>
          </cell>
          <cell r="C31" t="str">
            <v>Laboratory equipment as per PSAB4.2</v>
          </cell>
          <cell r="D31" t="str">
            <v>Sum</v>
          </cell>
          <cell r="E31" t="str">
            <v>-</v>
          </cell>
          <cell r="F31" t="str">
            <v>-</v>
          </cell>
        </row>
        <row r="33">
          <cell r="B33" t="str">
            <v>8.3.2.2</v>
          </cell>
          <cell r="C33" t="str">
            <v>Facilities for Contractor:</v>
          </cell>
        </row>
        <row r="35">
          <cell r="A35" t="str">
            <v>1.1.9</v>
          </cell>
          <cell r="C35" t="str">
            <v xml:space="preserve">Offices and storage sheds </v>
          </cell>
          <cell r="D35" t="str">
            <v>Sum</v>
          </cell>
          <cell r="E35" t="str">
            <v>-</v>
          </cell>
          <cell r="F35" t="str">
            <v>-</v>
          </cell>
        </row>
        <row r="37">
          <cell r="A37" t="str">
            <v>1.1.10</v>
          </cell>
          <cell r="C37" t="str">
            <v>Workshops</v>
          </cell>
          <cell r="D37" t="str">
            <v>Sum</v>
          </cell>
          <cell r="E37" t="str">
            <v>-</v>
          </cell>
          <cell r="F37" t="str">
            <v>-</v>
          </cell>
        </row>
        <row r="39">
          <cell r="A39" t="str">
            <v>1.1.11</v>
          </cell>
          <cell r="C39" t="str">
            <v>Laboratories</v>
          </cell>
          <cell r="D39" t="str">
            <v>Sum</v>
          </cell>
          <cell r="E39" t="str">
            <v>-</v>
          </cell>
          <cell r="F39" t="str">
            <v>-</v>
          </cell>
        </row>
        <row r="41">
          <cell r="A41" t="str">
            <v>1.1.12</v>
          </cell>
          <cell r="C41" t="str">
            <v>Living Accommodation</v>
          </cell>
          <cell r="D41" t="str">
            <v>Sum</v>
          </cell>
          <cell r="E41" t="str">
            <v>-</v>
          </cell>
          <cell r="F41" t="str">
            <v>-</v>
          </cell>
        </row>
        <row r="43">
          <cell r="A43" t="str">
            <v>1.1.13</v>
          </cell>
          <cell r="C43" t="str">
            <v xml:space="preserve">Ablution and latrine facilities </v>
          </cell>
          <cell r="D43" t="str">
            <v>Sum</v>
          </cell>
          <cell r="E43" t="str">
            <v>-</v>
          </cell>
          <cell r="F43" t="str">
            <v>-</v>
          </cell>
        </row>
        <row r="45">
          <cell r="A45" t="str">
            <v>1.1.14</v>
          </cell>
          <cell r="C45" t="str">
            <v>Tools and Equipment</v>
          </cell>
          <cell r="D45" t="str">
            <v>Sum</v>
          </cell>
          <cell r="E45" t="str">
            <v>-</v>
          </cell>
          <cell r="F45" t="str">
            <v>-</v>
          </cell>
        </row>
        <row r="47">
          <cell r="A47" t="str">
            <v>1.1.15</v>
          </cell>
          <cell r="C47" t="str">
            <v>Water supplies, electric power and communications</v>
          </cell>
          <cell r="D47" t="str">
            <v>Sum</v>
          </cell>
          <cell r="E47" t="str">
            <v>-</v>
          </cell>
          <cell r="F47" t="str">
            <v>-</v>
          </cell>
        </row>
        <row r="49">
          <cell r="A49" t="str">
            <v>1.1.16</v>
          </cell>
          <cell r="C49" t="str">
            <v>Dealing with water (Subclause 5.5)</v>
          </cell>
          <cell r="D49" t="str">
            <v>Sum</v>
          </cell>
          <cell r="E49" t="str">
            <v>-</v>
          </cell>
          <cell r="F49" t="str">
            <v>-</v>
          </cell>
        </row>
        <row r="51">
          <cell r="A51" t="str">
            <v>1.1.17</v>
          </cell>
          <cell r="C51" t="str">
            <v>Access (Subclause 5.8)</v>
          </cell>
          <cell r="D51" t="str">
            <v>Sum</v>
          </cell>
          <cell r="E51" t="str">
            <v>-</v>
          </cell>
          <cell r="F51" t="str">
            <v>-</v>
          </cell>
        </row>
        <row r="53">
          <cell r="A53" t="str">
            <v>1.1.18</v>
          </cell>
          <cell r="C53" t="str">
            <v>Plant</v>
          </cell>
          <cell r="D53" t="str">
            <v>Sum</v>
          </cell>
          <cell r="E53" t="str">
            <v>-</v>
          </cell>
          <cell r="F53" t="str">
            <v>-</v>
          </cell>
        </row>
        <row r="55">
          <cell r="A55" t="str">
            <v>1.1.19</v>
          </cell>
          <cell r="B55" t="str">
            <v>8.3.3</v>
          </cell>
          <cell r="C55" t="str">
            <v>Other fixed-charge obligations</v>
          </cell>
          <cell r="D55" t="str">
            <v>Sum</v>
          </cell>
          <cell r="E55" t="str">
            <v>-</v>
          </cell>
          <cell r="F55" t="str">
            <v>-</v>
          </cell>
        </row>
        <row r="58">
          <cell r="F58" t="str">
            <v>Carried Forward</v>
          </cell>
        </row>
        <row r="65">
          <cell r="F65" t="str">
            <v>Brought Forward</v>
          </cell>
        </row>
        <row r="67">
          <cell r="A67" t="str">
            <v>1.1.20</v>
          </cell>
          <cell r="B67" t="str">
            <v>8.3.4</v>
          </cell>
          <cell r="C67" t="str">
            <v xml:space="preserve">Remove Contractor's site establishment on </v>
          </cell>
        </row>
        <row r="68">
          <cell r="C68" t="str">
            <v>completion</v>
          </cell>
          <cell r="D68" t="str">
            <v>Sum</v>
          </cell>
          <cell r="E68" t="str">
            <v>-</v>
          </cell>
          <cell r="F68" t="str">
            <v>-</v>
          </cell>
        </row>
        <row r="70">
          <cell r="A70" t="str">
            <v>1.2</v>
          </cell>
          <cell r="B70" t="str">
            <v>8.4</v>
          </cell>
          <cell r="C70" t="str">
            <v>TIME-RELATED ITEMS</v>
          </cell>
        </row>
        <row r="72">
          <cell r="A72" t="str">
            <v>1.2.1</v>
          </cell>
          <cell r="B72" t="str">
            <v>8.4.1</v>
          </cell>
          <cell r="C72" t="str">
            <v>Contractual requirements</v>
          </cell>
          <cell r="D72" t="str">
            <v>Sum</v>
          </cell>
          <cell r="E72" t="str">
            <v>-</v>
          </cell>
          <cell r="F72" t="str">
            <v>-</v>
          </cell>
        </row>
        <row r="74">
          <cell r="B74" t="str">
            <v>8.4.2</v>
          </cell>
          <cell r="C74" t="str">
            <v>Operate and maintain facilities on the Site :</v>
          </cell>
        </row>
        <row r="76">
          <cell r="B76" t="str">
            <v>8.4.2.1</v>
          </cell>
          <cell r="C76" t="str">
            <v>Facilities for the Engineer for the duration of the</v>
          </cell>
        </row>
        <row r="77">
          <cell r="C77" t="str">
            <v>construction:</v>
          </cell>
        </row>
        <row r="79">
          <cell r="A79" t="str">
            <v>1.2.2</v>
          </cell>
          <cell r="C79" t="str">
            <v>Nameboards as per PSAB1</v>
          </cell>
          <cell r="D79" t="str">
            <v>Sum</v>
          </cell>
          <cell r="E79" t="str">
            <v>-</v>
          </cell>
          <cell r="F79" t="str">
            <v>-</v>
          </cell>
        </row>
        <row r="81">
          <cell r="A81" t="str">
            <v>1.2.3</v>
          </cell>
          <cell r="C81" t="str">
            <v>Office  as per PSAB2</v>
          </cell>
          <cell r="D81" t="str">
            <v>Sum</v>
          </cell>
          <cell r="E81" t="str">
            <v>-</v>
          </cell>
          <cell r="F81" t="str">
            <v>-</v>
          </cell>
        </row>
        <row r="83">
          <cell r="A83" t="str">
            <v>1.2.4</v>
          </cell>
          <cell r="C83" t="str">
            <v>Carports as per PSAB7</v>
          </cell>
          <cell r="D83" t="str">
            <v>Sum</v>
          </cell>
          <cell r="E83" t="str">
            <v>-</v>
          </cell>
          <cell r="F83" t="str">
            <v>-</v>
          </cell>
        </row>
        <row r="85">
          <cell r="A85" t="str">
            <v>1.2.5</v>
          </cell>
          <cell r="C85" t="str">
            <v>Communications as per PSAB3</v>
          </cell>
          <cell r="D85" t="str">
            <v>Sum</v>
          </cell>
          <cell r="E85" t="str">
            <v>-</v>
          </cell>
          <cell r="F85" t="str">
            <v>-</v>
          </cell>
        </row>
        <row r="87">
          <cell r="A87" t="str">
            <v>1.2.6</v>
          </cell>
          <cell r="C87" t="str">
            <v>Survey assistant as per PSAB5</v>
          </cell>
          <cell r="D87" t="str">
            <v>Sum</v>
          </cell>
          <cell r="E87" t="str">
            <v>-</v>
          </cell>
          <cell r="F87" t="str">
            <v>-</v>
          </cell>
        </row>
        <row r="89">
          <cell r="A89" t="str">
            <v>1.2.7</v>
          </cell>
          <cell r="C89" t="str">
            <v>Survey equipment as per PSAB6</v>
          </cell>
          <cell r="D89" t="str">
            <v>Sum</v>
          </cell>
          <cell r="E89" t="str">
            <v>-</v>
          </cell>
          <cell r="F89" t="str">
            <v>-</v>
          </cell>
        </row>
        <row r="91">
          <cell r="A91" t="str">
            <v>1.2.8</v>
          </cell>
          <cell r="C91" t="str">
            <v>Laboratory equipment as per PSAB4.2</v>
          </cell>
          <cell r="D91" t="str">
            <v>Sum</v>
          </cell>
          <cell r="E91" t="str">
            <v>-</v>
          </cell>
          <cell r="F91" t="str">
            <v>-</v>
          </cell>
        </row>
        <row r="94">
          <cell r="B94" t="str">
            <v>8.4.2.2</v>
          </cell>
          <cell r="C94" t="str">
            <v>Facilities for Contractor for duration of construction</v>
          </cell>
        </row>
        <row r="96">
          <cell r="A96" t="str">
            <v>1.2.9</v>
          </cell>
          <cell r="C96" t="str">
            <v xml:space="preserve">Offices and storage sheds </v>
          </cell>
          <cell r="D96" t="str">
            <v>Sum</v>
          </cell>
          <cell r="E96" t="str">
            <v>-</v>
          </cell>
          <cell r="F96" t="str">
            <v>-</v>
          </cell>
        </row>
        <row r="98">
          <cell r="A98" t="str">
            <v>1.2.10</v>
          </cell>
          <cell r="C98" t="str">
            <v>Workshops</v>
          </cell>
          <cell r="D98" t="str">
            <v>Sum</v>
          </cell>
          <cell r="E98" t="str">
            <v>-</v>
          </cell>
          <cell r="F98" t="str">
            <v>-</v>
          </cell>
        </row>
        <row r="100">
          <cell r="A100" t="str">
            <v>1.2.11</v>
          </cell>
          <cell r="C100" t="str">
            <v>Laboratories</v>
          </cell>
          <cell r="D100" t="str">
            <v>Sum</v>
          </cell>
          <cell r="E100" t="str">
            <v>-</v>
          </cell>
          <cell r="F100" t="str">
            <v>-</v>
          </cell>
        </row>
        <row r="102">
          <cell r="A102" t="str">
            <v>1.2.12</v>
          </cell>
          <cell r="C102" t="str">
            <v xml:space="preserve">Living accommodation </v>
          </cell>
          <cell r="D102" t="str">
            <v>Sum</v>
          </cell>
          <cell r="E102" t="str">
            <v>-</v>
          </cell>
          <cell r="F102" t="str">
            <v>-</v>
          </cell>
        </row>
        <row r="104">
          <cell r="A104" t="str">
            <v>1.2.13</v>
          </cell>
          <cell r="C104" t="str">
            <v xml:space="preserve">Ablution and latrine facilities </v>
          </cell>
          <cell r="D104" t="str">
            <v>Sum</v>
          </cell>
          <cell r="E104" t="str">
            <v>-</v>
          </cell>
          <cell r="F104" t="str">
            <v>-</v>
          </cell>
        </row>
      </sheetData>
      <sheetData sheetId="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C 1"/>
      <sheetName val="EC2"/>
      <sheetName val="EC 3"/>
      <sheetName val="EC 4"/>
      <sheetName val="EC 6"/>
      <sheetName val="EC 6.1"/>
      <sheetName val="EC 7"/>
      <sheetName val="EC 8"/>
      <sheetName val="EC 9"/>
      <sheetName val="EC 10"/>
      <sheetName val="EC 11"/>
      <sheetName val="Sheet4"/>
      <sheetName val="Sheet2"/>
      <sheetName val="Sheet1"/>
    </sheetNames>
    <sheetDataSet>
      <sheetData sheetId="0"/>
      <sheetData sheetId="1"/>
      <sheetData sheetId="2"/>
      <sheetData sheetId="3"/>
      <sheetData sheetId="4"/>
      <sheetData sheetId="5"/>
      <sheetData sheetId="6">
        <row r="13">
          <cell r="F13">
            <v>2393</v>
          </cell>
        </row>
        <row r="14">
          <cell r="F14" t="str">
            <v>2560/25</v>
          </cell>
        </row>
        <row r="15">
          <cell r="F15" t="str">
            <v>Thorntree View</v>
          </cell>
        </row>
      </sheetData>
      <sheetData sheetId="7"/>
      <sheetData sheetId="8"/>
      <sheetData sheetId="9"/>
      <sheetData sheetId="10"/>
      <sheetData sheetId="11"/>
      <sheetData sheetId="12"/>
      <sheetData sheetId="1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ookup"/>
      <sheetName val="Input"/>
      <sheetName val="Form_F1"/>
      <sheetName val="letter"/>
      <sheetName val="Inv_iNta"/>
      <sheetName val="Fees Phase 2"/>
      <sheetName val="Elundini"/>
      <sheetName val="Sterkspruit"/>
      <sheetName val="account"/>
      <sheetName val="LOGram"/>
      <sheetName val="LOGjgl"/>
      <sheetName val="LOGgpk"/>
      <sheetName val="LOGef"/>
      <sheetName val="SSUPef"/>
    </sheetNames>
    <sheetDataSet>
      <sheetData sheetId="0" refreshError="1"/>
      <sheetData sheetId="1">
        <row r="12">
          <cell r="B12" t="str">
            <v>2 MZUZU STREET,  PELLISSIER  9322</v>
          </cell>
        </row>
        <row r="13">
          <cell r="B13">
            <v>4840115572</v>
          </cell>
        </row>
        <row r="14">
          <cell r="B14" t="str">
            <v>01/05/2005 to 31/05/2005</v>
          </cell>
        </row>
      </sheetData>
      <sheetData sheetId="2" refreshError="1"/>
      <sheetData sheetId="3" refreshError="1"/>
      <sheetData sheetId="4" refreshError="1"/>
      <sheetData sheetId="5"/>
      <sheetData sheetId="6" refreshError="1"/>
      <sheetData sheetId="7" refreshError="1"/>
      <sheetData sheetId="8"/>
      <sheetData sheetId="9" refreshError="1"/>
      <sheetData sheetId="10" refreshError="1"/>
      <sheetData sheetId="11" refreshError="1"/>
      <sheetData sheetId="12" refreshError="1"/>
      <sheetData sheetId="13"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utoOpen Stub Data"/>
      <sheetName val="Customize Your Invoice"/>
      <sheetName val="Invoice"/>
      <sheetName val="Macros"/>
      <sheetName val="ATW"/>
      <sheetName val="Lock"/>
      <sheetName val="Intl Data Table"/>
      <sheetName val="TemplateInformation"/>
    </sheetNames>
    <sheetDataSet>
      <sheetData sheetId="0" refreshError="1"/>
      <sheetData sheetId="1" refreshError="1">
        <row r="15">
          <cell r="E15" t="str">
            <v>9762</v>
          </cell>
        </row>
        <row r="22">
          <cell r="E22" t="str">
            <v>VAT</v>
          </cell>
        </row>
        <row r="28">
          <cell r="D28" t="b">
            <v>0</v>
          </cell>
        </row>
      </sheetData>
      <sheetData sheetId="2" refreshError="1">
        <row r="39">
          <cell r="D39">
            <v>1</v>
          </cell>
        </row>
      </sheetData>
      <sheetData sheetId="3" refreshError="1"/>
      <sheetData sheetId="4" refreshError="1"/>
      <sheetData sheetId="5" refreshError="1"/>
      <sheetData sheetId="6" refreshError="1"/>
      <sheetData sheetId="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voice"/>
      <sheetName val="EC1"/>
      <sheetName val="EC2"/>
      <sheetName val="EC3"/>
      <sheetName val="BW Finacial Rep"/>
      <sheetName val="BW Finacial Rep (2)"/>
      <sheetName val="P&amp;G'S"/>
      <sheetName val="Earthworks"/>
      <sheetName val="Pipeworke"/>
      <sheetName val="Pump Systems"/>
      <sheetName val="Tanks"/>
      <sheetName val="Pumps"/>
      <sheetName val="Electrical"/>
      <sheetName val="Pumphouse"/>
      <sheetName val="Labour"/>
      <sheetName val="Schedule 10"/>
      <sheetName val="VO's"/>
      <sheetName val="Bestelling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laim 1"/>
      <sheetName val="Claim 2"/>
      <sheetName val="Claim 3"/>
      <sheetName val="Claim 4"/>
      <sheetName val="Claim 5"/>
      <sheetName val="Claim 6"/>
      <sheetName val="Claim 7"/>
      <sheetName val="Claim 8"/>
      <sheetName val="Claim 9"/>
      <sheetName val="Claim 10"/>
      <sheetName val="calc-sheet"/>
      <sheetName val="SPCSummary"/>
      <sheetName val="DRSUMMARY"/>
      <sheetName val="BW Finacial Rep (2)"/>
      <sheetName val="calc-sheet (2)"/>
      <sheetName val="BusinessplanFigures"/>
      <sheetName val="Fee Summary DR1&amp;2 &amp; FBW"/>
      <sheetName val="Budget"/>
      <sheetName val="ImplAgent Fee"/>
      <sheetName val="Claim 12"/>
      <sheetName val="Claim 13"/>
      <sheetName val="Claim 1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oQ TOC"/>
      <sheetName val="1200"/>
      <sheetName val="1300"/>
      <sheetName val="1400"/>
      <sheetName val="1500"/>
      <sheetName val="1700"/>
      <sheetName val="2200"/>
      <sheetName val="2300"/>
      <sheetName val="3200"/>
      <sheetName val="3300"/>
      <sheetName val="3400"/>
      <sheetName val="3500"/>
      <sheetName val="4100"/>
      <sheetName val="4600"/>
      <sheetName val="5600"/>
      <sheetName val="5700"/>
      <sheetName val="8100"/>
      <sheetName val="Summary"/>
      <sheetName val="TenderSu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41">
          <cell r="E41">
            <v>0</v>
          </cell>
        </row>
      </sheetData>
      <sheetData sheetId="18"/>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ookup"/>
      <sheetName val="Input"/>
      <sheetName val="Process"/>
      <sheetName val="letter"/>
      <sheetName val="Form_F1"/>
      <sheetName val="Stat_iNta"/>
      <sheetName val="Fees Rene"/>
      <sheetName val="Fees (2)"/>
      <sheetName val="Full fees"/>
      <sheetName val="Inv_iNta"/>
      <sheetName val="Account"/>
      <sheetName val="logRAM"/>
      <sheetName val="logJdG"/>
      <sheetName val="logMMM"/>
      <sheetName val="logCMR"/>
      <sheetName val="logBO"/>
      <sheetName val="logGPK"/>
      <sheetName val="Site_Sup"/>
      <sheetName val="Site_Trav"/>
    </sheetNames>
    <sheetDataSet>
      <sheetData sheetId="0"/>
      <sheetData sheetId="1">
        <row r="29">
          <cell r="B29" t="str">
            <v>Standard-rate</v>
          </cell>
          <cell r="D29">
            <v>0.14000000000000001</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2" Type="http://schemas.microsoft.com/office/2011/relationships/webextension" Target="webextension2.xml"/><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5">
    <wetp:webextensionref xmlns:r="http://schemas.openxmlformats.org/officeDocument/2006/relationships" r:id="rId1"/>
  </wetp:taskpane>
  <wetp:taskpane dockstate="right" visibility="0" width="350" row="6">
    <wetp:webextensionref xmlns:r="http://schemas.openxmlformats.org/officeDocument/2006/relationships" r:id="rId2"/>
  </wetp:taskpane>
</wetp:taskpanes>
</file>

<file path=xl/webextensions/webextension1.xml><?xml version="1.0" encoding="utf-8"?>
<we:webextension xmlns:we="http://schemas.microsoft.com/office/webextensions/webextension/2010/11" id="{A862631A-A7D3-433C-8947-26C18DFC4F8F}">
  <we:reference id="wa200004935" version="1.0.0.0" store="en-US" storeType="OMEX"/>
  <we:alternateReferences>
    <we:reference id="wa200004935" version="1.0.0.0" store="WA200004935" storeType="OMEX"/>
  </we:alternateReferences>
  <we:properties/>
  <we:bindings/>
  <we:snapshot xmlns:r="http://schemas.openxmlformats.org/officeDocument/2006/relationships"/>
</we:webextension>
</file>

<file path=xl/webextensions/webextension2.xml><?xml version="1.0" encoding="utf-8"?>
<we:webextension xmlns:we="http://schemas.microsoft.com/office/webextensions/webextension/2010/11" id="{FF634759-D6A5-4443-8CC0-C2F820B71C76}">
  <we:reference id="wa200005281" version="1.0.0.0" store="en-US" storeType="OMEX"/>
  <we:alternateReferences>
    <we:reference id="wa200005281" version="1.0.0.0" store="en-US" storeType="OMEX"/>
  </we:alternateReferences>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4"/>
  </sheetPr>
  <dimension ref="A2:H405"/>
  <sheetViews>
    <sheetView view="pageBreakPreview" topLeftCell="A20" zoomScale="85" zoomScaleNormal="100" zoomScaleSheetLayoutView="85" zoomScalePageLayoutView="85" workbookViewId="0">
      <selection activeCell="E40" sqref="E40"/>
    </sheetView>
  </sheetViews>
  <sheetFormatPr defaultColWidth="9.1796875" defaultRowHeight="12.5"/>
  <cols>
    <col min="1" max="1" width="10.54296875" style="101" customWidth="1"/>
    <col min="2" max="2" width="15.54296875" style="101" customWidth="1"/>
    <col min="3" max="3" width="50.54296875" style="102" customWidth="1"/>
    <col min="4" max="4" width="10.54296875" style="101" customWidth="1"/>
    <col min="5" max="5" width="14.26953125" style="101" customWidth="1"/>
    <col min="6" max="6" width="15.54296875" style="10" customWidth="1"/>
    <col min="7" max="7" width="15.54296875" style="102" customWidth="1"/>
    <col min="8" max="16384" width="9.1796875" style="102"/>
  </cols>
  <sheetData>
    <row r="2" spans="1:7" ht="13" customHeight="1">
      <c r="A2" s="521" t="s">
        <v>2</v>
      </c>
      <c r="B2" s="521" t="s">
        <v>3</v>
      </c>
      <c r="C2" s="521" t="s">
        <v>4</v>
      </c>
      <c r="D2" s="521" t="s">
        <v>5</v>
      </c>
      <c r="E2" s="523" t="s">
        <v>6</v>
      </c>
      <c r="F2" s="525" t="s">
        <v>250</v>
      </c>
      <c r="G2" s="519" t="s">
        <v>175</v>
      </c>
    </row>
    <row r="3" spans="1:7" s="63" customFormat="1" ht="13" customHeight="1">
      <c r="A3" s="522"/>
      <c r="B3" s="522"/>
      <c r="C3" s="522"/>
      <c r="D3" s="522"/>
      <c r="E3" s="524"/>
      <c r="F3" s="526"/>
      <c r="G3" s="520"/>
    </row>
    <row r="4" spans="1:7" s="63" customFormat="1" ht="13" customHeight="1">
      <c r="A4" s="59"/>
      <c r="B4" s="60"/>
      <c r="C4" s="61"/>
      <c r="D4" s="59"/>
      <c r="E4" s="62"/>
      <c r="F4" s="11"/>
      <c r="G4" s="369"/>
    </row>
    <row r="5" spans="1:7" s="67" customFormat="1" ht="13" customHeight="1">
      <c r="A5" s="4"/>
      <c r="B5" s="4" t="s">
        <v>7</v>
      </c>
      <c r="C5" s="64" t="s">
        <v>1</v>
      </c>
      <c r="D5" s="65"/>
      <c r="E5" s="65"/>
      <c r="F5" s="8"/>
      <c r="G5" s="66"/>
    </row>
    <row r="6" spans="1:7" s="67" customFormat="1">
      <c r="A6" s="4"/>
      <c r="B6" s="4"/>
      <c r="C6" s="68"/>
      <c r="D6" s="65"/>
      <c r="E6" s="65"/>
      <c r="F6" s="8"/>
      <c r="G6" s="66"/>
    </row>
    <row r="7" spans="1:7" s="67" customFormat="1" ht="26">
      <c r="A7" s="4">
        <v>1</v>
      </c>
      <c r="B7" s="4" t="s">
        <v>8</v>
      </c>
      <c r="C7" s="64" t="s">
        <v>9</v>
      </c>
      <c r="D7" s="65"/>
      <c r="E7" s="65"/>
      <c r="F7" s="8"/>
      <c r="G7" s="66"/>
    </row>
    <row r="8" spans="1:7" s="67" customFormat="1">
      <c r="A8" s="4"/>
      <c r="B8" s="4"/>
      <c r="C8" s="68"/>
      <c r="D8" s="65"/>
      <c r="E8" s="65"/>
      <c r="F8" s="8"/>
      <c r="G8" s="66"/>
    </row>
    <row r="9" spans="1:7" s="67" customFormat="1" ht="13">
      <c r="A9" s="215">
        <v>1.1000000000000001</v>
      </c>
      <c r="B9" s="4" t="s">
        <v>10</v>
      </c>
      <c r="C9" s="69" t="s">
        <v>11</v>
      </c>
      <c r="D9" s="65"/>
      <c r="E9" s="65"/>
      <c r="F9" s="8"/>
      <c r="G9" s="66"/>
    </row>
    <row r="10" spans="1:7" s="67" customFormat="1" ht="13">
      <c r="A10" s="70"/>
      <c r="B10" s="4"/>
      <c r="C10" s="69"/>
      <c r="D10" s="65"/>
      <c r="E10" s="65"/>
      <c r="F10" s="8"/>
      <c r="G10" s="66"/>
    </row>
    <row r="11" spans="1:7" s="67" customFormat="1" ht="13">
      <c r="A11" s="70"/>
      <c r="B11" s="4"/>
      <c r="C11" s="69" t="s">
        <v>12</v>
      </c>
      <c r="D11" s="65"/>
      <c r="E11" s="65"/>
      <c r="F11" s="8"/>
      <c r="G11" s="66"/>
    </row>
    <row r="12" spans="1:7" s="67" customFormat="1">
      <c r="A12" s="70"/>
      <c r="B12" s="4"/>
      <c r="C12" s="68"/>
      <c r="D12" s="65"/>
      <c r="E12" s="65"/>
      <c r="F12" s="9"/>
      <c r="G12" s="66"/>
    </row>
    <row r="13" spans="1:7" s="67" customFormat="1">
      <c r="A13" s="4">
        <v>1.2</v>
      </c>
      <c r="B13" s="4" t="s">
        <v>13</v>
      </c>
      <c r="C13" s="68" t="s">
        <v>176</v>
      </c>
      <c r="D13" s="65" t="s">
        <v>14</v>
      </c>
      <c r="E13" s="105">
        <v>1</v>
      </c>
      <c r="F13" s="18"/>
      <c r="G13" s="66"/>
    </row>
    <row r="14" spans="1:7" s="67" customFormat="1">
      <c r="A14" s="4"/>
      <c r="B14" s="4"/>
      <c r="C14" s="68"/>
      <c r="D14" s="65"/>
      <c r="E14" s="95"/>
      <c r="F14" s="18"/>
      <c r="G14" s="66"/>
    </row>
    <row r="15" spans="1:7" s="67" customFormat="1" ht="13">
      <c r="A15" s="72"/>
      <c r="B15" s="4" t="s">
        <v>177</v>
      </c>
      <c r="C15" s="69" t="s">
        <v>15</v>
      </c>
      <c r="D15" s="65"/>
      <c r="E15" s="95"/>
      <c r="F15" s="18"/>
      <c r="G15" s="66"/>
    </row>
    <row r="16" spans="1:7" s="67" customFormat="1">
      <c r="A16" s="4"/>
      <c r="B16" s="4"/>
      <c r="C16" s="68"/>
      <c r="D16" s="65"/>
      <c r="E16" s="95"/>
      <c r="F16" s="18"/>
      <c r="G16" s="66"/>
    </row>
    <row r="17" spans="1:8" s="67" customFormat="1" ht="13">
      <c r="A17" s="4"/>
      <c r="B17" s="4" t="s">
        <v>16</v>
      </c>
      <c r="C17" s="69" t="s">
        <v>17</v>
      </c>
      <c r="D17" s="65"/>
      <c r="E17" s="95"/>
      <c r="F17" s="18"/>
      <c r="G17" s="66"/>
    </row>
    <row r="18" spans="1:8" s="67" customFormat="1">
      <c r="A18" s="4"/>
      <c r="B18" s="4"/>
      <c r="C18" s="68"/>
      <c r="D18" s="65"/>
      <c r="E18" s="95"/>
      <c r="F18" s="18"/>
      <c r="G18" s="66"/>
    </row>
    <row r="19" spans="1:8" s="67" customFormat="1" ht="25">
      <c r="A19" s="4">
        <v>1.3</v>
      </c>
      <c r="B19" s="215" t="s">
        <v>18</v>
      </c>
      <c r="C19" s="68" t="s">
        <v>19</v>
      </c>
      <c r="D19" s="65" t="s">
        <v>14</v>
      </c>
      <c r="E19" s="105">
        <v>1</v>
      </c>
      <c r="F19" s="18"/>
      <c r="G19" s="66"/>
    </row>
    <row r="20" spans="1:8" s="67" customFormat="1">
      <c r="A20" s="4"/>
      <c r="B20" s="4"/>
      <c r="C20" s="68"/>
      <c r="D20" s="65"/>
      <c r="E20" s="95"/>
      <c r="F20" s="18"/>
      <c r="G20" s="66"/>
    </row>
    <row r="21" spans="1:8" s="67" customFormat="1">
      <c r="A21" s="65">
        <v>1.4</v>
      </c>
      <c r="B21" s="65" t="s">
        <v>20</v>
      </c>
      <c r="C21" s="429" t="s">
        <v>55</v>
      </c>
      <c r="D21" s="65" t="s">
        <v>14</v>
      </c>
      <c r="E21" s="105">
        <v>1</v>
      </c>
      <c r="F21" s="428"/>
      <c r="G21" s="66"/>
    </row>
    <row r="22" spans="1:8" s="67" customFormat="1">
      <c r="A22" s="4"/>
      <c r="B22" s="4"/>
      <c r="C22" s="68"/>
      <c r="D22" s="65"/>
      <c r="E22" s="95"/>
      <c r="F22" s="18"/>
      <c r="G22" s="66"/>
    </row>
    <row r="23" spans="1:8" s="67" customFormat="1">
      <c r="A23" s="4">
        <v>1.5</v>
      </c>
      <c r="B23" s="215" t="s">
        <v>456</v>
      </c>
      <c r="C23" s="68" t="s">
        <v>0</v>
      </c>
      <c r="D23" s="177"/>
      <c r="E23" s="105"/>
      <c r="F23" s="18"/>
      <c r="G23" s="66"/>
    </row>
    <row r="24" spans="1:8" s="67" customFormat="1">
      <c r="A24" s="4"/>
      <c r="B24" s="4" t="s">
        <v>457</v>
      </c>
      <c r="C24" s="68"/>
      <c r="D24" s="177" t="s">
        <v>14</v>
      </c>
      <c r="E24" s="105">
        <v>2</v>
      </c>
      <c r="F24" s="18"/>
      <c r="G24" s="66"/>
    </row>
    <row r="25" spans="1:8" s="67" customFormat="1">
      <c r="A25" s="4"/>
      <c r="B25" s="4"/>
      <c r="C25" s="68"/>
      <c r="D25" s="65"/>
      <c r="E25" s="95"/>
      <c r="F25" s="18"/>
      <c r="G25" s="66"/>
    </row>
    <row r="26" spans="1:8" s="67" customFormat="1">
      <c r="A26" s="4">
        <v>1.6</v>
      </c>
      <c r="B26" s="4" t="s">
        <v>178</v>
      </c>
      <c r="C26" s="68" t="s">
        <v>22</v>
      </c>
      <c r="D26" s="65" t="s">
        <v>14</v>
      </c>
      <c r="E26" s="105">
        <v>1</v>
      </c>
      <c r="F26" s="18"/>
      <c r="G26" s="66"/>
    </row>
    <row r="27" spans="1:8" s="67" customFormat="1">
      <c r="A27" s="4"/>
      <c r="B27" s="4"/>
      <c r="C27" s="68"/>
      <c r="D27" s="65"/>
      <c r="E27" s="95"/>
      <c r="F27" s="18"/>
      <c r="G27" s="66"/>
    </row>
    <row r="28" spans="1:8" s="67" customFormat="1">
      <c r="A28" s="4">
        <v>1.7</v>
      </c>
      <c r="B28" s="4" t="s">
        <v>23</v>
      </c>
      <c r="C28" s="68" t="s">
        <v>24</v>
      </c>
      <c r="D28" s="65" t="s">
        <v>14</v>
      </c>
      <c r="E28" s="105">
        <v>1</v>
      </c>
      <c r="F28" s="18"/>
      <c r="G28" s="66"/>
    </row>
    <row r="29" spans="1:8" s="67" customFormat="1">
      <c r="A29" s="4"/>
      <c r="B29" s="4"/>
      <c r="C29" s="68"/>
      <c r="D29" s="65"/>
      <c r="E29" s="95"/>
      <c r="F29" s="18"/>
      <c r="G29" s="66"/>
      <c r="H29" s="541"/>
    </row>
    <row r="30" spans="1:8" s="67" customFormat="1">
      <c r="A30" s="4">
        <v>1.8</v>
      </c>
      <c r="B30" s="4"/>
      <c r="C30" s="68" t="s">
        <v>26</v>
      </c>
      <c r="D30" s="65" t="s">
        <v>14</v>
      </c>
      <c r="E30" s="105">
        <v>1</v>
      </c>
      <c r="F30" s="18"/>
      <c r="G30" s="66"/>
      <c r="H30" s="541"/>
    </row>
    <row r="31" spans="1:8" s="67" customFormat="1">
      <c r="A31" s="4"/>
      <c r="B31" s="4"/>
      <c r="C31" s="68"/>
      <c r="D31" s="65"/>
      <c r="E31" s="95"/>
      <c r="F31" s="18"/>
      <c r="G31" s="66"/>
      <c r="H31" s="541"/>
    </row>
    <row r="32" spans="1:8" s="67" customFormat="1">
      <c r="A32" s="4">
        <v>1.9</v>
      </c>
      <c r="B32" s="4"/>
      <c r="C32" s="68" t="s">
        <v>27</v>
      </c>
      <c r="D32" s="65" t="s">
        <v>28</v>
      </c>
      <c r="E32" s="105">
        <v>1</v>
      </c>
      <c r="F32" s="18"/>
      <c r="G32" s="66"/>
      <c r="H32" s="541"/>
    </row>
    <row r="33" spans="1:8" s="67" customFormat="1">
      <c r="A33" s="4"/>
      <c r="B33" s="4"/>
      <c r="C33" s="68"/>
      <c r="D33" s="65"/>
      <c r="E33" s="95"/>
      <c r="F33" s="18"/>
      <c r="G33" s="66"/>
      <c r="H33" s="541"/>
    </row>
    <row r="34" spans="1:8" s="67" customFormat="1">
      <c r="A34" s="73">
        <v>1.1000000000000001</v>
      </c>
      <c r="B34" s="4"/>
      <c r="C34" s="176" t="s">
        <v>453</v>
      </c>
      <c r="E34" s="66"/>
      <c r="F34" s="66"/>
      <c r="G34" s="66"/>
      <c r="H34" s="541"/>
    </row>
    <row r="35" spans="1:8" s="67" customFormat="1">
      <c r="A35" s="73"/>
      <c r="B35" s="4"/>
      <c r="C35" s="176" t="s">
        <v>454</v>
      </c>
      <c r="D35" s="95"/>
      <c r="E35" s="105"/>
      <c r="F35" s="18"/>
      <c r="G35" s="66"/>
      <c r="H35" s="541"/>
    </row>
    <row r="36" spans="1:8" s="67" customFormat="1">
      <c r="A36" s="73"/>
      <c r="B36" s="4"/>
      <c r="C36" s="176" t="s">
        <v>455</v>
      </c>
      <c r="D36" s="95" t="s">
        <v>28</v>
      </c>
      <c r="E36" s="105">
        <v>1</v>
      </c>
      <c r="F36" s="18"/>
      <c r="G36" s="66"/>
      <c r="H36" s="541"/>
    </row>
    <row r="37" spans="1:8" s="67" customFormat="1">
      <c r="A37" s="4"/>
      <c r="B37" s="4"/>
      <c r="C37" s="68"/>
      <c r="D37" s="65"/>
      <c r="E37" s="95"/>
      <c r="F37" s="18"/>
      <c r="G37" s="66"/>
      <c r="H37" s="541"/>
    </row>
    <row r="38" spans="1:8" s="67" customFormat="1" ht="13">
      <c r="A38" s="4"/>
      <c r="B38" s="4"/>
      <c r="C38" s="69" t="s">
        <v>29</v>
      </c>
      <c r="D38" s="65"/>
      <c r="E38" s="95"/>
      <c r="F38" s="18"/>
      <c r="G38" s="66"/>
      <c r="H38" s="541"/>
    </row>
    <row r="39" spans="1:8" s="67" customFormat="1">
      <c r="A39" s="4"/>
      <c r="B39" s="4"/>
      <c r="C39" s="68"/>
      <c r="D39" s="65"/>
      <c r="E39" s="95"/>
      <c r="F39" s="18"/>
      <c r="G39" s="66"/>
      <c r="H39" s="541"/>
    </row>
    <row r="40" spans="1:8" s="67" customFormat="1">
      <c r="A40" s="4">
        <v>1.1100000000000001</v>
      </c>
      <c r="B40" s="4" t="s">
        <v>30</v>
      </c>
      <c r="C40" s="68" t="s">
        <v>31</v>
      </c>
      <c r="D40" s="65" t="s">
        <v>14</v>
      </c>
      <c r="E40" s="105">
        <v>1</v>
      </c>
      <c r="F40" s="18"/>
      <c r="G40" s="66"/>
      <c r="H40" s="541"/>
    </row>
    <row r="41" spans="1:8" s="67" customFormat="1">
      <c r="A41" s="4"/>
      <c r="B41" s="4"/>
      <c r="C41" s="68"/>
      <c r="D41" s="65"/>
      <c r="E41" s="95"/>
      <c r="F41" s="18"/>
      <c r="G41" s="66"/>
      <c r="H41" s="541"/>
    </row>
    <row r="42" spans="1:8" s="67" customFormat="1">
      <c r="A42" s="4">
        <v>1.1200000000000001</v>
      </c>
      <c r="B42" s="4"/>
      <c r="C42" s="68" t="s">
        <v>32</v>
      </c>
      <c r="D42" s="65" t="s">
        <v>14</v>
      </c>
      <c r="E42" s="105">
        <v>1</v>
      </c>
      <c r="F42" s="18"/>
      <c r="G42" s="66"/>
      <c r="H42" s="541"/>
    </row>
    <row r="43" spans="1:8" s="67" customFormat="1">
      <c r="A43" s="4"/>
      <c r="B43" s="4"/>
      <c r="C43" s="68"/>
      <c r="D43" s="65"/>
      <c r="E43" s="95"/>
      <c r="F43" s="18"/>
      <c r="G43" s="66"/>
      <c r="H43" s="541"/>
    </row>
    <row r="44" spans="1:8" s="67" customFormat="1">
      <c r="A44" s="4">
        <v>1.1299999999999999</v>
      </c>
      <c r="B44" s="4" t="s">
        <v>33</v>
      </c>
      <c r="C44" s="68" t="s">
        <v>34</v>
      </c>
      <c r="D44" s="65" t="s">
        <v>14</v>
      </c>
      <c r="E44" s="105">
        <v>1</v>
      </c>
      <c r="F44" s="18"/>
      <c r="G44" s="66"/>
      <c r="H44" s="541"/>
    </row>
    <row r="45" spans="1:8" s="67" customFormat="1">
      <c r="A45" s="4"/>
      <c r="B45" s="4"/>
      <c r="C45" s="68"/>
      <c r="D45" s="65"/>
      <c r="E45" s="95"/>
      <c r="F45" s="18"/>
      <c r="G45" s="66"/>
    </row>
    <row r="46" spans="1:8" s="67" customFormat="1">
      <c r="A46" s="4">
        <v>1.1399999999999999</v>
      </c>
      <c r="B46" s="4"/>
      <c r="C46" s="68" t="s">
        <v>35</v>
      </c>
      <c r="D46" s="65" t="s">
        <v>14</v>
      </c>
      <c r="E46" s="105">
        <v>1</v>
      </c>
      <c r="F46" s="18"/>
      <c r="G46" s="66"/>
    </row>
    <row r="47" spans="1:8" s="67" customFormat="1">
      <c r="A47" s="4"/>
      <c r="B47" s="4"/>
      <c r="C47" s="68"/>
      <c r="D47" s="65"/>
      <c r="E47" s="95"/>
      <c r="F47" s="18"/>
      <c r="G47" s="66"/>
    </row>
    <row r="48" spans="1:8" s="67" customFormat="1">
      <c r="A48" s="4">
        <v>1.1499999999999999</v>
      </c>
      <c r="B48" s="4"/>
      <c r="C48" s="68" t="s">
        <v>36</v>
      </c>
      <c r="D48" s="65" t="s">
        <v>14</v>
      </c>
      <c r="E48" s="105">
        <v>1</v>
      </c>
      <c r="F48" s="18"/>
      <c r="G48" s="66"/>
    </row>
    <row r="49" spans="1:8" s="67" customFormat="1">
      <c r="A49" s="4"/>
      <c r="B49" s="4"/>
      <c r="C49" s="68"/>
      <c r="D49" s="65"/>
      <c r="E49" s="95"/>
      <c r="F49" s="18"/>
      <c r="G49" s="66"/>
      <c r="H49" s="541"/>
    </row>
    <row r="50" spans="1:8" s="67" customFormat="1">
      <c r="A50" s="4">
        <v>1.1599999999999999</v>
      </c>
      <c r="B50" s="4" t="s">
        <v>37</v>
      </c>
      <c r="C50" s="68" t="s">
        <v>38</v>
      </c>
      <c r="D50" s="65" t="s">
        <v>14</v>
      </c>
      <c r="E50" s="105">
        <v>1</v>
      </c>
      <c r="F50" s="18"/>
      <c r="G50" s="66"/>
      <c r="H50" s="541"/>
    </row>
    <row r="51" spans="1:8" s="67" customFormat="1">
      <c r="A51" s="4"/>
      <c r="B51" s="4"/>
      <c r="C51" s="68"/>
      <c r="D51" s="65"/>
      <c r="E51" s="95"/>
      <c r="F51" s="18"/>
      <c r="G51" s="66"/>
      <c r="H51" s="541"/>
    </row>
    <row r="52" spans="1:8" s="67" customFormat="1">
      <c r="A52" s="4">
        <v>1.17</v>
      </c>
      <c r="B52" s="4"/>
      <c r="C52" s="68" t="s">
        <v>39</v>
      </c>
      <c r="D52" s="65" t="s">
        <v>14</v>
      </c>
      <c r="E52" s="105">
        <v>1</v>
      </c>
      <c r="F52" s="18"/>
      <c r="G52" s="66"/>
      <c r="H52" s="541"/>
    </row>
    <row r="53" spans="1:8" s="67" customFormat="1">
      <c r="A53" s="74"/>
      <c r="B53" s="74"/>
      <c r="C53" s="75"/>
      <c r="D53" s="74"/>
      <c r="E53" s="98"/>
      <c r="F53" s="18"/>
      <c r="G53" s="66"/>
      <c r="H53" s="541"/>
    </row>
    <row r="54" spans="1:8" s="67" customFormat="1">
      <c r="A54" s="4">
        <v>1.18</v>
      </c>
      <c r="B54" s="4" t="s">
        <v>42</v>
      </c>
      <c r="C54" s="68" t="s">
        <v>43</v>
      </c>
      <c r="D54" s="65" t="s">
        <v>14</v>
      </c>
      <c r="E54" s="105">
        <v>1</v>
      </c>
      <c r="F54" s="18"/>
      <c r="G54" s="66"/>
      <c r="H54" s="541"/>
    </row>
    <row r="55" spans="1:8" s="67" customFormat="1">
      <c r="A55" s="4"/>
      <c r="B55" s="4"/>
      <c r="C55" s="68"/>
      <c r="D55" s="65"/>
      <c r="E55" s="95"/>
      <c r="F55" s="18"/>
      <c r="G55" s="66"/>
      <c r="H55" s="541"/>
    </row>
    <row r="56" spans="1:8" s="67" customFormat="1">
      <c r="A56" s="73">
        <v>1.2</v>
      </c>
      <c r="B56" s="4" t="s">
        <v>44</v>
      </c>
      <c r="C56" s="176" t="s">
        <v>449</v>
      </c>
      <c r="E56" s="66"/>
      <c r="F56" s="66"/>
      <c r="G56" s="66"/>
      <c r="H56" s="541"/>
    </row>
    <row r="57" spans="1:8" s="67" customFormat="1">
      <c r="A57" s="73"/>
      <c r="B57" s="4"/>
      <c r="C57" s="176" t="s">
        <v>450</v>
      </c>
      <c r="D57" s="65"/>
      <c r="E57" s="105"/>
      <c r="F57" s="18"/>
      <c r="G57" s="66"/>
      <c r="H57" s="541"/>
    </row>
    <row r="58" spans="1:8" s="67" customFormat="1">
      <c r="A58" s="73"/>
      <c r="B58" s="4"/>
      <c r="C58" s="176" t="s">
        <v>451</v>
      </c>
      <c r="D58" s="65"/>
      <c r="E58" s="105"/>
      <c r="F58" s="18"/>
      <c r="G58" s="66"/>
      <c r="H58" s="541"/>
    </row>
    <row r="59" spans="1:8" s="67" customFormat="1">
      <c r="A59" s="73"/>
      <c r="B59" s="4"/>
      <c r="C59" s="68" t="s">
        <v>452</v>
      </c>
      <c r="D59" s="65" t="s">
        <v>14</v>
      </c>
      <c r="E59" s="105">
        <v>1</v>
      </c>
      <c r="F59" s="18"/>
      <c r="G59" s="66"/>
      <c r="H59" s="541"/>
    </row>
    <row r="60" spans="1:8" s="67" customFormat="1">
      <c r="A60" s="4"/>
      <c r="B60" s="4"/>
      <c r="C60" s="68"/>
      <c r="D60" s="65"/>
      <c r="E60" s="95"/>
      <c r="F60" s="18"/>
      <c r="G60" s="66"/>
      <c r="H60" s="541"/>
    </row>
    <row r="61" spans="1:8" s="67" customFormat="1" ht="13">
      <c r="A61" s="4">
        <v>1.21</v>
      </c>
      <c r="B61" s="4" t="s">
        <v>45</v>
      </c>
      <c r="C61" s="69" t="s">
        <v>179</v>
      </c>
      <c r="D61" s="65" t="s">
        <v>14</v>
      </c>
      <c r="E61" s="105">
        <v>1</v>
      </c>
      <c r="F61" s="18"/>
      <c r="G61" s="66"/>
      <c r="H61" s="541"/>
    </row>
    <row r="62" spans="1:8" s="67" customFormat="1" ht="13">
      <c r="A62" s="4"/>
      <c r="B62" s="4"/>
      <c r="C62" s="77"/>
      <c r="D62" s="65"/>
      <c r="E62" s="105"/>
      <c r="F62" s="18"/>
      <c r="G62" s="66"/>
      <c r="H62" s="541"/>
    </row>
    <row r="63" spans="1:8" s="67" customFormat="1">
      <c r="A63" s="4"/>
      <c r="B63" s="4"/>
      <c r="C63" s="68"/>
      <c r="D63" s="65"/>
      <c r="E63" s="95"/>
      <c r="F63" s="18"/>
      <c r="G63" s="66"/>
    </row>
    <row r="64" spans="1:8" s="67" customFormat="1">
      <c r="A64" s="4">
        <v>1.22</v>
      </c>
      <c r="B64" s="4" t="s">
        <v>46</v>
      </c>
      <c r="C64" s="176" t="s">
        <v>328</v>
      </c>
      <c r="D64" s="65" t="s">
        <v>14</v>
      </c>
      <c r="E64" s="95">
        <v>1</v>
      </c>
      <c r="F64" s="18"/>
      <c r="G64" s="66"/>
    </row>
    <row r="65" spans="1:7" s="67" customFormat="1">
      <c r="A65" s="4"/>
      <c r="B65" s="4"/>
      <c r="C65" s="68"/>
      <c r="D65" s="65"/>
      <c r="E65" s="65"/>
      <c r="F65" s="9"/>
      <c r="G65" s="66"/>
    </row>
    <row r="66" spans="1:7" s="67" customFormat="1">
      <c r="A66" s="4"/>
      <c r="B66" s="4"/>
      <c r="C66" s="68"/>
      <c r="D66" s="65"/>
      <c r="E66" s="65"/>
      <c r="F66" s="9"/>
      <c r="G66" s="66"/>
    </row>
    <row r="67" spans="1:7" s="67" customFormat="1">
      <c r="A67" s="4"/>
      <c r="B67" s="4"/>
      <c r="C67" s="68"/>
      <c r="D67" s="65"/>
      <c r="E67" s="65"/>
      <c r="F67" s="9"/>
      <c r="G67" s="66"/>
    </row>
    <row r="68" spans="1:7" s="67" customFormat="1">
      <c r="A68" s="4"/>
      <c r="B68" s="4"/>
      <c r="C68" s="68"/>
      <c r="D68" s="65"/>
      <c r="E68" s="65"/>
      <c r="F68" s="9"/>
      <c r="G68" s="66"/>
    </row>
    <row r="69" spans="1:7" s="67" customFormat="1">
      <c r="A69" s="4"/>
      <c r="B69" s="4"/>
      <c r="C69" s="68"/>
      <c r="D69" s="65"/>
      <c r="E69" s="65"/>
      <c r="F69" s="9"/>
      <c r="G69" s="371"/>
    </row>
    <row r="70" spans="1:7" s="67" customFormat="1">
      <c r="A70" s="4"/>
      <c r="B70" s="4"/>
      <c r="C70" s="68"/>
      <c r="D70" s="65"/>
      <c r="E70" s="65"/>
      <c r="F70" s="9"/>
      <c r="G70" s="371"/>
    </row>
    <row r="71" spans="1:7" s="67" customFormat="1">
      <c r="A71" s="4"/>
      <c r="B71" s="4"/>
      <c r="C71" s="68"/>
      <c r="D71" s="65"/>
      <c r="E71" s="65"/>
      <c r="F71" s="9"/>
      <c r="G71" s="371"/>
    </row>
    <row r="72" spans="1:7" s="67" customFormat="1">
      <c r="A72" s="4"/>
      <c r="B72" s="4"/>
      <c r="C72" s="68"/>
      <c r="D72" s="65"/>
      <c r="E72" s="65"/>
      <c r="F72" s="9"/>
      <c r="G72" s="371"/>
    </row>
    <row r="73" spans="1:7" s="67" customFormat="1">
      <c r="A73" s="4"/>
      <c r="B73" s="4"/>
      <c r="C73" s="68"/>
      <c r="D73" s="65"/>
      <c r="E73" s="65"/>
      <c r="F73" s="9"/>
      <c r="G73" s="371"/>
    </row>
    <row r="74" spans="1:7" s="67" customFormat="1">
      <c r="A74" s="4"/>
      <c r="B74" s="4"/>
      <c r="C74" s="68"/>
      <c r="D74" s="65"/>
      <c r="E74" s="65"/>
      <c r="F74" s="9"/>
      <c r="G74" s="371"/>
    </row>
    <row r="75" spans="1:7" s="67" customFormat="1">
      <c r="A75" s="4"/>
      <c r="B75" s="4"/>
      <c r="C75" s="68"/>
      <c r="D75" s="65"/>
      <c r="E75" s="65"/>
      <c r="F75" s="9"/>
      <c r="G75" s="371"/>
    </row>
    <row r="76" spans="1:7" s="67" customFormat="1">
      <c r="A76" s="4"/>
      <c r="B76" s="4"/>
      <c r="C76" s="68"/>
      <c r="D76" s="65"/>
      <c r="E76" s="65"/>
      <c r="F76" s="9"/>
      <c r="G76" s="371"/>
    </row>
    <row r="77" spans="1:7" s="67" customFormat="1">
      <c r="A77" s="4"/>
      <c r="B77" s="4"/>
      <c r="C77" s="68"/>
      <c r="D77" s="65"/>
      <c r="E77" s="65"/>
      <c r="F77" s="9"/>
      <c r="G77" s="371"/>
    </row>
    <row r="78" spans="1:7" s="67" customFormat="1">
      <c r="A78" s="4"/>
      <c r="B78" s="4"/>
      <c r="C78" s="68"/>
      <c r="D78" s="65"/>
      <c r="E78" s="65"/>
      <c r="F78" s="9"/>
      <c r="G78" s="371"/>
    </row>
    <row r="79" spans="1:7" s="67" customFormat="1">
      <c r="A79" s="4"/>
      <c r="B79" s="4"/>
      <c r="C79" s="68"/>
      <c r="D79" s="65"/>
      <c r="E79" s="65"/>
      <c r="F79" s="9"/>
      <c r="G79" s="371"/>
    </row>
    <row r="80" spans="1:7" s="67" customFormat="1">
      <c r="A80" s="4"/>
      <c r="B80" s="4"/>
      <c r="C80" s="68"/>
      <c r="D80" s="65"/>
      <c r="E80" s="65"/>
      <c r="F80" s="9"/>
      <c r="G80" s="371"/>
    </row>
    <row r="81" spans="1:8" s="67" customFormat="1">
      <c r="A81" s="4"/>
      <c r="B81" s="4"/>
      <c r="C81" s="68"/>
      <c r="D81" s="65"/>
      <c r="E81" s="65"/>
      <c r="F81" s="9"/>
      <c r="G81" s="371"/>
    </row>
    <row r="82" spans="1:8" s="67" customFormat="1">
      <c r="A82" s="4"/>
      <c r="B82" s="4"/>
      <c r="C82" s="68"/>
      <c r="D82" s="65"/>
      <c r="E82" s="65"/>
      <c r="F82" s="9"/>
      <c r="G82" s="371"/>
    </row>
    <row r="83" spans="1:8" s="67" customFormat="1">
      <c r="A83" s="4"/>
      <c r="B83" s="4"/>
      <c r="C83" s="68"/>
      <c r="D83" s="65"/>
      <c r="E83" s="65"/>
      <c r="F83" s="9"/>
      <c r="G83" s="371"/>
    </row>
    <row r="84" spans="1:8" s="67" customFormat="1">
      <c r="A84" s="4"/>
      <c r="B84" s="4"/>
      <c r="C84" s="68"/>
      <c r="D84" s="65"/>
      <c r="E84" s="65"/>
      <c r="F84" s="9"/>
      <c r="G84" s="371"/>
    </row>
    <row r="85" spans="1:8" s="67" customFormat="1">
      <c r="A85" s="4"/>
      <c r="B85" s="4"/>
      <c r="C85" s="68"/>
      <c r="D85" s="65"/>
      <c r="E85" s="65"/>
      <c r="F85" s="9"/>
      <c r="G85" s="371"/>
    </row>
    <row r="86" spans="1:8" s="67" customFormat="1">
      <c r="A86" s="4"/>
      <c r="B86" s="4"/>
      <c r="C86" s="68"/>
      <c r="D86" s="65"/>
      <c r="E86" s="65"/>
      <c r="F86" s="9"/>
      <c r="G86" s="371"/>
    </row>
    <row r="87" spans="1:8" s="67" customFormat="1">
      <c r="A87" s="4"/>
      <c r="B87" s="4"/>
      <c r="C87" s="68"/>
      <c r="D87" s="65"/>
      <c r="E87" s="65"/>
      <c r="F87" s="9"/>
      <c r="G87" s="371"/>
    </row>
    <row r="88" spans="1:8" s="67" customFormat="1">
      <c r="A88" s="4"/>
      <c r="B88" s="4"/>
      <c r="C88" s="68"/>
      <c r="D88" s="65"/>
      <c r="E88" s="65"/>
      <c r="F88" s="9"/>
      <c r="G88" s="371"/>
    </row>
    <row r="89" spans="1:8" s="48" customFormat="1" ht="13">
      <c r="A89" s="44" t="s">
        <v>40</v>
      </c>
      <c r="B89" s="45"/>
      <c r="C89" s="46"/>
      <c r="D89" s="47"/>
      <c r="E89" s="47"/>
      <c r="F89" s="12"/>
      <c r="G89" s="372"/>
      <c r="H89" s="67"/>
    </row>
    <row r="90" spans="1:8" s="48" customFormat="1" ht="13">
      <c r="A90" s="44" t="s">
        <v>41</v>
      </c>
      <c r="B90" s="80"/>
      <c r="C90" s="81"/>
      <c r="D90" s="47"/>
      <c r="E90" s="47"/>
      <c r="F90" s="12"/>
      <c r="G90" s="372"/>
      <c r="H90" s="67"/>
    </row>
    <row r="91" spans="1:8" s="67" customFormat="1">
      <c r="A91" s="4"/>
      <c r="B91" s="4"/>
      <c r="C91" s="68"/>
      <c r="D91" s="65"/>
      <c r="E91" s="65"/>
      <c r="F91" s="13"/>
      <c r="G91" s="373"/>
    </row>
    <row r="92" spans="1:8" s="67" customFormat="1" ht="25">
      <c r="A92" s="4">
        <v>1.23</v>
      </c>
      <c r="B92" s="4" t="s">
        <v>47</v>
      </c>
      <c r="C92" s="64" t="s">
        <v>48</v>
      </c>
      <c r="D92" s="65"/>
      <c r="E92" s="65"/>
      <c r="F92" s="9"/>
      <c r="G92" s="371"/>
    </row>
    <row r="93" spans="1:8" s="67" customFormat="1">
      <c r="A93" s="4"/>
      <c r="B93" s="4"/>
      <c r="C93" s="68"/>
      <c r="D93" s="65"/>
      <c r="E93" s="65"/>
      <c r="F93" s="9"/>
      <c r="G93" s="371"/>
    </row>
    <row r="94" spans="1:8" s="67" customFormat="1">
      <c r="A94" s="4">
        <v>1.24</v>
      </c>
      <c r="B94" s="4" t="s">
        <v>49</v>
      </c>
      <c r="C94" s="68" t="s">
        <v>11</v>
      </c>
      <c r="D94" s="65" t="s">
        <v>50</v>
      </c>
      <c r="E94" s="71">
        <v>12</v>
      </c>
      <c r="F94" s="9"/>
      <c r="G94" s="371"/>
    </row>
    <row r="95" spans="1:8" s="67" customFormat="1" ht="13">
      <c r="A95" s="4"/>
      <c r="B95" s="4"/>
      <c r="C95" s="69"/>
      <c r="D95" s="65"/>
      <c r="E95" s="65"/>
      <c r="F95" s="9"/>
      <c r="G95" s="371"/>
    </row>
    <row r="96" spans="1:8" s="67" customFormat="1" ht="39">
      <c r="A96" s="4"/>
      <c r="B96" s="4" t="s">
        <v>51</v>
      </c>
      <c r="C96" s="69" t="s">
        <v>52</v>
      </c>
      <c r="D96" s="65"/>
      <c r="E96" s="65"/>
      <c r="F96" s="9"/>
      <c r="G96" s="371"/>
    </row>
    <row r="97" spans="1:7" s="67" customFormat="1">
      <c r="A97" s="4"/>
      <c r="B97" s="4"/>
      <c r="C97" s="82"/>
      <c r="D97" s="65"/>
      <c r="E97" s="65"/>
      <c r="F97" s="9"/>
      <c r="G97" s="371"/>
    </row>
    <row r="98" spans="1:7" s="67" customFormat="1" ht="13">
      <c r="A98" s="4"/>
      <c r="B98" s="4" t="s">
        <v>53</v>
      </c>
      <c r="C98" s="69" t="s">
        <v>17</v>
      </c>
      <c r="D98" s="65"/>
      <c r="E98" s="65"/>
      <c r="F98" s="9"/>
      <c r="G98" s="371"/>
    </row>
    <row r="99" spans="1:7" s="67" customFormat="1">
      <c r="A99" s="4"/>
      <c r="B99" s="4"/>
      <c r="C99" s="68"/>
      <c r="D99" s="65"/>
      <c r="E99" s="65"/>
      <c r="F99" s="9"/>
      <c r="G99" s="371"/>
    </row>
    <row r="100" spans="1:7" s="67" customFormat="1" ht="25">
      <c r="A100" s="4">
        <v>1.25</v>
      </c>
      <c r="B100" s="4" t="s">
        <v>18</v>
      </c>
      <c r="C100" s="176" t="s">
        <v>371</v>
      </c>
      <c r="D100" s="65" t="s">
        <v>54</v>
      </c>
      <c r="E100" s="71">
        <v>12</v>
      </c>
      <c r="F100" s="9"/>
      <c r="G100" s="371"/>
    </row>
    <row r="101" spans="1:7" s="67" customFormat="1">
      <c r="A101" s="4"/>
      <c r="B101" s="4"/>
      <c r="C101" s="68"/>
      <c r="D101" s="65"/>
      <c r="E101" s="65"/>
      <c r="F101" s="9"/>
      <c r="G101" s="371"/>
    </row>
    <row r="102" spans="1:7" s="67" customFormat="1">
      <c r="A102" s="4">
        <v>1.26</v>
      </c>
      <c r="B102" s="4" t="s">
        <v>20</v>
      </c>
      <c r="C102" s="68" t="s">
        <v>55</v>
      </c>
      <c r="D102" s="65" t="s">
        <v>54</v>
      </c>
      <c r="E102" s="71">
        <v>12</v>
      </c>
      <c r="F102" s="9"/>
      <c r="G102" s="371"/>
    </row>
    <row r="103" spans="1:7" s="67" customFormat="1">
      <c r="A103" s="4"/>
      <c r="B103" s="4"/>
      <c r="C103" s="68"/>
      <c r="D103" s="65"/>
      <c r="E103" s="65"/>
      <c r="F103" s="9"/>
      <c r="G103" s="371"/>
    </row>
    <row r="104" spans="1:7" s="67" customFormat="1" ht="25">
      <c r="A104" s="4">
        <v>1.27</v>
      </c>
      <c r="B104" s="4" t="s">
        <v>21</v>
      </c>
      <c r="C104" s="68" t="s">
        <v>0</v>
      </c>
      <c r="D104" s="65" t="s">
        <v>54</v>
      </c>
      <c r="E104" s="71">
        <v>12</v>
      </c>
      <c r="F104" s="9"/>
      <c r="G104" s="371"/>
    </row>
    <row r="105" spans="1:7" s="67" customFormat="1">
      <c r="A105" s="4"/>
      <c r="B105" s="4"/>
      <c r="C105" s="68"/>
      <c r="D105" s="65"/>
      <c r="E105" s="65"/>
      <c r="F105" s="9"/>
      <c r="G105" s="371"/>
    </row>
    <row r="106" spans="1:7" s="67" customFormat="1">
      <c r="A106" s="4">
        <v>1.28</v>
      </c>
      <c r="B106" s="4" t="s">
        <v>56</v>
      </c>
      <c r="C106" s="68" t="s">
        <v>22</v>
      </c>
      <c r="D106" s="65" t="s">
        <v>54</v>
      </c>
      <c r="E106" s="71">
        <v>12</v>
      </c>
      <c r="F106" s="9"/>
      <c r="G106" s="371"/>
    </row>
    <row r="107" spans="1:7" s="67" customFormat="1">
      <c r="A107" s="4"/>
      <c r="B107" s="4"/>
      <c r="C107" s="68"/>
      <c r="D107" s="65"/>
      <c r="E107" s="65"/>
      <c r="F107" s="9"/>
      <c r="G107" s="371"/>
    </row>
    <row r="108" spans="1:7" s="67" customFormat="1">
      <c r="A108" s="4">
        <v>1.29</v>
      </c>
      <c r="B108" s="4" t="s">
        <v>18</v>
      </c>
      <c r="C108" s="68" t="s">
        <v>24</v>
      </c>
      <c r="D108" s="65" t="s">
        <v>54</v>
      </c>
      <c r="E108" s="71">
        <v>12</v>
      </c>
      <c r="F108" s="9"/>
      <c r="G108" s="371"/>
    </row>
    <row r="109" spans="1:7" s="67" customFormat="1">
      <c r="A109" s="4"/>
      <c r="B109" s="4"/>
      <c r="C109" s="68"/>
      <c r="D109" s="65"/>
      <c r="E109" s="71"/>
      <c r="F109" s="9"/>
      <c r="G109" s="371"/>
    </row>
    <row r="110" spans="1:7" s="67" customFormat="1">
      <c r="A110" s="73">
        <v>1.3</v>
      </c>
      <c r="B110" s="4" t="s">
        <v>25</v>
      </c>
      <c r="C110" s="68" t="s">
        <v>26</v>
      </c>
      <c r="D110" s="65" t="s">
        <v>54</v>
      </c>
      <c r="E110" s="71">
        <v>12</v>
      </c>
      <c r="F110" s="9"/>
      <c r="G110" s="371"/>
    </row>
    <row r="111" spans="1:7" s="67" customFormat="1">
      <c r="A111" s="4"/>
      <c r="B111" s="4"/>
      <c r="C111" s="68"/>
      <c r="D111" s="65"/>
      <c r="E111" s="65"/>
      <c r="F111" s="9"/>
      <c r="G111" s="371"/>
    </row>
    <row r="112" spans="1:7" s="67" customFormat="1">
      <c r="A112" s="4">
        <v>1.31</v>
      </c>
      <c r="B112" s="4"/>
      <c r="C112" s="68" t="s">
        <v>27</v>
      </c>
      <c r="D112" s="65" t="s">
        <v>54</v>
      </c>
      <c r="E112" s="71">
        <v>12</v>
      </c>
      <c r="F112" s="9"/>
      <c r="G112" s="371"/>
    </row>
    <row r="113" spans="1:8" s="67" customFormat="1">
      <c r="A113" s="4"/>
      <c r="B113" s="4"/>
      <c r="C113" s="68"/>
      <c r="D113" s="65"/>
      <c r="E113" s="65"/>
      <c r="F113" s="9"/>
      <c r="G113" s="371"/>
    </row>
    <row r="114" spans="1:8" s="67" customFormat="1" ht="13">
      <c r="A114" s="4"/>
      <c r="B114" s="4" t="s">
        <v>57</v>
      </c>
      <c r="C114" s="69" t="s">
        <v>29</v>
      </c>
      <c r="D114" s="65"/>
      <c r="E114" s="65"/>
      <c r="F114" s="9"/>
      <c r="G114" s="371"/>
    </row>
    <row r="115" spans="1:8" s="67" customFormat="1">
      <c r="A115" s="4"/>
      <c r="B115" s="4"/>
      <c r="C115" s="68"/>
      <c r="D115" s="65"/>
      <c r="E115" s="65"/>
      <c r="F115" s="9"/>
      <c r="G115" s="371"/>
    </row>
    <row r="116" spans="1:8" s="67" customFormat="1">
      <c r="A116" s="4">
        <v>1.33</v>
      </c>
      <c r="B116" s="4" t="s">
        <v>30</v>
      </c>
      <c r="C116" s="68" t="s">
        <v>31</v>
      </c>
      <c r="D116" s="65" t="s">
        <v>54</v>
      </c>
      <c r="E116" s="71">
        <v>12</v>
      </c>
      <c r="F116" s="9"/>
      <c r="G116" s="371"/>
    </row>
    <row r="117" spans="1:8" s="67" customFormat="1">
      <c r="A117" s="4"/>
      <c r="B117" s="4"/>
      <c r="C117" s="68"/>
      <c r="D117" s="65"/>
      <c r="E117" s="65"/>
      <c r="F117" s="9"/>
      <c r="G117" s="371"/>
    </row>
    <row r="118" spans="1:8" s="67" customFormat="1">
      <c r="A118" s="4">
        <v>1.34</v>
      </c>
      <c r="B118" s="4"/>
      <c r="C118" s="68" t="s">
        <v>32</v>
      </c>
      <c r="D118" s="65" t="s">
        <v>54</v>
      </c>
      <c r="E118" s="71">
        <v>12</v>
      </c>
      <c r="F118" s="9"/>
      <c r="G118" s="371"/>
    </row>
    <row r="119" spans="1:8" s="67" customFormat="1">
      <c r="A119" s="4"/>
      <c r="B119" s="4"/>
      <c r="C119" s="68"/>
      <c r="D119" s="65"/>
      <c r="E119" s="65"/>
      <c r="F119" s="9"/>
      <c r="G119" s="371"/>
    </row>
    <row r="120" spans="1:8" s="63" customFormat="1">
      <c r="A120" s="4">
        <v>1.35</v>
      </c>
      <c r="B120" s="4" t="s">
        <v>33</v>
      </c>
      <c r="C120" s="68" t="s">
        <v>34</v>
      </c>
      <c r="D120" s="65" t="s">
        <v>54</v>
      </c>
      <c r="E120" s="71">
        <v>12</v>
      </c>
      <c r="F120" s="9"/>
      <c r="G120" s="371"/>
      <c r="H120" s="67"/>
    </row>
    <row r="121" spans="1:8" s="84" customFormat="1">
      <c r="A121" s="4"/>
      <c r="B121" s="4"/>
      <c r="C121" s="68"/>
      <c r="D121" s="65"/>
      <c r="E121" s="65"/>
      <c r="F121" s="14"/>
      <c r="G121" s="374"/>
      <c r="H121" s="67"/>
    </row>
    <row r="122" spans="1:8" s="84" customFormat="1">
      <c r="A122" s="4">
        <v>1.36</v>
      </c>
      <c r="B122" s="4"/>
      <c r="C122" s="68" t="s">
        <v>35</v>
      </c>
      <c r="D122" s="65" t="s">
        <v>54</v>
      </c>
      <c r="E122" s="71">
        <v>12</v>
      </c>
      <c r="F122" s="15"/>
      <c r="G122" s="371"/>
      <c r="H122" s="67"/>
    </row>
    <row r="123" spans="1:8" s="84" customFormat="1">
      <c r="A123" s="74"/>
      <c r="B123" s="74"/>
      <c r="C123" s="75"/>
      <c r="D123" s="74"/>
      <c r="E123" s="76"/>
      <c r="F123" s="14"/>
      <c r="G123" s="374"/>
      <c r="H123" s="67"/>
    </row>
    <row r="124" spans="1:8" s="67" customFormat="1">
      <c r="A124" s="4">
        <v>1.37</v>
      </c>
      <c r="B124" s="4"/>
      <c r="C124" s="68" t="s">
        <v>36</v>
      </c>
      <c r="D124" s="65" t="s">
        <v>54</v>
      </c>
      <c r="E124" s="71">
        <v>12</v>
      </c>
      <c r="F124" s="9"/>
      <c r="G124" s="371"/>
    </row>
    <row r="125" spans="1:8" s="67" customFormat="1">
      <c r="A125" s="4"/>
      <c r="B125" s="4"/>
      <c r="C125" s="68"/>
      <c r="D125" s="65"/>
      <c r="E125" s="65"/>
      <c r="F125" s="9"/>
      <c r="G125" s="371"/>
    </row>
    <row r="126" spans="1:8" s="67" customFormat="1">
      <c r="A126" s="4">
        <v>1.38</v>
      </c>
      <c r="B126" s="4" t="s">
        <v>37</v>
      </c>
      <c r="C126" s="68" t="s">
        <v>38</v>
      </c>
      <c r="D126" s="65" t="s">
        <v>54</v>
      </c>
      <c r="E126" s="71">
        <v>12</v>
      </c>
      <c r="F126" s="9"/>
      <c r="G126" s="371"/>
    </row>
    <row r="127" spans="1:8" s="67" customFormat="1">
      <c r="A127" s="4"/>
      <c r="B127" s="4"/>
      <c r="C127" s="68"/>
      <c r="D127" s="65"/>
      <c r="E127" s="65"/>
      <c r="F127" s="9"/>
      <c r="G127" s="371"/>
    </row>
    <row r="128" spans="1:8" s="67" customFormat="1">
      <c r="A128" s="4">
        <v>1.39</v>
      </c>
      <c r="B128" s="215" t="s">
        <v>416</v>
      </c>
      <c r="C128" s="68" t="s">
        <v>39</v>
      </c>
      <c r="D128" s="65" t="s">
        <v>54</v>
      </c>
      <c r="E128" s="71">
        <v>12</v>
      </c>
      <c r="F128" s="9"/>
      <c r="G128" s="371"/>
    </row>
    <row r="129" spans="1:7" s="67" customFormat="1">
      <c r="A129" s="4"/>
      <c r="B129" s="4"/>
      <c r="C129" s="68"/>
      <c r="D129" s="65"/>
      <c r="E129" s="65"/>
      <c r="F129" s="9"/>
      <c r="G129" s="371"/>
    </row>
    <row r="130" spans="1:7" s="67" customFormat="1">
      <c r="A130" s="73">
        <v>1.4</v>
      </c>
      <c r="B130" s="4" t="s">
        <v>42</v>
      </c>
      <c r="C130" s="68" t="s">
        <v>43</v>
      </c>
      <c r="D130" s="65" t="s">
        <v>54</v>
      </c>
      <c r="E130" s="71">
        <v>12</v>
      </c>
      <c r="F130" s="9"/>
      <c r="G130" s="371"/>
    </row>
    <row r="131" spans="1:7" s="67" customFormat="1">
      <c r="A131" s="4">
        <v>1.41</v>
      </c>
      <c r="B131" s="4"/>
      <c r="C131" s="176" t="s">
        <v>298</v>
      </c>
      <c r="D131" s="65" t="s">
        <v>54</v>
      </c>
      <c r="E131" s="71">
        <v>12</v>
      </c>
      <c r="F131" s="9"/>
      <c r="G131" s="371"/>
    </row>
    <row r="132" spans="1:7" s="67" customFormat="1">
      <c r="A132" s="4"/>
      <c r="B132" s="4"/>
      <c r="C132" s="68"/>
      <c r="D132" s="65"/>
      <c r="E132" s="65"/>
      <c r="F132" s="9"/>
      <c r="G132" s="371"/>
    </row>
    <row r="133" spans="1:7" s="67" customFormat="1" ht="37.5">
      <c r="A133" s="4">
        <v>1.42</v>
      </c>
      <c r="B133" s="4" t="s">
        <v>44</v>
      </c>
      <c r="C133" s="68" t="s">
        <v>58</v>
      </c>
      <c r="D133" s="65" t="s">
        <v>54</v>
      </c>
      <c r="E133" s="71">
        <v>12</v>
      </c>
      <c r="F133" s="9"/>
      <c r="G133" s="371"/>
    </row>
    <row r="134" spans="1:7" s="67" customFormat="1">
      <c r="A134" s="4"/>
      <c r="B134" s="4"/>
      <c r="C134" s="68"/>
      <c r="D134" s="65"/>
      <c r="E134" s="65"/>
      <c r="F134" s="9"/>
      <c r="G134" s="371"/>
    </row>
    <row r="135" spans="1:7" s="67" customFormat="1">
      <c r="A135" s="4">
        <v>1.43</v>
      </c>
      <c r="B135" s="4" t="s">
        <v>59</v>
      </c>
      <c r="C135" s="68" t="s">
        <v>60</v>
      </c>
      <c r="D135" s="65" t="s">
        <v>54</v>
      </c>
      <c r="E135" s="71">
        <v>12</v>
      </c>
      <c r="F135" s="9"/>
      <c r="G135" s="371"/>
    </row>
    <row r="136" spans="1:7" s="67" customFormat="1">
      <c r="A136" s="4"/>
      <c r="B136" s="4"/>
      <c r="C136" s="68"/>
      <c r="D136" s="65"/>
      <c r="E136" s="65"/>
      <c r="F136" s="9"/>
      <c r="G136" s="371"/>
    </row>
    <row r="137" spans="1:7" s="67" customFormat="1" ht="25">
      <c r="A137" s="4">
        <v>1.44</v>
      </c>
      <c r="B137" s="4" t="s">
        <v>61</v>
      </c>
      <c r="C137" s="68" t="s">
        <v>62</v>
      </c>
      <c r="D137" s="65" t="s">
        <v>54</v>
      </c>
      <c r="E137" s="71">
        <v>12</v>
      </c>
      <c r="F137" s="9"/>
      <c r="G137" s="371"/>
    </row>
    <row r="138" spans="1:7" s="67" customFormat="1">
      <c r="A138" s="4"/>
      <c r="B138" s="4"/>
      <c r="C138" s="68"/>
      <c r="D138" s="65"/>
      <c r="E138" s="65"/>
      <c r="F138" s="9"/>
      <c r="G138" s="371"/>
    </row>
    <row r="139" spans="1:7" s="67" customFormat="1" ht="13">
      <c r="A139" s="4">
        <v>1.45</v>
      </c>
      <c r="B139" s="4" t="s">
        <v>63</v>
      </c>
      <c r="C139" s="64" t="s">
        <v>180</v>
      </c>
      <c r="D139" s="65" t="s">
        <v>54</v>
      </c>
      <c r="E139" s="71">
        <v>12</v>
      </c>
      <c r="F139" s="9"/>
      <c r="G139" s="371"/>
    </row>
    <row r="140" spans="1:7" s="67" customFormat="1">
      <c r="A140" s="4"/>
      <c r="B140" s="4"/>
      <c r="C140" s="114"/>
      <c r="D140" s="65"/>
      <c r="E140" s="71"/>
      <c r="F140" s="9"/>
      <c r="G140" s="371"/>
    </row>
    <row r="141" spans="1:7" s="67" customFormat="1" ht="13">
      <c r="A141" s="4"/>
      <c r="B141" s="4"/>
      <c r="C141" s="78"/>
      <c r="D141" s="65"/>
      <c r="E141" s="71"/>
      <c r="F141" s="9"/>
      <c r="G141" s="371"/>
    </row>
    <row r="142" spans="1:7" s="67" customFormat="1" ht="13">
      <c r="A142" s="4"/>
      <c r="B142" s="4"/>
      <c r="C142" s="78"/>
      <c r="D142" s="65"/>
      <c r="E142" s="71"/>
      <c r="F142" s="9"/>
      <c r="G142" s="371"/>
    </row>
    <row r="143" spans="1:7" s="67" customFormat="1" ht="13">
      <c r="A143" s="4"/>
      <c r="B143" s="4"/>
      <c r="C143" s="78"/>
      <c r="D143" s="65"/>
      <c r="E143" s="71"/>
      <c r="F143" s="9"/>
      <c r="G143" s="371"/>
    </row>
    <row r="144" spans="1:7" s="67" customFormat="1" ht="13">
      <c r="A144" s="4"/>
      <c r="B144" s="4"/>
      <c r="C144" s="78"/>
      <c r="D144" s="65"/>
      <c r="E144" s="71"/>
      <c r="F144" s="9"/>
      <c r="G144" s="371"/>
    </row>
    <row r="145" spans="1:7" s="67" customFormat="1" ht="25">
      <c r="A145" s="74"/>
      <c r="B145" s="74" t="s">
        <v>181</v>
      </c>
      <c r="C145" s="85" t="s">
        <v>182</v>
      </c>
      <c r="D145" s="74"/>
      <c r="E145" s="76"/>
      <c r="F145" s="337"/>
      <c r="G145" s="375"/>
    </row>
    <row r="146" spans="1:7" s="67" customFormat="1">
      <c r="A146" s="4">
        <v>1.46</v>
      </c>
      <c r="B146" s="74"/>
      <c r="C146" s="75" t="s">
        <v>183</v>
      </c>
      <c r="D146" s="74" t="s">
        <v>184</v>
      </c>
      <c r="E146" s="76">
        <v>10</v>
      </c>
      <c r="F146" s="337"/>
      <c r="G146" s="375"/>
    </row>
    <row r="147" spans="1:7" s="67" customFormat="1">
      <c r="A147" s="74"/>
      <c r="B147" s="74"/>
      <c r="C147" s="75"/>
      <c r="D147" s="74"/>
      <c r="E147" s="76"/>
      <c r="F147" s="337"/>
      <c r="G147" s="375"/>
    </row>
    <row r="148" spans="1:7" s="67" customFormat="1">
      <c r="A148" s="74">
        <v>1.47</v>
      </c>
      <c r="B148" s="74"/>
      <c r="C148" s="75" t="s">
        <v>185</v>
      </c>
      <c r="D148" s="74" t="s">
        <v>184</v>
      </c>
      <c r="E148" s="76">
        <v>10</v>
      </c>
      <c r="F148" s="337"/>
      <c r="G148" s="375"/>
    </row>
    <row r="149" spans="1:7" s="67" customFormat="1">
      <c r="A149" s="74"/>
      <c r="B149" s="74"/>
      <c r="C149" s="75"/>
      <c r="D149" s="74"/>
      <c r="E149" s="76"/>
      <c r="F149" s="337"/>
      <c r="G149" s="375"/>
    </row>
    <row r="150" spans="1:7" s="67" customFormat="1">
      <c r="A150" s="74"/>
      <c r="B150" s="74"/>
      <c r="C150" s="75"/>
      <c r="D150" s="74"/>
      <c r="E150" s="76"/>
      <c r="F150" s="337"/>
      <c r="G150" s="375"/>
    </row>
    <row r="151" spans="1:7" s="67" customFormat="1">
      <c r="A151" s="74"/>
      <c r="B151" s="74"/>
      <c r="C151" s="75"/>
      <c r="D151" s="74"/>
      <c r="E151" s="76"/>
      <c r="F151" s="337"/>
      <c r="G151" s="375"/>
    </row>
    <row r="152" spans="1:7" s="67" customFormat="1">
      <c r="A152" s="74"/>
      <c r="B152" s="74"/>
      <c r="C152" s="75"/>
      <c r="D152" s="74"/>
      <c r="E152" s="76"/>
      <c r="F152" s="337"/>
      <c r="G152" s="375"/>
    </row>
    <row r="153" spans="1:7" s="67" customFormat="1">
      <c r="A153" s="74"/>
      <c r="B153" s="74"/>
      <c r="C153" s="75"/>
      <c r="D153" s="74"/>
      <c r="E153" s="76"/>
      <c r="F153" s="337"/>
      <c r="G153" s="375"/>
    </row>
    <row r="154" spans="1:7" s="67" customFormat="1">
      <c r="A154" s="74"/>
      <c r="B154" s="74"/>
      <c r="C154" s="75"/>
      <c r="D154" s="74"/>
      <c r="E154" s="76"/>
      <c r="F154" s="337"/>
      <c r="G154" s="375"/>
    </row>
    <row r="155" spans="1:7" s="67" customFormat="1">
      <c r="A155" s="74"/>
      <c r="B155" s="74"/>
      <c r="C155" s="75"/>
      <c r="D155" s="74"/>
      <c r="E155" s="76"/>
      <c r="F155" s="337"/>
      <c r="G155" s="375"/>
    </row>
    <row r="156" spans="1:7" s="67" customFormat="1">
      <c r="A156" s="74"/>
      <c r="B156" s="74"/>
      <c r="C156" s="75"/>
      <c r="D156" s="74"/>
      <c r="E156" s="76"/>
      <c r="F156" s="9"/>
      <c r="G156" s="371"/>
    </row>
    <row r="157" spans="1:7" s="67" customFormat="1">
      <c r="A157" s="74"/>
      <c r="B157" s="74"/>
      <c r="C157" s="75"/>
      <c r="D157" s="74"/>
      <c r="E157" s="76"/>
      <c r="F157" s="9"/>
      <c r="G157" s="371"/>
    </row>
    <row r="158" spans="1:7" s="67" customFormat="1">
      <c r="A158" s="74"/>
      <c r="B158" s="74"/>
      <c r="C158" s="75"/>
      <c r="D158" s="74"/>
      <c r="E158" s="76"/>
      <c r="F158" s="9"/>
      <c r="G158" s="371"/>
    </row>
    <row r="159" spans="1:7" s="67" customFormat="1">
      <c r="A159" s="74"/>
      <c r="B159" s="74"/>
      <c r="C159" s="75"/>
      <c r="D159" s="74"/>
      <c r="E159" s="76"/>
      <c r="F159" s="9"/>
      <c r="G159" s="371"/>
    </row>
    <row r="160" spans="1:7" s="67" customFormat="1">
      <c r="A160" s="74"/>
      <c r="B160" s="74"/>
      <c r="C160" s="75"/>
      <c r="D160" s="74"/>
      <c r="E160" s="76"/>
      <c r="F160" s="9"/>
      <c r="G160" s="371"/>
    </row>
    <row r="161" spans="1:8" s="67" customFormat="1">
      <c r="A161" s="74"/>
      <c r="B161" s="74"/>
      <c r="C161" s="75"/>
      <c r="D161" s="74"/>
      <c r="E161" s="76"/>
      <c r="F161" s="9"/>
      <c r="G161" s="371"/>
    </row>
    <row r="162" spans="1:8" s="67" customFormat="1">
      <c r="A162" s="74"/>
      <c r="B162" s="74"/>
      <c r="C162" s="75"/>
      <c r="D162" s="74"/>
      <c r="E162" s="76"/>
      <c r="F162" s="9"/>
      <c r="G162" s="371"/>
    </row>
    <row r="163" spans="1:8" s="67" customFormat="1">
      <c r="A163" s="74"/>
      <c r="B163" s="74"/>
      <c r="C163" s="75"/>
      <c r="D163" s="74"/>
      <c r="E163" s="76"/>
      <c r="F163" s="9"/>
      <c r="G163" s="371"/>
    </row>
    <row r="164" spans="1:8" s="67" customFormat="1">
      <c r="A164" s="74"/>
      <c r="B164" s="74"/>
      <c r="C164" s="75"/>
      <c r="D164" s="74"/>
      <c r="E164" s="76"/>
      <c r="F164" s="9"/>
      <c r="G164" s="371"/>
    </row>
    <row r="165" spans="1:8" s="67" customFormat="1">
      <c r="A165" s="74"/>
      <c r="B165" s="74"/>
      <c r="C165" s="75"/>
      <c r="D165" s="74"/>
      <c r="E165" s="76"/>
      <c r="F165" s="9"/>
      <c r="G165" s="371"/>
    </row>
    <row r="166" spans="1:8" s="67" customFormat="1">
      <c r="A166" s="74"/>
      <c r="B166" s="74"/>
      <c r="C166" s="75"/>
      <c r="D166" s="74"/>
      <c r="E166" s="76"/>
      <c r="F166" s="9"/>
      <c r="G166" s="371"/>
    </row>
    <row r="167" spans="1:8" s="67" customFormat="1">
      <c r="A167" s="74"/>
      <c r="B167" s="74"/>
      <c r="C167" s="75"/>
      <c r="D167" s="74"/>
      <c r="E167" s="76"/>
      <c r="F167" s="9"/>
      <c r="G167" s="371"/>
    </row>
    <row r="168" spans="1:8" s="48" customFormat="1" ht="13">
      <c r="A168" s="44" t="s">
        <v>40</v>
      </c>
      <c r="B168" s="45"/>
      <c r="C168" s="46"/>
      <c r="D168" s="47"/>
      <c r="E168" s="47"/>
      <c r="F168" s="12"/>
      <c r="G168" s="372"/>
      <c r="H168" s="67"/>
    </row>
    <row r="169" spans="1:8" s="67" customFormat="1" ht="13">
      <c r="A169" s="44" t="s">
        <v>41</v>
      </c>
      <c r="B169" s="80"/>
      <c r="C169" s="81"/>
      <c r="D169" s="47"/>
      <c r="E169" s="47"/>
      <c r="F169" s="12"/>
      <c r="G169" s="372"/>
    </row>
    <row r="170" spans="1:8" s="67" customFormat="1" ht="13">
      <c r="A170" s="74"/>
      <c r="B170" s="74">
        <v>8.6999999999999993</v>
      </c>
      <c r="C170" s="85" t="s">
        <v>186</v>
      </c>
      <c r="D170" s="74"/>
      <c r="E170" s="76"/>
      <c r="F170" s="9"/>
      <c r="G170" s="373"/>
    </row>
    <row r="171" spans="1:8" s="67" customFormat="1" ht="13">
      <c r="A171" s="74"/>
      <c r="B171" s="74"/>
      <c r="C171" s="85"/>
      <c r="D171" s="74"/>
      <c r="E171" s="76"/>
      <c r="F171" s="9"/>
      <c r="G171" s="371"/>
    </row>
    <row r="172" spans="1:8" s="67" customFormat="1" ht="13">
      <c r="A172" s="74"/>
      <c r="B172" s="74"/>
      <c r="C172" s="85" t="s">
        <v>183</v>
      </c>
      <c r="D172" s="74"/>
      <c r="E172" s="76"/>
      <c r="F172" s="9"/>
      <c r="G172" s="371"/>
    </row>
    <row r="173" spans="1:8" s="67" customFormat="1">
      <c r="A173" s="74"/>
      <c r="B173" s="74"/>
      <c r="C173" s="75"/>
      <c r="D173" s="74"/>
      <c r="E173" s="76"/>
      <c r="F173" s="9"/>
      <c r="G173" s="371"/>
    </row>
    <row r="174" spans="1:8" s="67" customFormat="1" ht="25">
      <c r="A174" s="86">
        <v>1.5</v>
      </c>
      <c r="B174" s="74"/>
      <c r="C174" s="75" t="s">
        <v>340</v>
      </c>
      <c r="D174" s="74" t="s">
        <v>187</v>
      </c>
      <c r="E174" s="76">
        <v>50</v>
      </c>
      <c r="F174" s="9"/>
      <c r="G174" s="375"/>
    </row>
    <row r="175" spans="1:8" s="67" customFormat="1">
      <c r="A175" s="74"/>
      <c r="B175" s="74"/>
      <c r="C175" s="75"/>
      <c r="D175" s="74"/>
      <c r="E175" s="76"/>
      <c r="F175" s="9"/>
      <c r="G175" s="375"/>
    </row>
    <row r="176" spans="1:8" s="67" customFormat="1" ht="37.5">
      <c r="A176" s="74">
        <v>1.51</v>
      </c>
      <c r="B176" s="74"/>
      <c r="C176" s="75" t="s">
        <v>346</v>
      </c>
      <c r="D176" s="74" t="s">
        <v>187</v>
      </c>
      <c r="E176" s="76">
        <v>50</v>
      </c>
      <c r="F176" s="9"/>
      <c r="G176" s="375"/>
    </row>
    <row r="177" spans="1:8" s="67" customFormat="1">
      <c r="A177" s="74"/>
      <c r="B177" s="74"/>
      <c r="C177" s="75"/>
      <c r="D177" s="74"/>
      <c r="E177" s="76"/>
      <c r="F177" s="9"/>
      <c r="G177" s="375"/>
    </row>
    <row r="178" spans="1:8" s="67" customFormat="1">
      <c r="A178" s="74">
        <v>1.52</v>
      </c>
      <c r="B178" s="74"/>
      <c r="C178" s="75" t="s">
        <v>188</v>
      </c>
      <c r="D178" s="74" t="s">
        <v>187</v>
      </c>
      <c r="E178" s="76">
        <v>100</v>
      </c>
      <c r="F178" s="9"/>
      <c r="G178" s="375"/>
    </row>
    <row r="179" spans="1:8" s="67" customFormat="1">
      <c r="A179" s="74"/>
      <c r="B179" s="74"/>
      <c r="C179" s="75"/>
      <c r="D179" s="74"/>
      <c r="E179" s="76"/>
      <c r="F179" s="9"/>
      <c r="G179" s="375"/>
    </row>
    <row r="180" spans="1:8" s="67" customFormat="1">
      <c r="A180" s="74">
        <v>1.53</v>
      </c>
      <c r="B180" s="74"/>
      <c r="C180" s="75" t="s">
        <v>189</v>
      </c>
      <c r="D180" s="74" t="s">
        <v>187</v>
      </c>
      <c r="E180" s="76">
        <v>100</v>
      </c>
      <c r="F180" s="9"/>
      <c r="G180" s="375"/>
    </row>
    <row r="181" spans="1:8" s="67" customFormat="1">
      <c r="A181" s="74"/>
      <c r="B181" s="74"/>
      <c r="C181" s="75"/>
      <c r="D181" s="74"/>
      <c r="E181" s="76"/>
      <c r="F181" s="9"/>
      <c r="G181" s="375"/>
    </row>
    <row r="182" spans="1:8" s="67" customFormat="1">
      <c r="A182" s="74">
        <v>1.54</v>
      </c>
      <c r="B182" s="74"/>
      <c r="C182" s="75" t="s">
        <v>190</v>
      </c>
      <c r="D182" s="74" t="s">
        <v>187</v>
      </c>
      <c r="E182" s="76">
        <v>100</v>
      </c>
      <c r="F182" s="9"/>
      <c r="G182" s="375"/>
    </row>
    <row r="183" spans="1:8" s="67" customFormat="1">
      <c r="A183" s="74"/>
      <c r="B183" s="74"/>
      <c r="C183" s="75"/>
      <c r="D183" s="74"/>
      <c r="E183" s="76"/>
      <c r="F183" s="9"/>
      <c r="G183" s="375"/>
    </row>
    <row r="184" spans="1:8" s="67" customFormat="1">
      <c r="A184" s="74">
        <v>1.55</v>
      </c>
      <c r="B184" s="74"/>
      <c r="C184" s="75" t="s">
        <v>191</v>
      </c>
      <c r="D184" s="74" t="s">
        <v>187</v>
      </c>
      <c r="E184" s="76">
        <v>100</v>
      </c>
      <c r="F184" s="9"/>
      <c r="G184" s="375"/>
    </row>
    <row r="185" spans="1:8" s="67" customFormat="1">
      <c r="A185" s="74"/>
      <c r="B185" s="74"/>
      <c r="C185" s="75"/>
      <c r="D185" s="74"/>
      <c r="E185" s="76"/>
      <c r="F185" s="9"/>
      <c r="G185" s="375"/>
    </row>
    <row r="186" spans="1:8" s="67" customFormat="1" ht="13">
      <c r="A186" s="74"/>
      <c r="B186" s="74"/>
      <c r="C186" s="85" t="s">
        <v>185</v>
      </c>
      <c r="D186" s="74"/>
      <c r="E186" s="76"/>
      <c r="F186" s="9"/>
      <c r="G186" s="375"/>
    </row>
    <row r="187" spans="1:8" s="67" customFormat="1">
      <c r="A187" s="74"/>
      <c r="B187" s="74"/>
      <c r="C187" s="75"/>
      <c r="D187" s="74"/>
      <c r="E187" s="76"/>
      <c r="F187" s="9"/>
      <c r="G187" s="375"/>
    </row>
    <row r="188" spans="1:8" s="67" customFormat="1">
      <c r="A188" s="74">
        <v>1.56</v>
      </c>
      <c r="B188" s="74"/>
      <c r="C188" s="75" t="s">
        <v>192</v>
      </c>
      <c r="D188" s="74" t="s">
        <v>187</v>
      </c>
      <c r="E188" s="76">
        <v>100</v>
      </c>
      <c r="F188" s="9"/>
      <c r="G188" s="375"/>
    </row>
    <row r="189" spans="1:8" s="63" customFormat="1">
      <c r="A189" s="87"/>
      <c r="B189" s="87"/>
      <c r="C189" s="88"/>
      <c r="D189" s="87"/>
      <c r="E189" s="76"/>
      <c r="F189" s="16"/>
      <c r="G189" s="376"/>
      <c r="H189" s="67"/>
    </row>
    <row r="190" spans="1:8" s="67" customFormat="1">
      <c r="A190" s="74">
        <v>1.57</v>
      </c>
      <c r="B190" s="74"/>
      <c r="C190" s="75" t="s">
        <v>193</v>
      </c>
      <c r="D190" s="74" t="s">
        <v>187</v>
      </c>
      <c r="E190" s="76">
        <v>100</v>
      </c>
      <c r="F190" s="9"/>
      <c r="G190" s="375"/>
    </row>
    <row r="191" spans="1:8" s="67" customFormat="1">
      <c r="A191" s="74"/>
      <c r="B191" s="74"/>
      <c r="C191" s="75"/>
      <c r="D191" s="74"/>
      <c r="E191" s="76"/>
      <c r="F191" s="9"/>
      <c r="G191" s="375"/>
    </row>
    <row r="192" spans="1:8" s="67" customFormat="1">
      <c r="A192" s="74">
        <v>1.58</v>
      </c>
      <c r="B192" s="74"/>
      <c r="C192" s="75" t="s">
        <v>208</v>
      </c>
      <c r="D192" s="74" t="s">
        <v>187</v>
      </c>
      <c r="E192" s="76">
        <v>100</v>
      </c>
      <c r="F192" s="9"/>
      <c r="G192" s="375"/>
    </row>
    <row r="193" spans="1:7" s="67" customFormat="1">
      <c r="A193" s="74"/>
      <c r="B193" s="74"/>
      <c r="C193" s="75"/>
      <c r="D193" s="74"/>
      <c r="E193" s="76"/>
      <c r="F193" s="9"/>
      <c r="G193" s="375"/>
    </row>
    <row r="194" spans="1:7" s="67" customFormat="1">
      <c r="A194" s="74">
        <v>1.59</v>
      </c>
      <c r="B194" s="74"/>
      <c r="C194" s="75" t="s">
        <v>194</v>
      </c>
      <c r="D194" s="74" t="s">
        <v>68</v>
      </c>
      <c r="E194" s="76" t="s">
        <v>56</v>
      </c>
      <c r="F194" s="9">
        <v>15000</v>
      </c>
      <c r="G194" s="375">
        <f>F194</f>
        <v>15000</v>
      </c>
    </row>
    <row r="195" spans="1:7" s="67" customFormat="1">
      <c r="A195" s="74"/>
      <c r="B195" s="74"/>
      <c r="C195" s="75"/>
      <c r="D195" s="74"/>
      <c r="E195" s="76"/>
      <c r="F195" s="9"/>
      <c r="G195" s="375"/>
    </row>
    <row r="196" spans="1:7" s="67" customFormat="1">
      <c r="A196" s="86">
        <v>1.6</v>
      </c>
      <c r="B196" s="74"/>
      <c r="C196" s="75" t="s">
        <v>195</v>
      </c>
      <c r="D196" s="74" t="s">
        <v>80</v>
      </c>
      <c r="E196" s="9">
        <v>15000</v>
      </c>
      <c r="F196" s="17"/>
      <c r="G196" s="375"/>
    </row>
    <row r="197" spans="1:7" s="67" customFormat="1">
      <c r="A197" s="74"/>
      <c r="B197" s="74"/>
      <c r="C197" s="75"/>
      <c r="D197" s="74"/>
      <c r="E197" s="116"/>
      <c r="F197" s="9"/>
      <c r="G197" s="375"/>
    </row>
    <row r="198" spans="1:7" s="67" customFormat="1" ht="13">
      <c r="A198" s="74"/>
      <c r="B198" s="74">
        <v>8.5</v>
      </c>
      <c r="C198" s="85" t="s">
        <v>196</v>
      </c>
      <c r="D198" s="74"/>
      <c r="E198" s="116"/>
      <c r="F198" s="9"/>
      <c r="G198" s="375"/>
    </row>
    <row r="199" spans="1:7" s="67" customFormat="1">
      <c r="A199" s="74"/>
      <c r="B199" s="74"/>
      <c r="C199" s="75"/>
      <c r="D199" s="74"/>
      <c r="E199" s="116"/>
      <c r="F199" s="9"/>
      <c r="G199" s="375"/>
    </row>
    <row r="200" spans="1:7" s="67" customFormat="1">
      <c r="A200" s="74"/>
      <c r="B200" s="74">
        <v>8.5</v>
      </c>
      <c r="C200" s="75" t="s">
        <v>197</v>
      </c>
      <c r="D200" s="89"/>
      <c r="E200" s="116"/>
      <c r="F200" s="9"/>
      <c r="G200" s="375"/>
    </row>
    <row r="201" spans="1:7" s="67" customFormat="1">
      <c r="A201" s="74"/>
      <c r="B201" s="74"/>
      <c r="C201" s="75"/>
      <c r="D201" s="89"/>
      <c r="E201" s="116"/>
      <c r="F201" s="9"/>
      <c r="G201" s="375"/>
    </row>
    <row r="202" spans="1:7" s="67" customFormat="1">
      <c r="A202" s="74">
        <v>1.61</v>
      </c>
      <c r="B202" s="74"/>
      <c r="C202" s="75" t="s">
        <v>198</v>
      </c>
      <c r="D202" s="74" t="s">
        <v>68</v>
      </c>
      <c r="E202" s="116" t="s">
        <v>56</v>
      </c>
      <c r="F202" s="9">
        <v>50000</v>
      </c>
      <c r="G202" s="375">
        <v>50000</v>
      </c>
    </row>
    <row r="203" spans="1:7" s="67" customFormat="1">
      <c r="A203" s="74"/>
      <c r="B203" s="74"/>
      <c r="C203" s="75"/>
      <c r="D203" s="74"/>
      <c r="E203" s="116"/>
      <c r="F203" s="9"/>
      <c r="G203" s="375"/>
    </row>
    <row r="204" spans="1:7" s="67" customFormat="1">
      <c r="A204" s="74">
        <v>1.62</v>
      </c>
      <c r="B204" s="74"/>
      <c r="C204" s="75" t="s">
        <v>199</v>
      </c>
      <c r="D204" s="74" t="s">
        <v>200</v>
      </c>
      <c r="E204" s="359">
        <f>G202</f>
        <v>50000</v>
      </c>
      <c r="F204" s="17"/>
      <c r="G204" s="375"/>
    </row>
    <row r="205" spans="1:7" s="67" customFormat="1">
      <c r="A205" s="74"/>
      <c r="B205" s="74"/>
      <c r="C205" s="75"/>
      <c r="D205" s="74"/>
      <c r="E205" s="116"/>
      <c r="F205" s="9"/>
      <c r="G205" s="375"/>
    </row>
    <row r="206" spans="1:7" s="67" customFormat="1">
      <c r="A206" s="74">
        <v>1.63</v>
      </c>
      <c r="B206" s="74"/>
      <c r="C206" s="75" t="s">
        <v>209</v>
      </c>
      <c r="D206" s="74" t="s">
        <v>68</v>
      </c>
      <c r="E206" s="116"/>
      <c r="F206" s="9">
        <v>25000</v>
      </c>
      <c r="G206" s="375">
        <f>F206</f>
        <v>25000</v>
      </c>
    </row>
    <row r="207" spans="1:7" s="67" customFormat="1">
      <c r="A207" s="74"/>
      <c r="B207" s="74"/>
      <c r="C207" s="75"/>
      <c r="D207" s="74"/>
      <c r="E207" s="116"/>
      <c r="F207" s="9"/>
      <c r="G207" s="375"/>
    </row>
    <row r="208" spans="1:7" s="67" customFormat="1">
      <c r="A208" s="74">
        <v>1.64</v>
      </c>
      <c r="B208" s="74"/>
      <c r="C208" s="75" t="s">
        <v>210</v>
      </c>
      <c r="D208" s="74" t="s">
        <v>200</v>
      </c>
      <c r="E208" s="359">
        <f>G206</f>
        <v>25000</v>
      </c>
      <c r="F208" s="17"/>
      <c r="G208" s="375"/>
    </row>
    <row r="209" spans="1:7" s="67" customFormat="1">
      <c r="A209" s="74"/>
      <c r="B209" s="74"/>
      <c r="C209" s="75"/>
      <c r="D209" s="74"/>
      <c r="E209" s="116"/>
      <c r="F209" s="9"/>
      <c r="G209" s="375"/>
    </row>
    <row r="210" spans="1:7" s="67" customFormat="1" ht="13">
      <c r="A210" s="4"/>
      <c r="B210" s="4" t="s">
        <v>64</v>
      </c>
      <c r="C210" s="64" t="s">
        <v>65</v>
      </c>
      <c r="D210" s="65"/>
      <c r="E210" s="92"/>
      <c r="F210" s="9"/>
      <c r="G210" s="371"/>
    </row>
    <row r="211" spans="1:7" s="67" customFormat="1">
      <c r="A211" s="4"/>
      <c r="B211" s="4"/>
      <c r="C211" s="68"/>
      <c r="D211" s="65"/>
      <c r="E211" s="92"/>
      <c r="F211" s="9"/>
      <c r="G211" s="371"/>
    </row>
    <row r="212" spans="1:7" s="67" customFormat="1" ht="37.5">
      <c r="A212" s="74">
        <v>1.67</v>
      </c>
      <c r="B212" s="4"/>
      <c r="C212" s="176" t="s">
        <v>201</v>
      </c>
      <c r="D212" s="95" t="s">
        <v>66</v>
      </c>
      <c r="E212" s="117">
        <v>1</v>
      </c>
      <c r="F212" s="18">
        <v>50000</v>
      </c>
      <c r="G212" s="370">
        <f>F212</f>
        <v>50000</v>
      </c>
    </row>
    <row r="213" spans="1:7" s="67" customFormat="1">
      <c r="A213" s="4"/>
      <c r="B213" s="4"/>
      <c r="C213" s="68"/>
      <c r="D213" s="65"/>
      <c r="E213" s="92"/>
      <c r="F213" s="9"/>
      <c r="G213" s="371"/>
    </row>
    <row r="214" spans="1:7" s="67" customFormat="1" ht="25">
      <c r="A214" s="74">
        <v>1.68</v>
      </c>
      <c r="B214" s="4"/>
      <c r="C214" s="68" t="s">
        <v>202</v>
      </c>
      <c r="D214" s="95" t="s">
        <v>67</v>
      </c>
      <c r="E214" s="106">
        <f>G212</f>
        <v>50000</v>
      </c>
      <c r="F214" s="107"/>
      <c r="G214" s="370"/>
    </row>
    <row r="215" spans="1:7" s="67" customFormat="1">
      <c r="A215" s="4"/>
      <c r="B215" s="4"/>
      <c r="C215" s="68"/>
      <c r="D215" s="65"/>
      <c r="E215" s="65"/>
      <c r="F215" s="9"/>
      <c r="G215" s="371"/>
    </row>
    <row r="216" spans="1:7" s="67" customFormat="1">
      <c r="A216" s="74">
        <v>1.69</v>
      </c>
      <c r="B216" s="215" t="s">
        <v>297</v>
      </c>
      <c r="C216" s="68" t="s">
        <v>211</v>
      </c>
      <c r="D216" s="95" t="s">
        <v>66</v>
      </c>
      <c r="E216" s="65">
        <v>1</v>
      </c>
      <c r="F216" s="118"/>
      <c r="G216" s="371">
        <v>120000</v>
      </c>
    </row>
    <row r="217" spans="1:7" s="67" customFormat="1">
      <c r="A217" s="74"/>
      <c r="B217" s="4"/>
      <c r="C217" s="176"/>
      <c r="D217" s="177"/>
      <c r="E217" s="177"/>
      <c r="F217" s="337"/>
      <c r="G217" s="375"/>
    </row>
    <row r="218" spans="1:7" s="67" customFormat="1">
      <c r="A218" s="86">
        <v>1.7</v>
      </c>
      <c r="B218" s="4"/>
      <c r="C218" s="176" t="s">
        <v>212</v>
      </c>
      <c r="D218" s="338" t="s">
        <v>66</v>
      </c>
      <c r="E218" s="177">
        <v>1</v>
      </c>
      <c r="F218" s="337"/>
      <c r="G218" s="375">
        <v>25000</v>
      </c>
    </row>
    <row r="219" spans="1:7" s="67" customFormat="1">
      <c r="A219" s="86"/>
      <c r="B219" s="4"/>
      <c r="C219" s="176"/>
      <c r="D219" s="338"/>
      <c r="E219" s="177"/>
      <c r="F219" s="337"/>
      <c r="G219" s="375"/>
    </row>
    <row r="220" spans="1:7" s="67" customFormat="1">
      <c r="A220" s="86">
        <v>1.71</v>
      </c>
      <c r="B220" s="4"/>
      <c r="C220" s="339" t="s">
        <v>375</v>
      </c>
      <c r="D220" s="340" t="s">
        <v>200</v>
      </c>
      <c r="E220" s="341">
        <f>G218+G216</f>
        <v>145000</v>
      </c>
      <c r="F220" s="342"/>
      <c r="G220" s="375"/>
    </row>
    <row r="221" spans="1:7" s="67" customFormat="1">
      <c r="A221" s="86"/>
      <c r="B221" s="4"/>
      <c r="C221" s="339"/>
      <c r="D221" s="340"/>
      <c r="E221" s="341"/>
      <c r="F221" s="342"/>
      <c r="G221" s="375"/>
    </row>
    <row r="222" spans="1:7" s="67" customFormat="1">
      <c r="A222" s="86">
        <v>1.72</v>
      </c>
      <c r="B222" s="4"/>
      <c r="C222" s="339" t="s">
        <v>372</v>
      </c>
      <c r="D222" s="338" t="s">
        <v>66</v>
      </c>
      <c r="E222" s="343"/>
      <c r="F222" s="337">
        <v>35000</v>
      </c>
      <c r="G222" s="375">
        <f>F222</f>
        <v>35000</v>
      </c>
    </row>
    <row r="223" spans="1:7" s="67" customFormat="1">
      <c r="A223" s="86"/>
      <c r="B223" s="4"/>
      <c r="C223" s="339"/>
      <c r="D223" s="340"/>
      <c r="E223" s="343"/>
      <c r="F223" s="337"/>
      <c r="G223" s="375"/>
    </row>
    <row r="224" spans="1:7" s="67" customFormat="1">
      <c r="A224" s="4">
        <v>1.72</v>
      </c>
      <c r="B224" s="4"/>
      <c r="C224" s="339" t="s">
        <v>373</v>
      </c>
      <c r="D224" s="340" t="s">
        <v>200</v>
      </c>
      <c r="E224" s="360">
        <f>G222</f>
        <v>35000</v>
      </c>
      <c r="F224" s="342"/>
      <c r="G224" s="375"/>
    </row>
    <row r="225" spans="1:7" s="67" customFormat="1">
      <c r="A225" s="4"/>
      <c r="B225" s="4"/>
      <c r="C225" s="339"/>
      <c r="D225" s="340"/>
      <c r="E225" s="344"/>
      <c r="F225" s="342"/>
      <c r="G225" s="375"/>
    </row>
    <row r="226" spans="1:7" s="67" customFormat="1" ht="50">
      <c r="A226" s="335"/>
      <c r="B226" s="335"/>
      <c r="C226" s="345" t="s">
        <v>492</v>
      </c>
      <c r="D226" s="338" t="s">
        <v>66</v>
      </c>
      <c r="E226" s="346">
        <v>1</v>
      </c>
      <c r="F226" s="347">
        <v>150000</v>
      </c>
      <c r="G226" s="377">
        <f>E226*F226</f>
        <v>150000</v>
      </c>
    </row>
    <row r="227" spans="1:7" s="67" customFormat="1">
      <c r="A227" s="4"/>
      <c r="B227" s="4"/>
      <c r="C227" s="282"/>
      <c r="D227" s="95"/>
      <c r="E227" s="280"/>
      <c r="F227" s="281"/>
      <c r="G227" s="370"/>
    </row>
    <row r="228" spans="1:7" s="67" customFormat="1">
      <c r="A228" s="4"/>
      <c r="B228" s="4"/>
      <c r="C228" s="75" t="s">
        <v>374</v>
      </c>
      <c r="D228" s="95" t="s">
        <v>67</v>
      </c>
      <c r="E228" s="106">
        <f>G226</f>
        <v>150000</v>
      </c>
      <c r="F228" s="107"/>
      <c r="G228" s="370"/>
    </row>
    <row r="229" spans="1:7" s="67" customFormat="1">
      <c r="A229" s="4"/>
      <c r="B229" s="4"/>
      <c r="C229" s="75"/>
      <c r="D229" s="95"/>
      <c r="E229" s="106"/>
      <c r="F229" s="107"/>
      <c r="G229" s="370"/>
    </row>
    <row r="230" spans="1:7" s="67" customFormat="1" ht="13">
      <c r="A230" s="4"/>
      <c r="B230" s="4" t="s">
        <v>69</v>
      </c>
      <c r="C230" s="64" t="s">
        <v>70</v>
      </c>
      <c r="D230" s="65"/>
      <c r="E230" s="65"/>
      <c r="F230" s="9"/>
      <c r="G230" s="371"/>
    </row>
    <row r="231" spans="1:7" s="67" customFormat="1">
      <c r="A231" s="4"/>
      <c r="B231" s="4"/>
      <c r="C231" s="68"/>
      <c r="D231" s="65"/>
      <c r="E231" s="65"/>
      <c r="F231" s="9"/>
      <c r="G231" s="371"/>
    </row>
    <row r="232" spans="1:7" s="67" customFormat="1" ht="37.5">
      <c r="A232" s="74">
        <v>1.73</v>
      </c>
      <c r="B232" s="4" t="s">
        <v>71</v>
      </c>
      <c r="C232" s="176" t="s">
        <v>289</v>
      </c>
      <c r="D232" s="177" t="s">
        <v>50</v>
      </c>
      <c r="E232" s="71">
        <v>12</v>
      </c>
      <c r="F232" s="9"/>
      <c r="G232" s="371"/>
    </row>
    <row r="233" spans="1:7" s="67" customFormat="1">
      <c r="A233" s="74"/>
      <c r="B233" s="4"/>
      <c r="C233" s="176"/>
      <c r="D233" s="177"/>
      <c r="E233" s="71"/>
      <c r="F233" s="9"/>
      <c r="G233" s="371"/>
    </row>
    <row r="234" spans="1:7" s="67" customFormat="1" ht="13">
      <c r="A234" s="74"/>
      <c r="B234" s="4" t="s">
        <v>72</v>
      </c>
      <c r="C234" s="69" t="s">
        <v>73</v>
      </c>
      <c r="D234" s="65"/>
      <c r="E234" s="65"/>
      <c r="F234" s="9"/>
      <c r="G234" s="371"/>
    </row>
    <row r="235" spans="1:7" s="67" customFormat="1" ht="13">
      <c r="A235" s="74"/>
      <c r="B235" s="4"/>
      <c r="C235" s="69"/>
      <c r="D235" s="65"/>
      <c r="E235" s="65"/>
      <c r="F235" s="9"/>
      <c r="G235" s="371"/>
    </row>
    <row r="236" spans="1:7" s="67" customFormat="1" ht="25">
      <c r="A236" s="86">
        <v>1.74</v>
      </c>
      <c r="B236" s="4" t="s">
        <v>74</v>
      </c>
      <c r="C236" s="68" t="s">
        <v>75</v>
      </c>
      <c r="D236" s="95" t="s">
        <v>14</v>
      </c>
      <c r="E236" s="105">
        <v>1</v>
      </c>
      <c r="F236" s="18"/>
      <c r="G236" s="370"/>
    </row>
    <row r="237" spans="1:7" s="67" customFormat="1" ht="13">
      <c r="A237" s="74"/>
      <c r="B237" s="4"/>
      <c r="C237" s="69"/>
      <c r="D237" s="65"/>
      <c r="E237" s="65"/>
      <c r="F237" s="9"/>
      <c r="G237" s="371"/>
    </row>
    <row r="238" spans="1:7" s="67" customFormat="1" ht="13">
      <c r="A238" s="74"/>
      <c r="B238" s="4"/>
      <c r="C238" s="69"/>
      <c r="D238" s="65"/>
      <c r="E238" s="65"/>
      <c r="F238" s="9"/>
      <c r="G238" s="371"/>
    </row>
    <row r="239" spans="1:7" s="67" customFormat="1" ht="13">
      <c r="A239" s="74"/>
      <c r="B239" s="4"/>
      <c r="C239" s="69"/>
      <c r="D239" s="65"/>
      <c r="E239" s="65"/>
      <c r="F239" s="9"/>
      <c r="G239" s="371"/>
    </row>
    <row r="240" spans="1:7" s="67" customFormat="1" ht="13">
      <c r="A240" s="74"/>
      <c r="B240" s="4"/>
      <c r="C240" s="69"/>
      <c r="D240" s="65"/>
      <c r="E240" s="65"/>
      <c r="F240" s="9"/>
      <c r="G240" s="371"/>
    </row>
    <row r="241" spans="1:8" s="67" customFormat="1" ht="13">
      <c r="A241" s="74"/>
      <c r="B241" s="4"/>
      <c r="C241" s="69"/>
      <c r="D241" s="65"/>
      <c r="E241" s="65"/>
      <c r="F241" s="9"/>
      <c r="G241" s="371"/>
    </row>
    <row r="242" spans="1:8" s="67" customFormat="1" ht="13">
      <c r="A242" s="74"/>
      <c r="B242" s="4"/>
      <c r="C242" s="69"/>
      <c r="D242" s="65"/>
      <c r="E242" s="65"/>
      <c r="F242" s="9"/>
      <c r="G242" s="371"/>
    </row>
    <row r="243" spans="1:8" s="67" customFormat="1" ht="13">
      <c r="A243" s="74"/>
      <c r="B243" s="4"/>
      <c r="C243" s="69"/>
      <c r="D243" s="65"/>
      <c r="E243" s="65"/>
      <c r="F243" s="9"/>
      <c r="G243" s="371"/>
    </row>
    <row r="244" spans="1:8" s="48" customFormat="1" ht="13">
      <c r="A244" s="44" t="s">
        <v>40</v>
      </c>
      <c r="B244" s="45"/>
      <c r="C244" s="46"/>
      <c r="D244" s="47"/>
      <c r="E244" s="47"/>
      <c r="F244" s="12"/>
      <c r="G244" s="372"/>
      <c r="H244" s="67"/>
    </row>
    <row r="245" spans="1:8" s="48" customFormat="1" ht="13">
      <c r="A245" s="44" t="s">
        <v>41</v>
      </c>
      <c r="B245" s="80"/>
      <c r="C245" s="81"/>
      <c r="D245" s="47"/>
      <c r="E245" s="47"/>
      <c r="F245" s="12"/>
      <c r="G245" s="372"/>
      <c r="H245" s="67"/>
    </row>
    <row r="246" spans="1:8" s="67" customFormat="1">
      <c r="A246" s="4"/>
      <c r="B246" s="4"/>
      <c r="C246" s="68"/>
      <c r="D246" s="65"/>
      <c r="E246" s="90"/>
      <c r="F246" s="13"/>
      <c r="G246" s="373"/>
    </row>
    <row r="247" spans="1:8" s="67" customFormat="1" ht="13">
      <c r="A247" s="74"/>
      <c r="B247" s="4" t="s">
        <v>76</v>
      </c>
      <c r="C247" s="64" t="s">
        <v>77</v>
      </c>
      <c r="D247" s="65"/>
      <c r="E247" s="65"/>
      <c r="F247" s="9"/>
      <c r="G247" s="371"/>
    </row>
    <row r="248" spans="1:8" s="67" customFormat="1">
      <c r="A248" s="4"/>
      <c r="B248" s="4"/>
      <c r="C248" s="68"/>
      <c r="D248" s="65"/>
      <c r="E248" s="65"/>
      <c r="F248" s="9"/>
      <c r="G248" s="371"/>
    </row>
    <row r="249" spans="1:8" s="67" customFormat="1">
      <c r="A249" s="74">
        <v>1.75</v>
      </c>
      <c r="B249" s="4"/>
      <c r="C249" s="68" t="s">
        <v>78</v>
      </c>
      <c r="D249" s="65" t="s">
        <v>66</v>
      </c>
      <c r="E249" s="91">
        <v>1</v>
      </c>
      <c r="F249" s="9">
        <v>50000</v>
      </c>
      <c r="G249" s="371">
        <f>F249</f>
        <v>50000</v>
      </c>
    </row>
    <row r="250" spans="1:8" s="67" customFormat="1">
      <c r="A250" s="4"/>
      <c r="B250" s="4"/>
      <c r="C250" s="68"/>
      <c r="D250" s="65"/>
      <c r="E250" s="92"/>
      <c r="F250" s="9"/>
      <c r="G250" s="371"/>
    </row>
    <row r="251" spans="1:8" s="67" customFormat="1">
      <c r="A251" s="86">
        <v>1.76</v>
      </c>
      <c r="B251" s="4"/>
      <c r="C251" s="68" t="s">
        <v>79</v>
      </c>
      <c r="D251" s="95" t="s">
        <v>80</v>
      </c>
      <c r="E251" s="106">
        <v>50000</v>
      </c>
      <c r="F251" s="107"/>
      <c r="G251" s="370"/>
    </row>
    <row r="252" spans="1:8" s="67" customFormat="1">
      <c r="A252" s="86"/>
      <c r="B252" s="4"/>
      <c r="C252" s="68"/>
      <c r="D252" s="95"/>
      <c r="E252" s="106"/>
      <c r="F252" s="107"/>
      <c r="G252" s="370"/>
    </row>
    <row r="253" spans="1:8" s="67" customFormat="1">
      <c r="A253" s="74">
        <v>1.77</v>
      </c>
      <c r="B253" s="4" t="s">
        <v>81</v>
      </c>
      <c r="C253" s="93" t="s">
        <v>82</v>
      </c>
      <c r="D253" s="65" t="s">
        <v>28</v>
      </c>
      <c r="E253" s="71">
        <v>1</v>
      </c>
      <c r="F253" s="9"/>
      <c r="G253" s="371"/>
    </row>
    <row r="254" spans="1:8" s="67" customFormat="1">
      <c r="A254" s="94"/>
      <c r="B254" s="4"/>
      <c r="C254" s="93"/>
      <c r="D254" s="65"/>
      <c r="E254" s="71"/>
      <c r="F254" s="9"/>
      <c r="G254" s="371"/>
    </row>
    <row r="255" spans="1:8" s="67" customFormat="1" ht="13">
      <c r="A255" s="94"/>
      <c r="B255" s="4"/>
      <c r="C255" s="85" t="s">
        <v>203</v>
      </c>
      <c r="D255" s="65"/>
      <c r="E255" s="71"/>
      <c r="F255" s="9"/>
      <c r="G255" s="371"/>
    </row>
    <row r="256" spans="1:8" s="67" customFormat="1" ht="25">
      <c r="A256" s="74"/>
      <c r="B256" s="4"/>
      <c r="C256" s="93" t="s">
        <v>83</v>
      </c>
      <c r="D256" s="65"/>
      <c r="E256" s="71"/>
      <c r="F256" s="9"/>
      <c r="G256" s="371"/>
    </row>
    <row r="257" spans="1:7" s="67" customFormat="1">
      <c r="A257" s="74"/>
      <c r="B257" s="74"/>
      <c r="C257" s="75"/>
      <c r="D257" s="74"/>
      <c r="E257" s="76"/>
      <c r="F257" s="9"/>
      <c r="G257" s="371"/>
    </row>
    <row r="258" spans="1:7" s="67" customFormat="1" ht="37.5">
      <c r="A258" s="74">
        <v>1.78</v>
      </c>
      <c r="B258" s="74" t="s">
        <v>204</v>
      </c>
      <c r="C258" s="75" t="s">
        <v>216</v>
      </c>
      <c r="D258" s="95" t="s">
        <v>28</v>
      </c>
      <c r="E258" s="98">
        <v>1</v>
      </c>
      <c r="F258" s="18"/>
      <c r="G258" s="371"/>
    </row>
    <row r="259" spans="1:7" s="67" customFormat="1">
      <c r="A259" s="94"/>
      <c r="B259" s="4"/>
      <c r="C259" s="75"/>
      <c r="D259" s="65"/>
      <c r="E259" s="71"/>
      <c r="F259" s="9"/>
      <c r="G259" s="371"/>
    </row>
    <row r="260" spans="1:7" s="67" customFormat="1" ht="25">
      <c r="A260" s="74">
        <v>1.79</v>
      </c>
      <c r="B260" s="74" t="s">
        <v>205</v>
      </c>
      <c r="C260" s="75" t="s">
        <v>361</v>
      </c>
      <c r="D260" s="95" t="s">
        <v>28</v>
      </c>
      <c r="E260" s="98">
        <v>1</v>
      </c>
      <c r="F260" s="18"/>
      <c r="G260" s="371"/>
    </row>
    <row r="261" spans="1:7" s="67" customFormat="1">
      <c r="A261" s="74"/>
      <c r="B261" s="74"/>
      <c r="C261" s="75"/>
      <c r="D261" s="74"/>
      <c r="E261" s="76"/>
      <c r="F261" s="9"/>
      <c r="G261" s="371"/>
    </row>
    <row r="262" spans="1:7" s="67" customFormat="1" ht="25">
      <c r="A262" s="74">
        <v>1.8</v>
      </c>
      <c r="B262" s="74" t="s">
        <v>206</v>
      </c>
      <c r="C262" s="75" t="s">
        <v>217</v>
      </c>
      <c r="D262" s="95" t="s">
        <v>28</v>
      </c>
      <c r="E262" s="98">
        <v>1</v>
      </c>
      <c r="F262" s="18"/>
      <c r="G262" s="371"/>
    </row>
    <row r="263" spans="1:7" s="67" customFormat="1">
      <c r="A263" s="74"/>
      <c r="B263" s="74"/>
      <c r="C263" s="75"/>
      <c r="D263" s="74"/>
      <c r="E263" s="76"/>
      <c r="F263" s="9"/>
      <c r="G263" s="371"/>
    </row>
    <row r="264" spans="1:7" s="67" customFormat="1" ht="37.5">
      <c r="A264" s="74">
        <v>1.81</v>
      </c>
      <c r="B264" s="74"/>
      <c r="C264" s="75" t="s">
        <v>218</v>
      </c>
      <c r="D264" s="95" t="s">
        <v>28</v>
      </c>
      <c r="E264" s="98">
        <v>1</v>
      </c>
      <c r="F264" s="18"/>
      <c r="G264" s="371"/>
    </row>
    <row r="265" spans="1:7" s="67" customFormat="1">
      <c r="A265" s="74"/>
      <c r="B265" s="74"/>
      <c r="C265" s="75"/>
      <c r="D265" s="74"/>
      <c r="E265" s="98"/>
      <c r="F265" s="18"/>
      <c r="G265" s="370"/>
    </row>
    <row r="266" spans="1:7" s="67" customFormat="1" ht="25">
      <c r="A266" s="74">
        <v>1.82</v>
      </c>
      <c r="B266" s="74"/>
      <c r="C266" s="75" t="s">
        <v>219</v>
      </c>
      <c r="D266" s="95" t="s">
        <v>28</v>
      </c>
      <c r="E266" s="98">
        <v>1</v>
      </c>
      <c r="F266" s="18"/>
      <c r="G266" s="371"/>
    </row>
    <row r="267" spans="1:7" s="67" customFormat="1">
      <c r="A267" s="74"/>
      <c r="B267" s="74"/>
      <c r="C267" s="75"/>
      <c r="D267" s="95"/>
      <c r="E267" s="98"/>
      <c r="F267" s="18"/>
      <c r="G267" s="371"/>
    </row>
    <row r="268" spans="1:7" s="67" customFormat="1" ht="13">
      <c r="A268" s="74"/>
      <c r="B268" s="74"/>
      <c r="C268" s="96" t="s">
        <v>220</v>
      </c>
      <c r="D268" s="97"/>
      <c r="E268" s="98"/>
      <c r="F268" s="18"/>
      <c r="G268" s="370"/>
    </row>
    <row r="269" spans="1:7" s="67" customFormat="1">
      <c r="A269" s="74"/>
      <c r="B269" s="74"/>
      <c r="C269" s="75"/>
      <c r="D269" s="97"/>
      <c r="E269" s="98"/>
      <c r="F269" s="18"/>
      <c r="G269" s="370"/>
    </row>
    <row r="270" spans="1:7" s="67" customFormat="1">
      <c r="A270" s="74">
        <v>1.83</v>
      </c>
      <c r="B270" s="74"/>
      <c r="C270" s="75" t="s">
        <v>221</v>
      </c>
      <c r="D270" s="97" t="s">
        <v>28</v>
      </c>
      <c r="E270" s="98">
        <v>1</v>
      </c>
      <c r="F270" s="18"/>
      <c r="G270" s="371"/>
    </row>
    <row r="271" spans="1:7" s="67" customFormat="1">
      <c r="A271" s="74"/>
      <c r="B271" s="74"/>
      <c r="C271" s="75"/>
      <c r="D271" s="97"/>
      <c r="E271" s="98"/>
      <c r="F271" s="18"/>
      <c r="G271" s="370"/>
    </row>
    <row r="272" spans="1:7" s="67" customFormat="1">
      <c r="A272" s="74">
        <v>1.84</v>
      </c>
      <c r="B272" s="74"/>
      <c r="C272" s="75" t="s">
        <v>222</v>
      </c>
      <c r="D272" s="97" t="s">
        <v>28</v>
      </c>
      <c r="E272" s="98">
        <v>1</v>
      </c>
      <c r="F272" s="18"/>
      <c r="G272" s="371"/>
    </row>
    <row r="273" spans="1:8" s="67" customFormat="1">
      <c r="A273" s="74"/>
      <c r="B273" s="74"/>
      <c r="C273" s="75"/>
      <c r="D273" s="97"/>
      <c r="E273" s="98"/>
      <c r="F273" s="18"/>
      <c r="G273" s="370"/>
    </row>
    <row r="274" spans="1:8" s="67" customFormat="1">
      <c r="A274" s="74">
        <v>1.85</v>
      </c>
      <c r="B274" s="74"/>
      <c r="C274" s="75" t="s">
        <v>223</v>
      </c>
      <c r="D274" s="97" t="s">
        <v>224</v>
      </c>
      <c r="E274" s="98">
        <v>2</v>
      </c>
      <c r="F274" s="18"/>
      <c r="G274" s="371"/>
    </row>
    <row r="275" spans="1:8" s="67" customFormat="1">
      <c r="A275" s="74"/>
      <c r="B275" s="74"/>
      <c r="C275" s="75"/>
      <c r="D275" s="97"/>
      <c r="E275" s="98"/>
      <c r="F275" s="18"/>
      <c r="G275" s="370"/>
    </row>
    <row r="276" spans="1:8" s="67" customFormat="1">
      <c r="A276" s="74">
        <v>1.86</v>
      </c>
      <c r="B276" s="74"/>
      <c r="C276" s="75" t="s">
        <v>225</v>
      </c>
      <c r="D276" s="97" t="s">
        <v>224</v>
      </c>
      <c r="E276" s="98">
        <v>2</v>
      </c>
      <c r="F276" s="18"/>
      <c r="G276" s="371"/>
    </row>
    <row r="277" spans="1:8" s="67" customFormat="1">
      <c r="A277" s="74"/>
      <c r="B277" s="74"/>
      <c r="C277" s="75"/>
      <c r="D277" s="97"/>
      <c r="E277" s="98"/>
      <c r="F277" s="18"/>
      <c r="G277" s="370"/>
    </row>
    <row r="278" spans="1:8" s="67" customFormat="1" ht="25">
      <c r="A278" s="74">
        <v>1.87</v>
      </c>
      <c r="B278" s="74"/>
      <c r="C278" s="75" t="s">
        <v>226</v>
      </c>
      <c r="D278" s="97" t="s">
        <v>28</v>
      </c>
      <c r="E278" s="98">
        <v>1</v>
      </c>
      <c r="F278" s="18"/>
      <c r="G278" s="451"/>
    </row>
    <row r="279" spans="1:8" s="67" customFormat="1">
      <c r="A279" s="74"/>
      <c r="B279" s="74"/>
      <c r="C279" s="75"/>
      <c r="D279" s="97"/>
      <c r="E279" s="98"/>
      <c r="F279" s="18"/>
      <c r="G279" s="451"/>
    </row>
    <row r="280" spans="1:8" s="67" customFormat="1" ht="25">
      <c r="A280" s="74">
        <v>1.88</v>
      </c>
      <c r="B280" s="74"/>
      <c r="C280" s="75" t="s">
        <v>227</v>
      </c>
      <c r="D280" s="97" t="s">
        <v>224</v>
      </c>
      <c r="E280" s="98">
        <v>1</v>
      </c>
      <c r="F280" s="18"/>
      <c r="G280" s="451"/>
    </row>
    <row r="281" spans="1:8" s="67" customFormat="1">
      <c r="A281" s="74"/>
      <c r="B281" s="74"/>
      <c r="C281" s="75"/>
      <c r="D281" s="74"/>
      <c r="E281" s="98"/>
      <c r="F281" s="18"/>
      <c r="G281" s="370"/>
    </row>
    <row r="282" spans="1:8" s="67" customFormat="1" ht="13">
      <c r="A282" s="74"/>
      <c r="B282" s="74"/>
      <c r="C282" s="96" t="s">
        <v>228</v>
      </c>
      <c r="D282" s="74"/>
      <c r="E282" s="98"/>
      <c r="F282" s="18"/>
      <c r="G282" s="370"/>
    </row>
    <row r="283" spans="1:8" s="67" customFormat="1">
      <c r="A283" s="74"/>
      <c r="B283" s="74"/>
      <c r="C283" s="75"/>
      <c r="D283" s="74"/>
      <c r="E283" s="98"/>
      <c r="F283" s="18"/>
      <c r="G283" s="370"/>
    </row>
    <row r="284" spans="1:8" s="63" customFormat="1">
      <c r="A284" s="74">
        <v>1.89</v>
      </c>
      <c r="B284" s="74"/>
      <c r="C284" s="75" t="s">
        <v>229</v>
      </c>
      <c r="D284" s="97" t="s">
        <v>224</v>
      </c>
      <c r="E284" s="98">
        <v>2</v>
      </c>
      <c r="F284" s="18"/>
      <c r="G284" s="371"/>
      <c r="H284" s="67"/>
    </row>
    <row r="285" spans="1:8" s="63" customFormat="1">
      <c r="A285" s="74"/>
      <c r="B285" s="74"/>
      <c r="C285" s="75"/>
      <c r="D285" s="97"/>
      <c r="E285" s="98"/>
      <c r="F285" s="108"/>
      <c r="G285" s="378"/>
      <c r="H285" s="67"/>
    </row>
    <row r="286" spans="1:8" s="63" customFormat="1">
      <c r="A286" s="74">
        <v>1.9</v>
      </c>
      <c r="B286" s="74"/>
      <c r="C286" s="75" t="s">
        <v>230</v>
      </c>
      <c r="D286" s="97" t="s">
        <v>224</v>
      </c>
      <c r="E286" s="98">
        <v>2</v>
      </c>
      <c r="F286" s="18"/>
      <c r="G286" s="371"/>
      <c r="H286" s="67"/>
    </row>
    <row r="287" spans="1:8" s="63" customFormat="1">
      <c r="A287" s="74"/>
      <c r="B287" s="74"/>
      <c r="C287" s="75"/>
      <c r="D287" s="97"/>
      <c r="E287" s="98"/>
      <c r="F287" s="18"/>
      <c r="G287" s="378"/>
      <c r="H287" s="67"/>
    </row>
    <row r="288" spans="1:8" s="63" customFormat="1">
      <c r="A288" s="74">
        <v>1.91</v>
      </c>
      <c r="B288" s="74"/>
      <c r="C288" s="75" t="s">
        <v>231</v>
      </c>
      <c r="D288" s="97" t="s">
        <v>224</v>
      </c>
      <c r="E288" s="98">
        <v>4</v>
      </c>
      <c r="F288" s="18"/>
      <c r="G288" s="371"/>
      <c r="H288" s="67"/>
    </row>
    <row r="289" spans="1:8" s="63" customFormat="1">
      <c r="A289" s="74"/>
      <c r="B289" s="74"/>
      <c r="C289" s="75"/>
      <c r="D289" s="97"/>
      <c r="E289" s="98"/>
      <c r="F289" s="18"/>
      <c r="G289" s="378"/>
      <c r="H289" s="67"/>
    </row>
    <row r="290" spans="1:8" s="63" customFormat="1" ht="25">
      <c r="A290" s="74">
        <v>1.92</v>
      </c>
      <c r="B290" s="74"/>
      <c r="C290" s="75" t="s">
        <v>232</v>
      </c>
      <c r="D290" s="97" t="s">
        <v>224</v>
      </c>
      <c r="E290" s="98">
        <v>40</v>
      </c>
      <c r="F290" s="18"/>
      <c r="G290" s="371"/>
      <c r="H290" s="67"/>
    </row>
    <row r="291" spans="1:8" s="63" customFormat="1">
      <c r="A291" s="74"/>
      <c r="B291" s="74"/>
      <c r="C291" s="48"/>
      <c r="D291" s="97"/>
      <c r="E291" s="98"/>
      <c r="F291" s="18"/>
      <c r="G291" s="378"/>
      <c r="H291" s="67"/>
    </row>
    <row r="292" spans="1:8" s="63" customFormat="1">
      <c r="A292" s="74">
        <v>1.93</v>
      </c>
      <c r="B292" s="74"/>
      <c r="C292" s="67" t="s">
        <v>233</v>
      </c>
      <c r="D292" s="97" t="s">
        <v>224</v>
      </c>
      <c r="E292" s="98">
        <v>80</v>
      </c>
      <c r="F292" s="18"/>
      <c r="G292" s="370"/>
      <c r="H292" s="67"/>
    </row>
    <row r="293" spans="1:8" s="63" customFormat="1">
      <c r="A293" s="74"/>
      <c r="B293" s="74"/>
      <c r="C293" s="67"/>
      <c r="D293" s="97"/>
      <c r="E293" s="98"/>
      <c r="F293" s="18"/>
      <c r="G293" s="370"/>
      <c r="H293" s="67"/>
    </row>
    <row r="294" spans="1:8" s="63" customFormat="1" ht="25">
      <c r="A294" s="74">
        <v>1.94</v>
      </c>
      <c r="B294" s="74"/>
      <c r="C294" s="75" t="s">
        <v>234</v>
      </c>
      <c r="D294" s="97" t="s">
        <v>224</v>
      </c>
      <c r="E294" s="98">
        <v>40</v>
      </c>
      <c r="F294" s="18"/>
      <c r="G294" s="370"/>
      <c r="H294" s="67"/>
    </row>
    <row r="295" spans="1:8" s="63" customFormat="1">
      <c r="A295" s="74"/>
      <c r="B295" s="74"/>
      <c r="C295" s="75"/>
      <c r="D295" s="97"/>
      <c r="E295" s="98"/>
      <c r="F295" s="18"/>
      <c r="G295" s="370"/>
    </row>
    <row r="296" spans="1:8" s="63" customFormat="1">
      <c r="A296" s="74"/>
      <c r="B296" s="74"/>
      <c r="C296" s="75"/>
      <c r="D296" s="97"/>
      <c r="E296" s="98"/>
      <c r="F296" s="18"/>
      <c r="G296" s="370"/>
    </row>
    <row r="297" spans="1:8" s="63" customFormat="1">
      <c r="A297" s="74"/>
      <c r="B297" s="74"/>
      <c r="C297" s="75"/>
      <c r="D297" s="97"/>
      <c r="E297" s="98"/>
      <c r="F297" s="18"/>
      <c r="G297" s="370"/>
    </row>
    <row r="298" spans="1:8" s="63" customFormat="1">
      <c r="A298" s="74"/>
      <c r="B298" s="74"/>
      <c r="C298" s="75"/>
      <c r="D298" s="97"/>
      <c r="E298" s="98"/>
      <c r="F298" s="18"/>
      <c r="G298" s="370"/>
    </row>
    <row r="299" spans="1:8" s="63" customFormat="1">
      <c r="A299" s="74"/>
      <c r="B299" s="74"/>
      <c r="C299" s="75"/>
      <c r="D299" s="97"/>
      <c r="E299" s="98"/>
      <c r="F299" s="18"/>
      <c r="G299" s="370"/>
    </row>
    <row r="300" spans="1:8" s="63" customFormat="1">
      <c r="A300" s="74"/>
      <c r="B300" s="74"/>
      <c r="C300" s="75"/>
      <c r="D300" s="97"/>
      <c r="E300" s="98"/>
      <c r="F300" s="18"/>
      <c r="G300" s="370"/>
    </row>
    <row r="301" spans="1:8" s="63" customFormat="1">
      <c r="A301" s="74"/>
      <c r="B301" s="74"/>
      <c r="C301" s="75"/>
      <c r="D301" s="97"/>
      <c r="E301" s="98"/>
      <c r="F301" s="18"/>
      <c r="G301" s="370"/>
    </row>
    <row r="302" spans="1:8" s="63" customFormat="1">
      <c r="A302" s="74"/>
      <c r="B302" s="74"/>
      <c r="C302" s="75"/>
      <c r="D302" s="97"/>
      <c r="E302" s="98"/>
      <c r="F302" s="18"/>
      <c r="G302" s="370"/>
    </row>
    <row r="303" spans="1:8" s="63" customFormat="1">
      <c r="A303" s="74"/>
      <c r="B303" s="74"/>
      <c r="C303" s="75"/>
      <c r="D303" s="97"/>
      <c r="E303" s="98"/>
      <c r="F303" s="18"/>
      <c r="G303" s="370"/>
    </row>
    <row r="304" spans="1:8" s="63" customFormat="1">
      <c r="A304" s="74"/>
      <c r="B304" s="74"/>
      <c r="C304" s="75"/>
      <c r="D304" s="97"/>
      <c r="E304" s="98"/>
      <c r="F304" s="18"/>
      <c r="G304" s="370"/>
    </row>
    <row r="305" spans="1:7" s="63" customFormat="1">
      <c r="A305" s="74"/>
      <c r="B305" s="74"/>
      <c r="C305" s="75"/>
      <c r="D305" s="97"/>
      <c r="E305" s="98"/>
      <c r="F305" s="18"/>
      <c r="G305" s="370"/>
    </row>
    <row r="306" spans="1:7" s="63" customFormat="1">
      <c r="A306" s="74"/>
      <c r="B306" s="74"/>
      <c r="C306" s="75"/>
      <c r="D306" s="97"/>
      <c r="E306" s="98"/>
      <c r="F306" s="18"/>
      <c r="G306" s="370"/>
    </row>
    <row r="307" spans="1:7" s="63" customFormat="1">
      <c r="A307" s="74"/>
      <c r="B307" s="74"/>
      <c r="C307" s="75"/>
      <c r="D307" s="97"/>
      <c r="E307" s="98"/>
      <c r="F307" s="18"/>
      <c r="G307" s="370"/>
    </row>
    <row r="308" spans="1:7" s="63" customFormat="1">
      <c r="A308" s="74"/>
      <c r="B308" s="74"/>
      <c r="C308" s="75"/>
      <c r="D308" s="97"/>
      <c r="E308" s="98"/>
      <c r="F308" s="18"/>
      <c r="G308" s="370"/>
    </row>
    <row r="309" spans="1:7" s="63" customFormat="1">
      <c r="A309" s="74"/>
      <c r="B309" s="74"/>
      <c r="C309" s="75"/>
      <c r="D309" s="97"/>
      <c r="E309" s="98"/>
      <c r="F309" s="18"/>
      <c r="G309" s="370"/>
    </row>
    <row r="310" spans="1:7" s="63" customFormat="1">
      <c r="A310" s="74"/>
      <c r="B310" s="74"/>
      <c r="C310" s="75"/>
      <c r="D310" s="97"/>
      <c r="E310" s="98"/>
      <c r="F310" s="18"/>
      <c r="G310" s="370"/>
    </row>
    <row r="311" spans="1:7" s="63" customFormat="1">
      <c r="A311" s="74"/>
      <c r="B311" s="74"/>
      <c r="C311" s="75"/>
      <c r="D311" s="97"/>
      <c r="E311" s="98"/>
      <c r="F311" s="18"/>
      <c r="G311" s="370"/>
    </row>
    <row r="312" spans="1:7" s="63" customFormat="1">
      <c r="A312" s="74"/>
      <c r="B312" s="74"/>
      <c r="C312" s="75"/>
      <c r="D312" s="97"/>
      <c r="E312" s="98"/>
      <c r="F312" s="18"/>
      <c r="G312" s="370"/>
    </row>
    <row r="313" spans="1:7" s="63" customFormat="1">
      <c r="A313" s="74"/>
      <c r="B313" s="74"/>
      <c r="C313" s="75"/>
      <c r="D313" s="97"/>
      <c r="E313" s="98"/>
      <c r="F313" s="18"/>
      <c r="G313" s="370"/>
    </row>
    <row r="314" spans="1:7" s="63" customFormat="1">
      <c r="A314" s="74"/>
      <c r="B314" s="74"/>
      <c r="C314" s="75"/>
      <c r="D314" s="97"/>
      <c r="E314" s="98"/>
      <c r="F314" s="18"/>
      <c r="G314" s="370"/>
    </row>
    <row r="315" spans="1:7" s="63" customFormat="1">
      <c r="A315" s="74"/>
      <c r="B315" s="74"/>
      <c r="C315" s="75"/>
      <c r="D315" s="97"/>
      <c r="E315" s="98"/>
      <c r="F315" s="18"/>
      <c r="G315" s="370"/>
    </row>
    <row r="316" spans="1:7" s="63" customFormat="1">
      <c r="A316" s="74"/>
      <c r="B316" s="74"/>
      <c r="C316" s="75"/>
      <c r="D316" s="97"/>
      <c r="E316" s="98"/>
      <c r="F316" s="18"/>
      <c r="G316" s="370"/>
    </row>
    <row r="317" spans="1:7" s="63" customFormat="1">
      <c r="A317" s="74"/>
      <c r="B317" s="74"/>
      <c r="C317" s="75"/>
      <c r="D317" s="97"/>
      <c r="E317" s="98"/>
      <c r="F317" s="18"/>
      <c r="G317" s="370"/>
    </row>
    <row r="318" spans="1:7" s="63" customFormat="1">
      <c r="A318" s="74"/>
      <c r="B318" s="74"/>
      <c r="C318" s="75"/>
      <c r="D318" s="97"/>
      <c r="E318" s="98"/>
      <c r="F318" s="18"/>
      <c r="G318" s="370"/>
    </row>
    <row r="319" spans="1:7" s="63" customFormat="1">
      <c r="A319" s="74"/>
      <c r="B319" s="74"/>
      <c r="C319" s="75"/>
      <c r="D319" s="97"/>
      <c r="E319" s="98"/>
      <c r="F319" s="18"/>
      <c r="G319" s="370"/>
    </row>
    <row r="320" spans="1:7" s="63" customFormat="1" ht="13">
      <c r="A320" s="44" t="s">
        <v>40</v>
      </c>
      <c r="B320" s="45"/>
      <c r="C320" s="81"/>
      <c r="D320" s="47"/>
      <c r="E320" s="47"/>
      <c r="F320" s="12"/>
      <c r="G320" s="372"/>
    </row>
    <row r="321" spans="1:7" s="63" customFormat="1" ht="13">
      <c r="A321" s="44" t="s">
        <v>41</v>
      </c>
      <c r="B321" s="80"/>
      <c r="C321" s="99"/>
      <c r="D321" s="45"/>
      <c r="E321" s="45"/>
      <c r="F321" s="19"/>
      <c r="G321" s="379"/>
    </row>
    <row r="322" spans="1:7" s="63" customFormat="1">
      <c r="A322" s="329"/>
      <c r="B322" s="74"/>
      <c r="C322" s="102"/>
      <c r="D322" s="358"/>
      <c r="E322" s="329"/>
      <c r="F322" s="10"/>
      <c r="G322" s="380"/>
    </row>
    <row r="323" spans="1:7" s="63" customFormat="1" ht="13">
      <c r="A323" s="74"/>
      <c r="B323" s="74"/>
      <c r="C323" s="96" t="s">
        <v>235</v>
      </c>
      <c r="D323" s="83"/>
      <c r="E323" s="98"/>
      <c r="F323" s="210"/>
      <c r="G323" s="378"/>
    </row>
    <row r="324" spans="1:7" s="63" customFormat="1">
      <c r="A324" s="74"/>
      <c r="B324" s="74"/>
      <c r="C324" s="75"/>
      <c r="D324" s="83"/>
      <c r="E324" s="98"/>
      <c r="F324" s="210"/>
      <c r="G324" s="378"/>
    </row>
    <row r="325" spans="1:7" s="63" customFormat="1">
      <c r="A325" s="74">
        <v>1.95</v>
      </c>
      <c r="B325" s="74"/>
      <c r="C325" s="75" t="s">
        <v>236</v>
      </c>
      <c r="D325" s="97" t="s">
        <v>224</v>
      </c>
      <c r="E325" s="98">
        <v>10</v>
      </c>
      <c r="F325" s="211"/>
      <c r="G325" s="370"/>
    </row>
    <row r="326" spans="1:7" s="63" customFormat="1">
      <c r="A326" s="74"/>
      <c r="B326" s="74"/>
      <c r="C326" s="75"/>
      <c r="D326" s="83"/>
      <c r="E326" s="98"/>
      <c r="F326" s="211"/>
      <c r="G326" s="378"/>
    </row>
    <row r="327" spans="1:7" s="84" customFormat="1">
      <c r="A327" s="74">
        <v>1.96</v>
      </c>
      <c r="B327" s="74"/>
      <c r="C327" s="75" t="s">
        <v>237</v>
      </c>
      <c r="D327" s="97" t="s">
        <v>224</v>
      </c>
      <c r="E327" s="98">
        <v>5</v>
      </c>
      <c r="F327" s="211"/>
      <c r="G327" s="370"/>
    </row>
    <row r="328" spans="1:7" s="84" customFormat="1">
      <c r="A328" s="74"/>
      <c r="B328" s="74"/>
      <c r="C328" s="83"/>
      <c r="D328" s="83"/>
      <c r="E328" s="98"/>
      <c r="F328" s="211"/>
      <c r="G328" s="378"/>
    </row>
    <row r="329" spans="1:7" s="84" customFormat="1">
      <c r="A329" s="74">
        <v>1.97</v>
      </c>
      <c r="B329" s="74"/>
      <c r="C329" s="75" t="s">
        <v>238</v>
      </c>
      <c r="D329" s="97" t="s">
        <v>224</v>
      </c>
      <c r="E329" s="98">
        <v>200</v>
      </c>
      <c r="F329" s="110"/>
      <c r="G329" s="370"/>
    </row>
    <row r="330" spans="1:7" s="84" customFormat="1">
      <c r="A330" s="74"/>
      <c r="B330" s="74"/>
      <c r="C330" s="83"/>
      <c r="D330" s="83"/>
      <c r="E330" s="98"/>
      <c r="F330" s="110"/>
      <c r="G330" s="381"/>
    </row>
    <row r="331" spans="1:7" s="84" customFormat="1">
      <c r="A331" s="74">
        <v>1.97</v>
      </c>
      <c r="B331" s="74"/>
      <c r="C331" s="75" t="s">
        <v>239</v>
      </c>
      <c r="D331" s="97" t="s">
        <v>224</v>
      </c>
      <c r="E331" s="98">
        <v>100</v>
      </c>
      <c r="F331" s="110"/>
      <c r="G331" s="370"/>
    </row>
    <row r="332" spans="1:7" s="84" customFormat="1">
      <c r="A332" s="74"/>
      <c r="B332" s="74"/>
      <c r="C332" s="75"/>
      <c r="D332" s="97"/>
      <c r="E332" s="98"/>
      <c r="F332" s="110"/>
      <c r="G332" s="381"/>
    </row>
    <row r="333" spans="1:7" s="84" customFormat="1">
      <c r="A333" s="74">
        <v>1.98</v>
      </c>
      <c r="B333" s="74"/>
      <c r="C333" s="75" t="s">
        <v>240</v>
      </c>
      <c r="D333" s="97" t="s">
        <v>224</v>
      </c>
      <c r="E333" s="98">
        <v>100</v>
      </c>
      <c r="F333" s="110"/>
      <c r="G333" s="370"/>
    </row>
    <row r="334" spans="1:7" s="84" customFormat="1">
      <c r="A334" s="74"/>
      <c r="B334" s="74"/>
      <c r="C334" s="75"/>
      <c r="D334" s="97"/>
      <c r="E334" s="98"/>
      <c r="F334" s="110"/>
      <c r="G334" s="381"/>
    </row>
    <row r="335" spans="1:7" s="84" customFormat="1">
      <c r="A335" s="74">
        <v>1.99</v>
      </c>
      <c r="B335" s="74"/>
      <c r="C335" s="66" t="s">
        <v>241</v>
      </c>
      <c r="D335" s="97" t="s">
        <v>224</v>
      </c>
      <c r="E335" s="98">
        <v>100</v>
      </c>
      <c r="F335" s="110"/>
      <c r="G335" s="370"/>
    </row>
    <row r="336" spans="1:7" s="84" customFormat="1">
      <c r="A336" s="74"/>
      <c r="B336" s="74"/>
      <c r="C336" s="66"/>
      <c r="D336" s="87"/>
      <c r="E336" s="98"/>
      <c r="F336" s="110"/>
      <c r="G336" s="381"/>
    </row>
    <row r="337" spans="1:7" s="84" customFormat="1">
      <c r="A337" s="74">
        <v>1.1000000000000001</v>
      </c>
      <c r="B337" s="74"/>
      <c r="C337" s="75" t="s">
        <v>242</v>
      </c>
      <c r="D337" s="97" t="s">
        <v>128</v>
      </c>
      <c r="E337" s="98">
        <v>2000</v>
      </c>
      <c r="F337" s="110"/>
      <c r="G337" s="370"/>
    </row>
    <row r="338" spans="1:7" s="84" customFormat="1">
      <c r="A338" s="74"/>
      <c r="B338" s="74"/>
      <c r="C338" s="75"/>
      <c r="D338" s="97"/>
      <c r="E338" s="98"/>
      <c r="F338" s="110"/>
      <c r="G338" s="381"/>
    </row>
    <row r="339" spans="1:7" s="84" customFormat="1">
      <c r="A339" s="74" t="s">
        <v>329</v>
      </c>
      <c r="B339" s="74"/>
      <c r="C339" s="75" t="s">
        <v>243</v>
      </c>
      <c r="D339" s="97" t="s">
        <v>224</v>
      </c>
      <c r="E339" s="98">
        <v>50</v>
      </c>
      <c r="F339" s="110"/>
      <c r="G339" s="370"/>
    </row>
    <row r="340" spans="1:7" s="84" customFormat="1">
      <c r="A340" s="74"/>
      <c r="B340" s="74"/>
      <c r="C340" s="75"/>
      <c r="D340" s="97"/>
      <c r="E340" s="98"/>
      <c r="F340" s="110"/>
      <c r="G340" s="381"/>
    </row>
    <row r="341" spans="1:7" s="84" customFormat="1">
      <c r="A341" s="74">
        <v>1.1020000000000001</v>
      </c>
      <c r="B341" s="74"/>
      <c r="C341" s="75" t="s">
        <v>244</v>
      </c>
      <c r="D341" s="97" t="s">
        <v>224</v>
      </c>
      <c r="E341" s="98">
        <v>20</v>
      </c>
      <c r="F341" s="110"/>
      <c r="G341" s="370"/>
    </row>
    <row r="342" spans="1:7" s="84" customFormat="1">
      <c r="A342" s="74"/>
      <c r="B342" s="74"/>
      <c r="C342" s="75"/>
      <c r="D342" s="97"/>
      <c r="E342" s="98"/>
      <c r="F342" s="110"/>
      <c r="G342" s="381"/>
    </row>
    <row r="343" spans="1:7" s="84" customFormat="1" ht="25">
      <c r="A343" s="74">
        <v>1.103</v>
      </c>
      <c r="B343" s="74"/>
      <c r="C343" s="75" t="s">
        <v>245</v>
      </c>
      <c r="D343" s="97" t="s">
        <v>224</v>
      </c>
      <c r="E343" s="98">
        <v>10</v>
      </c>
      <c r="F343" s="110"/>
      <c r="G343" s="370"/>
    </row>
    <row r="344" spans="1:7" s="100" customFormat="1">
      <c r="A344" s="74"/>
      <c r="B344" s="74"/>
      <c r="C344" s="75"/>
      <c r="D344" s="97"/>
      <c r="E344" s="98"/>
      <c r="F344" s="110"/>
      <c r="G344" s="370"/>
    </row>
    <row r="345" spans="1:7" s="100" customFormat="1" ht="25">
      <c r="A345" s="74"/>
      <c r="B345" s="74"/>
      <c r="C345" s="216" t="s">
        <v>299</v>
      </c>
      <c r="D345" s="97"/>
      <c r="E345" s="98"/>
      <c r="F345" s="110"/>
      <c r="G345" s="370"/>
    </row>
    <row r="346" spans="1:7" s="100" customFormat="1">
      <c r="A346" s="74"/>
      <c r="B346" s="74"/>
      <c r="C346" s="216"/>
      <c r="D346" s="97"/>
      <c r="E346" s="98"/>
      <c r="F346" s="110"/>
      <c r="G346" s="370"/>
    </row>
    <row r="347" spans="1:7">
      <c r="A347" s="74">
        <v>1.1040000000000001</v>
      </c>
      <c r="B347" s="74"/>
      <c r="C347" s="217" t="s">
        <v>524</v>
      </c>
      <c r="D347" s="218" t="s">
        <v>28</v>
      </c>
      <c r="E347" s="219">
        <v>1</v>
      </c>
      <c r="F347" s="220"/>
      <c r="G347" s="370"/>
    </row>
    <row r="348" spans="1:7">
      <c r="A348" s="74"/>
      <c r="B348" s="74"/>
      <c r="C348" s="217"/>
      <c r="D348" s="218"/>
      <c r="E348" s="219"/>
      <c r="F348" s="220"/>
      <c r="G348" s="370"/>
    </row>
    <row r="349" spans="1:7" ht="25">
      <c r="A349" s="97">
        <v>1.105</v>
      </c>
      <c r="B349" s="97"/>
      <c r="C349" s="282" t="s">
        <v>523</v>
      </c>
      <c r="D349" s="97" t="s">
        <v>54</v>
      </c>
      <c r="E349" s="98">
        <v>14</v>
      </c>
      <c r="F349" s="109"/>
      <c r="G349" s="370"/>
    </row>
    <row r="350" spans="1:7">
      <c r="A350" s="74"/>
      <c r="B350" s="74"/>
      <c r="C350" s="75"/>
      <c r="D350" s="97"/>
      <c r="E350" s="98"/>
      <c r="F350" s="109"/>
      <c r="G350" s="370"/>
    </row>
    <row r="351" spans="1:7">
      <c r="A351" s="74"/>
      <c r="B351" s="74"/>
      <c r="C351" s="83"/>
      <c r="D351" s="83"/>
      <c r="E351" s="98"/>
      <c r="F351" s="109"/>
      <c r="G351" s="378"/>
    </row>
    <row r="352" spans="1:7">
      <c r="A352" s="74"/>
      <c r="B352" s="74"/>
      <c r="C352" s="75"/>
      <c r="D352" s="97"/>
      <c r="E352" s="98"/>
      <c r="F352" s="110"/>
      <c r="G352" s="370"/>
    </row>
    <row r="353" spans="1:7">
      <c r="A353" s="74"/>
      <c r="B353" s="74"/>
      <c r="C353" s="83"/>
      <c r="D353" s="83"/>
      <c r="E353" s="98"/>
      <c r="F353" s="110"/>
      <c r="G353" s="381"/>
    </row>
    <row r="354" spans="1:7">
      <c r="A354" s="74"/>
      <c r="B354" s="74"/>
      <c r="C354" s="75"/>
      <c r="D354" s="97"/>
      <c r="E354" s="98"/>
      <c r="F354" s="110"/>
      <c r="G354" s="370"/>
    </row>
    <row r="355" spans="1:7">
      <c r="A355" s="74"/>
      <c r="B355" s="74"/>
      <c r="C355" s="75"/>
      <c r="D355" s="97"/>
      <c r="E355" s="98"/>
      <c r="F355" s="110"/>
      <c r="G355" s="381"/>
    </row>
    <row r="356" spans="1:7">
      <c r="A356" s="74"/>
      <c r="B356" s="74"/>
      <c r="C356" s="75"/>
      <c r="D356" s="97"/>
      <c r="E356" s="98"/>
      <c r="F356" s="110"/>
      <c r="G356" s="370"/>
    </row>
    <row r="357" spans="1:7">
      <c r="A357" s="74"/>
      <c r="B357" s="74"/>
      <c r="C357" s="75"/>
      <c r="D357" s="97"/>
      <c r="E357" s="98"/>
      <c r="F357" s="110"/>
      <c r="G357" s="381"/>
    </row>
    <row r="358" spans="1:7">
      <c r="A358" s="74"/>
      <c r="B358" s="74"/>
      <c r="C358" s="66"/>
      <c r="D358" s="97"/>
      <c r="E358" s="98"/>
      <c r="F358" s="110"/>
      <c r="G358" s="370"/>
    </row>
    <row r="359" spans="1:7">
      <c r="A359" s="74"/>
      <c r="B359" s="74"/>
      <c r="C359" s="66"/>
      <c r="D359" s="87"/>
      <c r="E359" s="98"/>
      <c r="F359" s="110"/>
      <c r="G359" s="381"/>
    </row>
    <row r="360" spans="1:7">
      <c r="A360" s="74"/>
      <c r="B360" s="74"/>
      <c r="C360" s="75"/>
      <c r="D360" s="97"/>
      <c r="E360" s="98"/>
      <c r="F360" s="110"/>
      <c r="G360" s="370"/>
    </row>
    <row r="361" spans="1:7">
      <c r="A361" s="74"/>
      <c r="B361" s="74"/>
      <c r="C361" s="75"/>
      <c r="D361" s="97"/>
      <c r="E361" s="98"/>
      <c r="F361" s="110"/>
      <c r="G361" s="381"/>
    </row>
    <row r="362" spans="1:7">
      <c r="A362" s="74"/>
      <c r="B362" s="74"/>
      <c r="C362" s="75"/>
      <c r="D362" s="97"/>
      <c r="E362" s="98"/>
      <c r="F362" s="110"/>
      <c r="G362" s="370"/>
    </row>
    <row r="363" spans="1:7">
      <c r="A363" s="74"/>
      <c r="B363" s="74"/>
      <c r="C363" s="75"/>
      <c r="D363" s="97"/>
      <c r="E363" s="98"/>
      <c r="F363" s="110"/>
      <c r="G363" s="381"/>
    </row>
    <row r="364" spans="1:7">
      <c r="A364" s="74"/>
      <c r="B364" s="74"/>
      <c r="C364" s="75"/>
      <c r="D364" s="97"/>
      <c r="E364" s="98"/>
      <c r="F364" s="110"/>
      <c r="G364" s="370"/>
    </row>
    <row r="365" spans="1:7">
      <c r="A365" s="74"/>
      <c r="B365" s="74"/>
      <c r="C365" s="75"/>
      <c r="D365" s="97"/>
      <c r="E365" s="98"/>
      <c r="F365" s="110"/>
      <c r="G365" s="381"/>
    </row>
    <row r="366" spans="1:7">
      <c r="A366" s="74"/>
      <c r="B366" s="74"/>
      <c r="C366" s="75"/>
      <c r="D366" s="97"/>
      <c r="E366" s="98"/>
      <c r="F366" s="110"/>
      <c r="G366" s="370"/>
    </row>
    <row r="367" spans="1:7">
      <c r="A367" s="74"/>
      <c r="B367" s="74"/>
      <c r="C367" s="75"/>
      <c r="D367" s="97"/>
      <c r="E367" s="98"/>
      <c r="F367" s="110"/>
      <c r="G367" s="370"/>
    </row>
    <row r="368" spans="1:7">
      <c r="A368" s="74"/>
      <c r="B368" s="74"/>
      <c r="C368" s="234"/>
      <c r="D368" s="235"/>
      <c r="E368" s="236"/>
      <c r="F368" s="109"/>
      <c r="G368" s="370"/>
    </row>
    <row r="369" spans="1:7">
      <c r="A369" s="74"/>
      <c r="B369" s="74"/>
      <c r="C369" s="237"/>
      <c r="D369" s="238"/>
      <c r="E369" s="238"/>
      <c r="F369" s="109"/>
      <c r="G369" s="378"/>
    </row>
    <row r="370" spans="1:7">
      <c r="A370" s="74"/>
      <c r="B370" s="74"/>
      <c r="C370" s="234"/>
      <c r="D370" s="235"/>
      <c r="E370" s="236"/>
      <c r="F370" s="109"/>
      <c r="G370" s="370"/>
    </row>
    <row r="371" spans="1:7">
      <c r="A371" s="74"/>
      <c r="B371" s="74"/>
      <c r="C371" s="237"/>
      <c r="D371" s="238"/>
      <c r="E371" s="238"/>
      <c r="F371" s="109"/>
      <c r="G371" s="378"/>
    </row>
    <row r="372" spans="1:7">
      <c r="A372" s="74"/>
      <c r="B372" s="74"/>
      <c r="C372" s="234"/>
      <c r="D372" s="235"/>
      <c r="E372" s="236"/>
      <c r="F372" s="110"/>
      <c r="G372" s="370"/>
    </row>
    <row r="373" spans="1:7">
      <c r="A373" s="74"/>
      <c r="B373" s="74"/>
      <c r="C373" s="237"/>
      <c r="D373" s="238"/>
      <c r="E373" s="238"/>
      <c r="F373" s="110"/>
      <c r="G373" s="381"/>
    </row>
    <row r="374" spans="1:7">
      <c r="A374" s="74"/>
      <c r="B374" s="74"/>
      <c r="C374" s="237"/>
      <c r="D374" s="238"/>
      <c r="E374" s="238"/>
      <c r="F374" s="110"/>
      <c r="G374" s="381"/>
    </row>
    <row r="375" spans="1:7">
      <c r="A375" s="74"/>
      <c r="B375" s="74"/>
      <c r="C375" s="237"/>
      <c r="D375" s="238"/>
      <c r="E375" s="238"/>
      <c r="F375" s="110"/>
      <c r="G375" s="381"/>
    </row>
    <row r="376" spans="1:7">
      <c r="A376" s="74"/>
      <c r="B376" s="74"/>
      <c r="C376" s="237"/>
      <c r="D376" s="238"/>
      <c r="E376" s="238"/>
      <c r="F376" s="110"/>
      <c r="G376" s="381"/>
    </row>
    <row r="377" spans="1:7">
      <c r="A377" s="74"/>
      <c r="B377" s="74"/>
      <c r="C377" s="237"/>
      <c r="D377" s="238"/>
      <c r="E377" s="238"/>
      <c r="F377" s="110"/>
      <c r="G377" s="381"/>
    </row>
    <row r="378" spans="1:7">
      <c r="A378" s="74"/>
      <c r="B378" s="74"/>
      <c r="C378" s="237"/>
      <c r="D378" s="238"/>
      <c r="E378" s="238"/>
      <c r="F378" s="110"/>
      <c r="G378" s="381"/>
    </row>
    <row r="379" spans="1:7">
      <c r="A379" s="74"/>
      <c r="B379" s="74"/>
      <c r="C379" s="237"/>
      <c r="D379" s="238"/>
      <c r="E379" s="238"/>
      <c r="F379" s="110"/>
      <c r="G379" s="381"/>
    </row>
    <row r="380" spans="1:7">
      <c r="A380" s="74"/>
      <c r="B380" s="74"/>
      <c r="C380" s="237"/>
      <c r="D380" s="238"/>
      <c r="E380" s="238"/>
      <c r="F380" s="110"/>
      <c r="G380" s="381"/>
    </row>
    <row r="381" spans="1:7">
      <c r="A381" s="74"/>
      <c r="B381" s="74"/>
      <c r="C381" s="237"/>
      <c r="D381" s="238"/>
      <c r="E381" s="238"/>
      <c r="F381" s="110"/>
      <c r="G381" s="381"/>
    </row>
    <row r="382" spans="1:7">
      <c r="A382" s="74"/>
      <c r="B382" s="74"/>
      <c r="C382" s="237"/>
      <c r="D382" s="238"/>
      <c r="E382" s="238"/>
      <c r="F382" s="110"/>
      <c r="G382" s="381"/>
    </row>
    <row r="383" spans="1:7">
      <c r="A383" s="74"/>
      <c r="B383" s="74"/>
      <c r="C383" s="237"/>
      <c r="D383" s="238"/>
      <c r="E383" s="238"/>
      <c r="F383" s="110"/>
      <c r="G383" s="381"/>
    </row>
    <row r="384" spans="1:7">
      <c r="A384" s="74"/>
      <c r="B384" s="74"/>
      <c r="C384" s="237"/>
      <c r="D384" s="238"/>
      <c r="E384" s="238"/>
      <c r="F384" s="110"/>
      <c r="G384" s="381"/>
    </row>
    <row r="385" spans="1:7">
      <c r="A385" s="74"/>
      <c r="B385" s="74"/>
      <c r="C385" s="237"/>
      <c r="D385" s="238"/>
      <c r="E385" s="238"/>
      <c r="F385" s="110"/>
      <c r="G385" s="381"/>
    </row>
    <row r="386" spans="1:7">
      <c r="A386" s="74"/>
      <c r="B386" s="74"/>
      <c r="C386" s="237"/>
      <c r="D386" s="238"/>
      <c r="E386" s="238"/>
      <c r="F386" s="110"/>
      <c r="G386" s="381"/>
    </row>
    <row r="387" spans="1:7">
      <c r="A387" s="74"/>
      <c r="B387" s="74"/>
      <c r="C387" s="237"/>
      <c r="D387" s="238"/>
      <c r="E387" s="238"/>
      <c r="F387" s="110"/>
      <c r="G387" s="381"/>
    </row>
    <row r="388" spans="1:7">
      <c r="A388" s="74"/>
      <c r="B388" s="74"/>
      <c r="C388" s="237"/>
      <c r="D388" s="238"/>
      <c r="E388" s="238"/>
      <c r="F388" s="110"/>
      <c r="G388" s="381"/>
    </row>
    <row r="389" spans="1:7">
      <c r="A389" s="74"/>
      <c r="B389" s="74"/>
      <c r="C389" s="237"/>
      <c r="D389" s="238"/>
      <c r="E389" s="238"/>
      <c r="F389" s="110"/>
      <c r="G389" s="381"/>
    </row>
    <row r="390" spans="1:7">
      <c r="A390" s="74"/>
      <c r="B390" s="74"/>
      <c r="C390" s="237"/>
      <c r="D390" s="238"/>
      <c r="E390" s="238"/>
      <c r="F390" s="110"/>
      <c r="G390" s="381"/>
    </row>
    <row r="391" spans="1:7">
      <c r="A391" s="74"/>
      <c r="B391" s="74"/>
      <c r="C391" s="237"/>
      <c r="D391" s="238"/>
      <c r="E391" s="238"/>
      <c r="F391" s="110"/>
      <c r="G391" s="381"/>
    </row>
    <row r="392" spans="1:7">
      <c r="A392" s="74"/>
      <c r="B392" s="74"/>
      <c r="C392" s="237"/>
      <c r="D392" s="238"/>
      <c r="E392" s="238"/>
      <c r="F392" s="110"/>
      <c r="G392" s="381"/>
    </row>
    <row r="393" spans="1:7">
      <c r="A393" s="74"/>
      <c r="B393" s="74"/>
      <c r="C393" s="234"/>
      <c r="D393" s="235"/>
      <c r="E393" s="236"/>
      <c r="F393" s="110"/>
      <c r="G393" s="370"/>
    </row>
    <row r="394" spans="1:7">
      <c r="A394" s="74"/>
      <c r="B394" s="74"/>
      <c r="C394" s="237"/>
      <c r="D394" s="238"/>
      <c r="E394" s="238"/>
      <c r="F394" s="110"/>
      <c r="G394" s="381"/>
    </row>
    <row r="395" spans="1:7">
      <c r="A395" s="74"/>
      <c r="B395" s="74"/>
      <c r="C395" s="237"/>
      <c r="D395" s="238"/>
      <c r="E395" s="238"/>
      <c r="F395" s="110"/>
      <c r="G395" s="381"/>
    </row>
    <row r="396" spans="1:7">
      <c r="A396" s="74"/>
      <c r="B396" s="74"/>
      <c r="C396" s="234"/>
      <c r="D396" s="235"/>
      <c r="E396" s="236"/>
      <c r="F396" s="110"/>
      <c r="G396" s="370"/>
    </row>
    <row r="397" spans="1:7">
      <c r="A397" s="74"/>
      <c r="B397" s="74"/>
      <c r="C397" s="66"/>
      <c r="D397" s="87"/>
      <c r="E397" s="98"/>
      <c r="F397" s="110"/>
      <c r="G397" s="381"/>
    </row>
    <row r="398" spans="1:7">
      <c r="A398" s="74"/>
      <c r="B398" s="74"/>
      <c r="C398" s="66"/>
      <c r="D398" s="87"/>
      <c r="E398" s="98"/>
      <c r="F398" s="110"/>
      <c r="G398" s="381"/>
    </row>
    <row r="399" spans="1:7">
      <c r="A399" s="74"/>
      <c r="B399" s="74"/>
      <c r="C399" s="66"/>
      <c r="D399" s="87"/>
      <c r="E399" s="98"/>
      <c r="F399" s="110"/>
      <c r="G399" s="381"/>
    </row>
    <row r="400" spans="1:7">
      <c r="A400" s="74"/>
      <c r="B400" s="74"/>
      <c r="C400" s="66"/>
      <c r="D400" s="87"/>
      <c r="E400" s="98"/>
      <c r="F400" s="110"/>
      <c r="G400" s="381"/>
    </row>
    <row r="401" spans="1:7">
      <c r="A401" s="74"/>
      <c r="B401" s="74"/>
      <c r="C401" s="66"/>
      <c r="D401" s="87"/>
      <c r="E401" s="98"/>
      <c r="F401" s="110"/>
      <c r="G401" s="381"/>
    </row>
    <row r="402" spans="1:7">
      <c r="A402" s="74"/>
      <c r="B402" s="74"/>
      <c r="C402" s="75"/>
      <c r="D402" s="97"/>
      <c r="E402" s="98"/>
      <c r="F402" s="110"/>
      <c r="G402" s="370"/>
    </row>
    <row r="403" spans="1:7">
      <c r="A403" s="74"/>
      <c r="B403" s="74"/>
      <c r="C403" s="75"/>
      <c r="D403" s="97"/>
      <c r="E403" s="98"/>
      <c r="F403" s="110"/>
      <c r="G403" s="370"/>
    </row>
    <row r="404" spans="1:7">
      <c r="A404" s="74"/>
      <c r="B404" s="74"/>
      <c r="C404" s="75"/>
      <c r="D404" s="97"/>
      <c r="E404" s="98"/>
      <c r="F404" s="110"/>
      <c r="G404" s="370"/>
    </row>
    <row r="405" spans="1:7" s="63" customFormat="1" ht="13">
      <c r="A405" s="44" t="s">
        <v>439</v>
      </c>
      <c r="B405" s="45"/>
      <c r="C405" s="46"/>
      <c r="D405" s="47"/>
      <c r="E405" s="47"/>
      <c r="F405" s="12"/>
      <c r="G405" s="372"/>
    </row>
  </sheetData>
  <mergeCells count="7">
    <mergeCell ref="G2:G3"/>
    <mergeCell ref="A2:A3"/>
    <mergeCell ref="B2:B3"/>
    <mergeCell ref="C2:C3"/>
    <mergeCell ref="D2:D3"/>
    <mergeCell ref="E2:E3"/>
    <mergeCell ref="F2:F3"/>
  </mergeCells>
  <phoneticPr fontId="9" type="noConversion"/>
  <printOptions verticalCentered="1"/>
  <pageMargins left="0.70866141732283472" right="0.70866141732283472" top="0.74803149606299213" bottom="0.74803149606299213" header="0.31496062992125984" footer="0.31496062992125984"/>
  <pageSetup paperSize="9" scale="65" firstPageNumber="105" fitToHeight="0" orientation="portrait" useFirstPageNumber="1" r:id="rId1"/>
  <headerFooter alignWithMargins="0">
    <oddHeader>&amp;LNALA LOCAL MUNICIPALITY
CONTRACT No. NLM/TS/014/24-25
C2.2: BILL OF QUANTITIES&amp;RSECTION 1: PRELIMINARY AND GENERAL</oddHead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4"/>
  </sheetPr>
  <dimension ref="A1:G258"/>
  <sheetViews>
    <sheetView showZeros="0" view="pageBreakPreview" zoomScale="70" zoomScaleNormal="100" zoomScaleSheetLayoutView="70" zoomScalePageLayoutView="70" workbookViewId="0">
      <selection activeCell="E40" sqref="E40"/>
    </sheetView>
  </sheetViews>
  <sheetFormatPr defaultColWidth="9.1796875" defaultRowHeight="12.5"/>
  <cols>
    <col min="1" max="1" width="10.54296875" style="37" customWidth="1"/>
    <col min="2" max="2" width="15.54296875" style="38" customWidth="1"/>
    <col min="3" max="3" width="50.54296875" style="39" customWidth="1"/>
    <col min="4" max="4" width="10.54296875" style="40" customWidth="1"/>
    <col min="5" max="5" width="13.54296875" style="452" customWidth="1"/>
    <col min="6" max="6" width="15.54296875" style="41" customWidth="1"/>
    <col min="7" max="7" width="15.54296875" style="384" customWidth="1"/>
    <col min="8" max="16384" width="9.1796875" style="1"/>
  </cols>
  <sheetData>
    <row r="1" spans="1:7" ht="13">
      <c r="G1" s="382"/>
    </row>
    <row r="2" spans="1:7" ht="13" customHeight="1">
      <c r="A2" s="521" t="s">
        <v>2</v>
      </c>
      <c r="B2" s="521" t="s">
        <v>3</v>
      </c>
      <c r="C2" s="521" t="s">
        <v>4</v>
      </c>
      <c r="D2" s="521" t="s">
        <v>5</v>
      </c>
      <c r="E2" s="523" t="s">
        <v>6</v>
      </c>
      <c r="F2" s="525" t="s">
        <v>250</v>
      </c>
      <c r="G2" s="519" t="s">
        <v>175</v>
      </c>
    </row>
    <row r="3" spans="1:7" ht="13" customHeight="1">
      <c r="A3" s="522"/>
      <c r="B3" s="522"/>
      <c r="C3" s="522"/>
      <c r="D3" s="522"/>
      <c r="E3" s="524"/>
      <c r="F3" s="526"/>
      <c r="G3" s="520"/>
    </row>
    <row r="4" spans="1:7" ht="13" customHeight="1">
      <c r="A4" s="21"/>
      <c r="B4" s="21"/>
      <c r="C4" s="21"/>
      <c r="D4" s="21"/>
      <c r="E4" s="488"/>
      <c r="F4" s="489"/>
      <c r="G4" s="490"/>
    </row>
    <row r="5" spans="1:7" ht="13" customHeight="1">
      <c r="A5" s="24"/>
      <c r="B5" s="25" t="s">
        <v>84</v>
      </c>
      <c r="C5" s="26" t="s">
        <v>599</v>
      </c>
      <c r="D5" s="27"/>
      <c r="E5" s="453"/>
      <c r="F5" s="23"/>
      <c r="G5" s="170"/>
    </row>
    <row r="6" spans="1:7" ht="13" customHeight="1">
      <c r="A6" s="24"/>
      <c r="B6" s="28"/>
      <c r="C6" s="29"/>
      <c r="D6" s="27"/>
      <c r="E6" s="453"/>
      <c r="F6" s="23"/>
      <c r="G6" s="170"/>
    </row>
    <row r="7" spans="1:7" ht="13" customHeight="1">
      <c r="A7" s="24"/>
      <c r="B7" s="28">
        <v>8.1999999999999993</v>
      </c>
      <c r="C7" s="30" t="s">
        <v>85</v>
      </c>
      <c r="D7" s="27"/>
      <c r="E7" s="453"/>
      <c r="F7" s="23"/>
      <c r="G7" s="170"/>
    </row>
    <row r="8" spans="1:7" ht="13" customHeight="1">
      <c r="A8" s="24"/>
      <c r="B8" s="28"/>
      <c r="C8" s="29"/>
      <c r="D8" s="27"/>
      <c r="E8" s="453"/>
      <c r="F8" s="23"/>
      <c r="G8" s="170"/>
    </row>
    <row r="9" spans="1:7" ht="13" customHeight="1">
      <c r="A9" s="28">
        <v>2.1</v>
      </c>
      <c r="B9" s="28" t="s">
        <v>86</v>
      </c>
      <c r="C9" s="31" t="s">
        <v>330</v>
      </c>
      <c r="D9" s="27" t="s">
        <v>87</v>
      </c>
      <c r="E9" s="454">
        <v>2</v>
      </c>
      <c r="F9" s="23"/>
      <c r="G9" s="170"/>
    </row>
    <row r="10" spans="1:7" ht="13" customHeight="1">
      <c r="A10" s="28"/>
      <c r="B10" s="28" t="s">
        <v>88</v>
      </c>
      <c r="C10" s="29"/>
      <c r="D10" s="27"/>
      <c r="E10" s="453"/>
      <c r="F10" s="23"/>
      <c r="G10" s="170"/>
    </row>
    <row r="11" spans="1:7">
      <c r="A11" s="28"/>
      <c r="B11" s="28"/>
      <c r="C11" s="29"/>
      <c r="D11" s="27"/>
      <c r="E11" s="453"/>
      <c r="F11" s="23"/>
      <c r="G11" s="170"/>
    </row>
    <row r="12" spans="1:7" ht="25">
      <c r="A12" s="28">
        <v>2.2000000000000002</v>
      </c>
      <c r="B12" s="28" t="s">
        <v>89</v>
      </c>
      <c r="C12" s="33" t="s">
        <v>90</v>
      </c>
      <c r="D12" s="7" t="s">
        <v>91</v>
      </c>
      <c r="E12" s="34">
        <v>1000</v>
      </c>
      <c r="F12" s="23"/>
      <c r="G12" s="170"/>
    </row>
    <row r="13" spans="1:7">
      <c r="A13" s="28"/>
      <c r="B13" s="28"/>
      <c r="C13" s="33"/>
      <c r="D13" s="7"/>
      <c r="E13" s="34"/>
      <c r="F13" s="23"/>
      <c r="G13" s="170"/>
    </row>
    <row r="14" spans="1:7" ht="13">
      <c r="A14" s="28"/>
      <c r="B14" s="28" t="s">
        <v>92</v>
      </c>
      <c r="C14" s="31" t="s">
        <v>458</v>
      </c>
      <c r="D14" s="27"/>
      <c r="E14" s="55"/>
      <c r="F14" s="23"/>
      <c r="G14" s="170"/>
    </row>
    <row r="15" spans="1:7" ht="13">
      <c r="A15" s="28"/>
      <c r="B15" s="28"/>
      <c r="C15" s="31" t="s">
        <v>459</v>
      </c>
      <c r="D15" s="27"/>
      <c r="E15" s="55"/>
      <c r="F15" s="23"/>
      <c r="G15" s="170"/>
    </row>
    <row r="16" spans="1:7" ht="13">
      <c r="A16" s="28"/>
      <c r="B16" s="28"/>
      <c r="C16" s="31" t="s">
        <v>460</v>
      </c>
      <c r="D16" s="27"/>
      <c r="E16" s="55"/>
      <c r="F16" s="23"/>
      <c r="G16" s="170"/>
    </row>
    <row r="17" spans="1:7" ht="13">
      <c r="A17" s="28"/>
      <c r="B17" s="28"/>
      <c r="C17" s="31" t="s">
        <v>461</v>
      </c>
      <c r="D17" s="27"/>
      <c r="E17" s="55"/>
      <c r="F17" s="23"/>
      <c r="G17" s="170"/>
    </row>
    <row r="18" spans="1:7" ht="13">
      <c r="A18" s="28"/>
      <c r="B18" s="28"/>
      <c r="C18" s="31" t="s">
        <v>462</v>
      </c>
      <c r="D18" s="27"/>
      <c r="E18" s="55"/>
      <c r="F18" s="23"/>
      <c r="G18" s="170"/>
    </row>
    <row r="19" spans="1:7">
      <c r="A19" s="28"/>
      <c r="B19" s="28"/>
      <c r="C19" s="29"/>
      <c r="D19" s="27"/>
      <c r="E19" s="55"/>
      <c r="F19" s="23"/>
      <c r="G19" s="170"/>
    </row>
    <row r="20" spans="1:7">
      <c r="A20" s="28">
        <v>2.2999999999999998</v>
      </c>
      <c r="B20" s="28"/>
      <c r="C20" s="115" t="s">
        <v>490</v>
      </c>
      <c r="D20" s="7"/>
      <c r="E20" s="34"/>
      <c r="F20" s="23"/>
      <c r="G20" s="170"/>
    </row>
    <row r="21" spans="1:7">
      <c r="A21" s="28"/>
      <c r="B21" s="28"/>
      <c r="C21" s="115" t="s">
        <v>491</v>
      </c>
      <c r="D21" s="7" t="s">
        <v>93</v>
      </c>
      <c r="E21" s="34">
        <v>10</v>
      </c>
      <c r="F21" s="23"/>
      <c r="G21" s="170"/>
    </row>
    <row r="22" spans="1:7">
      <c r="A22" s="28"/>
      <c r="B22" s="28"/>
      <c r="C22" s="29"/>
      <c r="D22" s="27"/>
      <c r="E22" s="55"/>
      <c r="F22" s="23"/>
      <c r="G22" s="170"/>
    </row>
    <row r="23" spans="1:7">
      <c r="A23" s="28">
        <v>2.4</v>
      </c>
      <c r="B23" s="28"/>
      <c r="C23" s="115" t="s">
        <v>463</v>
      </c>
      <c r="D23" s="1"/>
      <c r="E23" s="154"/>
      <c r="F23" s="174"/>
      <c r="G23" s="170"/>
    </row>
    <row r="24" spans="1:7">
      <c r="A24" s="28"/>
      <c r="B24" s="28"/>
      <c r="C24" s="115" t="s">
        <v>464</v>
      </c>
      <c r="D24" s="173" t="s">
        <v>94</v>
      </c>
      <c r="E24" s="154">
        <v>100</v>
      </c>
      <c r="F24" s="174"/>
      <c r="G24" s="170"/>
    </row>
    <row r="25" spans="1:7">
      <c r="A25" s="28"/>
      <c r="B25" s="28"/>
      <c r="C25" s="115"/>
      <c r="D25" s="173"/>
      <c r="E25" s="154"/>
      <c r="F25" s="174"/>
      <c r="G25" s="170"/>
    </row>
    <row r="26" spans="1:7" ht="26">
      <c r="A26" s="28"/>
      <c r="B26" s="28"/>
      <c r="C26" s="30" t="s">
        <v>331</v>
      </c>
      <c r="D26" s="173"/>
      <c r="E26" s="154"/>
      <c r="F26" s="174"/>
      <c r="G26" s="170"/>
    </row>
    <row r="27" spans="1:7">
      <c r="A27" s="28"/>
      <c r="B27" s="28"/>
      <c r="C27" s="115"/>
      <c r="D27" s="173"/>
      <c r="E27" s="154"/>
      <c r="F27" s="174"/>
      <c r="G27" s="170"/>
    </row>
    <row r="28" spans="1:7">
      <c r="A28" s="28">
        <v>2.5</v>
      </c>
      <c r="B28" s="28"/>
      <c r="C28" s="115" t="s">
        <v>465</v>
      </c>
      <c r="D28" s="7" t="s">
        <v>128</v>
      </c>
      <c r="E28" s="34">
        <v>20</v>
      </c>
      <c r="F28" s="251"/>
      <c r="G28" s="170"/>
    </row>
    <row r="29" spans="1:7">
      <c r="A29" s="28"/>
      <c r="B29" s="28"/>
      <c r="C29" s="115"/>
      <c r="D29" s="7"/>
      <c r="E29" s="34"/>
      <c r="F29" s="251"/>
      <c r="G29" s="170"/>
    </row>
    <row r="30" spans="1:7">
      <c r="A30" s="28">
        <v>2.6</v>
      </c>
      <c r="B30" s="28"/>
      <c r="C30" s="115" t="s">
        <v>332</v>
      </c>
      <c r="D30" s="7" t="s">
        <v>128</v>
      </c>
      <c r="E30" s="34">
        <v>10</v>
      </c>
      <c r="F30" s="251"/>
      <c r="G30" s="170"/>
    </row>
    <row r="31" spans="1:7">
      <c r="A31" s="28"/>
      <c r="B31" s="28"/>
      <c r="C31" s="115"/>
      <c r="D31" s="7"/>
      <c r="E31" s="34"/>
      <c r="F31" s="251"/>
      <c r="G31" s="170"/>
    </row>
    <row r="32" spans="1:7">
      <c r="A32" s="28">
        <v>2.7</v>
      </c>
      <c r="B32" s="28"/>
      <c r="C32" s="115" t="s">
        <v>466</v>
      </c>
      <c r="D32" s="192" t="s">
        <v>128</v>
      </c>
      <c r="E32" s="34">
        <v>20</v>
      </c>
      <c r="F32" s="251"/>
      <c r="G32" s="170"/>
    </row>
    <row r="33" spans="1:7">
      <c r="A33" s="28"/>
      <c r="B33" s="28"/>
      <c r="C33" s="157"/>
      <c r="D33" s="192"/>
      <c r="E33" s="34"/>
      <c r="F33" s="251"/>
      <c r="G33" s="170"/>
    </row>
    <row r="34" spans="1:7" ht="13">
      <c r="A34" s="28"/>
      <c r="B34" s="28"/>
      <c r="C34" s="223" t="s">
        <v>486</v>
      </c>
      <c r="D34" s="173"/>
      <c r="E34" s="154"/>
      <c r="F34" s="174"/>
      <c r="G34" s="170"/>
    </row>
    <row r="35" spans="1:7" ht="13">
      <c r="A35" s="28"/>
      <c r="B35" s="28"/>
      <c r="C35" s="432" t="s">
        <v>487</v>
      </c>
      <c r="D35" s="173"/>
      <c r="E35" s="154"/>
      <c r="F35" s="174"/>
      <c r="G35" s="170"/>
    </row>
    <row r="36" spans="1:7" ht="13">
      <c r="A36" s="28"/>
      <c r="B36" s="28"/>
      <c r="C36" s="432" t="s">
        <v>488</v>
      </c>
      <c r="D36" s="173"/>
      <c r="E36" s="154"/>
      <c r="F36" s="174"/>
      <c r="G36" s="170"/>
    </row>
    <row r="37" spans="1:7" ht="13">
      <c r="A37" s="28"/>
      <c r="B37" s="28"/>
      <c r="C37" s="432" t="s">
        <v>489</v>
      </c>
      <c r="D37" s="173"/>
      <c r="E37" s="154"/>
      <c r="F37" s="174"/>
      <c r="G37" s="170"/>
    </row>
    <row r="38" spans="1:7" ht="13">
      <c r="A38" s="28"/>
      <c r="B38" s="28"/>
      <c r="C38" s="432"/>
      <c r="D38" s="173"/>
      <c r="E38" s="154"/>
      <c r="F38" s="174"/>
      <c r="G38" s="170"/>
    </row>
    <row r="39" spans="1:7">
      <c r="A39" s="7">
        <v>2.8</v>
      </c>
      <c r="B39" s="183" t="s">
        <v>304</v>
      </c>
      <c r="C39" s="400" t="s">
        <v>305</v>
      </c>
      <c r="D39" s="183" t="s">
        <v>302</v>
      </c>
      <c r="E39" s="502">
        <v>500</v>
      </c>
      <c r="F39" s="251"/>
      <c r="G39" s="170"/>
    </row>
    <row r="40" spans="1:7">
      <c r="A40" s="287">
        <v>2.9</v>
      </c>
      <c r="B40" s="272" t="s">
        <v>304</v>
      </c>
      <c r="C40" s="263" t="s">
        <v>306</v>
      </c>
      <c r="D40" s="183" t="s">
        <v>302</v>
      </c>
      <c r="E40" s="503">
        <v>250</v>
      </c>
      <c r="F40" s="251"/>
      <c r="G40" s="170"/>
    </row>
    <row r="41" spans="1:7">
      <c r="A41" s="362">
        <v>2.1</v>
      </c>
      <c r="B41" s="272" t="s">
        <v>304</v>
      </c>
      <c r="C41" s="470" t="s">
        <v>606</v>
      </c>
      <c r="D41" s="183"/>
      <c r="E41" s="503"/>
      <c r="F41" s="251"/>
      <c r="G41" s="170"/>
    </row>
    <row r="42" spans="1:7">
      <c r="A42" s="362"/>
      <c r="B42" s="272"/>
      <c r="C42" s="263" t="s">
        <v>607</v>
      </c>
      <c r="D42" s="183" t="s">
        <v>302</v>
      </c>
      <c r="E42" s="503">
        <v>150</v>
      </c>
      <c r="F42" s="251"/>
      <c r="G42" s="170"/>
    </row>
    <row r="43" spans="1:7">
      <c r="A43" s="362"/>
      <c r="B43" s="272"/>
      <c r="C43" s="263"/>
      <c r="D43" s="183"/>
      <c r="E43" s="503"/>
      <c r="F43" s="251"/>
      <c r="G43" s="170"/>
    </row>
    <row r="44" spans="1:7">
      <c r="A44" s="362">
        <v>2.11</v>
      </c>
      <c r="B44" s="272" t="s">
        <v>304</v>
      </c>
      <c r="C44" s="263" t="s">
        <v>307</v>
      </c>
      <c r="D44" s="183" t="s">
        <v>302</v>
      </c>
      <c r="E44" s="503">
        <v>75</v>
      </c>
      <c r="F44" s="251"/>
      <c r="G44" s="170"/>
    </row>
    <row r="45" spans="1:7">
      <c r="A45" s="43"/>
      <c r="B45" s="193"/>
      <c r="C45" s="115"/>
      <c r="D45" s="192"/>
      <c r="E45" s="504"/>
      <c r="F45" s="174"/>
      <c r="G45" s="170"/>
    </row>
    <row r="46" spans="1:7" ht="13">
      <c r="A46" s="36"/>
      <c r="B46" s="28"/>
      <c r="C46" s="168" t="s">
        <v>290</v>
      </c>
      <c r="D46" s="169"/>
      <c r="E46" s="505"/>
      <c r="F46" s="170"/>
      <c r="G46" s="170"/>
    </row>
    <row r="47" spans="1:7">
      <c r="A47" s="36"/>
      <c r="B47" s="28"/>
      <c r="C47" s="29"/>
      <c r="D47" s="27"/>
      <c r="E47" s="454"/>
      <c r="F47" s="23"/>
      <c r="G47" s="170"/>
    </row>
    <row r="48" spans="1:7">
      <c r="A48" s="36">
        <v>2.12</v>
      </c>
      <c r="B48" s="28"/>
      <c r="C48" s="171" t="s">
        <v>484</v>
      </c>
      <c r="D48" s="169"/>
      <c r="E48" s="457"/>
      <c r="F48" s="170"/>
      <c r="G48" s="170"/>
    </row>
    <row r="49" spans="1:7">
      <c r="A49" s="36"/>
      <c r="B49" s="28"/>
      <c r="C49" s="171" t="s">
        <v>485</v>
      </c>
      <c r="D49" s="169"/>
      <c r="E49" s="505"/>
      <c r="F49" s="170"/>
      <c r="G49" s="170"/>
    </row>
    <row r="50" spans="1:7">
      <c r="A50" s="36"/>
      <c r="B50" s="28"/>
      <c r="C50" s="29"/>
      <c r="D50" s="27"/>
      <c r="E50" s="42"/>
      <c r="F50" s="23"/>
      <c r="G50" s="170"/>
    </row>
    <row r="51" spans="1:7">
      <c r="A51" s="36">
        <v>2.13</v>
      </c>
      <c r="B51" s="28"/>
      <c r="C51" s="171" t="s">
        <v>478</v>
      </c>
      <c r="D51" s="244"/>
      <c r="E51" s="469"/>
      <c r="F51" s="245"/>
      <c r="G51" s="170"/>
    </row>
    <row r="52" spans="1:7">
      <c r="A52" s="36"/>
      <c r="B52" s="28"/>
      <c r="C52" s="171" t="s">
        <v>479</v>
      </c>
      <c r="D52" s="244" t="s">
        <v>28</v>
      </c>
      <c r="E52" s="469">
        <v>2</v>
      </c>
      <c r="F52" s="245"/>
      <c r="G52" s="170"/>
    </row>
    <row r="53" spans="1:7">
      <c r="A53" s="36"/>
      <c r="B53" s="28"/>
      <c r="C53" s="29"/>
      <c r="D53" s="27"/>
      <c r="E53" s="34"/>
      <c r="F53" s="251"/>
      <c r="G53" s="170"/>
    </row>
    <row r="54" spans="1:7">
      <c r="A54" s="36">
        <v>2.14</v>
      </c>
      <c r="B54" s="28"/>
      <c r="C54" s="431" t="s">
        <v>475</v>
      </c>
      <c r="D54" s="244"/>
      <c r="E54" s="469"/>
      <c r="F54" s="245"/>
      <c r="G54" s="170"/>
    </row>
    <row r="55" spans="1:7">
      <c r="A55" s="36"/>
      <c r="B55" s="28"/>
      <c r="C55" s="431" t="s">
        <v>476</v>
      </c>
      <c r="D55" s="244"/>
      <c r="E55" s="469"/>
      <c r="F55" s="245"/>
      <c r="G55" s="170"/>
    </row>
    <row r="56" spans="1:7">
      <c r="A56" s="36"/>
      <c r="B56" s="28"/>
      <c r="C56" s="24" t="s">
        <v>477</v>
      </c>
      <c r="D56" s="244" t="s">
        <v>128</v>
      </c>
      <c r="E56" s="469" t="s">
        <v>366</v>
      </c>
      <c r="F56" s="245"/>
      <c r="G56" s="170"/>
    </row>
    <row r="57" spans="1:7">
      <c r="A57" s="36"/>
      <c r="B57" s="28"/>
      <c r="C57" s="29"/>
      <c r="D57" s="7"/>
      <c r="E57" s="34"/>
      <c r="F57" s="23"/>
      <c r="G57" s="170"/>
    </row>
    <row r="58" spans="1:7" ht="13">
      <c r="A58" s="36"/>
      <c r="B58" s="28"/>
      <c r="C58" s="168" t="s">
        <v>480</v>
      </c>
      <c r="D58" s="169"/>
      <c r="E58" s="505"/>
      <c r="F58" s="170"/>
      <c r="G58" s="170"/>
    </row>
    <row r="59" spans="1:7" ht="13">
      <c r="A59" s="36"/>
      <c r="B59" s="28"/>
      <c r="C59" s="168" t="s">
        <v>481</v>
      </c>
      <c r="D59" s="169"/>
      <c r="E59" s="505"/>
      <c r="F59" s="170"/>
      <c r="G59" s="170"/>
    </row>
    <row r="60" spans="1:7" ht="13">
      <c r="A60" s="36"/>
      <c r="B60" s="28"/>
      <c r="C60" s="168"/>
      <c r="D60" s="169"/>
      <c r="E60" s="505"/>
      <c r="F60" s="170"/>
      <c r="G60" s="170"/>
    </row>
    <row r="61" spans="1:7" ht="25">
      <c r="A61" s="36">
        <v>2.15</v>
      </c>
      <c r="B61" s="28"/>
      <c r="C61" s="171" t="s">
        <v>482</v>
      </c>
      <c r="D61" s="169"/>
      <c r="E61" s="505"/>
      <c r="F61" s="170"/>
      <c r="G61" s="170"/>
    </row>
    <row r="62" spans="1:7">
      <c r="A62" s="36"/>
      <c r="B62" s="28"/>
      <c r="C62" s="171" t="s">
        <v>483</v>
      </c>
      <c r="D62" s="169"/>
      <c r="E62" s="505"/>
      <c r="F62" s="170"/>
      <c r="G62" s="170"/>
    </row>
    <row r="63" spans="1:7">
      <c r="A63" s="36"/>
      <c r="B63" s="28"/>
      <c r="C63" s="171"/>
      <c r="D63" s="169"/>
      <c r="E63" s="505"/>
      <c r="F63" s="170"/>
      <c r="G63" s="170"/>
    </row>
    <row r="64" spans="1:7">
      <c r="A64" s="36">
        <v>2.16</v>
      </c>
      <c r="B64" s="28"/>
      <c r="C64" s="178" t="s">
        <v>286</v>
      </c>
      <c r="D64" s="179" t="s">
        <v>224</v>
      </c>
      <c r="E64" s="459" t="s">
        <v>287</v>
      </c>
      <c r="F64" s="180"/>
      <c r="G64" s="170"/>
    </row>
    <row r="65" spans="1:7">
      <c r="A65" s="36"/>
      <c r="B65" s="28"/>
      <c r="C65" s="178"/>
      <c r="D65" s="179"/>
      <c r="E65" s="459"/>
      <c r="F65" s="180"/>
      <c r="G65" s="170"/>
    </row>
    <row r="66" spans="1:7">
      <c r="A66" s="36">
        <v>2.17</v>
      </c>
      <c r="B66" s="28"/>
      <c r="C66" s="178" t="s">
        <v>473</v>
      </c>
      <c r="D66" s="1"/>
      <c r="E66" s="457"/>
      <c r="F66" s="170"/>
      <c r="G66" s="170"/>
    </row>
    <row r="67" spans="1:7">
      <c r="A67" s="36"/>
      <c r="B67" s="28"/>
      <c r="C67" s="178" t="s">
        <v>474</v>
      </c>
      <c r="D67" s="179" t="s">
        <v>224</v>
      </c>
      <c r="E67" s="459" t="s">
        <v>285</v>
      </c>
      <c r="F67" s="180"/>
      <c r="G67" s="170"/>
    </row>
    <row r="68" spans="1:7">
      <c r="A68" s="36"/>
      <c r="B68" s="28"/>
      <c r="C68" s="178"/>
      <c r="D68" s="179"/>
      <c r="E68" s="459"/>
      <c r="F68" s="433"/>
      <c r="G68" s="170"/>
    </row>
    <row r="69" spans="1:7">
      <c r="A69" s="36">
        <v>2.1800000000000002</v>
      </c>
      <c r="B69" s="28"/>
      <c r="C69" s="178" t="s">
        <v>602</v>
      </c>
      <c r="D69" s="244"/>
      <c r="E69" s="469"/>
      <c r="F69" s="408"/>
      <c r="G69" s="170"/>
    </row>
    <row r="70" spans="1:7">
      <c r="A70" s="36"/>
      <c r="B70" s="28"/>
      <c r="C70" s="178" t="s">
        <v>603</v>
      </c>
      <c r="D70" s="244"/>
      <c r="E70" s="469"/>
      <c r="F70" s="408"/>
      <c r="G70" s="170"/>
    </row>
    <row r="71" spans="1:7">
      <c r="A71" s="36"/>
      <c r="B71" s="28"/>
      <c r="C71" s="178" t="s">
        <v>604</v>
      </c>
      <c r="D71" s="244"/>
      <c r="E71" s="469"/>
      <c r="F71" s="408"/>
      <c r="G71" s="170"/>
    </row>
    <row r="72" spans="1:7">
      <c r="A72" s="36"/>
      <c r="B72" s="28"/>
      <c r="C72" s="178" t="s">
        <v>605</v>
      </c>
      <c r="D72" s="244" t="s">
        <v>525</v>
      </c>
      <c r="E72" s="469">
        <f>66*24</f>
        <v>1584</v>
      </c>
      <c r="F72" s="408"/>
      <c r="G72" s="170"/>
    </row>
    <row r="73" spans="1:7">
      <c r="A73" s="36"/>
      <c r="B73" s="28"/>
      <c r="C73" s="178"/>
      <c r="D73" s="244"/>
      <c r="E73" s="469"/>
      <c r="F73" s="408"/>
      <c r="G73" s="170"/>
    </row>
    <row r="74" spans="1:7">
      <c r="A74" s="36">
        <v>2.19</v>
      </c>
      <c r="B74" s="28"/>
      <c r="C74" s="178" t="s">
        <v>468</v>
      </c>
      <c r="D74" s="305"/>
      <c r="E74" s="457"/>
      <c r="F74" s="408"/>
      <c r="G74" s="170"/>
    </row>
    <row r="75" spans="1:7">
      <c r="A75" s="36"/>
      <c r="B75" s="28"/>
      <c r="C75" s="178" t="s">
        <v>469</v>
      </c>
      <c r="D75" s="179" t="s">
        <v>28</v>
      </c>
      <c r="E75" s="459" t="s">
        <v>287</v>
      </c>
      <c r="F75" s="433"/>
      <c r="G75" s="170"/>
    </row>
    <row r="76" spans="1:7" ht="13">
      <c r="A76" s="36"/>
      <c r="B76" s="28"/>
      <c r="C76" s="231"/>
      <c r="D76" s="173"/>
      <c r="E76" s="455"/>
      <c r="F76" s="174"/>
      <c r="G76" s="170"/>
    </row>
    <row r="77" spans="1:7">
      <c r="A77" s="275">
        <v>2.2000000000000002</v>
      </c>
      <c r="B77" s="28"/>
      <c r="C77" s="178" t="s">
        <v>470</v>
      </c>
      <c r="D77" s="1"/>
      <c r="E77" s="457"/>
      <c r="F77" s="170"/>
      <c r="G77" s="170"/>
    </row>
    <row r="78" spans="1:7">
      <c r="A78" s="275"/>
      <c r="B78" s="28"/>
      <c r="C78" s="178" t="s">
        <v>471</v>
      </c>
      <c r="D78" s="179"/>
      <c r="E78" s="455"/>
      <c r="F78" s="174"/>
      <c r="G78" s="170"/>
    </row>
    <row r="79" spans="1:7">
      <c r="A79" s="275"/>
      <c r="B79" s="28"/>
      <c r="C79" s="178" t="s">
        <v>472</v>
      </c>
      <c r="D79" s="179" t="s">
        <v>28</v>
      </c>
      <c r="E79" s="455">
        <v>1</v>
      </c>
      <c r="F79" s="174"/>
      <c r="G79" s="170"/>
    </row>
    <row r="80" spans="1:7">
      <c r="A80" s="275"/>
      <c r="B80" s="28"/>
      <c r="C80" s="178"/>
      <c r="D80" s="179"/>
      <c r="E80" s="455"/>
      <c r="F80" s="174"/>
      <c r="G80" s="170"/>
    </row>
    <row r="81" spans="1:7">
      <c r="A81" s="275">
        <v>2.21</v>
      </c>
      <c r="B81" s="28"/>
      <c r="C81" s="178" t="s">
        <v>467</v>
      </c>
      <c r="D81" s="244" t="s">
        <v>28</v>
      </c>
      <c r="E81" s="458" t="s">
        <v>287</v>
      </c>
      <c r="F81" s="245"/>
      <c r="G81" s="170"/>
    </row>
    <row r="82" spans="1:7">
      <c r="A82" s="275"/>
      <c r="B82" s="28"/>
      <c r="C82" s="178"/>
      <c r="D82" s="244"/>
      <c r="E82" s="458"/>
      <c r="F82" s="245"/>
      <c r="G82" s="170"/>
    </row>
    <row r="83" spans="1:7" ht="25">
      <c r="A83" s="275">
        <v>2.2200000000000002</v>
      </c>
      <c r="B83" s="28"/>
      <c r="C83" s="178" t="s">
        <v>368</v>
      </c>
      <c r="D83" s="244" t="s">
        <v>28</v>
      </c>
      <c r="E83" s="458" t="s">
        <v>287</v>
      </c>
      <c r="F83" s="245"/>
      <c r="G83" s="245"/>
    </row>
    <row r="84" spans="1:7">
      <c r="A84" s="430"/>
      <c r="B84" s="28"/>
      <c r="C84" s="178"/>
      <c r="D84" s="179"/>
      <c r="E84" s="457"/>
      <c r="F84" s="170"/>
      <c r="G84" s="170"/>
    </row>
    <row r="85" spans="1:7" ht="13">
      <c r="A85" s="44" t="s">
        <v>440</v>
      </c>
      <c r="B85" s="45"/>
      <c r="C85" s="46"/>
      <c r="D85" s="47"/>
      <c r="E85" s="460"/>
      <c r="F85" s="12"/>
      <c r="G85" s="383"/>
    </row>
    <row r="258" spans="1:2">
      <c r="A258" s="37">
        <v>1.79</v>
      </c>
      <c r="B258" s="38" t="s">
        <v>205</v>
      </c>
    </row>
  </sheetData>
  <mergeCells count="7">
    <mergeCell ref="G2:G3"/>
    <mergeCell ref="A2:A3"/>
    <mergeCell ref="B2:B3"/>
    <mergeCell ref="C2:C3"/>
    <mergeCell ref="D2:D3"/>
    <mergeCell ref="E2:E3"/>
    <mergeCell ref="F2:F3"/>
  </mergeCells>
  <phoneticPr fontId="32" type="noConversion"/>
  <printOptions verticalCentered="1"/>
  <pageMargins left="0.70866141732283472" right="0.70866141732283472" top="0.74803149606299213" bottom="0.74803149606299213" header="0.31496062992125984" footer="0.31496062992125984"/>
  <pageSetup paperSize="9" scale="65" firstPageNumber="105" orientation="portrait" r:id="rId1"/>
  <headerFooter alignWithMargins="0">
    <oddHeader xml:space="preserve">&amp;LNALA LOCAL MUNICIPALITY
CONTRACT No. NLM/TS/014/24-25
C2.2: BILL OF QUANTITIES&amp;RSECTION 2: SITE CLEARANCE
</oddHeader>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4"/>
  </sheetPr>
  <dimension ref="A1:I258"/>
  <sheetViews>
    <sheetView showZeros="0" view="pageBreakPreview" zoomScale="70" zoomScaleNormal="100" zoomScaleSheetLayoutView="70" zoomScalePageLayoutView="70" workbookViewId="0">
      <selection activeCell="E40" sqref="E40"/>
    </sheetView>
  </sheetViews>
  <sheetFormatPr defaultColWidth="9.1796875" defaultRowHeight="12.5"/>
  <cols>
    <col min="1" max="1" width="10.54296875" style="250" customWidth="1"/>
    <col min="2" max="2" width="15.54296875" style="37" customWidth="1"/>
    <col min="3" max="3" width="50.54296875" style="39" customWidth="1"/>
    <col min="4" max="4" width="10.54296875" style="40" customWidth="1"/>
    <col min="5" max="5" width="13.54296875" style="40" customWidth="1"/>
    <col min="6" max="6" width="16.54296875" style="305" customWidth="1"/>
    <col min="7" max="7" width="15.54296875" style="305" customWidth="1"/>
    <col min="8" max="16384" width="9.1796875" style="1"/>
  </cols>
  <sheetData>
    <row r="1" spans="1:9">
      <c r="G1" s="207"/>
      <c r="H1" s="1">
        <v>2</v>
      </c>
    </row>
    <row r="2" spans="1:9" s="112" customFormat="1">
      <c r="A2" s="521" t="s">
        <v>2</v>
      </c>
      <c r="B2" s="521" t="s">
        <v>3</v>
      </c>
      <c r="C2" s="521" t="s">
        <v>4</v>
      </c>
      <c r="D2" s="521" t="s">
        <v>5</v>
      </c>
      <c r="E2" s="521" t="s">
        <v>6</v>
      </c>
      <c r="F2" s="525" t="s">
        <v>250</v>
      </c>
      <c r="G2" s="527" t="s">
        <v>175</v>
      </c>
    </row>
    <row r="3" spans="1:9">
      <c r="A3" s="522"/>
      <c r="B3" s="522"/>
      <c r="C3" s="522"/>
      <c r="D3" s="522"/>
      <c r="E3" s="522"/>
      <c r="F3" s="526"/>
      <c r="G3" s="528"/>
    </row>
    <row r="4" spans="1:9" ht="13">
      <c r="A4" s="21"/>
      <c r="B4" s="21"/>
      <c r="C4" s="21"/>
      <c r="D4" s="21"/>
      <c r="E4" s="21"/>
      <c r="F4" s="489"/>
      <c r="G4" s="491"/>
    </row>
    <row r="5" spans="1:9" ht="13">
      <c r="A5" s="43"/>
      <c r="B5" s="258" t="s">
        <v>95</v>
      </c>
      <c r="C5" s="26" t="s">
        <v>599</v>
      </c>
      <c r="D5" s="27"/>
      <c r="E5" s="27">
        <v>0</v>
      </c>
      <c r="F5" s="7"/>
      <c r="G5" s="7"/>
    </row>
    <row r="6" spans="1:9">
      <c r="A6" s="43"/>
      <c r="B6" s="24"/>
      <c r="C6" s="29"/>
      <c r="D6" s="27"/>
      <c r="E6" s="27"/>
      <c r="F6" s="7"/>
      <c r="G6" s="7"/>
    </row>
    <row r="7" spans="1:9" ht="13">
      <c r="A7" s="43"/>
      <c r="B7" s="24" t="s">
        <v>96</v>
      </c>
      <c r="C7" s="30" t="s">
        <v>85</v>
      </c>
      <c r="D7" s="27"/>
      <c r="E7" s="27">
        <v>0</v>
      </c>
      <c r="F7" s="7"/>
      <c r="G7" s="7"/>
    </row>
    <row r="8" spans="1:9">
      <c r="A8" s="43"/>
      <c r="B8" s="24"/>
      <c r="C8" s="29"/>
      <c r="D8" s="27"/>
      <c r="E8" s="27"/>
      <c r="F8" s="7"/>
      <c r="G8" s="7"/>
    </row>
    <row r="9" spans="1:9" ht="13">
      <c r="A9" s="43"/>
      <c r="B9" s="24" t="s">
        <v>97</v>
      </c>
      <c r="C9" s="31" t="s">
        <v>98</v>
      </c>
      <c r="D9" s="27"/>
      <c r="E9" s="27">
        <v>0</v>
      </c>
      <c r="F9" s="7"/>
      <c r="G9" s="7"/>
    </row>
    <row r="10" spans="1:9" ht="25">
      <c r="A10" s="43"/>
      <c r="B10" s="24" t="s">
        <v>99</v>
      </c>
      <c r="C10" s="115" t="s">
        <v>531</v>
      </c>
      <c r="D10" s="27"/>
      <c r="E10" s="27">
        <v>0</v>
      </c>
      <c r="F10" s="7"/>
      <c r="G10" s="7"/>
    </row>
    <row r="11" spans="1:9" ht="39">
      <c r="A11" s="43"/>
      <c r="B11" s="24" t="s">
        <v>129</v>
      </c>
      <c r="C11" s="31" t="s">
        <v>100</v>
      </c>
      <c r="D11" s="27"/>
      <c r="E11" s="27">
        <v>0</v>
      </c>
      <c r="F11" s="7"/>
      <c r="G11" s="7"/>
    </row>
    <row r="12" spans="1:9">
      <c r="A12" s="43"/>
      <c r="B12" s="24"/>
      <c r="C12" s="29"/>
      <c r="D12" s="27"/>
      <c r="E12" s="27"/>
      <c r="F12" s="7"/>
      <c r="G12" s="7"/>
      <c r="I12" s="1">
        <f>SUM('4.SEWER MAINS - SEWERS'!E15:E23)</f>
        <v>4550</v>
      </c>
    </row>
    <row r="13" spans="1:9">
      <c r="A13" s="318">
        <v>3.1</v>
      </c>
      <c r="B13" s="24"/>
      <c r="C13" s="29" t="s">
        <v>101</v>
      </c>
      <c r="D13" s="27" t="s">
        <v>102</v>
      </c>
      <c r="E13" s="42">
        <f>250*H1</f>
        <v>500</v>
      </c>
      <c r="F13" s="278"/>
      <c r="G13" s="278"/>
    </row>
    <row r="14" spans="1:9">
      <c r="A14" s="318"/>
      <c r="B14" s="24"/>
      <c r="C14" s="29"/>
      <c r="D14" s="27"/>
      <c r="E14" s="27"/>
      <c r="F14" s="7"/>
      <c r="G14" s="278"/>
    </row>
    <row r="15" spans="1:9">
      <c r="A15" s="318">
        <v>3.2</v>
      </c>
      <c r="B15" s="24"/>
      <c r="C15" s="29" t="s">
        <v>103</v>
      </c>
      <c r="D15" s="27" t="s">
        <v>102</v>
      </c>
      <c r="E15" s="55">
        <v>3000</v>
      </c>
      <c r="F15" s="278"/>
      <c r="G15" s="278"/>
    </row>
    <row r="16" spans="1:9">
      <c r="A16" s="318"/>
      <c r="B16" s="24"/>
      <c r="C16" s="29"/>
      <c r="D16" s="27"/>
      <c r="E16" s="27"/>
      <c r="F16" s="7"/>
      <c r="G16" s="278"/>
    </row>
    <row r="17" spans="1:7">
      <c r="A17" s="318">
        <v>3.3</v>
      </c>
      <c r="B17" s="24"/>
      <c r="C17" s="29" t="s">
        <v>104</v>
      </c>
      <c r="D17" s="27" t="s">
        <v>102</v>
      </c>
      <c r="E17" s="42">
        <v>4500</v>
      </c>
      <c r="F17" s="278"/>
      <c r="G17" s="278"/>
    </row>
    <row r="18" spans="1:7">
      <c r="A18" s="318"/>
      <c r="B18" s="24"/>
      <c r="C18" s="29"/>
      <c r="D18" s="27"/>
      <c r="E18" s="27"/>
      <c r="F18" s="7"/>
      <c r="G18" s="278"/>
    </row>
    <row r="19" spans="1:7">
      <c r="A19" s="318">
        <v>3.4</v>
      </c>
      <c r="B19" s="24"/>
      <c r="C19" s="29" t="s">
        <v>130</v>
      </c>
      <c r="D19" s="27" t="s">
        <v>102</v>
      </c>
      <c r="E19" s="42">
        <v>2000</v>
      </c>
      <c r="F19" s="278"/>
      <c r="G19" s="278"/>
    </row>
    <row r="20" spans="1:7">
      <c r="A20" s="318"/>
      <c r="B20" s="24"/>
      <c r="C20" s="29"/>
      <c r="D20" s="27"/>
      <c r="E20" s="42"/>
      <c r="F20" s="278"/>
      <c r="G20" s="278"/>
    </row>
    <row r="21" spans="1:7">
      <c r="A21" s="318">
        <v>3.5</v>
      </c>
      <c r="B21" s="24"/>
      <c r="C21" s="115" t="s">
        <v>370</v>
      </c>
      <c r="D21" s="27" t="s">
        <v>102</v>
      </c>
      <c r="E21" s="27">
        <v>1200</v>
      </c>
      <c r="F21" s="278"/>
      <c r="G21" s="278"/>
    </row>
    <row r="22" spans="1:7">
      <c r="A22" s="318"/>
      <c r="B22" s="24"/>
      <c r="C22" s="115"/>
      <c r="D22" s="27"/>
      <c r="E22" s="27"/>
      <c r="F22" s="278"/>
      <c r="G22" s="278"/>
    </row>
    <row r="23" spans="1:7" ht="13">
      <c r="A23" s="318"/>
      <c r="B23" s="24" t="s">
        <v>131</v>
      </c>
      <c r="C23" s="31" t="s">
        <v>105</v>
      </c>
      <c r="D23" s="27"/>
      <c r="E23" s="27"/>
      <c r="F23" s="7"/>
      <c r="G23" s="278"/>
    </row>
    <row r="24" spans="1:7">
      <c r="A24" s="318"/>
      <c r="B24" s="24"/>
      <c r="C24" s="29"/>
      <c r="D24" s="27"/>
      <c r="E24" s="27"/>
      <c r="F24" s="7"/>
      <c r="G24" s="278"/>
    </row>
    <row r="25" spans="1:7">
      <c r="A25" s="318">
        <v>3.6</v>
      </c>
      <c r="B25" s="24"/>
      <c r="C25" s="115" t="s">
        <v>300</v>
      </c>
      <c r="D25" s="27" t="s">
        <v>102</v>
      </c>
      <c r="E25" s="27">
        <v>1000</v>
      </c>
      <c r="F25" s="278"/>
      <c r="G25" s="278"/>
    </row>
    <row r="26" spans="1:7">
      <c r="A26" s="318"/>
      <c r="B26" s="24"/>
      <c r="C26" s="29"/>
      <c r="D26" s="27"/>
      <c r="E26" s="27"/>
      <c r="F26" s="7"/>
      <c r="G26" s="278"/>
    </row>
    <row r="27" spans="1:7" ht="50">
      <c r="A27" s="318">
        <v>3.7</v>
      </c>
      <c r="B27" s="261" t="s">
        <v>106</v>
      </c>
      <c r="C27" s="115" t="s">
        <v>301</v>
      </c>
      <c r="D27" s="7" t="s">
        <v>102</v>
      </c>
      <c r="E27" s="34">
        <v>1</v>
      </c>
      <c r="F27" s="278"/>
      <c r="G27" s="278" t="s">
        <v>251</v>
      </c>
    </row>
    <row r="28" spans="1:7">
      <c r="A28" s="43"/>
      <c r="B28" s="24"/>
      <c r="C28" s="29"/>
      <c r="D28" s="27"/>
      <c r="E28" s="173"/>
      <c r="F28" s="173"/>
      <c r="G28" s="314"/>
    </row>
    <row r="29" spans="1:7" ht="50">
      <c r="A29" s="318">
        <v>3.8</v>
      </c>
      <c r="B29" s="24"/>
      <c r="C29" s="226" t="s">
        <v>343</v>
      </c>
      <c r="D29" s="27"/>
      <c r="E29" s="42"/>
      <c r="F29" s="278"/>
      <c r="G29" s="278"/>
    </row>
    <row r="30" spans="1:7">
      <c r="A30" s="318"/>
      <c r="B30" s="24"/>
      <c r="C30" s="435"/>
      <c r="D30" s="27"/>
      <c r="E30" s="42"/>
      <c r="F30" s="278"/>
      <c r="G30" s="278"/>
    </row>
    <row r="31" spans="1:7" ht="25">
      <c r="A31" s="318">
        <v>3.9</v>
      </c>
      <c r="B31" s="24" t="s">
        <v>345</v>
      </c>
      <c r="C31" s="306" t="s">
        <v>107</v>
      </c>
      <c r="D31" s="7" t="s">
        <v>102</v>
      </c>
      <c r="E31" s="34">
        <v>2000</v>
      </c>
      <c r="F31" s="278"/>
      <c r="G31" s="278"/>
    </row>
    <row r="32" spans="1:7">
      <c r="A32" s="318"/>
      <c r="B32" s="24"/>
      <c r="C32" s="306"/>
      <c r="D32" s="7"/>
      <c r="E32" s="34"/>
      <c r="F32" s="278"/>
      <c r="G32" s="313"/>
    </row>
    <row r="33" spans="1:7" ht="25">
      <c r="A33" s="43">
        <v>3.1</v>
      </c>
      <c r="B33" s="24"/>
      <c r="C33" s="263" t="s">
        <v>108</v>
      </c>
      <c r="D33" s="7" t="s">
        <v>102</v>
      </c>
      <c r="E33" s="34">
        <v>500</v>
      </c>
      <c r="F33" s="278"/>
      <c r="G33" s="278"/>
    </row>
    <row r="34" spans="1:7">
      <c r="A34" s="318"/>
      <c r="B34" s="24"/>
      <c r="C34" s="29"/>
      <c r="D34" s="27"/>
      <c r="E34" s="154"/>
      <c r="F34" s="314"/>
      <c r="G34" s="309"/>
    </row>
    <row r="35" spans="1:7" ht="37.5">
      <c r="A35" s="43">
        <v>3.11</v>
      </c>
      <c r="B35" s="24" t="s">
        <v>132</v>
      </c>
      <c r="C35" s="115" t="s">
        <v>133</v>
      </c>
      <c r="D35" s="7" t="s">
        <v>102</v>
      </c>
      <c r="E35" s="34">
        <v>1</v>
      </c>
      <c r="F35" s="278"/>
      <c r="G35" s="313" t="s">
        <v>251</v>
      </c>
    </row>
    <row r="36" spans="1:7">
      <c r="A36" s="43"/>
      <c r="B36" s="24"/>
      <c r="C36" s="29"/>
      <c r="D36" s="27"/>
      <c r="E36" s="173"/>
      <c r="F36" s="173"/>
      <c r="G36" s="314"/>
    </row>
    <row r="37" spans="1:7" ht="13">
      <c r="A37" s="43"/>
      <c r="B37" s="24" t="s">
        <v>131</v>
      </c>
      <c r="C37" s="31" t="s">
        <v>109</v>
      </c>
      <c r="D37" s="27"/>
      <c r="E37" s="173">
        <v>0</v>
      </c>
      <c r="F37" s="173"/>
      <c r="G37" s="314"/>
    </row>
    <row r="38" spans="1:7">
      <c r="A38" s="43"/>
      <c r="B38" s="24"/>
      <c r="C38" s="29"/>
      <c r="D38" s="27"/>
      <c r="E38" s="173"/>
      <c r="F38" s="173"/>
      <c r="G38" s="314"/>
    </row>
    <row r="39" spans="1:7">
      <c r="A39" s="43">
        <v>3.12</v>
      </c>
      <c r="B39" s="24"/>
      <c r="C39" s="115" t="s">
        <v>532</v>
      </c>
      <c r="D39" s="27" t="s">
        <v>102</v>
      </c>
      <c r="E39" s="181">
        <v>100</v>
      </c>
      <c r="F39" s="173"/>
      <c r="G39" s="278"/>
    </row>
    <row r="40" spans="1:7">
      <c r="A40" s="43"/>
      <c r="B40" s="24"/>
      <c r="C40" s="29"/>
      <c r="D40" s="27"/>
      <c r="E40" s="173"/>
      <c r="F40" s="173"/>
      <c r="G40" s="314"/>
    </row>
    <row r="41" spans="1:7" ht="50">
      <c r="A41" s="43">
        <v>3.13</v>
      </c>
      <c r="B41" s="24" t="s">
        <v>106</v>
      </c>
      <c r="C41" s="115" t="s">
        <v>533</v>
      </c>
      <c r="D41" s="7" t="s">
        <v>102</v>
      </c>
      <c r="E41" s="35">
        <v>150</v>
      </c>
      <c r="F41" s="7"/>
      <c r="G41" s="278"/>
    </row>
    <row r="42" spans="1:7">
      <c r="A42" s="43"/>
      <c r="B42" s="24"/>
      <c r="C42" s="29"/>
      <c r="D42" s="27"/>
      <c r="E42" s="173"/>
      <c r="F42" s="173"/>
      <c r="G42" s="314"/>
    </row>
    <row r="43" spans="1:7" ht="13">
      <c r="A43" s="43"/>
      <c r="B43" s="24" t="s">
        <v>110</v>
      </c>
      <c r="C43" s="31" t="s">
        <v>111</v>
      </c>
      <c r="D43" s="27"/>
      <c r="E43" s="173">
        <v>0</v>
      </c>
      <c r="F43" s="173"/>
      <c r="G43" s="314"/>
    </row>
    <row r="44" spans="1:7">
      <c r="A44" s="43"/>
      <c r="B44" s="24"/>
      <c r="C44" s="29"/>
      <c r="D44" s="27"/>
      <c r="E44" s="173"/>
      <c r="F44" s="173"/>
      <c r="G44" s="314"/>
    </row>
    <row r="45" spans="1:7" ht="13">
      <c r="A45" s="43"/>
      <c r="B45" s="24" t="s">
        <v>134</v>
      </c>
      <c r="C45" s="31" t="s">
        <v>112</v>
      </c>
      <c r="D45" s="27"/>
      <c r="E45" s="173">
        <v>0</v>
      </c>
      <c r="F45" s="173"/>
      <c r="G45" s="314"/>
    </row>
    <row r="46" spans="1:7">
      <c r="A46" s="43"/>
      <c r="B46" s="24"/>
      <c r="C46" s="29"/>
      <c r="D46" s="27"/>
      <c r="E46" s="173"/>
      <c r="F46" s="173"/>
      <c r="G46" s="314"/>
    </row>
    <row r="47" spans="1:7">
      <c r="A47" s="43">
        <v>3.14</v>
      </c>
      <c r="B47" s="24"/>
      <c r="C47" s="29" t="s">
        <v>135</v>
      </c>
      <c r="D47" s="27" t="s">
        <v>102</v>
      </c>
      <c r="E47" s="173">
        <v>1</v>
      </c>
      <c r="F47" s="173"/>
      <c r="G47" s="314" t="s">
        <v>251</v>
      </c>
    </row>
    <row r="48" spans="1:7">
      <c r="A48" s="43"/>
      <c r="B48" s="24"/>
      <c r="C48" s="29"/>
      <c r="D48" s="27"/>
      <c r="E48" s="173"/>
      <c r="F48" s="173"/>
      <c r="G48" s="314"/>
    </row>
    <row r="49" spans="1:7" s="56" customFormat="1">
      <c r="A49" s="43">
        <v>3.15</v>
      </c>
      <c r="B49" s="24"/>
      <c r="C49" s="115" t="s">
        <v>369</v>
      </c>
      <c r="D49" s="27" t="s">
        <v>102</v>
      </c>
      <c r="E49" s="173">
        <v>6000</v>
      </c>
      <c r="F49" s="314"/>
      <c r="G49" s="278">
        <f>F49*E49</f>
        <v>0</v>
      </c>
    </row>
    <row r="50" spans="1:7" s="56" customFormat="1">
      <c r="A50" s="43"/>
      <c r="B50" s="24"/>
      <c r="C50" s="29"/>
      <c r="D50" s="27"/>
      <c r="E50" s="173"/>
      <c r="F50" s="315"/>
      <c r="G50" s="385"/>
    </row>
    <row r="51" spans="1:7">
      <c r="A51" s="43">
        <v>3.16</v>
      </c>
      <c r="B51" s="24" t="s">
        <v>113</v>
      </c>
      <c r="C51" s="115" t="s">
        <v>493</v>
      </c>
      <c r="D51" s="27" t="s">
        <v>102</v>
      </c>
      <c r="E51" s="173">
        <v>3000</v>
      </c>
      <c r="F51" s="314"/>
      <c r="G51" s="278">
        <f>F51*E51</f>
        <v>0</v>
      </c>
    </row>
    <row r="52" spans="1:7">
      <c r="A52" s="43"/>
      <c r="B52" s="24"/>
      <c r="C52" s="29"/>
      <c r="D52" s="27"/>
      <c r="E52" s="27"/>
      <c r="F52" s="7"/>
      <c r="G52" s="278"/>
    </row>
    <row r="53" spans="1:7" ht="26">
      <c r="A53" s="43"/>
      <c r="B53" s="24" t="s">
        <v>214</v>
      </c>
      <c r="C53" s="31" t="s">
        <v>317</v>
      </c>
      <c r="D53" s="27"/>
      <c r="E53" s="27"/>
      <c r="F53" s="7"/>
      <c r="G53" s="278"/>
    </row>
    <row r="54" spans="1:7">
      <c r="A54" s="43"/>
      <c r="B54" s="24"/>
      <c r="C54" s="29"/>
      <c r="D54" s="27"/>
      <c r="E54" s="27"/>
      <c r="F54" s="7"/>
      <c r="G54" s="278"/>
    </row>
    <row r="55" spans="1:7" ht="13">
      <c r="A55" s="43"/>
      <c r="B55" s="24"/>
      <c r="C55" s="31" t="s">
        <v>114</v>
      </c>
      <c r="D55" s="27"/>
      <c r="E55" s="27"/>
      <c r="F55" s="7"/>
      <c r="G55" s="278"/>
    </row>
    <row r="56" spans="1:7">
      <c r="A56" s="43"/>
      <c r="B56" s="24"/>
      <c r="C56" s="29"/>
      <c r="D56" s="27"/>
      <c r="E56" s="27"/>
      <c r="F56" s="7"/>
      <c r="G56" s="278"/>
    </row>
    <row r="57" spans="1:7">
      <c r="A57" s="43">
        <v>3.17</v>
      </c>
      <c r="B57" s="24"/>
      <c r="C57" s="115" t="s">
        <v>319</v>
      </c>
      <c r="D57" s="27" t="s">
        <v>127</v>
      </c>
      <c r="E57" s="27">
        <f>150*H1</f>
        <v>300</v>
      </c>
      <c r="F57" s="278"/>
      <c r="G57" s="278">
        <f>F57*E57</f>
        <v>0</v>
      </c>
    </row>
    <row r="58" spans="1:7">
      <c r="A58" s="43"/>
      <c r="B58" s="24"/>
      <c r="C58" s="29"/>
      <c r="D58" s="27"/>
      <c r="E58" s="27"/>
      <c r="F58" s="7"/>
      <c r="G58" s="278"/>
    </row>
    <row r="59" spans="1:7">
      <c r="A59" s="43">
        <v>3.18</v>
      </c>
      <c r="B59" s="24"/>
      <c r="C59" s="115" t="s">
        <v>320</v>
      </c>
      <c r="D59" s="27" t="s">
        <v>93</v>
      </c>
      <c r="E59" s="27">
        <v>90</v>
      </c>
      <c r="F59" s="278"/>
      <c r="G59" s="278">
        <f>F59*E59</f>
        <v>0</v>
      </c>
    </row>
    <row r="60" spans="1:7">
      <c r="A60" s="43"/>
      <c r="B60" s="24"/>
      <c r="C60" s="29"/>
      <c r="D60" s="27"/>
      <c r="E60" s="32"/>
      <c r="F60" s="7"/>
      <c r="G60" s="278"/>
    </row>
    <row r="61" spans="1:7">
      <c r="A61" s="43">
        <v>3.19</v>
      </c>
      <c r="B61" s="24"/>
      <c r="C61" s="115" t="s">
        <v>321</v>
      </c>
      <c r="D61" s="27" t="s">
        <v>93</v>
      </c>
      <c r="E61" s="32">
        <v>50</v>
      </c>
      <c r="F61" s="7"/>
      <c r="G61" s="278">
        <f>F61*E61</f>
        <v>0</v>
      </c>
    </row>
    <row r="62" spans="1:7">
      <c r="A62" s="248"/>
      <c r="B62" s="259"/>
      <c r="C62" s="57"/>
      <c r="D62" s="58"/>
      <c r="E62" s="58"/>
      <c r="F62" s="7"/>
      <c r="G62" s="278"/>
    </row>
    <row r="63" spans="1:7">
      <c r="A63" s="43">
        <v>3.2</v>
      </c>
      <c r="B63" s="24"/>
      <c r="C63" s="115" t="s">
        <v>322</v>
      </c>
      <c r="D63" s="27" t="s">
        <v>93</v>
      </c>
      <c r="E63" s="27">
        <v>50</v>
      </c>
      <c r="F63" s="278"/>
      <c r="G63" s="278">
        <f>F63*E63</f>
        <v>0</v>
      </c>
    </row>
    <row r="64" spans="1:7">
      <c r="A64" s="43"/>
      <c r="B64" s="24"/>
      <c r="C64" s="115"/>
      <c r="D64" s="27"/>
      <c r="E64" s="27"/>
      <c r="F64" s="278"/>
      <c r="G64" s="278"/>
    </row>
    <row r="65" spans="1:7">
      <c r="A65" s="43">
        <v>3.21</v>
      </c>
      <c r="B65" s="24"/>
      <c r="C65" s="115" t="s">
        <v>323</v>
      </c>
      <c r="D65" s="27" t="s">
        <v>93</v>
      </c>
      <c r="E65" s="32">
        <v>50</v>
      </c>
      <c r="F65" s="278"/>
      <c r="G65" s="278">
        <f>F65*E65</f>
        <v>0</v>
      </c>
    </row>
    <row r="66" spans="1:7">
      <c r="A66" s="248"/>
      <c r="B66" s="259"/>
      <c r="C66" s="57"/>
      <c r="D66" s="58"/>
      <c r="E66" s="58"/>
      <c r="F66" s="7"/>
      <c r="G66" s="278"/>
    </row>
    <row r="67" spans="1:7">
      <c r="A67" s="43">
        <v>3.22</v>
      </c>
      <c r="B67" s="24"/>
      <c r="C67" s="115" t="s">
        <v>324</v>
      </c>
      <c r="D67" s="27" t="s">
        <v>93</v>
      </c>
      <c r="E67" s="27">
        <v>50</v>
      </c>
      <c r="F67" s="7"/>
      <c r="G67" s="278">
        <f>F67*E67</f>
        <v>0</v>
      </c>
    </row>
    <row r="68" spans="1:7">
      <c r="A68" s="248"/>
      <c r="B68" s="259"/>
      <c r="C68" s="57"/>
      <c r="D68" s="58"/>
      <c r="E68" s="58"/>
      <c r="F68" s="7"/>
      <c r="G68" s="278"/>
    </row>
    <row r="69" spans="1:7">
      <c r="A69" s="43">
        <v>3.23</v>
      </c>
      <c r="B69" s="24"/>
      <c r="C69" s="115" t="s">
        <v>325</v>
      </c>
      <c r="D69" s="27" t="s">
        <v>93</v>
      </c>
      <c r="E69" s="27">
        <v>5</v>
      </c>
      <c r="F69" s="7"/>
      <c r="G69" s="278">
        <f>F69*E69</f>
        <v>0</v>
      </c>
    </row>
    <row r="70" spans="1:7">
      <c r="A70" s="43"/>
      <c r="B70" s="24"/>
      <c r="C70" s="29"/>
      <c r="D70" s="27"/>
      <c r="E70" s="27"/>
      <c r="F70" s="7"/>
      <c r="G70" s="278"/>
    </row>
    <row r="71" spans="1:7">
      <c r="A71" s="43">
        <v>3.24</v>
      </c>
      <c r="B71" s="24"/>
      <c r="C71" s="115" t="s">
        <v>326</v>
      </c>
      <c r="D71" s="27" t="s">
        <v>93</v>
      </c>
      <c r="E71" s="32">
        <v>5</v>
      </c>
      <c r="F71" s="7"/>
      <c r="G71" s="278">
        <f>F71*E71</f>
        <v>0</v>
      </c>
    </row>
    <row r="72" spans="1:7">
      <c r="A72" s="43"/>
      <c r="B72" s="24"/>
      <c r="C72" s="115"/>
      <c r="D72" s="27"/>
      <c r="E72" s="32"/>
      <c r="F72" s="7"/>
      <c r="G72" s="278"/>
    </row>
    <row r="73" spans="1:7">
      <c r="A73" s="43"/>
      <c r="B73" s="24"/>
      <c r="C73" s="115"/>
      <c r="D73" s="27"/>
      <c r="E73" s="27"/>
      <c r="F73" s="278"/>
      <c r="G73" s="278"/>
    </row>
    <row r="74" spans="1:7" s="48" customFormat="1" ht="13">
      <c r="A74" s="336" t="s">
        <v>40</v>
      </c>
      <c r="B74" s="99"/>
      <c r="C74" s="46"/>
      <c r="D74" s="47"/>
      <c r="E74" s="47"/>
      <c r="F74" s="316"/>
      <c r="G74" s="386">
        <f>SUM(G13:G73)</f>
        <v>0</v>
      </c>
    </row>
    <row r="75" spans="1:7" s="48" customFormat="1" ht="13">
      <c r="A75" s="270" t="s">
        <v>41</v>
      </c>
      <c r="B75" s="260"/>
      <c r="C75" s="51"/>
      <c r="D75" s="52"/>
      <c r="E75" s="52"/>
      <c r="F75" s="316"/>
      <c r="G75" s="386">
        <f>G74</f>
        <v>0</v>
      </c>
    </row>
    <row r="76" spans="1:7">
      <c r="A76" s="268"/>
      <c r="B76" s="24"/>
      <c r="C76" s="29"/>
      <c r="D76" s="27"/>
      <c r="E76" s="27"/>
      <c r="F76" s="317"/>
      <c r="G76" s="387"/>
    </row>
    <row r="77" spans="1:7" ht="13">
      <c r="A77" s="43"/>
      <c r="B77" s="24"/>
      <c r="C77" s="31" t="s">
        <v>124</v>
      </c>
      <c r="D77" s="27"/>
      <c r="E77" s="27"/>
      <c r="F77" s="7"/>
      <c r="G77" s="278"/>
    </row>
    <row r="78" spans="1:7">
      <c r="A78" s="43"/>
      <c r="B78" s="24"/>
      <c r="C78" s="29"/>
      <c r="D78" s="27"/>
      <c r="E78" s="27"/>
      <c r="F78" s="7"/>
      <c r="G78" s="278"/>
    </row>
    <row r="79" spans="1:7">
      <c r="A79" s="43">
        <v>3.25</v>
      </c>
      <c r="B79" s="24"/>
      <c r="C79" s="29" t="s">
        <v>115</v>
      </c>
      <c r="D79" s="27" t="s">
        <v>91</v>
      </c>
      <c r="E79" s="27">
        <v>2000</v>
      </c>
      <c r="F79" s="278"/>
      <c r="G79" s="278">
        <f>F79*E79</f>
        <v>0</v>
      </c>
    </row>
    <row r="80" spans="1:7">
      <c r="A80" s="43"/>
      <c r="B80" s="24"/>
      <c r="C80" s="29"/>
      <c r="D80" s="27"/>
      <c r="E80" s="27"/>
      <c r="F80" s="7"/>
      <c r="G80" s="278"/>
    </row>
    <row r="81" spans="1:7">
      <c r="A81" s="43">
        <v>3.26</v>
      </c>
      <c r="B81" s="24"/>
      <c r="C81" s="29" t="s">
        <v>116</v>
      </c>
      <c r="D81" s="27" t="s">
        <v>91</v>
      </c>
      <c r="E81" s="32">
        <v>500</v>
      </c>
      <c r="F81" s="278"/>
      <c r="G81" s="278">
        <f>F81*E81</f>
        <v>0</v>
      </c>
    </row>
    <row r="82" spans="1:7">
      <c r="A82" s="43"/>
      <c r="B82" s="24"/>
      <c r="C82" s="29"/>
      <c r="D82" s="27"/>
      <c r="E82" s="27"/>
      <c r="F82" s="278"/>
      <c r="G82" s="278"/>
    </row>
    <row r="83" spans="1:7">
      <c r="A83" s="43">
        <v>3.27</v>
      </c>
      <c r="B83" s="24"/>
      <c r="C83" s="29" t="s">
        <v>117</v>
      </c>
      <c r="D83" s="27" t="s">
        <v>91</v>
      </c>
      <c r="E83" s="32">
        <v>1000</v>
      </c>
      <c r="F83" s="278"/>
      <c r="G83" s="278">
        <f>F83*E83</f>
        <v>0</v>
      </c>
    </row>
    <row r="84" spans="1:7">
      <c r="A84" s="43"/>
      <c r="B84" s="24"/>
      <c r="C84" s="29"/>
      <c r="D84" s="27"/>
      <c r="E84" s="27"/>
      <c r="F84" s="278"/>
      <c r="G84" s="278"/>
    </row>
    <row r="85" spans="1:7">
      <c r="A85" s="43">
        <v>3.28</v>
      </c>
      <c r="B85" s="24"/>
      <c r="C85" s="29" t="s">
        <v>118</v>
      </c>
      <c r="D85" s="27" t="s">
        <v>91</v>
      </c>
      <c r="E85" s="32">
        <v>1000</v>
      </c>
      <c r="F85" s="278"/>
      <c r="G85" s="278">
        <f>F85*E85</f>
        <v>0</v>
      </c>
    </row>
    <row r="86" spans="1:7">
      <c r="A86" s="43"/>
      <c r="B86" s="24"/>
      <c r="C86" s="29"/>
      <c r="D86" s="27"/>
      <c r="E86" s="27"/>
      <c r="F86" s="278"/>
      <c r="G86" s="278"/>
    </row>
    <row r="87" spans="1:7">
      <c r="A87" s="43">
        <v>3.29</v>
      </c>
      <c r="B87" s="24"/>
      <c r="C87" s="29" t="s">
        <v>119</v>
      </c>
      <c r="D87" s="27" t="s">
        <v>91</v>
      </c>
      <c r="E87" s="32">
        <v>500</v>
      </c>
      <c r="F87" s="278"/>
      <c r="G87" s="278">
        <f>F87*E87</f>
        <v>0</v>
      </c>
    </row>
    <row r="88" spans="1:7">
      <c r="A88" s="43"/>
      <c r="B88" s="24"/>
      <c r="C88" s="29"/>
      <c r="D88" s="27"/>
      <c r="E88" s="27"/>
      <c r="F88" s="278"/>
      <c r="G88" s="278"/>
    </row>
    <row r="89" spans="1:7">
      <c r="A89" s="43">
        <v>3.3</v>
      </c>
      <c r="B89" s="24"/>
      <c r="C89" s="29" t="s">
        <v>120</v>
      </c>
      <c r="D89" s="27" t="s">
        <v>91</v>
      </c>
      <c r="E89" s="32">
        <v>500</v>
      </c>
      <c r="F89" s="278"/>
      <c r="G89" s="278">
        <f>F89*E89</f>
        <v>0</v>
      </c>
    </row>
    <row r="90" spans="1:7">
      <c r="A90" s="43"/>
      <c r="B90" s="24"/>
      <c r="C90" s="29"/>
      <c r="D90" s="27"/>
      <c r="E90" s="27"/>
      <c r="F90" s="278"/>
      <c r="G90" s="278"/>
    </row>
    <row r="91" spans="1:7">
      <c r="A91" s="43">
        <v>3.31</v>
      </c>
      <c r="B91" s="24"/>
      <c r="C91" s="29" t="s">
        <v>121</v>
      </c>
      <c r="D91" s="27" t="s">
        <v>91</v>
      </c>
      <c r="E91" s="32">
        <v>500</v>
      </c>
      <c r="F91" s="278"/>
      <c r="G91" s="278">
        <f>F91*E91</f>
        <v>0</v>
      </c>
    </row>
    <row r="92" spans="1:7">
      <c r="A92" s="43"/>
      <c r="B92" s="24"/>
      <c r="C92" s="29"/>
      <c r="D92" s="27"/>
      <c r="E92" s="27"/>
      <c r="F92" s="278"/>
      <c r="G92" s="278"/>
    </row>
    <row r="93" spans="1:7">
      <c r="A93" s="43">
        <v>3.32</v>
      </c>
      <c r="B93" s="24"/>
      <c r="C93" s="29" t="s">
        <v>122</v>
      </c>
      <c r="D93" s="27" t="s">
        <v>91</v>
      </c>
      <c r="E93" s="32">
        <v>1</v>
      </c>
      <c r="F93" s="278"/>
      <c r="G93" s="278" t="s">
        <v>251</v>
      </c>
    </row>
    <row r="94" spans="1:7">
      <c r="A94" s="43"/>
      <c r="B94" s="24"/>
      <c r="C94" s="29"/>
      <c r="D94" s="27"/>
      <c r="E94" s="27"/>
      <c r="F94" s="278"/>
      <c r="G94" s="278"/>
    </row>
    <row r="95" spans="1:7">
      <c r="A95" s="43">
        <v>3.33</v>
      </c>
      <c r="B95" s="24"/>
      <c r="C95" s="29" t="s">
        <v>123</v>
      </c>
      <c r="D95" s="27" t="s">
        <v>91</v>
      </c>
      <c r="E95" s="32">
        <v>1</v>
      </c>
      <c r="F95" s="278"/>
      <c r="G95" s="278" t="s">
        <v>251</v>
      </c>
    </row>
    <row r="96" spans="1:7">
      <c r="A96" s="43"/>
      <c r="B96" s="24"/>
      <c r="C96" s="29"/>
      <c r="D96" s="27"/>
      <c r="E96" s="27"/>
      <c r="F96" s="7"/>
      <c r="G96" s="278"/>
    </row>
    <row r="97" spans="1:7" ht="13">
      <c r="A97" s="249"/>
      <c r="B97" s="261" t="s">
        <v>125</v>
      </c>
      <c r="C97" s="31" t="s">
        <v>126</v>
      </c>
      <c r="D97" s="252"/>
      <c r="E97" s="252">
        <v>0</v>
      </c>
      <c r="F97" s="183"/>
      <c r="G97" s="313"/>
    </row>
    <row r="98" spans="1:7">
      <c r="A98" s="249"/>
      <c r="B98" s="261"/>
      <c r="C98" s="115"/>
      <c r="D98" s="252"/>
      <c r="E98" s="252"/>
      <c r="F98" s="183"/>
      <c r="G98" s="313"/>
    </row>
    <row r="99" spans="1:7" ht="52">
      <c r="A99" s="271"/>
      <c r="B99" s="261" t="s">
        <v>136</v>
      </c>
      <c r="C99" s="31" t="s">
        <v>367</v>
      </c>
      <c r="D99" s="252"/>
      <c r="E99" s="252">
        <v>0</v>
      </c>
      <c r="F99" s="183"/>
      <c r="G99" s="313"/>
    </row>
    <row r="100" spans="1:7" ht="13">
      <c r="A100" s="271"/>
      <c r="B100" s="261"/>
      <c r="C100" s="5" t="s">
        <v>56</v>
      </c>
      <c r="D100" s="252"/>
      <c r="E100" s="252"/>
      <c r="F100" s="183"/>
      <c r="G100" s="313"/>
    </row>
    <row r="101" spans="1:7" ht="50">
      <c r="A101" s="271">
        <v>3.34</v>
      </c>
      <c r="B101" s="261"/>
      <c r="C101" s="253" t="s">
        <v>363</v>
      </c>
      <c r="D101" s="183" t="s">
        <v>423</v>
      </c>
      <c r="E101" s="183">
        <f>4500/2</f>
        <v>2250</v>
      </c>
      <c r="F101" s="313"/>
      <c r="G101" s="278">
        <f>F101*E101</f>
        <v>0</v>
      </c>
    </row>
    <row r="102" spans="1:7">
      <c r="A102" s="271"/>
      <c r="B102" s="261"/>
      <c r="C102" s="253"/>
      <c r="D102" s="183"/>
      <c r="E102" s="183"/>
      <c r="F102" s="183"/>
      <c r="G102" s="313"/>
    </row>
    <row r="103" spans="1:7" ht="25">
      <c r="A103" s="271">
        <v>3.35</v>
      </c>
      <c r="B103" s="261" t="s">
        <v>56</v>
      </c>
      <c r="C103" s="253" t="s">
        <v>365</v>
      </c>
      <c r="D103" s="183" t="s">
        <v>423</v>
      </c>
      <c r="E103" s="183">
        <f>4500/2</f>
        <v>2250</v>
      </c>
      <c r="F103" s="313"/>
      <c r="G103" s="278">
        <f>F103*E103</f>
        <v>0</v>
      </c>
    </row>
    <row r="104" spans="1:7">
      <c r="A104" s="271"/>
      <c r="B104" s="261"/>
      <c r="C104" s="253"/>
      <c r="D104" s="183"/>
      <c r="E104" s="183"/>
      <c r="F104" s="313"/>
      <c r="G104" s="313"/>
    </row>
    <row r="105" spans="1:7" ht="25">
      <c r="A105" s="271"/>
      <c r="B105" s="261"/>
      <c r="C105" s="253" t="s">
        <v>349</v>
      </c>
      <c r="D105" s="183" t="s">
        <v>423</v>
      </c>
      <c r="E105" s="183">
        <f>4500/2</f>
        <v>2250</v>
      </c>
      <c r="F105" s="183"/>
      <c r="G105" s="278">
        <f>F105*E105</f>
        <v>0</v>
      </c>
    </row>
    <row r="106" spans="1:7">
      <c r="A106" s="271"/>
      <c r="B106" s="261"/>
      <c r="C106" s="253"/>
      <c r="D106" s="192"/>
      <c r="E106" s="192"/>
      <c r="F106" s="192"/>
      <c r="G106" s="309"/>
    </row>
    <row r="107" spans="1:7">
      <c r="A107" s="271">
        <v>3.36</v>
      </c>
      <c r="B107" s="261"/>
      <c r="C107" s="253" t="s">
        <v>294</v>
      </c>
      <c r="D107" s="192" t="s">
        <v>246</v>
      </c>
      <c r="E107" s="254">
        <v>1.5</v>
      </c>
      <c r="F107" s="309"/>
      <c r="G107" s="314">
        <f>F107*E107</f>
        <v>0</v>
      </c>
    </row>
    <row r="108" spans="1:7">
      <c r="A108" s="271"/>
      <c r="B108" s="261"/>
      <c r="C108" s="253"/>
      <c r="D108" s="192"/>
      <c r="E108" s="254"/>
      <c r="F108" s="192"/>
      <c r="G108" s="309"/>
    </row>
    <row r="109" spans="1:7">
      <c r="A109" s="271">
        <v>3.37</v>
      </c>
      <c r="B109" s="261"/>
      <c r="C109" s="253" t="s">
        <v>295</v>
      </c>
      <c r="D109" s="192" t="s">
        <v>246</v>
      </c>
      <c r="E109" s="254">
        <v>1.5</v>
      </c>
      <c r="F109" s="309"/>
      <c r="G109" s="314">
        <f>F109*E109</f>
        <v>0</v>
      </c>
    </row>
    <row r="110" spans="1:7">
      <c r="A110" s="271"/>
      <c r="B110" s="261"/>
      <c r="C110" s="253"/>
      <c r="D110" s="192"/>
      <c r="E110" s="254"/>
      <c r="F110" s="192"/>
      <c r="G110" s="309"/>
    </row>
    <row r="111" spans="1:7" ht="37.5">
      <c r="A111" s="271">
        <v>3.38</v>
      </c>
      <c r="B111" s="261"/>
      <c r="C111" s="255" t="s">
        <v>364</v>
      </c>
      <c r="D111" s="183" t="s">
        <v>213</v>
      </c>
      <c r="E111" s="456">
        <v>1000</v>
      </c>
      <c r="F111" s="313"/>
      <c r="G111" s="278">
        <f>F111*E111</f>
        <v>0</v>
      </c>
    </row>
    <row r="112" spans="1:7">
      <c r="A112" s="271"/>
      <c r="B112" s="261"/>
      <c r="C112" s="255"/>
      <c r="D112" s="183"/>
      <c r="E112" s="456"/>
      <c r="F112" s="313"/>
      <c r="G112" s="313"/>
    </row>
    <row r="113" spans="1:7" ht="37.5">
      <c r="A113" s="271">
        <v>3.39</v>
      </c>
      <c r="B113" s="261"/>
      <c r="C113" s="253" t="s">
        <v>435</v>
      </c>
      <c r="D113" s="183" t="s">
        <v>213</v>
      </c>
      <c r="E113" s="456">
        <v>500</v>
      </c>
      <c r="F113" s="313"/>
      <c r="G113" s="278">
        <f>F113*E113</f>
        <v>0</v>
      </c>
    </row>
    <row r="114" spans="1:7">
      <c r="A114" s="271"/>
      <c r="B114" s="261"/>
      <c r="C114" s="255"/>
      <c r="D114" s="192"/>
      <c r="E114" s="254"/>
      <c r="F114" s="309"/>
      <c r="G114" s="309"/>
    </row>
    <row r="115" spans="1:7">
      <c r="A115" s="276"/>
      <c r="B115" s="261" t="s">
        <v>333</v>
      </c>
      <c r="C115" s="255" t="s">
        <v>334</v>
      </c>
      <c r="D115" s="252"/>
      <c r="E115" s="252"/>
      <c r="F115" s="183"/>
      <c r="G115" s="434"/>
    </row>
    <row r="116" spans="1:7">
      <c r="A116" s="276"/>
      <c r="B116" s="261"/>
      <c r="C116" s="255"/>
      <c r="D116" s="252"/>
      <c r="E116" s="252"/>
      <c r="F116" s="183"/>
      <c r="G116" s="388"/>
    </row>
    <row r="117" spans="1:7">
      <c r="A117" s="276">
        <v>3.4</v>
      </c>
      <c r="B117" s="261"/>
      <c r="C117" s="255" t="s">
        <v>347</v>
      </c>
      <c r="D117" s="252" t="s">
        <v>128</v>
      </c>
      <c r="E117" s="252">
        <v>1000</v>
      </c>
      <c r="F117" s="309"/>
      <c r="G117" s="278">
        <f>F117*E117</f>
        <v>0</v>
      </c>
    </row>
    <row r="118" spans="1:7">
      <c r="A118" s="43"/>
      <c r="B118" s="182"/>
      <c r="C118" s="182"/>
      <c r="D118" s="239"/>
      <c r="E118" s="239"/>
      <c r="F118" s="239"/>
      <c r="G118" s="239"/>
    </row>
    <row r="119" spans="1:7" ht="63">
      <c r="A119" s="43"/>
      <c r="B119" s="261" t="s">
        <v>335</v>
      </c>
      <c r="C119" s="253" t="s">
        <v>422</v>
      </c>
      <c r="D119" s="232"/>
      <c r="E119" s="232"/>
      <c r="F119" s="183"/>
      <c r="G119" s="232"/>
    </row>
    <row r="120" spans="1:7">
      <c r="A120" s="43"/>
      <c r="B120" s="253"/>
      <c r="C120" s="253"/>
      <c r="D120" s="232"/>
      <c r="E120" s="232"/>
      <c r="F120" s="183"/>
      <c r="G120" s="232"/>
    </row>
    <row r="121" spans="1:7" ht="13">
      <c r="A121" s="43"/>
      <c r="B121" s="253" t="s">
        <v>336</v>
      </c>
      <c r="C121" s="247" t="s">
        <v>362</v>
      </c>
      <c r="D121" s="232"/>
      <c r="E121" s="232"/>
      <c r="F121" s="232"/>
      <c r="G121" s="232"/>
    </row>
    <row r="122" spans="1:7" ht="13">
      <c r="A122" s="43"/>
      <c r="B122" s="253"/>
      <c r="C122" s="247"/>
      <c r="D122" s="232"/>
      <c r="E122" s="232"/>
      <c r="F122" s="232"/>
      <c r="G122" s="232"/>
    </row>
    <row r="123" spans="1:7" ht="25">
      <c r="A123" s="43">
        <v>3.41</v>
      </c>
      <c r="B123" s="253" t="s">
        <v>356</v>
      </c>
      <c r="C123" s="256" t="s">
        <v>351</v>
      </c>
      <c r="D123" s="272" t="s">
        <v>302</v>
      </c>
      <c r="E123" s="272">
        <v>1300</v>
      </c>
      <c r="F123" s="313"/>
      <c r="G123" s="278">
        <f>F123*E123</f>
        <v>0</v>
      </c>
    </row>
    <row r="124" spans="1:7">
      <c r="A124" s="43"/>
      <c r="B124" s="253" t="s">
        <v>341</v>
      </c>
      <c r="C124" s="240"/>
      <c r="D124" s="232"/>
      <c r="E124" s="232"/>
      <c r="F124" s="232"/>
      <c r="G124" s="232"/>
    </row>
    <row r="125" spans="1:7">
      <c r="A125" s="43"/>
      <c r="B125" s="253"/>
      <c r="C125" s="240"/>
      <c r="D125" s="232"/>
      <c r="E125" s="232"/>
      <c r="F125" s="232"/>
      <c r="G125" s="278">
        <f>F125*E125</f>
        <v>0</v>
      </c>
    </row>
    <row r="126" spans="1:7">
      <c r="A126" s="43">
        <v>3.42</v>
      </c>
      <c r="B126" s="253" t="s">
        <v>356</v>
      </c>
      <c r="C126" s="240" t="s">
        <v>352</v>
      </c>
      <c r="D126" s="192" t="s">
        <v>128</v>
      </c>
      <c r="E126" s="254">
        <v>1100</v>
      </c>
      <c r="F126" s="309"/>
      <c r="G126" s="278">
        <f>F126*E126</f>
        <v>0</v>
      </c>
    </row>
    <row r="127" spans="1:7">
      <c r="A127" s="43"/>
      <c r="B127" s="253"/>
      <c r="C127" s="240"/>
      <c r="D127" s="232"/>
      <c r="E127" s="232"/>
      <c r="F127" s="232"/>
      <c r="G127" s="278"/>
    </row>
    <row r="128" spans="1:7">
      <c r="A128" s="43"/>
      <c r="B128" s="253"/>
      <c r="C128" s="240"/>
      <c r="D128" s="232"/>
      <c r="E128" s="232"/>
      <c r="F128" s="232"/>
      <c r="G128" s="278"/>
    </row>
    <row r="129" spans="1:7">
      <c r="A129" s="43"/>
      <c r="B129" s="253"/>
      <c r="C129" s="240"/>
      <c r="D129" s="232"/>
      <c r="E129" s="232"/>
      <c r="F129" s="232"/>
      <c r="G129" s="278"/>
    </row>
    <row r="130" spans="1:7">
      <c r="A130" s="43"/>
      <c r="B130" s="253"/>
      <c r="C130" s="240"/>
      <c r="D130" s="232"/>
      <c r="E130" s="232"/>
      <c r="F130" s="232"/>
      <c r="G130" s="278"/>
    </row>
    <row r="131" spans="1:7">
      <c r="A131" s="43"/>
      <c r="B131" s="253"/>
      <c r="C131" s="240"/>
      <c r="D131" s="232"/>
      <c r="E131" s="232"/>
      <c r="F131" s="232"/>
      <c r="G131" s="278"/>
    </row>
    <row r="132" spans="1:7">
      <c r="A132" s="43"/>
      <c r="B132" s="253"/>
      <c r="C132" s="240"/>
      <c r="D132" s="232"/>
      <c r="E132" s="232"/>
      <c r="F132" s="232"/>
      <c r="G132" s="278"/>
    </row>
    <row r="133" spans="1:7">
      <c r="A133" s="43"/>
      <c r="B133" s="253"/>
      <c r="C133" s="240"/>
      <c r="D133" s="232"/>
      <c r="E133" s="232"/>
      <c r="F133" s="232"/>
      <c r="G133" s="278"/>
    </row>
    <row r="134" spans="1:7">
      <c r="A134" s="43"/>
      <c r="B134" s="253"/>
      <c r="C134" s="240"/>
      <c r="D134" s="232"/>
      <c r="E134" s="232"/>
      <c r="F134" s="232"/>
      <c r="G134" s="278"/>
    </row>
    <row r="135" spans="1:7">
      <c r="A135" s="43"/>
      <c r="B135" s="253"/>
      <c r="C135" s="240"/>
      <c r="D135" s="232"/>
      <c r="E135" s="232"/>
      <c r="F135" s="232"/>
      <c r="G135" s="278"/>
    </row>
    <row r="136" spans="1:7">
      <c r="A136" s="43"/>
      <c r="B136" s="253"/>
      <c r="C136" s="240"/>
      <c r="D136" s="232"/>
      <c r="E136" s="232"/>
      <c r="F136" s="232"/>
      <c r="G136" s="278"/>
    </row>
    <row r="137" spans="1:7">
      <c r="A137" s="43"/>
      <c r="B137" s="253"/>
      <c r="C137" s="240"/>
      <c r="D137" s="232"/>
      <c r="E137" s="232"/>
      <c r="F137" s="232"/>
      <c r="G137" s="278"/>
    </row>
    <row r="138" spans="1:7">
      <c r="A138" s="43"/>
      <c r="B138" s="253"/>
      <c r="C138" s="240"/>
      <c r="D138" s="232"/>
      <c r="E138" s="232"/>
      <c r="F138" s="232"/>
      <c r="G138" s="278"/>
    </row>
    <row r="139" spans="1:7">
      <c r="A139" s="43"/>
      <c r="B139" s="253"/>
      <c r="C139" s="240"/>
      <c r="D139" s="232"/>
      <c r="E139" s="232"/>
      <c r="F139" s="232"/>
      <c r="G139" s="278"/>
    </row>
    <row r="140" spans="1:7">
      <c r="A140" s="43"/>
      <c r="B140" s="253"/>
      <c r="C140" s="240"/>
      <c r="D140" s="232"/>
      <c r="E140" s="232"/>
      <c r="F140" s="232"/>
      <c r="G140" s="278"/>
    </row>
    <row r="141" spans="1:7">
      <c r="A141" s="43"/>
      <c r="B141" s="253"/>
      <c r="C141" s="240"/>
      <c r="D141" s="192"/>
      <c r="E141" s="254"/>
      <c r="F141" s="309"/>
      <c r="G141" s="278"/>
    </row>
    <row r="142" spans="1:7">
      <c r="A142" s="43"/>
      <c r="B142" s="253"/>
      <c r="C142" s="240"/>
      <c r="D142" s="232"/>
      <c r="E142" s="232"/>
      <c r="F142" s="232"/>
      <c r="G142" s="278"/>
    </row>
    <row r="143" spans="1:7">
      <c r="A143" s="43"/>
      <c r="B143" s="253"/>
      <c r="C143" s="240"/>
      <c r="D143" s="192"/>
      <c r="E143" s="254"/>
      <c r="F143" s="309"/>
      <c r="G143" s="278"/>
    </row>
    <row r="144" spans="1:7">
      <c r="A144" s="43"/>
      <c r="B144" s="253"/>
      <c r="C144" s="240"/>
      <c r="D144" s="232"/>
      <c r="E144" s="232"/>
      <c r="F144" s="232"/>
      <c r="G144" s="278"/>
    </row>
    <row r="145" spans="1:7" ht="13">
      <c r="A145" s="336" t="s">
        <v>40</v>
      </c>
      <c r="B145" s="99"/>
      <c r="C145" s="46"/>
      <c r="D145" s="47"/>
      <c r="E145" s="47"/>
      <c r="F145" s="316"/>
      <c r="G145" s="386">
        <f>SUM(G75:G126)</f>
        <v>0</v>
      </c>
    </row>
    <row r="146" spans="1:7" ht="13">
      <c r="A146" s="270" t="s">
        <v>41</v>
      </c>
      <c r="B146" s="260"/>
      <c r="C146" s="51"/>
      <c r="D146" s="52"/>
      <c r="E146" s="52"/>
      <c r="F146" s="316"/>
      <c r="G146" s="386">
        <f>G145</f>
        <v>0</v>
      </c>
    </row>
    <row r="147" spans="1:7">
      <c r="A147" s="43"/>
      <c r="B147" s="253"/>
      <c r="C147" s="307"/>
      <c r="D147" s="183"/>
      <c r="E147" s="183"/>
      <c r="F147" s="313"/>
      <c r="G147" s="313"/>
    </row>
    <row r="148" spans="1:7" ht="13">
      <c r="A148" s="43"/>
      <c r="B148" s="253" t="s">
        <v>355</v>
      </c>
      <c r="C148" s="247" t="s">
        <v>342</v>
      </c>
      <c r="D148" s="252"/>
      <c r="E148" s="252"/>
      <c r="F148" s="232"/>
      <c r="G148" s="232"/>
    </row>
    <row r="149" spans="1:7">
      <c r="A149" s="43"/>
      <c r="B149" s="253"/>
      <c r="C149" s="172"/>
      <c r="D149" s="252"/>
      <c r="E149" s="252"/>
      <c r="F149" s="232"/>
      <c r="G149" s="232"/>
    </row>
    <row r="150" spans="1:7" ht="50">
      <c r="A150" s="43">
        <v>3.43</v>
      </c>
      <c r="B150" s="253"/>
      <c r="C150" s="307" t="s">
        <v>420</v>
      </c>
      <c r="D150" s="183" t="s">
        <v>302</v>
      </c>
      <c r="E150" s="183">
        <v>1000</v>
      </c>
      <c r="F150" s="313"/>
      <c r="G150" s="313">
        <f>F150*E150</f>
        <v>0</v>
      </c>
    </row>
    <row r="151" spans="1:7">
      <c r="A151" s="43"/>
      <c r="B151" s="182"/>
      <c r="C151" s="240"/>
      <c r="D151" s="27"/>
      <c r="E151" s="27"/>
      <c r="F151" s="7"/>
      <c r="G151" s="278"/>
    </row>
    <row r="152" spans="1:7" ht="13">
      <c r="A152" s="43"/>
      <c r="B152" s="182"/>
      <c r="C152" s="247" t="s">
        <v>354</v>
      </c>
      <c r="D152" s="27"/>
      <c r="E152" s="27"/>
      <c r="F152" s="7"/>
      <c r="G152" s="278"/>
    </row>
    <row r="153" spans="1:7">
      <c r="A153" s="43"/>
      <c r="B153" s="182"/>
      <c r="C153" s="240"/>
      <c r="D153" s="27"/>
      <c r="E153" s="27"/>
      <c r="F153" s="7"/>
      <c r="G153" s="278"/>
    </row>
    <row r="154" spans="1:7">
      <c r="A154" s="43"/>
      <c r="B154" s="182"/>
      <c r="C154" s="240" t="s">
        <v>353</v>
      </c>
      <c r="D154" s="27"/>
      <c r="E154" s="27"/>
      <c r="F154" s="7"/>
      <c r="G154" s="278"/>
    </row>
    <row r="155" spans="1:7">
      <c r="A155" s="43"/>
      <c r="B155" s="182"/>
      <c r="C155" s="240"/>
      <c r="D155" s="27"/>
      <c r="E155" s="27"/>
      <c r="F155" s="7"/>
      <c r="G155" s="278"/>
    </row>
    <row r="156" spans="1:7" ht="63.75" customHeight="1">
      <c r="A156" s="43">
        <v>3.44</v>
      </c>
      <c r="B156" s="232" t="s">
        <v>356</v>
      </c>
      <c r="C156" s="262" t="s">
        <v>535</v>
      </c>
      <c r="D156" s="462" t="s">
        <v>137</v>
      </c>
      <c r="E156" s="183">
        <v>500</v>
      </c>
      <c r="F156" s="183"/>
      <c r="G156" s="313">
        <f>F156*E156</f>
        <v>0</v>
      </c>
    </row>
    <row r="157" spans="1:7">
      <c r="A157" s="43"/>
      <c r="B157" s="232"/>
      <c r="C157" s="262"/>
      <c r="D157" s="183"/>
      <c r="E157" s="183"/>
      <c r="F157" s="183"/>
      <c r="G157" s="313"/>
    </row>
    <row r="158" spans="1:7" ht="13">
      <c r="A158" s="269"/>
      <c r="B158" s="253" t="s">
        <v>337</v>
      </c>
      <c r="C158" s="253" t="s">
        <v>421</v>
      </c>
      <c r="D158" s="232"/>
      <c r="E158" s="232"/>
      <c r="F158" s="232"/>
      <c r="G158" s="232"/>
    </row>
    <row r="159" spans="1:7">
      <c r="A159" s="269"/>
      <c r="B159" s="253"/>
      <c r="C159" s="253"/>
      <c r="D159" s="232"/>
      <c r="E159" s="232"/>
      <c r="F159" s="232"/>
      <c r="G159" s="232"/>
    </row>
    <row r="160" spans="1:7">
      <c r="A160" s="269"/>
      <c r="B160" s="253" t="s">
        <v>338</v>
      </c>
      <c r="C160" s="253" t="s">
        <v>339</v>
      </c>
      <c r="D160" s="232"/>
      <c r="E160" s="232"/>
      <c r="F160" s="232"/>
      <c r="G160" s="232"/>
    </row>
    <row r="161" spans="1:7">
      <c r="A161" s="269"/>
      <c r="B161" s="253"/>
      <c r="C161" s="253"/>
      <c r="D161" s="232"/>
      <c r="E161" s="232"/>
      <c r="F161" s="232"/>
      <c r="G161" s="232"/>
    </row>
    <row r="162" spans="1:7">
      <c r="A162" s="43"/>
      <c r="B162" s="253"/>
      <c r="C162" s="240" t="s">
        <v>348</v>
      </c>
      <c r="D162" s="232"/>
      <c r="E162" s="232"/>
      <c r="F162" s="232"/>
      <c r="G162" s="232"/>
    </row>
    <row r="163" spans="1:7">
      <c r="A163" s="43"/>
      <c r="B163" s="461"/>
      <c r="C163" s="240"/>
      <c r="D163" s="203"/>
      <c r="E163" s="232"/>
      <c r="F163" s="232"/>
      <c r="G163" s="232"/>
    </row>
    <row r="164" spans="1:7">
      <c r="A164" s="43">
        <v>3.45</v>
      </c>
      <c r="B164" s="203" t="s">
        <v>356</v>
      </c>
      <c r="C164" s="240" t="s">
        <v>358</v>
      </c>
      <c r="D164" s="308" t="s">
        <v>303</v>
      </c>
      <c r="E164" s="232">
        <v>50</v>
      </c>
      <c r="F164" s="309"/>
      <c r="G164" s="313">
        <f>F164*E164</f>
        <v>0</v>
      </c>
    </row>
    <row r="165" spans="1:7">
      <c r="A165" s="43"/>
      <c r="B165" s="203"/>
      <c r="C165" s="240"/>
      <c r="D165" s="308"/>
      <c r="E165" s="232"/>
      <c r="F165" s="309"/>
      <c r="G165" s="313"/>
    </row>
    <row r="166" spans="1:7">
      <c r="A166" s="43">
        <v>3.46</v>
      </c>
      <c r="B166" s="203" t="s">
        <v>356</v>
      </c>
      <c r="C166" s="310" t="s">
        <v>357</v>
      </c>
      <c r="D166" s="242" t="s">
        <v>128</v>
      </c>
      <c r="E166" s="232">
        <v>1000</v>
      </c>
      <c r="F166" s="309"/>
      <c r="G166" s="313">
        <f>F166*E166</f>
        <v>0</v>
      </c>
    </row>
    <row r="167" spans="1:7">
      <c r="A167" s="43"/>
      <c r="B167" s="203"/>
      <c r="C167" s="310"/>
      <c r="D167" s="242"/>
      <c r="E167" s="232"/>
      <c r="F167" s="309"/>
      <c r="G167" s="313"/>
    </row>
    <row r="168" spans="1:7">
      <c r="A168" s="43">
        <v>3.47</v>
      </c>
      <c r="B168" s="203" t="s">
        <v>356</v>
      </c>
      <c r="C168" s="240" t="s">
        <v>359</v>
      </c>
      <c r="D168" s="308" t="s">
        <v>303</v>
      </c>
      <c r="E168" s="232">
        <v>50</v>
      </c>
      <c r="F168" s="309"/>
      <c r="G168" s="313">
        <f>F168*E168</f>
        <v>0</v>
      </c>
    </row>
    <row r="169" spans="1:7">
      <c r="A169" s="43"/>
      <c r="B169" s="203"/>
      <c r="C169" s="240"/>
      <c r="D169" s="308"/>
      <c r="E169" s="232"/>
      <c r="F169" s="309"/>
      <c r="G169" s="313"/>
    </row>
    <row r="170" spans="1:7">
      <c r="A170" s="43">
        <v>3.48</v>
      </c>
      <c r="B170" s="203" t="s">
        <v>356</v>
      </c>
      <c r="C170" s="310" t="s">
        <v>360</v>
      </c>
      <c r="D170" s="242" t="s">
        <v>128</v>
      </c>
      <c r="E170" s="232">
        <v>500</v>
      </c>
      <c r="F170" s="309"/>
      <c r="G170" s="313">
        <f>F170*E170</f>
        <v>0</v>
      </c>
    </row>
    <row r="171" spans="1:7">
      <c r="A171" s="43"/>
      <c r="B171" s="253"/>
      <c r="C171" s="310"/>
      <c r="D171" s="242"/>
      <c r="E171" s="232"/>
      <c r="F171" s="309"/>
      <c r="G171" s="313"/>
    </row>
    <row r="172" spans="1:7" ht="13">
      <c r="A172" s="43"/>
      <c r="B172" s="253"/>
      <c r="C172" s="31" t="s">
        <v>138</v>
      </c>
      <c r="D172" s="252"/>
      <c r="E172" s="252"/>
      <c r="F172" s="183"/>
      <c r="G172" s="313"/>
    </row>
    <row r="173" spans="1:7">
      <c r="A173" s="43"/>
      <c r="B173" s="253"/>
      <c r="C173" s="115"/>
      <c r="D173" s="252"/>
      <c r="E173" s="252"/>
      <c r="F173" s="183"/>
      <c r="G173" s="313"/>
    </row>
    <row r="174" spans="1:7" ht="50">
      <c r="A174" s="43">
        <v>3.49</v>
      </c>
      <c r="B174" s="253"/>
      <c r="C174" s="157" t="s">
        <v>534</v>
      </c>
      <c r="D174" s="311" t="s">
        <v>128</v>
      </c>
      <c r="E174" s="312">
        <v>1000</v>
      </c>
      <c r="F174" s="313"/>
      <c r="G174" s="313">
        <f>F174*E174</f>
        <v>0</v>
      </c>
    </row>
    <row r="175" spans="1:7">
      <c r="A175" s="43"/>
      <c r="B175" s="267"/>
      <c r="C175" s="241"/>
      <c r="D175" s="242"/>
      <c r="E175" s="239"/>
      <c r="F175" s="257"/>
      <c r="G175" s="278"/>
    </row>
    <row r="176" spans="1:7">
      <c r="A176" s="43"/>
      <c r="B176" s="182"/>
      <c r="C176" s="241"/>
      <c r="D176" s="242"/>
      <c r="E176" s="239"/>
      <c r="F176" s="257"/>
      <c r="G176" s="278"/>
    </row>
    <row r="177" spans="1:7">
      <c r="A177" s="43"/>
      <c r="B177" s="182"/>
      <c r="C177" s="241"/>
      <c r="D177" s="242"/>
      <c r="E177" s="239"/>
      <c r="F177" s="257"/>
      <c r="G177" s="278"/>
    </row>
    <row r="178" spans="1:7">
      <c r="A178" s="43"/>
      <c r="B178" s="182"/>
      <c r="C178" s="241"/>
      <c r="D178" s="242"/>
      <c r="E178" s="239"/>
      <c r="F178" s="257"/>
      <c r="G178" s="278"/>
    </row>
    <row r="179" spans="1:7">
      <c r="A179" s="43"/>
      <c r="B179" s="182"/>
      <c r="C179" s="241"/>
      <c r="D179" s="242"/>
      <c r="E179" s="239"/>
      <c r="F179" s="257"/>
      <c r="G179" s="278"/>
    </row>
    <row r="180" spans="1:7">
      <c r="A180" s="43"/>
      <c r="B180" s="182"/>
      <c r="C180" s="241"/>
      <c r="D180" s="242"/>
      <c r="E180" s="239"/>
      <c r="F180" s="257"/>
      <c r="G180" s="278"/>
    </row>
    <row r="181" spans="1:7">
      <c r="A181" s="43"/>
      <c r="B181" s="182"/>
      <c r="C181" s="241"/>
      <c r="D181" s="242"/>
      <c r="E181" s="239"/>
      <c r="F181" s="257"/>
      <c r="G181" s="278"/>
    </row>
    <row r="182" spans="1:7">
      <c r="A182" s="43"/>
      <c r="B182" s="182"/>
      <c r="C182" s="241"/>
      <c r="D182" s="242"/>
      <c r="E182" s="239"/>
      <c r="F182" s="257"/>
      <c r="G182" s="278"/>
    </row>
    <row r="183" spans="1:7">
      <c r="A183" s="43"/>
      <c r="B183" s="182"/>
      <c r="C183" s="241"/>
      <c r="D183" s="242"/>
      <c r="E183" s="239"/>
      <c r="F183" s="257"/>
      <c r="G183" s="278"/>
    </row>
    <row r="184" spans="1:7">
      <c r="A184" s="43"/>
      <c r="B184" s="182"/>
      <c r="C184" s="241"/>
      <c r="D184" s="242"/>
      <c r="E184" s="239"/>
      <c r="F184" s="257"/>
      <c r="G184" s="278"/>
    </row>
    <row r="185" spans="1:7">
      <c r="A185" s="43"/>
      <c r="B185" s="182"/>
      <c r="C185" s="241"/>
      <c r="D185" s="242"/>
      <c r="E185" s="239"/>
      <c r="F185" s="257"/>
      <c r="G185" s="278"/>
    </row>
    <row r="186" spans="1:7">
      <c r="A186" s="43"/>
      <c r="B186" s="182"/>
      <c r="C186" s="241"/>
      <c r="D186" s="242"/>
      <c r="E186" s="239"/>
      <c r="F186" s="257"/>
      <c r="G186" s="278"/>
    </row>
    <row r="187" spans="1:7">
      <c r="A187" s="43"/>
      <c r="B187" s="182"/>
      <c r="C187" s="241"/>
      <c r="D187" s="242"/>
      <c r="E187" s="239"/>
      <c r="F187" s="257"/>
      <c r="G187" s="278"/>
    </row>
    <row r="188" spans="1:7">
      <c r="A188" s="43"/>
      <c r="B188" s="182"/>
      <c r="C188" s="241"/>
      <c r="D188" s="242"/>
      <c r="E188" s="239"/>
      <c r="F188" s="257"/>
      <c r="G188" s="278"/>
    </row>
    <row r="189" spans="1:7">
      <c r="A189" s="43"/>
      <c r="B189" s="182"/>
      <c r="C189" s="241"/>
      <c r="D189" s="242"/>
      <c r="E189" s="239"/>
      <c r="F189" s="257"/>
      <c r="G189" s="278"/>
    </row>
    <row r="190" spans="1:7">
      <c r="A190" s="43"/>
      <c r="B190" s="182"/>
      <c r="C190" s="241"/>
      <c r="D190" s="242"/>
      <c r="E190" s="239"/>
      <c r="F190" s="257"/>
      <c r="G190" s="278"/>
    </row>
    <row r="191" spans="1:7">
      <c r="A191" s="43"/>
      <c r="B191" s="182"/>
      <c r="C191" s="241"/>
      <c r="D191" s="242"/>
      <c r="E191" s="239"/>
      <c r="F191" s="257"/>
      <c r="G191" s="278"/>
    </row>
    <row r="192" spans="1:7">
      <c r="A192" s="43"/>
      <c r="B192" s="182"/>
      <c r="C192" s="241"/>
      <c r="D192" s="242"/>
      <c r="E192" s="239"/>
      <c r="F192" s="257"/>
      <c r="G192" s="278"/>
    </row>
    <row r="193" spans="1:7">
      <c r="A193" s="43"/>
      <c r="B193" s="182"/>
      <c r="C193" s="241"/>
      <c r="D193" s="242"/>
      <c r="E193" s="239"/>
      <c r="F193" s="257"/>
      <c r="G193" s="278"/>
    </row>
    <row r="194" spans="1:7">
      <c r="A194" s="43"/>
      <c r="B194" s="182"/>
      <c r="C194" s="241"/>
      <c r="D194" s="242"/>
      <c r="E194" s="239"/>
      <c r="F194" s="257"/>
      <c r="G194" s="278"/>
    </row>
    <row r="195" spans="1:7">
      <c r="A195" s="43"/>
      <c r="B195" s="182"/>
      <c r="C195" s="241"/>
      <c r="D195" s="242"/>
      <c r="E195" s="239"/>
      <c r="F195" s="257"/>
      <c r="G195" s="278"/>
    </row>
    <row r="196" spans="1:7">
      <c r="A196" s="43"/>
      <c r="B196" s="182"/>
      <c r="C196" s="241"/>
      <c r="D196" s="242"/>
      <c r="E196" s="239"/>
      <c r="F196" s="257"/>
      <c r="G196" s="278"/>
    </row>
    <row r="197" spans="1:7">
      <c r="A197" s="43"/>
      <c r="B197" s="182"/>
      <c r="C197" s="241"/>
      <c r="D197" s="242"/>
      <c r="E197" s="239"/>
      <c r="F197" s="257"/>
      <c r="G197" s="278"/>
    </row>
    <row r="198" spans="1:7">
      <c r="A198" s="43"/>
      <c r="B198" s="182"/>
      <c r="C198" s="241"/>
      <c r="D198" s="242"/>
      <c r="E198" s="239"/>
      <c r="F198" s="257"/>
      <c r="G198" s="278"/>
    </row>
    <row r="199" spans="1:7">
      <c r="A199" s="43"/>
      <c r="B199" s="182"/>
      <c r="C199" s="241"/>
      <c r="D199" s="242"/>
      <c r="E199" s="239"/>
      <c r="F199" s="257"/>
      <c r="G199" s="278"/>
    </row>
    <row r="200" spans="1:7">
      <c r="A200" s="43"/>
      <c r="B200" s="182"/>
      <c r="C200" s="241"/>
      <c r="D200" s="242"/>
      <c r="E200" s="239"/>
      <c r="F200" s="257"/>
      <c r="G200" s="278"/>
    </row>
    <row r="201" spans="1:7">
      <c r="A201" s="43"/>
      <c r="B201" s="182"/>
      <c r="C201" s="241"/>
      <c r="D201" s="242"/>
      <c r="E201" s="239"/>
      <c r="F201" s="257"/>
      <c r="G201" s="278"/>
    </row>
    <row r="202" spans="1:7">
      <c r="A202" s="43"/>
      <c r="B202" s="182"/>
      <c r="C202" s="241"/>
      <c r="D202" s="242"/>
      <c r="E202" s="239"/>
      <c r="F202" s="257"/>
      <c r="G202" s="278"/>
    </row>
    <row r="203" spans="1:7">
      <c r="A203" s="43"/>
      <c r="B203" s="182"/>
      <c r="C203" s="241"/>
      <c r="D203" s="242"/>
      <c r="E203" s="239"/>
      <c r="F203" s="257"/>
      <c r="G203" s="278"/>
    </row>
    <row r="204" spans="1:7">
      <c r="A204" s="43"/>
      <c r="B204" s="182"/>
      <c r="C204" s="241"/>
      <c r="D204" s="242"/>
      <c r="E204" s="239"/>
      <c r="F204" s="257"/>
      <c r="G204" s="278"/>
    </row>
    <row r="205" spans="1:7">
      <c r="A205" s="43"/>
      <c r="B205" s="182"/>
      <c r="C205" s="241"/>
      <c r="D205" s="242"/>
      <c r="E205" s="239"/>
      <c r="F205" s="257"/>
      <c r="G205" s="278"/>
    </row>
    <row r="206" spans="1:7">
      <c r="A206" s="43"/>
      <c r="B206" s="182"/>
      <c r="C206" s="241"/>
      <c r="D206" s="242"/>
      <c r="E206" s="239"/>
      <c r="F206" s="257"/>
      <c r="G206" s="278"/>
    </row>
    <row r="207" spans="1:7">
      <c r="A207" s="43"/>
      <c r="B207" s="182"/>
      <c r="C207" s="241"/>
      <c r="D207" s="242"/>
      <c r="E207" s="239"/>
      <c r="F207" s="257"/>
      <c r="G207" s="278"/>
    </row>
    <row r="208" spans="1:7">
      <c r="A208" s="43"/>
      <c r="B208" s="182"/>
      <c r="C208" s="241"/>
      <c r="D208" s="242"/>
      <c r="E208" s="239"/>
      <c r="F208" s="257"/>
      <c r="G208" s="278"/>
    </row>
    <row r="209" spans="1:7">
      <c r="A209" s="43"/>
      <c r="B209" s="182"/>
      <c r="C209" s="241"/>
      <c r="D209" s="242"/>
      <c r="E209" s="239"/>
      <c r="F209" s="257"/>
      <c r="G209" s="278"/>
    </row>
    <row r="210" spans="1:7">
      <c r="A210" s="43"/>
      <c r="B210" s="182"/>
      <c r="C210" s="241"/>
      <c r="D210" s="242"/>
      <c r="E210" s="239"/>
      <c r="F210" s="257"/>
      <c r="G210" s="278"/>
    </row>
    <row r="211" spans="1:7">
      <c r="A211" s="43"/>
      <c r="B211" s="182"/>
      <c r="C211" s="241"/>
      <c r="D211" s="242"/>
      <c r="E211" s="239"/>
      <c r="F211" s="257"/>
      <c r="G211" s="278"/>
    </row>
    <row r="212" spans="1:7">
      <c r="A212" s="43"/>
      <c r="B212" s="182"/>
      <c r="C212" s="241"/>
      <c r="D212" s="242"/>
      <c r="E212" s="239"/>
      <c r="F212" s="257"/>
      <c r="G212" s="278"/>
    </row>
    <row r="213" spans="1:7">
      <c r="A213" s="43"/>
      <c r="B213" s="182"/>
      <c r="C213" s="241"/>
      <c r="D213" s="242"/>
      <c r="E213" s="239"/>
      <c r="F213" s="257"/>
      <c r="G213" s="278"/>
    </row>
    <row r="214" spans="1:7">
      <c r="A214" s="43"/>
      <c r="B214" s="182"/>
      <c r="C214" s="241"/>
      <c r="D214" s="242"/>
      <c r="E214" s="239"/>
      <c r="F214" s="257"/>
      <c r="G214" s="278"/>
    </row>
    <row r="215" spans="1:7">
      <c r="A215" s="43"/>
      <c r="B215" s="182"/>
      <c r="C215" s="241"/>
      <c r="D215" s="242"/>
      <c r="E215" s="239"/>
      <c r="F215" s="257"/>
      <c r="G215" s="278"/>
    </row>
    <row r="216" spans="1:7">
      <c r="A216" s="43"/>
      <c r="B216" s="182"/>
      <c r="C216" s="241"/>
      <c r="D216" s="242"/>
      <c r="E216" s="239"/>
      <c r="F216" s="257"/>
      <c r="G216" s="278"/>
    </row>
    <row r="217" spans="1:7">
      <c r="A217" s="43"/>
      <c r="B217" s="182"/>
      <c r="C217" s="241"/>
      <c r="D217" s="242"/>
      <c r="E217" s="239"/>
      <c r="F217" s="257"/>
      <c r="G217" s="278"/>
    </row>
    <row r="218" spans="1:7">
      <c r="A218" s="43"/>
      <c r="B218" s="182"/>
      <c r="C218" s="241"/>
      <c r="D218" s="242"/>
      <c r="E218" s="239"/>
      <c r="F218" s="257"/>
      <c r="G218" s="278"/>
    </row>
    <row r="219" spans="1:7">
      <c r="A219" s="43"/>
      <c r="B219" s="182"/>
      <c r="C219" s="241"/>
      <c r="D219" s="242"/>
      <c r="E219" s="239"/>
      <c r="F219" s="257"/>
      <c r="G219" s="278"/>
    </row>
    <row r="220" spans="1:7">
      <c r="A220" s="43"/>
      <c r="B220" s="182"/>
      <c r="C220" s="241"/>
      <c r="D220" s="242"/>
      <c r="E220" s="239"/>
      <c r="F220" s="257"/>
      <c r="G220" s="278"/>
    </row>
    <row r="221" spans="1:7">
      <c r="A221" s="43"/>
      <c r="B221" s="182"/>
      <c r="C221" s="241"/>
      <c r="D221" s="242"/>
      <c r="E221" s="239"/>
      <c r="F221" s="257"/>
      <c r="G221" s="278"/>
    </row>
    <row r="222" spans="1:7" ht="13">
      <c r="A222" s="529" t="s">
        <v>441</v>
      </c>
      <c r="B222" s="530"/>
      <c r="C222" s="530"/>
      <c r="D222" s="530"/>
      <c r="E222" s="530"/>
      <c r="F222" s="530"/>
      <c r="G222" s="389">
        <f>SUM(G146:G221)</f>
        <v>0</v>
      </c>
    </row>
    <row r="223" spans="1:7">
      <c r="E223" s="264"/>
    </row>
    <row r="224" spans="1:7">
      <c r="E224" s="264"/>
    </row>
    <row r="225" spans="2:5">
      <c r="E225" s="264"/>
    </row>
    <row r="226" spans="2:5">
      <c r="E226" s="264"/>
    </row>
    <row r="227" spans="2:5">
      <c r="E227" s="264"/>
    </row>
    <row r="228" spans="2:5">
      <c r="E228" s="264"/>
    </row>
    <row r="229" spans="2:5">
      <c r="E229" s="264"/>
    </row>
    <row r="230" spans="2:5">
      <c r="E230" s="264"/>
    </row>
    <row r="231" spans="2:5">
      <c r="E231" s="264"/>
    </row>
    <row r="232" spans="2:5">
      <c r="E232" s="264"/>
    </row>
    <row r="233" spans="2:5">
      <c r="E233" s="264"/>
    </row>
    <row r="234" spans="2:5">
      <c r="E234" s="264"/>
    </row>
    <row r="235" spans="2:5">
      <c r="E235" s="264"/>
    </row>
    <row r="236" spans="2:5">
      <c r="E236" s="264"/>
    </row>
    <row r="237" spans="2:5">
      <c r="E237" s="264"/>
    </row>
    <row r="238" spans="2:5" ht="13">
      <c r="B238" s="265"/>
      <c r="C238" s="265"/>
      <c r="D238" s="266"/>
      <c r="E238" s="266"/>
    </row>
    <row r="258" spans="1:2">
      <c r="A258" s="250">
        <v>1.79</v>
      </c>
      <c r="B258" s="37" t="s">
        <v>205</v>
      </c>
    </row>
  </sheetData>
  <mergeCells count="8">
    <mergeCell ref="G2:G3"/>
    <mergeCell ref="A222:F222"/>
    <mergeCell ref="A2:A3"/>
    <mergeCell ref="B2:B3"/>
    <mergeCell ref="C2:C3"/>
    <mergeCell ref="D2:D3"/>
    <mergeCell ref="E2:E3"/>
    <mergeCell ref="F2:F3"/>
  </mergeCells>
  <phoneticPr fontId="32" type="noConversion"/>
  <printOptions verticalCentered="1"/>
  <pageMargins left="0.70866141732283472" right="0.70866141732283472" top="0.74803149606299213" bottom="0.74803149606299213" header="0.31496062992125984" footer="0.31496062992125984"/>
  <pageSetup paperSize="9" scale="65" firstPageNumber="105" orientation="portrait" r:id="rId1"/>
  <headerFooter alignWithMargins="0">
    <oddHeader xml:space="preserve">&amp;LNALA LOCAL MUNICIPALITY
CONTRACT No. NLM/TS/014/24-25
C2.2: BILL OF QUANTITIES&amp;RSECTION 2: SITE CLEARANCE
</oddHeader>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theme="4"/>
  </sheetPr>
  <dimension ref="A1:G258"/>
  <sheetViews>
    <sheetView showZeros="0" view="pageBreakPreview" zoomScale="70" zoomScaleNormal="100" zoomScaleSheetLayoutView="70" zoomScalePageLayoutView="70" workbookViewId="0">
      <selection activeCell="E40" sqref="E40"/>
    </sheetView>
  </sheetViews>
  <sheetFormatPr defaultColWidth="9.1796875" defaultRowHeight="12.5"/>
  <cols>
    <col min="1" max="1" width="10.54296875" style="37" customWidth="1"/>
    <col min="2" max="2" width="15.54296875" style="38" customWidth="1"/>
    <col min="3" max="3" width="50.54296875" style="39" customWidth="1"/>
    <col min="4" max="4" width="10.54296875" style="40" customWidth="1"/>
    <col min="5" max="5" width="13.54296875" style="40" customWidth="1"/>
    <col min="6" max="6" width="15.54296875" style="41" customWidth="1"/>
    <col min="7" max="7" width="15.54296875" style="1" customWidth="1"/>
    <col min="8" max="16384" width="9.1796875" style="1"/>
  </cols>
  <sheetData>
    <row r="1" spans="1:7">
      <c r="G1" s="172"/>
    </row>
    <row r="2" spans="1:7" s="112" customFormat="1" ht="27.75" customHeight="1">
      <c r="A2" s="20" t="s">
        <v>2</v>
      </c>
      <c r="B2" s="20" t="s">
        <v>3</v>
      </c>
      <c r="C2" s="20" t="s">
        <v>4</v>
      </c>
      <c r="D2" s="20" t="s">
        <v>5</v>
      </c>
      <c r="E2" s="20" t="s">
        <v>6</v>
      </c>
      <c r="F2" s="111" t="s">
        <v>250</v>
      </c>
      <c r="G2" s="390" t="s">
        <v>175</v>
      </c>
    </row>
    <row r="3" spans="1:7" ht="13">
      <c r="A3" s="21"/>
      <c r="B3" s="21"/>
      <c r="C3" s="21"/>
      <c r="D3" s="22"/>
      <c r="E3" s="22"/>
      <c r="F3" s="23"/>
      <c r="G3" s="391"/>
    </row>
    <row r="4" spans="1:7" ht="13">
      <c r="A4" s="24"/>
      <c r="B4" s="28" t="s">
        <v>139</v>
      </c>
      <c r="C4" s="30" t="s">
        <v>600</v>
      </c>
      <c r="D4" s="27"/>
      <c r="E4" s="27">
        <v>0</v>
      </c>
      <c r="F4" s="23"/>
      <c r="G4" s="391"/>
    </row>
    <row r="5" spans="1:7">
      <c r="A5" s="24"/>
      <c r="B5" s="28"/>
      <c r="C5" s="29"/>
      <c r="D5" s="27"/>
      <c r="E5" s="27"/>
      <c r="F5" s="23"/>
      <c r="G5" s="391"/>
    </row>
    <row r="6" spans="1:7" ht="25">
      <c r="A6" s="28">
        <v>4.0999999999999996</v>
      </c>
      <c r="B6" s="28" t="s">
        <v>140</v>
      </c>
      <c r="C6" s="30" t="s">
        <v>141</v>
      </c>
      <c r="D6" s="27"/>
      <c r="E6" s="27">
        <v>0</v>
      </c>
      <c r="F6" s="23"/>
      <c r="G6" s="391"/>
    </row>
    <row r="7" spans="1:7">
      <c r="A7" s="28"/>
      <c r="B7" s="28"/>
      <c r="C7" s="29"/>
      <c r="D7" s="27"/>
      <c r="E7" s="27"/>
      <c r="F7" s="23"/>
      <c r="G7" s="391"/>
    </row>
    <row r="8" spans="1:7" ht="13">
      <c r="A8" s="28">
        <v>4.2</v>
      </c>
      <c r="B8" s="28" t="s">
        <v>142</v>
      </c>
      <c r="C8" s="31" t="s">
        <v>494</v>
      </c>
      <c r="D8" s="27"/>
      <c r="E8" s="27">
        <v>0</v>
      </c>
      <c r="F8" s="23"/>
      <c r="G8" s="391"/>
    </row>
    <row r="9" spans="1:7" ht="13">
      <c r="A9" s="28"/>
      <c r="B9" s="28"/>
      <c r="C9" s="31" t="s">
        <v>495</v>
      </c>
      <c r="D9" s="27"/>
      <c r="E9" s="27"/>
      <c r="F9" s="23"/>
      <c r="G9" s="391"/>
    </row>
    <row r="10" spans="1:7" ht="13">
      <c r="A10" s="28"/>
      <c r="B10" s="28"/>
      <c r="C10" s="31"/>
      <c r="D10" s="27"/>
      <c r="E10" s="27"/>
      <c r="F10" s="23"/>
      <c r="G10" s="391"/>
    </row>
    <row r="11" spans="1:7">
      <c r="A11" s="28"/>
      <c r="B11" s="28"/>
      <c r="C11" s="29" t="s">
        <v>496</v>
      </c>
      <c r="D11" s="27"/>
      <c r="E11" s="27"/>
      <c r="F11" s="23"/>
      <c r="G11" s="391"/>
    </row>
    <row r="12" spans="1:7">
      <c r="A12" s="28"/>
      <c r="B12" s="28"/>
      <c r="C12" s="29"/>
      <c r="D12" s="27"/>
      <c r="E12" s="27"/>
      <c r="F12" s="23"/>
      <c r="G12" s="391"/>
    </row>
    <row r="13" spans="1:7">
      <c r="A13" s="28"/>
      <c r="B13" s="28"/>
      <c r="C13" s="115" t="s">
        <v>663</v>
      </c>
      <c r="D13" s="27" t="s">
        <v>91</v>
      </c>
      <c r="E13" s="27">
        <v>120</v>
      </c>
      <c r="F13" s="23"/>
      <c r="G13" s="391"/>
    </row>
    <row r="14" spans="1:7">
      <c r="A14" s="28"/>
      <c r="B14" s="28"/>
      <c r="C14" s="29"/>
      <c r="D14" s="27"/>
      <c r="E14" s="27"/>
      <c r="F14" s="23"/>
      <c r="G14" s="391"/>
    </row>
    <row r="15" spans="1:7">
      <c r="A15" s="28">
        <v>4.3</v>
      </c>
      <c r="B15" s="28"/>
      <c r="C15" s="115" t="s">
        <v>664</v>
      </c>
      <c r="D15" s="27" t="s">
        <v>91</v>
      </c>
      <c r="E15" s="27">
        <v>350</v>
      </c>
      <c r="F15" s="23"/>
      <c r="G15" s="278">
        <f>F15*E15</f>
        <v>0</v>
      </c>
    </row>
    <row r="16" spans="1:7">
      <c r="A16" s="28"/>
      <c r="B16" s="28"/>
      <c r="C16" s="115"/>
      <c r="D16" s="27"/>
      <c r="E16" s="27"/>
      <c r="F16" s="23"/>
      <c r="G16" s="278">
        <f t="shared" ref="G16:G26" si="0">F16*E16</f>
        <v>0</v>
      </c>
    </row>
    <row r="17" spans="1:7">
      <c r="A17" s="28">
        <v>4.4000000000000004</v>
      </c>
      <c r="B17" s="28"/>
      <c r="C17" s="115" t="s">
        <v>665</v>
      </c>
      <c r="D17" s="27" t="s">
        <v>91</v>
      </c>
      <c r="E17" s="27">
        <v>1500</v>
      </c>
      <c r="F17" s="23"/>
      <c r="G17" s="278">
        <f t="shared" si="0"/>
        <v>0</v>
      </c>
    </row>
    <row r="18" spans="1:7">
      <c r="A18" s="28"/>
      <c r="B18" s="28"/>
      <c r="C18" s="29"/>
      <c r="D18" s="27"/>
      <c r="E18" s="27"/>
      <c r="F18" s="23"/>
      <c r="G18" s="278">
        <f t="shared" si="0"/>
        <v>0</v>
      </c>
    </row>
    <row r="19" spans="1:7">
      <c r="A19" s="28">
        <v>4.5</v>
      </c>
      <c r="B19" s="28"/>
      <c r="C19" s="115" t="s">
        <v>666</v>
      </c>
      <c r="D19" s="27" t="s">
        <v>91</v>
      </c>
      <c r="E19" s="32">
        <v>2150</v>
      </c>
      <c r="F19" s="23"/>
      <c r="G19" s="278">
        <f t="shared" si="0"/>
        <v>0</v>
      </c>
    </row>
    <row r="20" spans="1:7">
      <c r="A20" s="28"/>
      <c r="B20" s="28"/>
      <c r="C20" s="29"/>
      <c r="D20" s="27"/>
      <c r="E20" s="27"/>
      <c r="F20" s="23"/>
      <c r="G20" s="278">
        <f t="shared" si="0"/>
        <v>0</v>
      </c>
    </row>
    <row r="21" spans="1:7">
      <c r="A21" s="28">
        <v>4.4000000000000004</v>
      </c>
      <c r="B21" s="28"/>
      <c r="C21" s="115" t="s">
        <v>667</v>
      </c>
      <c r="D21" s="27" t="s">
        <v>91</v>
      </c>
      <c r="E21" s="32">
        <v>400</v>
      </c>
      <c r="F21" s="23"/>
      <c r="G21" s="278">
        <f t="shared" si="0"/>
        <v>0</v>
      </c>
    </row>
    <row r="22" spans="1:7">
      <c r="A22" s="28"/>
      <c r="B22" s="28"/>
      <c r="C22" s="29"/>
      <c r="D22" s="27"/>
      <c r="E22" s="32"/>
      <c r="F22" s="23"/>
      <c r="G22" s="278">
        <f t="shared" si="0"/>
        <v>0</v>
      </c>
    </row>
    <row r="23" spans="1:7">
      <c r="A23" s="28">
        <v>4.5</v>
      </c>
      <c r="B23" s="28"/>
      <c r="C23" s="115" t="s">
        <v>668</v>
      </c>
      <c r="D23" s="27" t="s">
        <v>91</v>
      </c>
      <c r="E23" s="32">
        <v>150</v>
      </c>
      <c r="F23" s="23"/>
      <c r="G23" s="278">
        <f t="shared" si="0"/>
        <v>0</v>
      </c>
    </row>
    <row r="24" spans="1:7">
      <c r="A24" s="28"/>
      <c r="B24" s="28"/>
      <c r="C24" s="29"/>
      <c r="D24" s="27"/>
      <c r="E24" s="32"/>
      <c r="F24" s="23"/>
      <c r="G24" s="278">
        <f t="shared" si="0"/>
        <v>0</v>
      </c>
    </row>
    <row r="25" spans="1:7" ht="13">
      <c r="A25" s="28"/>
      <c r="B25" s="28" t="s">
        <v>142</v>
      </c>
      <c r="C25" s="31" t="s">
        <v>497</v>
      </c>
      <c r="D25" s="27"/>
      <c r="E25" s="27">
        <v>0</v>
      </c>
      <c r="F25" s="23"/>
      <c r="G25" s="278">
        <f t="shared" si="0"/>
        <v>0</v>
      </c>
    </row>
    <row r="26" spans="1:7" ht="13">
      <c r="A26" s="28"/>
      <c r="B26" s="28"/>
      <c r="C26" s="31" t="s">
        <v>498</v>
      </c>
      <c r="D26" s="27"/>
      <c r="E26" s="27"/>
      <c r="F26" s="23"/>
      <c r="G26" s="278">
        <f t="shared" si="0"/>
        <v>0</v>
      </c>
    </row>
    <row r="27" spans="1:7" ht="13">
      <c r="A27" s="28"/>
      <c r="B27" s="28"/>
      <c r="C27" s="31" t="s">
        <v>499</v>
      </c>
      <c r="D27" s="27"/>
      <c r="E27" s="27"/>
      <c r="F27" s="23"/>
      <c r="G27" s="391"/>
    </row>
    <row r="28" spans="1:7">
      <c r="A28" s="28"/>
      <c r="B28" s="28"/>
      <c r="C28" s="29"/>
      <c r="D28" s="27"/>
      <c r="E28" s="27"/>
      <c r="F28" s="23"/>
      <c r="G28" s="391"/>
    </row>
    <row r="29" spans="1:7">
      <c r="A29" s="28">
        <v>4.5999999999999996</v>
      </c>
      <c r="B29" s="28"/>
      <c r="C29" s="115" t="s">
        <v>527</v>
      </c>
      <c r="D29" s="27" t="s">
        <v>91</v>
      </c>
      <c r="E29" s="32">
        <v>1</v>
      </c>
      <c r="F29" s="23"/>
      <c r="G29" s="7" t="s">
        <v>251</v>
      </c>
    </row>
    <row r="30" spans="1:7">
      <c r="A30" s="28"/>
      <c r="B30" s="28"/>
      <c r="C30" s="115"/>
      <c r="D30" s="27"/>
      <c r="E30" s="27"/>
      <c r="F30" s="23"/>
      <c r="G30" s="7"/>
    </row>
    <row r="31" spans="1:7">
      <c r="A31" s="28">
        <v>4.7</v>
      </c>
      <c r="B31" s="28"/>
      <c r="C31" s="115" t="s">
        <v>526</v>
      </c>
      <c r="D31" s="27" t="s">
        <v>91</v>
      </c>
      <c r="E31" s="32">
        <v>1</v>
      </c>
      <c r="F31" s="23"/>
      <c r="G31" s="7" t="s">
        <v>251</v>
      </c>
    </row>
    <row r="32" spans="1:7">
      <c r="A32" s="28"/>
      <c r="B32" s="28"/>
      <c r="C32" s="29"/>
      <c r="D32" s="27"/>
      <c r="E32" s="32"/>
      <c r="F32" s="23"/>
      <c r="G32" s="7"/>
    </row>
    <row r="33" spans="1:7">
      <c r="A33" s="28">
        <v>4.8</v>
      </c>
      <c r="B33" s="28"/>
      <c r="C33" s="115" t="s">
        <v>669</v>
      </c>
      <c r="D33" s="27" t="s">
        <v>91</v>
      </c>
      <c r="E33" s="32">
        <v>1</v>
      </c>
      <c r="F33" s="23"/>
      <c r="G33" s="7" t="s">
        <v>251</v>
      </c>
    </row>
    <row r="34" spans="1:7">
      <c r="A34" s="28"/>
      <c r="B34" s="28"/>
      <c r="C34" s="29"/>
      <c r="D34" s="27"/>
      <c r="E34" s="32">
        <v>0</v>
      </c>
      <c r="F34" s="23"/>
      <c r="G34" s="7"/>
    </row>
    <row r="35" spans="1:7">
      <c r="A35" s="28">
        <v>4.9000000000000004</v>
      </c>
      <c r="B35" s="28"/>
      <c r="C35" s="115" t="s">
        <v>670</v>
      </c>
      <c r="D35" s="27" t="s">
        <v>91</v>
      </c>
      <c r="E35" s="32">
        <v>1</v>
      </c>
      <c r="F35" s="23"/>
      <c r="G35" s="7" t="s">
        <v>251</v>
      </c>
    </row>
    <row r="36" spans="1:7">
      <c r="A36" s="28"/>
      <c r="B36" s="28"/>
      <c r="C36" s="29"/>
      <c r="D36" s="27"/>
      <c r="E36" s="27"/>
      <c r="F36" s="23"/>
      <c r="G36" s="7"/>
    </row>
    <row r="37" spans="1:7">
      <c r="A37" s="28">
        <v>4.0999999999999996</v>
      </c>
      <c r="B37" s="28"/>
      <c r="C37" s="115" t="s">
        <v>671</v>
      </c>
      <c r="D37" s="27" t="s">
        <v>91</v>
      </c>
      <c r="E37" s="32">
        <v>1</v>
      </c>
      <c r="F37" s="170"/>
      <c r="G37" s="7" t="s">
        <v>251</v>
      </c>
    </row>
    <row r="38" spans="1:7">
      <c r="A38" s="158"/>
      <c r="B38" s="158"/>
      <c r="C38" s="155"/>
      <c r="D38" s="156"/>
      <c r="E38" s="156"/>
      <c r="F38" s="104"/>
      <c r="G38" s="393"/>
    </row>
    <row r="39" spans="1:7" ht="25">
      <c r="A39" s="193">
        <v>4.1100000000000003</v>
      </c>
      <c r="B39" s="28" t="s">
        <v>143</v>
      </c>
      <c r="C39" s="263" t="s">
        <v>350</v>
      </c>
      <c r="D39" s="183" t="s">
        <v>127</v>
      </c>
      <c r="E39" s="183">
        <v>50</v>
      </c>
      <c r="F39" s="245"/>
      <c r="G39" s="278">
        <f t="shared" ref="G39:G48" si="1">F39*E39</f>
        <v>0</v>
      </c>
    </row>
    <row r="40" spans="1:7">
      <c r="A40" s="193"/>
      <c r="B40" s="28"/>
      <c r="C40" s="263"/>
      <c r="D40" s="183"/>
      <c r="E40" s="183"/>
      <c r="F40" s="245"/>
      <c r="G40" s="278">
        <f t="shared" si="1"/>
        <v>0</v>
      </c>
    </row>
    <row r="41" spans="1:7" ht="25">
      <c r="A41" s="43">
        <v>4.12</v>
      </c>
      <c r="B41" s="193"/>
      <c r="C41" s="115" t="s">
        <v>528</v>
      </c>
      <c r="D41" s="183" t="s">
        <v>127</v>
      </c>
      <c r="E41" s="183">
        <v>50</v>
      </c>
      <c r="F41" s="245"/>
      <c r="G41" s="278">
        <f t="shared" si="1"/>
        <v>0</v>
      </c>
    </row>
    <row r="42" spans="1:7">
      <c r="A42" s="28"/>
      <c r="B42" s="28"/>
      <c r="C42" s="29"/>
      <c r="D42" s="27"/>
      <c r="E42" s="27"/>
      <c r="F42" s="23"/>
      <c r="G42" s="278">
        <f t="shared" si="1"/>
        <v>0</v>
      </c>
    </row>
    <row r="43" spans="1:7" ht="13">
      <c r="A43" s="28"/>
      <c r="B43" s="28" t="s">
        <v>144</v>
      </c>
      <c r="C43" s="31" t="s">
        <v>145</v>
      </c>
      <c r="D43" s="27"/>
      <c r="E43" s="27"/>
      <c r="F43" s="23"/>
      <c r="G43" s="278">
        <f t="shared" si="1"/>
        <v>0</v>
      </c>
    </row>
    <row r="44" spans="1:7">
      <c r="A44" s="28"/>
      <c r="B44" s="28"/>
      <c r="C44" s="29"/>
      <c r="D44" s="27"/>
      <c r="E44" s="27"/>
      <c r="F44" s="23"/>
      <c r="G44" s="278">
        <f t="shared" si="1"/>
        <v>0</v>
      </c>
    </row>
    <row r="45" spans="1:7" ht="37.5">
      <c r="A45" s="24"/>
      <c r="B45" s="28"/>
      <c r="C45" s="29" t="s">
        <v>207</v>
      </c>
      <c r="D45" s="7" t="s">
        <v>127</v>
      </c>
      <c r="E45" s="7">
        <v>5</v>
      </c>
      <c r="F45" s="251"/>
      <c r="G45" s="278">
        <f t="shared" si="1"/>
        <v>0</v>
      </c>
    </row>
    <row r="46" spans="1:7">
      <c r="A46" s="28"/>
      <c r="B46" s="28"/>
      <c r="C46" s="29"/>
      <c r="D46" s="27"/>
      <c r="E46" s="27"/>
      <c r="F46" s="23"/>
      <c r="G46" s="278">
        <f t="shared" si="1"/>
        <v>0</v>
      </c>
    </row>
    <row r="47" spans="1:7" ht="13">
      <c r="A47" s="28"/>
      <c r="B47" s="28" t="s">
        <v>146</v>
      </c>
      <c r="C47" s="31" t="s">
        <v>147</v>
      </c>
      <c r="D47" s="27"/>
      <c r="E47" s="27"/>
      <c r="F47" s="23"/>
      <c r="G47" s="278">
        <f t="shared" si="1"/>
        <v>0</v>
      </c>
    </row>
    <row r="48" spans="1:7">
      <c r="A48" s="28"/>
      <c r="B48" s="28"/>
      <c r="C48" s="29"/>
      <c r="D48" s="27"/>
      <c r="E48" s="27"/>
      <c r="F48" s="23"/>
      <c r="G48" s="278">
        <f t="shared" si="1"/>
        <v>0</v>
      </c>
    </row>
    <row r="49" spans="1:7">
      <c r="A49" s="28">
        <v>4.13</v>
      </c>
      <c r="B49" s="28"/>
      <c r="C49" s="115" t="s">
        <v>608</v>
      </c>
      <c r="D49" s="27" t="s">
        <v>127</v>
      </c>
      <c r="E49" s="27">
        <v>1</v>
      </c>
      <c r="F49" s="23"/>
      <c r="G49" s="7" t="s">
        <v>251</v>
      </c>
    </row>
    <row r="50" spans="1:7">
      <c r="A50" s="28"/>
      <c r="B50" s="28"/>
      <c r="C50" s="29"/>
      <c r="D50" s="27"/>
      <c r="E50" s="27"/>
      <c r="F50" s="23"/>
      <c r="G50" s="391"/>
    </row>
    <row r="51" spans="1:7" ht="13">
      <c r="A51" s="24"/>
      <c r="B51" s="28" t="s">
        <v>148</v>
      </c>
      <c r="C51" s="30" t="s">
        <v>149</v>
      </c>
      <c r="D51" s="27"/>
      <c r="E51" s="27">
        <v>0</v>
      </c>
      <c r="F51" s="23"/>
      <c r="G51" s="391"/>
    </row>
    <row r="52" spans="1:7" ht="25">
      <c r="A52" s="24"/>
      <c r="B52" s="28" t="s">
        <v>150</v>
      </c>
      <c r="C52" s="29"/>
      <c r="D52" s="27"/>
      <c r="E52" s="27">
        <v>0</v>
      </c>
      <c r="F52" s="23"/>
      <c r="G52" s="391"/>
    </row>
    <row r="53" spans="1:7" ht="15.75" customHeight="1">
      <c r="A53" s="28"/>
      <c r="B53" s="28"/>
      <c r="C53" s="31" t="s">
        <v>288</v>
      </c>
      <c r="D53" s="27"/>
      <c r="E53" s="27">
        <v>0</v>
      </c>
      <c r="F53" s="23"/>
      <c r="G53" s="391"/>
    </row>
    <row r="54" spans="1:7" ht="13">
      <c r="A54" s="28"/>
      <c r="B54" s="28"/>
      <c r="C54" s="31"/>
      <c r="D54" s="27"/>
      <c r="E54" s="27"/>
      <c r="F54" s="23"/>
      <c r="G54" s="391"/>
    </row>
    <row r="55" spans="1:7">
      <c r="A55" s="28">
        <v>4.1399999999999997</v>
      </c>
      <c r="B55" s="28"/>
      <c r="C55" s="29" t="s">
        <v>151</v>
      </c>
      <c r="D55" s="27" t="s">
        <v>93</v>
      </c>
      <c r="E55" s="42">
        <v>5</v>
      </c>
      <c r="F55" s="23"/>
      <c r="G55" s="392"/>
    </row>
    <row r="56" spans="1:7">
      <c r="A56" s="28"/>
      <c r="B56" s="28"/>
      <c r="C56" s="29"/>
      <c r="D56" s="27"/>
      <c r="E56" s="27"/>
      <c r="F56" s="23"/>
      <c r="G56" s="391"/>
    </row>
    <row r="57" spans="1:7">
      <c r="A57" s="43">
        <v>4.1500000000000004</v>
      </c>
      <c r="B57" s="28"/>
      <c r="C57" s="29" t="s">
        <v>152</v>
      </c>
      <c r="D57" s="27" t="s">
        <v>93</v>
      </c>
      <c r="E57" s="55">
        <v>15</v>
      </c>
      <c r="F57" s="23"/>
      <c r="G57" s="392"/>
    </row>
    <row r="58" spans="1:7">
      <c r="A58" s="28"/>
      <c r="B58" s="28"/>
      <c r="C58" s="29"/>
      <c r="D58" s="27"/>
      <c r="E58" s="55"/>
      <c r="F58" s="23"/>
      <c r="G58" s="391"/>
    </row>
    <row r="59" spans="1:7">
      <c r="A59" s="28">
        <v>4.16</v>
      </c>
      <c r="B59" s="28"/>
      <c r="C59" s="29" t="s">
        <v>153</v>
      </c>
      <c r="D59" s="27" t="s">
        <v>93</v>
      </c>
      <c r="E59" s="55">
        <v>20</v>
      </c>
      <c r="F59" s="23"/>
      <c r="G59" s="392"/>
    </row>
    <row r="60" spans="1:7">
      <c r="A60" s="28"/>
      <c r="B60" s="28"/>
      <c r="C60" s="29"/>
      <c r="D60" s="27"/>
      <c r="E60" s="55"/>
      <c r="F60" s="23"/>
      <c r="G60" s="391"/>
    </row>
    <row r="61" spans="1:7">
      <c r="A61" s="28">
        <v>4.17</v>
      </c>
      <c r="B61" s="28"/>
      <c r="C61" s="29" t="s">
        <v>154</v>
      </c>
      <c r="D61" s="27" t="s">
        <v>93</v>
      </c>
      <c r="E61" s="42">
        <v>25</v>
      </c>
      <c r="F61" s="23"/>
      <c r="G61" s="392"/>
    </row>
    <row r="62" spans="1:7">
      <c r="A62" s="28"/>
      <c r="B62" s="28"/>
      <c r="C62" s="29"/>
      <c r="D62" s="27"/>
      <c r="E62" s="27"/>
      <c r="F62" s="23"/>
      <c r="G62" s="391"/>
    </row>
    <row r="63" spans="1:7">
      <c r="A63" s="28">
        <v>4.18</v>
      </c>
      <c r="B63" s="28"/>
      <c r="C63" s="29" t="s">
        <v>155</v>
      </c>
      <c r="D63" s="27" t="s">
        <v>93</v>
      </c>
      <c r="E63" s="55">
        <v>25</v>
      </c>
      <c r="F63" s="23"/>
      <c r="G63" s="392"/>
    </row>
    <row r="64" spans="1:7">
      <c r="A64" s="28"/>
      <c r="B64" s="28"/>
      <c r="C64" s="29"/>
      <c r="D64" s="27"/>
      <c r="E64" s="27"/>
      <c r="F64" s="23"/>
      <c r="G64" s="391"/>
    </row>
    <row r="65" spans="1:7">
      <c r="A65" s="28">
        <v>4.1900000000000004</v>
      </c>
      <c r="B65" s="28"/>
      <c r="C65" s="29" t="s">
        <v>156</v>
      </c>
      <c r="D65" s="27" t="s">
        <v>93</v>
      </c>
      <c r="E65" s="42">
        <v>15</v>
      </c>
      <c r="F65" s="23"/>
      <c r="G65" s="392"/>
    </row>
    <row r="66" spans="1:7">
      <c r="A66" s="28"/>
      <c r="B66" s="28"/>
      <c r="C66" s="29"/>
      <c r="D66" s="27"/>
      <c r="E66" s="42"/>
      <c r="F66" s="23"/>
      <c r="G66" s="394"/>
    </row>
    <row r="67" spans="1:7">
      <c r="A67" s="28">
        <v>4.2</v>
      </c>
      <c r="B67" s="28"/>
      <c r="C67" s="115" t="s">
        <v>530</v>
      </c>
      <c r="D67" s="27" t="s">
        <v>93</v>
      </c>
      <c r="E67" s="42">
        <v>10</v>
      </c>
      <c r="F67" s="23"/>
      <c r="G67" s="392"/>
    </row>
    <row r="68" spans="1:7">
      <c r="A68" s="28"/>
      <c r="B68" s="28"/>
      <c r="C68" s="29"/>
      <c r="D68" s="27"/>
      <c r="E68" s="42"/>
      <c r="F68" s="23"/>
      <c r="G68" s="394"/>
    </row>
    <row r="69" spans="1:7">
      <c r="A69" s="28">
        <v>4.21</v>
      </c>
      <c r="B69" s="28"/>
      <c r="C69" s="115" t="s">
        <v>529</v>
      </c>
      <c r="D69" s="27" t="s">
        <v>93</v>
      </c>
      <c r="E69" s="27">
        <v>5</v>
      </c>
      <c r="F69" s="23"/>
      <c r="G69" s="392"/>
    </row>
    <row r="70" spans="1:7">
      <c r="A70" s="28"/>
      <c r="B70" s="28"/>
      <c r="C70" s="115"/>
      <c r="D70" s="27"/>
      <c r="E70" s="27"/>
      <c r="F70" s="23"/>
      <c r="G70" s="391"/>
    </row>
    <row r="71" spans="1:7" ht="13">
      <c r="A71" s="28"/>
      <c r="B71" s="28" t="s">
        <v>157</v>
      </c>
      <c r="C71" s="31" t="s">
        <v>158</v>
      </c>
      <c r="D71" s="27"/>
      <c r="E71" s="27"/>
      <c r="F71" s="23"/>
      <c r="G71" s="391"/>
    </row>
    <row r="72" spans="1:7" ht="13">
      <c r="A72" s="28"/>
      <c r="B72" s="28"/>
      <c r="C72" s="31"/>
      <c r="D72" s="27"/>
      <c r="E72" s="27"/>
      <c r="F72" s="23"/>
      <c r="G72" s="391"/>
    </row>
    <row r="73" spans="1:7" ht="25">
      <c r="A73" s="43">
        <v>4.22</v>
      </c>
      <c r="B73" s="28"/>
      <c r="C73" s="115" t="s">
        <v>546</v>
      </c>
      <c r="D73" s="7" t="s">
        <v>93</v>
      </c>
      <c r="E73" s="7">
        <v>1</v>
      </c>
      <c r="F73" s="251"/>
      <c r="G73" s="7" t="s">
        <v>251</v>
      </c>
    </row>
    <row r="74" spans="1:7">
      <c r="A74" s="28"/>
      <c r="B74" s="28"/>
      <c r="C74" s="115"/>
      <c r="D74" s="27"/>
      <c r="E74" s="27"/>
      <c r="F74" s="23"/>
      <c r="G74" s="391"/>
    </row>
    <row r="75" spans="1:7" ht="25">
      <c r="A75" s="43">
        <v>4.2300000000000004</v>
      </c>
      <c r="B75" s="28"/>
      <c r="C75" s="310" t="s">
        <v>547</v>
      </c>
      <c r="D75" s="7" t="s">
        <v>93</v>
      </c>
      <c r="E75" s="35">
        <v>5</v>
      </c>
      <c r="F75" s="251"/>
      <c r="G75" s="394"/>
    </row>
    <row r="76" spans="1:7">
      <c r="A76" s="43"/>
      <c r="B76" s="28"/>
      <c r="C76" s="29"/>
      <c r="D76" s="7"/>
      <c r="E76" s="35"/>
      <c r="F76" s="251"/>
      <c r="G76" s="391"/>
    </row>
    <row r="77" spans="1:7" ht="25">
      <c r="A77" s="43">
        <v>4.24</v>
      </c>
      <c r="B77" s="28"/>
      <c r="C77" s="310" t="s">
        <v>548</v>
      </c>
      <c r="D77" s="7" t="s">
        <v>127</v>
      </c>
      <c r="E77" s="35">
        <v>50</v>
      </c>
      <c r="F77" s="251"/>
      <c r="G77" s="394"/>
    </row>
    <row r="78" spans="1:7">
      <c r="A78" s="28"/>
      <c r="B78" s="28"/>
      <c r="C78" s="115"/>
      <c r="D78" s="27"/>
      <c r="E78" s="27"/>
      <c r="F78" s="23"/>
      <c r="G78" s="391"/>
    </row>
    <row r="79" spans="1:7">
      <c r="A79" s="28"/>
      <c r="B79" s="28"/>
      <c r="C79" s="115"/>
      <c r="D79" s="27"/>
      <c r="E79" s="27"/>
      <c r="F79" s="23"/>
      <c r="G79" s="391"/>
    </row>
    <row r="80" spans="1:7">
      <c r="A80" s="28"/>
      <c r="B80" s="28"/>
      <c r="C80" s="115"/>
      <c r="D80" s="27"/>
      <c r="E80" s="27"/>
      <c r="F80" s="23"/>
      <c r="G80" s="391"/>
    </row>
    <row r="81" spans="1:7" s="48" customFormat="1" ht="13">
      <c r="A81" s="44" t="s">
        <v>40</v>
      </c>
      <c r="B81" s="45"/>
      <c r="C81" s="46"/>
      <c r="D81" s="47"/>
      <c r="E81" s="47"/>
      <c r="F81" s="79"/>
      <c r="G81" s="395">
        <f>SUM(G15:G80)</f>
        <v>0</v>
      </c>
    </row>
    <row r="82" spans="1:7" s="48" customFormat="1" ht="13">
      <c r="A82" s="49" t="s">
        <v>41</v>
      </c>
      <c r="B82" s="50"/>
      <c r="C82" s="51"/>
      <c r="D82" s="52"/>
      <c r="E82" s="52"/>
      <c r="F82" s="79"/>
      <c r="G82" s="395">
        <f>+G81</f>
        <v>0</v>
      </c>
    </row>
    <row r="83" spans="1:7" ht="13.5" customHeight="1">
      <c r="A83" s="28"/>
      <c r="B83" s="28"/>
      <c r="C83" s="29"/>
      <c r="D83" s="27"/>
      <c r="E83" s="27"/>
      <c r="F83" s="23"/>
      <c r="G83" s="396"/>
    </row>
    <row r="84" spans="1:7" ht="13">
      <c r="A84" s="28"/>
      <c r="B84" s="28" t="s">
        <v>159</v>
      </c>
      <c r="C84" s="31" t="s">
        <v>344</v>
      </c>
      <c r="D84" s="27"/>
      <c r="E84" s="27"/>
      <c r="F84" s="23"/>
      <c r="G84" s="391"/>
    </row>
    <row r="85" spans="1:7">
      <c r="A85" s="28"/>
      <c r="B85" s="28"/>
      <c r="C85" s="29"/>
      <c r="D85" s="27"/>
      <c r="E85" s="27"/>
      <c r="F85" s="23"/>
      <c r="G85" s="391"/>
    </row>
    <row r="86" spans="1:7">
      <c r="A86" s="28">
        <v>4.25</v>
      </c>
      <c r="B86" s="28"/>
      <c r="C86" s="115" t="s">
        <v>536</v>
      </c>
      <c r="D86" s="27" t="s">
        <v>93</v>
      </c>
      <c r="E86" s="32">
        <v>10</v>
      </c>
      <c r="F86" s="23"/>
      <c r="G86" s="397"/>
    </row>
    <row r="87" spans="1:7">
      <c r="A87" s="28"/>
      <c r="B87" s="28"/>
      <c r="C87" s="29"/>
      <c r="D87" s="27"/>
      <c r="E87" s="27"/>
      <c r="F87" s="23"/>
      <c r="G87" s="391"/>
    </row>
    <row r="88" spans="1:7">
      <c r="A88" s="28">
        <v>4.26</v>
      </c>
      <c r="B88" s="28"/>
      <c r="C88" s="115" t="s">
        <v>537</v>
      </c>
      <c r="D88" s="27" t="s">
        <v>93</v>
      </c>
      <c r="E88" s="32">
        <v>15</v>
      </c>
      <c r="F88" s="23"/>
      <c r="G88" s="397"/>
    </row>
    <row r="89" spans="1:7">
      <c r="A89" s="28"/>
      <c r="B89" s="28"/>
      <c r="C89" s="29"/>
      <c r="D89" s="27"/>
      <c r="E89" s="27"/>
      <c r="F89" s="23"/>
      <c r="G89" s="391"/>
    </row>
    <row r="90" spans="1:7">
      <c r="A90" s="28">
        <v>4.2699999999999996</v>
      </c>
      <c r="B90" s="28"/>
      <c r="C90" s="115" t="s">
        <v>538</v>
      </c>
      <c r="D90" s="27" t="s">
        <v>93</v>
      </c>
      <c r="E90" s="32">
        <v>20</v>
      </c>
      <c r="F90" s="23"/>
      <c r="G90" s="397"/>
    </row>
    <row r="91" spans="1:7">
      <c r="A91" s="28"/>
      <c r="B91" s="28"/>
      <c r="C91" s="29"/>
      <c r="D91" s="27"/>
      <c r="E91" s="27"/>
      <c r="F91" s="23"/>
      <c r="G91" s="391"/>
    </row>
    <row r="92" spans="1:7">
      <c r="A92" s="28">
        <v>4.28</v>
      </c>
      <c r="B92" s="28"/>
      <c r="C92" s="115" t="s">
        <v>539</v>
      </c>
      <c r="D92" s="27" t="s">
        <v>93</v>
      </c>
      <c r="E92" s="32">
        <v>15</v>
      </c>
      <c r="F92" s="23"/>
      <c r="G92" s="397"/>
    </row>
    <row r="93" spans="1:7">
      <c r="A93" s="28"/>
      <c r="B93" s="28"/>
      <c r="C93" s="29"/>
      <c r="D93" s="27"/>
      <c r="E93" s="27"/>
      <c r="F93" s="23"/>
      <c r="G93" s="391"/>
    </row>
    <row r="94" spans="1:7">
      <c r="A94" s="43">
        <v>4.29</v>
      </c>
      <c r="B94" s="28"/>
      <c r="C94" s="115" t="s">
        <v>540</v>
      </c>
      <c r="D94" s="27" t="s">
        <v>93</v>
      </c>
      <c r="E94" s="32">
        <v>10</v>
      </c>
      <c r="F94" s="23"/>
      <c r="G94" s="397"/>
    </row>
    <row r="95" spans="1:7">
      <c r="A95" s="43"/>
      <c r="B95" s="28"/>
      <c r="C95" s="29"/>
      <c r="D95" s="27"/>
      <c r="E95" s="32"/>
      <c r="F95" s="23"/>
      <c r="G95" s="398"/>
    </row>
    <row r="96" spans="1:7">
      <c r="A96" s="43">
        <v>4.3</v>
      </c>
      <c r="B96" s="28"/>
      <c r="C96" s="115" t="s">
        <v>541</v>
      </c>
      <c r="D96" s="27" t="s">
        <v>93</v>
      </c>
      <c r="E96" s="32">
        <v>5</v>
      </c>
      <c r="F96" s="23"/>
      <c r="G96" s="397"/>
    </row>
    <row r="97" spans="1:7">
      <c r="A97" s="43"/>
      <c r="B97" s="28"/>
      <c r="C97" s="29"/>
      <c r="D97" s="27"/>
      <c r="E97" s="32"/>
      <c r="F97" s="23"/>
      <c r="G97" s="398"/>
    </row>
    <row r="98" spans="1:7">
      <c r="A98" s="43">
        <v>4.3099999999999996</v>
      </c>
      <c r="B98" s="28"/>
      <c r="C98" s="115" t="s">
        <v>542</v>
      </c>
      <c r="D98" s="27" t="s">
        <v>93</v>
      </c>
      <c r="E98" s="32">
        <v>2</v>
      </c>
      <c r="F98" s="23"/>
      <c r="G98" s="397"/>
    </row>
    <row r="99" spans="1:7">
      <c r="A99" s="28"/>
      <c r="B99" s="28"/>
      <c r="C99" s="29"/>
      <c r="D99" s="27"/>
      <c r="E99" s="27"/>
      <c r="F99" s="23"/>
      <c r="G99" s="391"/>
    </row>
    <row r="100" spans="1:7" ht="65">
      <c r="A100" s="28"/>
      <c r="B100" s="28"/>
      <c r="C100" s="31" t="s">
        <v>500</v>
      </c>
      <c r="D100" s="156"/>
      <c r="E100" s="156"/>
      <c r="F100" s="104"/>
      <c r="G100" s="399"/>
    </row>
    <row r="101" spans="1:7">
      <c r="A101" s="28"/>
      <c r="B101" s="28"/>
      <c r="C101" s="155"/>
      <c r="D101" s="156"/>
      <c r="E101" s="156"/>
      <c r="F101" s="104"/>
      <c r="G101" s="399"/>
    </row>
    <row r="102" spans="1:7">
      <c r="A102" s="43">
        <v>4.32</v>
      </c>
      <c r="B102" s="28"/>
      <c r="C102" s="115" t="s">
        <v>543</v>
      </c>
      <c r="D102" s="252" t="s">
        <v>93</v>
      </c>
      <c r="E102" s="277">
        <v>50</v>
      </c>
      <c r="F102" s="170"/>
      <c r="G102" s="397"/>
    </row>
    <row r="103" spans="1:7">
      <c r="A103" s="28"/>
      <c r="B103" s="28"/>
      <c r="C103" s="115"/>
      <c r="D103" s="252"/>
      <c r="E103" s="252"/>
      <c r="F103" s="170"/>
      <c r="G103" s="400"/>
    </row>
    <row r="104" spans="1:7">
      <c r="A104" s="28">
        <v>4.33</v>
      </c>
      <c r="B104" s="28"/>
      <c r="C104" s="115" t="s">
        <v>544</v>
      </c>
      <c r="D104" s="252" t="s">
        <v>93</v>
      </c>
      <c r="E104" s="277">
        <v>25</v>
      </c>
      <c r="F104" s="170"/>
      <c r="G104" s="397"/>
    </row>
    <row r="105" spans="1:7">
      <c r="A105" s="28"/>
      <c r="B105" s="28"/>
      <c r="C105" s="115"/>
      <c r="D105" s="252"/>
      <c r="E105" s="252"/>
      <c r="F105" s="170"/>
      <c r="G105" s="400"/>
    </row>
    <row r="106" spans="1:7">
      <c r="A106" s="28">
        <v>4.34</v>
      </c>
      <c r="B106" s="28"/>
      <c r="C106" s="115" t="s">
        <v>545</v>
      </c>
      <c r="D106" s="252" t="s">
        <v>93</v>
      </c>
      <c r="E106" s="277">
        <v>15</v>
      </c>
      <c r="F106" s="170"/>
      <c r="G106" s="397"/>
    </row>
    <row r="107" spans="1:7">
      <c r="A107" s="28"/>
      <c r="B107" s="28"/>
      <c r="C107" s="115"/>
      <c r="D107" s="252"/>
      <c r="E107" s="277"/>
      <c r="F107" s="170"/>
      <c r="G107" s="170"/>
    </row>
    <row r="108" spans="1:7" ht="13">
      <c r="A108" s="28"/>
      <c r="B108" s="28"/>
      <c r="C108" s="30" t="s">
        <v>247</v>
      </c>
      <c r="D108" s="27"/>
      <c r="E108" s="32"/>
      <c r="F108" s="23"/>
      <c r="G108" s="23"/>
    </row>
    <row r="109" spans="1:7">
      <c r="A109" s="28"/>
      <c r="B109" s="28"/>
      <c r="C109" s="29"/>
      <c r="D109" s="27"/>
      <c r="E109" s="32"/>
      <c r="F109" s="23"/>
      <c r="G109" s="391"/>
    </row>
    <row r="110" spans="1:7">
      <c r="A110" s="28">
        <v>4.3499999999999996</v>
      </c>
      <c r="B110" s="28"/>
      <c r="C110" s="29" t="s">
        <v>248</v>
      </c>
      <c r="D110" s="533" t="s">
        <v>127</v>
      </c>
      <c r="E110" s="532">
        <v>1</v>
      </c>
      <c r="F110" s="531"/>
      <c r="G110" s="533" t="s">
        <v>251</v>
      </c>
    </row>
    <row r="111" spans="1:7">
      <c r="A111" s="28"/>
      <c r="B111" s="28"/>
      <c r="C111" s="29" t="s">
        <v>249</v>
      </c>
      <c r="D111" s="533"/>
      <c r="E111" s="532"/>
      <c r="F111" s="531"/>
      <c r="G111" s="533"/>
    </row>
    <row r="112" spans="1:7">
      <c r="A112" s="28"/>
      <c r="B112" s="28"/>
      <c r="C112" s="115" t="s">
        <v>549</v>
      </c>
      <c r="D112" s="533"/>
      <c r="E112" s="532"/>
      <c r="F112" s="531"/>
      <c r="G112" s="533"/>
    </row>
    <row r="113" spans="1:7">
      <c r="A113" s="28"/>
      <c r="B113" s="28"/>
      <c r="C113" s="29"/>
      <c r="D113" s="27"/>
      <c r="E113" s="32"/>
      <c r="F113" s="23"/>
      <c r="G113" s="391"/>
    </row>
    <row r="114" spans="1:7" ht="13">
      <c r="A114" s="193"/>
      <c r="B114" s="261"/>
      <c r="C114" s="293" t="s">
        <v>550</v>
      </c>
      <c r="D114" s="261"/>
      <c r="E114" s="261"/>
      <c r="F114" s="170"/>
      <c r="G114" s="400"/>
    </row>
    <row r="115" spans="1:7">
      <c r="A115" s="193"/>
      <c r="B115" s="261"/>
      <c r="C115" s="261"/>
      <c r="D115" s="261"/>
      <c r="E115" s="261"/>
      <c r="F115" s="170"/>
      <c r="G115" s="400"/>
    </row>
    <row r="116" spans="1:7" ht="37.5">
      <c r="A116" s="232"/>
      <c r="B116" s="253"/>
      <c r="C116" s="498" t="s">
        <v>551</v>
      </c>
      <c r="D116" s="462"/>
      <c r="E116" s="498"/>
      <c r="F116" s="245"/>
      <c r="G116" s="400"/>
    </row>
    <row r="117" spans="1:7">
      <c r="A117" s="232"/>
      <c r="B117" s="310"/>
      <c r="C117" s="310"/>
      <c r="D117" s="192"/>
      <c r="E117" s="310"/>
      <c r="F117" s="180"/>
      <c r="G117" s="499"/>
    </row>
    <row r="118" spans="1:7">
      <c r="A118" s="28">
        <v>4.3600000000000003</v>
      </c>
      <c r="B118" s="28"/>
      <c r="C118" s="115" t="s">
        <v>536</v>
      </c>
      <c r="D118" s="27" t="s">
        <v>93</v>
      </c>
      <c r="E118" s="32">
        <v>1</v>
      </c>
      <c r="F118" s="23"/>
      <c r="G118" s="397"/>
    </row>
    <row r="119" spans="1:7">
      <c r="A119" s="28"/>
      <c r="B119" s="28"/>
      <c r="C119" s="29"/>
      <c r="D119" s="27"/>
      <c r="E119" s="27"/>
      <c r="F119" s="23"/>
      <c r="G119" s="391"/>
    </row>
    <row r="120" spans="1:7">
      <c r="A120" s="28">
        <v>4.37</v>
      </c>
      <c r="B120" s="28"/>
      <c r="C120" s="115" t="s">
        <v>552</v>
      </c>
      <c r="D120" s="27" t="s">
        <v>93</v>
      </c>
      <c r="E120" s="32">
        <v>10</v>
      </c>
      <c r="F120" s="23"/>
      <c r="G120" s="397"/>
    </row>
    <row r="121" spans="1:7">
      <c r="A121" s="28"/>
      <c r="B121" s="28"/>
      <c r="C121" s="29"/>
      <c r="D121" s="27"/>
      <c r="E121" s="27"/>
      <c r="F121" s="23"/>
      <c r="G121" s="391"/>
    </row>
    <row r="122" spans="1:7">
      <c r="A122" s="28">
        <v>4.38</v>
      </c>
      <c r="B122" s="28"/>
      <c r="C122" s="115" t="s">
        <v>553</v>
      </c>
      <c r="D122" s="27" t="s">
        <v>93</v>
      </c>
      <c r="E122" s="32">
        <v>10</v>
      </c>
      <c r="F122" s="23"/>
      <c r="G122" s="397"/>
    </row>
    <row r="123" spans="1:7">
      <c r="A123" s="28"/>
      <c r="B123" s="28"/>
      <c r="C123" s="29"/>
      <c r="D123" s="27"/>
      <c r="E123" s="27"/>
      <c r="F123" s="23"/>
      <c r="G123" s="391"/>
    </row>
    <row r="124" spans="1:7">
      <c r="A124" s="28">
        <v>4.3899999999999997</v>
      </c>
      <c r="B124" s="28"/>
      <c r="C124" s="115" t="s">
        <v>554</v>
      </c>
      <c r="D124" s="27" t="s">
        <v>93</v>
      </c>
      <c r="E124" s="32">
        <v>2</v>
      </c>
      <c r="F124" s="23"/>
      <c r="G124" s="397"/>
    </row>
    <row r="125" spans="1:7">
      <c r="A125" s="28"/>
      <c r="B125" s="28"/>
      <c r="C125" s="29"/>
      <c r="D125" s="27"/>
      <c r="E125" s="27"/>
      <c r="F125" s="23"/>
      <c r="G125" s="391"/>
    </row>
    <row r="126" spans="1:7">
      <c r="A126" s="43">
        <v>4.4000000000000004</v>
      </c>
      <c r="B126" s="28"/>
      <c r="C126" s="115" t="s">
        <v>609</v>
      </c>
      <c r="D126" s="7" t="s">
        <v>93</v>
      </c>
      <c r="E126" s="35">
        <v>80</v>
      </c>
      <c r="F126" s="251"/>
      <c r="G126" s="394"/>
    </row>
    <row r="127" spans="1:7">
      <c r="A127" s="43"/>
      <c r="B127" s="28"/>
      <c r="C127" s="115" t="s">
        <v>611</v>
      </c>
      <c r="D127" s="27"/>
      <c r="E127" s="32"/>
      <c r="F127" s="23"/>
      <c r="G127" s="398"/>
    </row>
    <row r="128" spans="1:7">
      <c r="A128" s="43"/>
      <c r="B128" s="28"/>
      <c r="C128" s="115" t="s">
        <v>612</v>
      </c>
      <c r="D128" s="27"/>
      <c r="E128" s="32"/>
      <c r="F128" s="23"/>
      <c r="G128" s="397"/>
    </row>
    <row r="129" spans="1:7">
      <c r="A129" s="43"/>
      <c r="B129" s="28"/>
      <c r="C129" s="115" t="s">
        <v>610</v>
      </c>
      <c r="D129" s="27"/>
      <c r="E129" s="32"/>
      <c r="F129" s="23"/>
      <c r="G129" s="398"/>
    </row>
    <row r="130" spans="1:7">
      <c r="A130" s="43"/>
      <c r="B130" s="28"/>
      <c r="C130" s="115"/>
      <c r="D130" s="27"/>
      <c r="E130" s="32"/>
      <c r="F130" s="23"/>
      <c r="G130" s="397"/>
    </row>
    <row r="131" spans="1:7">
      <c r="A131" s="193"/>
      <c r="B131" s="193"/>
      <c r="C131" s="115"/>
      <c r="D131" s="252"/>
      <c r="E131" s="277"/>
      <c r="F131" s="170"/>
      <c r="G131" s="400"/>
    </row>
    <row r="132" spans="1:7">
      <c r="A132" s="193"/>
      <c r="B132" s="193"/>
      <c r="C132" s="115"/>
      <c r="D132" s="252"/>
      <c r="E132" s="277"/>
      <c r="F132" s="170"/>
      <c r="G132" s="400"/>
    </row>
    <row r="133" spans="1:7">
      <c r="A133" s="193"/>
      <c r="B133" s="193"/>
      <c r="C133" s="115"/>
      <c r="D133" s="252"/>
      <c r="E133" s="277"/>
      <c r="F133" s="170"/>
      <c r="G133" s="400"/>
    </row>
    <row r="134" spans="1:7">
      <c r="A134" s="193"/>
      <c r="B134" s="193"/>
      <c r="C134" s="115"/>
      <c r="D134" s="252"/>
      <c r="E134" s="277"/>
      <c r="F134" s="170"/>
      <c r="G134" s="400"/>
    </row>
    <row r="135" spans="1:7">
      <c r="A135" s="193"/>
      <c r="B135" s="193"/>
      <c r="C135" s="115"/>
      <c r="D135" s="252"/>
      <c r="E135" s="277"/>
      <c r="F135" s="170"/>
      <c r="G135" s="400"/>
    </row>
    <row r="136" spans="1:7">
      <c r="A136" s="193"/>
      <c r="B136" s="193"/>
      <c r="C136" s="115"/>
      <c r="D136" s="252"/>
      <c r="E136" s="277"/>
      <c r="F136" s="170"/>
      <c r="G136" s="400"/>
    </row>
    <row r="137" spans="1:7">
      <c r="A137" s="193"/>
      <c r="B137" s="193"/>
      <c r="C137" s="115"/>
      <c r="D137" s="252"/>
      <c r="E137" s="277"/>
      <c r="F137" s="170"/>
      <c r="G137" s="400"/>
    </row>
    <row r="138" spans="1:7">
      <c r="A138" s="193"/>
      <c r="B138" s="193"/>
      <c r="C138" s="115"/>
      <c r="D138" s="252"/>
      <c r="E138" s="277"/>
      <c r="F138" s="170"/>
      <c r="G138" s="400"/>
    </row>
    <row r="139" spans="1:7">
      <c r="A139" s="193"/>
      <c r="B139" s="193"/>
      <c r="C139" s="115"/>
      <c r="D139" s="252"/>
      <c r="E139" s="277"/>
      <c r="F139" s="170"/>
      <c r="G139" s="400"/>
    </row>
    <row r="140" spans="1:7">
      <c r="A140" s="193"/>
      <c r="B140" s="193"/>
      <c r="C140" s="115"/>
      <c r="D140" s="252"/>
      <c r="E140" s="277"/>
      <c r="F140" s="170"/>
      <c r="G140" s="400"/>
    </row>
    <row r="141" spans="1:7">
      <c r="A141" s="193"/>
      <c r="B141" s="193"/>
      <c r="C141" s="115"/>
      <c r="D141" s="252"/>
      <c r="E141" s="277"/>
      <c r="F141" s="170"/>
      <c r="G141" s="400"/>
    </row>
    <row r="142" spans="1:7">
      <c r="A142" s="193"/>
      <c r="B142" s="193"/>
      <c r="C142" s="115"/>
      <c r="D142" s="252"/>
      <c r="E142" s="277"/>
      <c r="F142" s="170"/>
      <c r="G142" s="400"/>
    </row>
    <row r="143" spans="1:7">
      <c r="A143" s="193"/>
      <c r="B143" s="193"/>
      <c r="C143" s="115"/>
      <c r="D143" s="252"/>
      <c r="E143" s="277"/>
      <c r="F143" s="170"/>
      <c r="G143" s="400"/>
    </row>
    <row r="144" spans="1:7">
      <c r="A144" s="193"/>
      <c r="B144" s="193"/>
      <c r="C144" s="115"/>
      <c r="D144" s="252"/>
      <c r="E144" s="277"/>
      <c r="F144" s="170"/>
      <c r="G144" s="400"/>
    </row>
    <row r="145" spans="1:7">
      <c r="A145" s="193"/>
      <c r="B145" s="193"/>
      <c r="C145" s="115"/>
      <c r="D145" s="252"/>
      <c r="E145" s="277"/>
      <c r="F145" s="170"/>
      <c r="G145" s="400"/>
    </row>
    <row r="146" spans="1:7">
      <c r="A146" s="193"/>
      <c r="B146" s="193"/>
      <c r="C146" s="115"/>
      <c r="D146" s="252"/>
      <c r="E146" s="277"/>
      <c r="F146" s="170"/>
      <c r="G146" s="400"/>
    </row>
    <row r="147" spans="1:7">
      <c r="A147" s="193"/>
      <c r="B147" s="193"/>
      <c r="C147" s="115"/>
      <c r="D147" s="252"/>
      <c r="E147" s="277"/>
      <c r="F147" s="170"/>
      <c r="G147" s="400"/>
    </row>
    <row r="148" spans="1:7">
      <c r="A148" s="193"/>
      <c r="B148" s="193"/>
      <c r="C148" s="115"/>
      <c r="D148" s="252"/>
      <c r="E148" s="277"/>
      <c r="F148" s="170"/>
      <c r="G148" s="400"/>
    </row>
    <row r="149" spans="1:7">
      <c r="A149" s="193"/>
      <c r="B149" s="193"/>
      <c r="C149" s="115"/>
      <c r="D149" s="252"/>
      <c r="E149" s="277"/>
      <c r="F149" s="170"/>
      <c r="G149" s="400"/>
    </row>
    <row r="150" spans="1:7">
      <c r="A150" s="193"/>
      <c r="B150" s="193"/>
      <c r="C150" s="115"/>
      <c r="D150" s="252"/>
      <c r="E150" s="277"/>
      <c r="F150" s="170"/>
      <c r="G150" s="400"/>
    </row>
    <row r="151" spans="1:7">
      <c r="A151" s="193"/>
      <c r="B151" s="193"/>
      <c r="C151" s="115"/>
      <c r="D151" s="252"/>
      <c r="E151" s="277"/>
      <c r="F151" s="170"/>
      <c r="G151" s="400"/>
    </row>
    <row r="152" spans="1:7">
      <c r="A152" s="193"/>
      <c r="B152" s="193"/>
      <c r="C152" s="115"/>
      <c r="D152" s="252"/>
      <c r="E152" s="277"/>
      <c r="F152" s="170"/>
      <c r="G152" s="400"/>
    </row>
    <row r="153" spans="1:7">
      <c r="A153" s="193"/>
      <c r="B153" s="193"/>
      <c r="C153" s="115"/>
      <c r="D153" s="252"/>
      <c r="E153" s="277"/>
      <c r="F153" s="170"/>
      <c r="G153" s="400"/>
    </row>
    <row r="154" spans="1:7">
      <c r="A154" s="193"/>
      <c r="B154" s="193"/>
      <c r="C154" s="115"/>
      <c r="D154" s="252"/>
      <c r="E154" s="277"/>
      <c r="F154" s="170"/>
      <c r="G154" s="400"/>
    </row>
    <row r="155" spans="1:7">
      <c r="A155" s="193"/>
      <c r="B155" s="193"/>
      <c r="C155" s="115"/>
      <c r="D155" s="252"/>
      <c r="E155" s="277"/>
      <c r="F155" s="170"/>
      <c r="G155" s="400"/>
    </row>
    <row r="156" spans="1:7">
      <c r="A156" s="193"/>
      <c r="B156" s="193"/>
      <c r="C156" s="115"/>
      <c r="D156" s="252"/>
      <c r="E156" s="277"/>
      <c r="F156" s="170"/>
      <c r="G156" s="400"/>
    </row>
    <row r="157" spans="1:7">
      <c r="A157" s="193"/>
      <c r="B157" s="193"/>
      <c r="C157" s="115"/>
      <c r="D157" s="252"/>
      <c r="E157" s="277"/>
      <c r="F157" s="170"/>
      <c r="G157" s="400"/>
    </row>
    <row r="158" spans="1:7">
      <c r="A158" s="193"/>
      <c r="B158" s="193"/>
      <c r="C158" s="115"/>
      <c r="D158" s="252"/>
      <c r="E158" s="277"/>
      <c r="F158" s="170"/>
      <c r="G158" s="400"/>
    </row>
    <row r="159" spans="1:7">
      <c r="A159" s="193"/>
      <c r="B159" s="193"/>
      <c r="C159" s="115"/>
      <c r="D159" s="252"/>
      <c r="E159" s="277"/>
      <c r="F159" s="170"/>
      <c r="G159" s="400"/>
    </row>
    <row r="160" spans="1:7">
      <c r="A160" s="28"/>
      <c r="B160" s="28"/>
      <c r="C160" s="29"/>
      <c r="D160" s="27"/>
      <c r="E160" s="32"/>
      <c r="F160" s="23"/>
      <c r="G160" s="391"/>
    </row>
    <row r="161" spans="1:7">
      <c r="A161" s="28"/>
      <c r="B161" s="28"/>
      <c r="C161" s="29"/>
      <c r="D161" s="27"/>
      <c r="E161" s="32"/>
      <c r="F161" s="23"/>
      <c r="G161" s="391"/>
    </row>
    <row r="162" spans="1:7" ht="13">
      <c r="A162" s="44" t="s">
        <v>442</v>
      </c>
      <c r="B162" s="47"/>
      <c r="C162" s="53"/>
      <c r="D162" s="47"/>
      <c r="E162" s="47"/>
      <c r="F162" s="54"/>
      <c r="G162" s="401">
        <f>SUM(G82:G161)</f>
        <v>0</v>
      </c>
    </row>
    <row r="258" spans="1:2">
      <c r="A258" s="37">
        <v>1.79</v>
      </c>
      <c r="B258" s="38" t="s">
        <v>205</v>
      </c>
    </row>
  </sheetData>
  <mergeCells count="4">
    <mergeCell ref="F110:F112"/>
    <mergeCell ref="E110:E112"/>
    <mergeCell ref="G110:G112"/>
    <mergeCell ref="D110:D112"/>
  </mergeCells>
  <phoneticPr fontId="32" type="noConversion"/>
  <printOptions verticalCentered="1"/>
  <pageMargins left="0.70866141732283472" right="0.70866141732283472" top="0.74803149606299213" bottom="0.74803149606299213" header="0.31496062992125984" footer="0.31496062992125984"/>
  <pageSetup paperSize="9" scale="65" firstPageNumber="105" orientation="portrait" r:id="rId1"/>
  <headerFooter alignWithMargins="0">
    <oddHeader xml:space="preserve">&amp;LNALA LOCAL MUNICIPALITY
CONTRACT No. NLM/TS/014/24-25
C2.2: BILL OF QUANTITIES&amp;RSECTION 4: SEWER MAINS - SEWERS
</oddHeader>
    <oddFooter>&amp;C&amp;P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4"/>
  </sheetPr>
  <dimension ref="A1:G258"/>
  <sheetViews>
    <sheetView showZeros="0" view="pageBreakPreview" topLeftCell="A67" zoomScale="70" zoomScaleNormal="100" zoomScaleSheetLayoutView="70" zoomScalePageLayoutView="80" workbookViewId="0">
      <selection activeCell="E40" sqref="E40"/>
    </sheetView>
  </sheetViews>
  <sheetFormatPr defaultColWidth="9.1796875" defaultRowHeight="12.5"/>
  <cols>
    <col min="1" max="1" width="10.54296875" style="37" customWidth="1"/>
    <col min="2" max="2" width="15.54296875" style="38" customWidth="1"/>
    <col min="3" max="3" width="50.54296875" style="39" customWidth="1"/>
    <col min="4" max="4" width="10.54296875" style="40" customWidth="1"/>
    <col min="5" max="5" width="13.54296875" style="40" customWidth="1"/>
    <col min="6" max="7" width="15.54296875" style="41" customWidth="1"/>
    <col min="8" max="16384" width="9.1796875" style="1"/>
  </cols>
  <sheetData>
    <row r="1" spans="1:7">
      <c r="G1" s="384"/>
    </row>
    <row r="2" spans="1:7" s="113" customFormat="1">
      <c r="A2" s="521" t="s">
        <v>2</v>
      </c>
      <c r="B2" s="521" t="s">
        <v>3</v>
      </c>
      <c r="C2" s="521" t="s">
        <v>4</v>
      </c>
      <c r="D2" s="521" t="s">
        <v>5</v>
      </c>
      <c r="E2" s="521" t="s">
        <v>6</v>
      </c>
      <c r="F2" s="525" t="s">
        <v>250</v>
      </c>
      <c r="G2" s="527" t="s">
        <v>175</v>
      </c>
    </row>
    <row r="3" spans="1:7">
      <c r="A3" s="522"/>
      <c r="B3" s="522"/>
      <c r="C3" s="522"/>
      <c r="D3" s="522"/>
      <c r="E3" s="522"/>
      <c r="F3" s="526"/>
      <c r="G3" s="528"/>
    </row>
    <row r="4" spans="1:7" ht="13">
      <c r="A4" s="21"/>
      <c r="B4" s="21"/>
      <c r="C4" s="21"/>
      <c r="D4" s="21"/>
      <c r="E4" s="21"/>
      <c r="F4" s="489"/>
      <c r="G4" s="491"/>
    </row>
    <row r="5" spans="1:7" ht="13">
      <c r="A5" s="24"/>
      <c r="B5" s="28" t="s">
        <v>160</v>
      </c>
      <c r="C5" s="30" t="s">
        <v>601</v>
      </c>
      <c r="D5" s="7"/>
      <c r="E5" s="7">
        <v>0</v>
      </c>
      <c r="F5" s="23"/>
      <c r="G5" s="23"/>
    </row>
    <row r="6" spans="1:7">
      <c r="A6" s="24"/>
      <c r="B6" s="28"/>
      <c r="C6" s="29"/>
      <c r="D6" s="7"/>
      <c r="E6" s="7"/>
      <c r="F6" s="23"/>
      <c r="G6" s="23"/>
    </row>
    <row r="7" spans="1:7" ht="13">
      <c r="A7" s="24"/>
      <c r="B7" s="28" t="s">
        <v>161</v>
      </c>
      <c r="C7" s="30" t="s">
        <v>85</v>
      </c>
      <c r="D7" s="7"/>
      <c r="E7" s="7">
        <v>0</v>
      </c>
      <c r="F7" s="23"/>
      <c r="G7" s="23"/>
    </row>
    <row r="8" spans="1:7">
      <c r="A8" s="24"/>
      <c r="B8" s="28"/>
      <c r="C8" s="29"/>
      <c r="D8" s="7"/>
      <c r="E8" s="7"/>
      <c r="F8" s="23"/>
      <c r="G8" s="23"/>
    </row>
    <row r="9" spans="1:7">
      <c r="A9" s="24"/>
      <c r="B9" s="28"/>
      <c r="C9" s="115" t="s">
        <v>556</v>
      </c>
      <c r="D9" s="7"/>
      <c r="E9" s="7"/>
      <c r="F9" s="23"/>
      <c r="G9" s="23"/>
    </row>
    <row r="10" spans="1:7">
      <c r="A10" s="24"/>
      <c r="B10" s="28"/>
      <c r="C10" s="29"/>
      <c r="D10" s="7"/>
      <c r="E10" s="7"/>
      <c r="F10" s="23"/>
      <c r="G10" s="23"/>
    </row>
    <row r="11" spans="1:7" ht="26">
      <c r="A11" s="24"/>
      <c r="B11" s="28" t="s">
        <v>162</v>
      </c>
      <c r="C11" s="31" t="s">
        <v>163</v>
      </c>
      <c r="D11" s="7"/>
      <c r="E11" s="7">
        <v>0</v>
      </c>
      <c r="F11" s="23"/>
      <c r="G11" s="23"/>
    </row>
    <row r="12" spans="1:7">
      <c r="A12" s="24"/>
      <c r="B12" s="28"/>
      <c r="C12" s="29"/>
      <c r="D12" s="7"/>
      <c r="E12" s="7"/>
      <c r="F12" s="23"/>
      <c r="G12" s="23"/>
    </row>
    <row r="13" spans="1:7">
      <c r="A13" s="24"/>
      <c r="B13" s="28" t="s">
        <v>164</v>
      </c>
      <c r="C13" s="29"/>
      <c r="D13" s="7"/>
      <c r="E13" s="7">
        <v>0</v>
      </c>
      <c r="F13" s="23"/>
      <c r="G13" s="23"/>
    </row>
    <row r="14" spans="1:7">
      <c r="A14" s="28"/>
      <c r="B14" s="28"/>
      <c r="C14" s="29"/>
      <c r="D14" s="7"/>
      <c r="E14" s="7"/>
      <c r="F14" s="23"/>
      <c r="G14" s="23"/>
    </row>
    <row r="15" spans="1:7">
      <c r="A15" s="28">
        <v>5.0999999999999996</v>
      </c>
      <c r="B15" s="28" t="s">
        <v>142</v>
      </c>
      <c r="C15" s="29" t="s">
        <v>165</v>
      </c>
      <c r="D15" s="7" t="s">
        <v>102</v>
      </c>
      <c r="E15" s="7">
        <v>1</v>
      </c>
      <c r="F15" s="23"/>
      <c r="G15" s="279" t="s">
        <v>251</v>
      </c>
    </row>
    <row r="16" spans="1:7">
      <c r="A16" s="28"/>
      <c r="B16" s="28"/>
      <c r="C16" s="29"/>
      <c r="D16" s="7"/>
      <c r="E16" s="7"/>
      <c r="F16" s="23"/>
      <c r="G16" s="279"/>
    </row>
    <row r="17" spans="1:7">
      <c r="A17" s="28">
        <v>5.2</v>
      </c>
      <c r="B17" s="28" t="s">
        <v>166</v>
      </c>
      <c r="C17" s="29" t="s">
        <v>167</v>
      </c>
      <c r="D17" s="7" t="s">
        <v>102</v>
      </c>
      <c r="E17" s="7">
        <v>1</v>
      </c>
      <c r="F17" s="23"/>
      <c r="G17" s="279" t="s">
        <v>251</v>
      </c>
    </row>
    <row r="18" spans="1:7">
      <c r="A18" s="28"/>
      <c r="B18" s="28"/>
      <c r="C18" s="29"/>
      <c r="D18" s="7"/>
      <c r="E18" s="7"/>
      <c r="F18" s="23"/>
      <c r="G18" s="23"/>
    </row>
    <row r="19" spans="1:7" ht="13">
      <c r="A19" s="28"/>
      <c r="B19" s="28" t="s">
        <v>143</v>
      </c>
      <c r="C19" s="31" t="s">
        <v>168</v>
      </c>
      <c r="D19" s="7"/>
      <c r="E19" s="7"/>
      <c r="F19" s="23"/>
      <c r="G19" s="23"/>
    </row>
    <row r="20" spans="1:7">
      <c r="A20" s="28"/>
      <c r="B20" s="28"/>
      <c r="C20" s="29"/>
      <c r="D20" s="7"/>
      <c r="E20" s="7"/>
      <c r="F20" s="23"/>
      <c r="G20" s="23"/>
    </row>
    <row r="21" spans="1:7" ht="13">
      <c r="A21" s="28"/>
      <c r="B21" s="28" t="s">
        <v>169</v>
      </c>
      <c r="C21" s="31" t="s">
        <v>170</v>
      </c>
      <c r="D21" s="7"/>
      <c r="E21" s="7"/>
      <c r="F21" s="23"/>
      <c r="G21" s="23"/>
    </row>
    <row r="22" spans="1:7">
      <c r="A22" s="28"/>
      <c r="B22" s="28"/>
      <c r="C22" s="29"/>
      <c r="D22" s="7"/>
      <c r="E22" s="7"/>
      <c r="F22" s="23"/>
      <c r="G22" s="23"/>
    </row>
    <row r="23" spans="1:7">
      <c r="A23" s="28">
        <v>5.3</v>
      </c>
      <c r="B23" s="28"/>
      <c r="C23" s="29" t="s">
        <v>165</v>
      </c>
      <c r="D23" s="7" t="s">
        <v>102</v>
      </c>
      <c r="E23" s="7">
        <v>750</v>
      </c>
      <c r="F23" s="23"/>
      <c r="G23" s="23"/>
    </row>
    <row r="24" spans="1:7">
      <c r="A24" s="28"/>
      <c r="B24" s="28"/>
      <c r="C24" s="29"/>
      <c r="D24" s="7"/>
      <c r="E24" s="7"/>
      <c r="F24" s="7"/>
      <c r="G24" s="7"/>
    </row>
    <row r="25" spans="1:7">
      <c r="A25" s="28">
        <v>5.4</v>
      </c>
      <c r="B25" s="28" t="s">
        <v>166</v>
      </c>
      <c r="C25" s="29" t="s">
        <v>167</v>
      </c>
      <c r="D25" s="7" t="s">
        <v>102</v>
      </c>
      <c r="E25" s="7">
        <v>2500</v>
      </c>
      <c r="F25" s="23"/>
      <c r="G25" s="23"/>
    </row>
    <row r="26" spans="1:7">
      <c r="A26" s="28"/>
      <c r="B26" s="28"/>
      <c r="C26" s="29"/>
      <c r="D26" s="7"/>
      <c r="E26" s="7"/>
      <c r="F26" s="23"/>
      <c r="G26" s="23"/>
    </row>
    <row r="27" spans="1:7" ht="13">
      <c r="A27" s="28"/>
      <c r="B27" s="28" t="s">
        <v>157</v>
      </c>
      <c r="C27" s="31" t="s">
        <v>171</v>
      </c>
      <c r="D27" s="7" t="s">
        <v>56</v>
      </c>
      <c r="E27" s="7">
        <v>0</v>
      </c>
      <c r="F27" s="23"/>
      <c r="G27" s="23"/>
    </row>
    <row r="28" spans="1:7">
      <c r="A28" s="28"/>
      <c r="B28" s="28"/>
      <c r="C28" s="29"/>
      <c r="D28" s="7"/>
      <c r="E28" s="7"/>
      <c r="F28" s="23"/>
      <c r="G28" s="23"/>
    </row>
    <row r="29" spans="1:7" ht="25">
      <c r="A29" s="28">
        <v>5.5</v>
      </c>
      <c r="B29" s="28"/>
      <c r="C29" s="115" t="s">
        <v>437</v>
      </c>
      <c r="D29" s="7" t="s">
        <v>102</v>
      </c>
      <c r="E29" s="312">
        <v>20</v>
      </c>
      <c r="F29" s="170"/>
      <c r="G29" s="23"/>
    </row>
    <row r="30" spans="1:7">
      <c r="A30" s="28"/>
      <c r="B30" s="28"/>
      <c r="C30" s="29"/>
      <c r="D30" s="7"/>
      <c r="E30" s="183"/>
      <c r="F30" s="170"/>
      <c r="G30" s="170"/>
    </row>
    <row r="31" spans="1:7" ht="13">
      <c r="A31" s="28"/>
      <c r="B31" s="28" t="s">
        <v>172</v>
      </c>
      <c r="C31" s="31" t="s">
        <v>173</v>
      </c>
      <c r="D31" s="7" t="s">
        <v>56</v>
      </c>
      <c r="E31" s="183"/>
      <c r="F31" s="170"/>
      <c r="G31" s="170"/>
    </row>
    <row r="32" spans="1:7">
      <c r="A32" s="28"/>
      <c r="B32" s="28"/>
      <c r="C32" s="29"/>
      <c r="D32" s="7"/>
      <c r="E32" s="183"/>
      <c r="F32" s="170"/>
      <c r="G32" s="170"/>
    </row>
    <row r="33" spans="1:7" ht="37.5">
      <c r="A33" s="28">
        <v>5.7</v>
      </c>
      <c r="B33" s="28"/>
      <c r="C33" s="115" t="s">
        <v>436</v>
      </c>
      <c r="D33" s="7" t="s">
        <v>102</v>
      </c>
      <c r="E33" s="312">
        <v>50</v>
      </c>
      <c r="F33" s="170"/>
      <c r="G33" s="23"/>
    </row>
    <row r="34" spans="1:7">
      <c r="A34" s="28"/>
      <c r="B34" s="28"/>
      <c r="C34" s="29"/>
      <c r="D34" s="7"/>
      <c r="E34" s="35"/>
      <c r="F34" s="23"/>
      <c r="G34" s="23"/>
    </row>
    <row r="35" spans="1:7">
      <c r="A35" s="28"/>
      <c r="B35" s="28"/>
      <c r="C35" s="29"/>
      <c r="D35" s="7"/>
      <c r="E35" s="35"/>
      <c r="F35" s="170"/>
      <c r="G35" s="23"/>
    </row>
    <row r="36" spans="1:7">
      <c r="A36" s="28"/>
      <c r="B36" s="28"/>
      <c r="C36" s="29"/>
      <c r="D36" s="7"/>
      <c r="E36" s="35"/>
      <c r="F36" s="23"/>
      <c r="G36" s="23"/>
    </row>
    <row r="37" spans="1:7">
      <c r="A37" s="28"/>
      <c r="B37" s="28"/>
      <c r="C37" s="29"/>
      <c r="D37" s="7"/>
      <c r="E37" s="35"/>
      <c r="F37" s="23"/>
      <c r="G37" s="23"/>
    </row>
    <row r="38" spans="1:7">
      <c r="A38" s="28"/>
      <c r="B38" s="28"/>
      <c r="C38" s="29"/>
      <c r="D38" s="7"/>
      <c r="E38" s="35"/>
      <c r="F38" s="23"/>
      <c r="G38" s="23"/>
    </row>
    <row r="39" spans="1:7">
      <c r="A39" s="28"/>
      <c r="B39" s="28"/>
      <c r="C39" s="29"/>
      <c r="D39" s="7"/>
      <c r="E39" s="35"/>
      <c r="F39" s="23"/>
      <c r="G39" s="23"/>
    </row>
    <row r="40" spans="1:7">
      <c r="A40" s="28"/>
      <c r="B40" s="28"/>
      <c r="C40" s="29"/>
      <c r="D40" s="7"/>
      <c r="E40" s="35"/>
      <c r="F40" s="23"/>
      <c r="G40" s="23"/>
    </row>
    <row r="41" spans="1:7">
      <c r="A41" s="28"/>
      <c r="B41" s="28"/>
      <c r="C41" s="29"/>
      <c r="D41" s="7"/>
      <c r="E41" s="35"/>
      <c r="F41" s="23"/>
      <c r="G41" s="23"/>
    </row>
    <row r="42" spans="1:7">
      <c r="A42" s="28"/>
      <c r="B42" s="28"/>
      <c r="C42" s="29"/>
      <c r="D42" s="7"/>
      <c r="E42" s="35"/>
      <c r="F42" s="23"/>
      <c r="G42" s="23"/>
    </row>
    <row r="43" spans="1:7">
      <c r="A43" s="28"/>
      <c r="B43" s="28"/>
      <c r="C43" s="29"/>
      <c r="D43" s="7"/>
      <c r="E43" s="35"/>
      <c r="F43" s="23"/>
      <c r="G43" s="23"/>
    </row>
    <row r="44" spans="1:7">
      <c r="A44" s="28"/>
      <c r="B44" s="28"/>
      <c r="C44" s="29"/>
      <c r="D44" s="7"/>
      <c r="E44" s="35"/>
      <c r="F44" s="23"/>
      <c r="G44" s="23"/>
    </row>
    <row r="45" spans="1:7">
      <c r="A45" s="28"/>
      <c r="B45" s="28"/>
      <c r="C45" s="29"/>
      <c r="D45" s="7"/>
      <c r="E45" s="35"/>
      <c r="F45" s="23"/>
      <c r="G45" s="23"/>
    </row>
    <row r="46" spans="1:7">
      <c r="A46" s="28"/>
      <c r="B46" s="28"/>
      <c r="C46" s="29"/>
      <c r="D46" s="7"/>
      <c r="E46" s="35"/>
      <c r="F46" s="23"/>
      <c r="G46" s="23"/>
    </row>
    <row r="47" spans="1:7">
      <c r="A47" s="28"/>
      <c r="B47" s="28"/>
      <c r="C47" s="29"/>
      <c r="D47" s="7"/>
      <c r="E47" s="35"/>
      <c r="F47" s="23"/>
      <c r="G47" s="23"/>
    </row>
    <row r="48" spans="1:7">
      <c r="A48" s="28"/>
      <c r="B48" s="28"/>
      <c r="C48" s="29"/>
      <c r="D48" s="7"/>
      <c r="E48" s="35"/>
      <c r="F48" s="23"/>
      <c r="G48" s="23"/>
    </row>
    <row r="49" spans="1:7">
      <c r="A49" s="28"/>
      <c r="B49" s="28"/>
      <c r="C49" s="29"/>
      <c r="D49" s="7"/>
      <c r="E49" s="35"/>
      <c r="F49" s="23"/>
      <c r="G49" s="23"/>
    </row>
    <row r="50" spans="1:7">
      <c r="A50" s="28"/>
      <c r="B50" s="28"/>
      <c r="C50" s="29"/>
      <c r="D50" s="7"/>
      <c r="E50" s="35"/>
      <c r="F50" s="23"/>
      <c r="G50" s="23"/>
    </row>
    <row r="51" spans="1:7">
      <c r="A51" s="28"/>
      <c r="B51" s="28"/>
      <c r="C51" s="29"/>
      <c r="D51" s="7"/>
      <c r="E51" s="35"/>
      <c r="F51" s="23"/>
      <c r="G51" s="23"/>
    </row>
    <row r="52" spans="1:7">
      <c r="A52" s="28"/>
      <c r="B52" s="28"/>
      <c r="C52" s="29"/>
      <c r="D52" s="7"/>
      <c r="E52" s="35"/>
      <c r="F52" s="23"/>
      <c r="G52" s="23"/>
    </row>
    <row r="53" spans="1:7">
      <c r="A53" s="28"/>
      <c r="B53" s="28"/>
      <c r="C53" s="29"/>
      <c r="D53" s="7"/>
      <c r="E53" s="35"/>
      <c r="F53" s="23"/>
      <c r="G53" s="23"/>
    </row>
    <row r="54" spans="1:7">
      <c r="A54" s="28"/>
      <c r="B54" s="28"/>
      <c r="C54" s="29"/>
      <c r="D54" s="7"/>
      <c r="E54" s="35"/>
      <c r="F54" s="23"/>
      <c r="G54" s="23"/>
    </row>
    <row r="55" spans="1:7">
      <c r="A55" s="28"/>
      <c r="B55" s="28"/>
      <c r="C55" s="29"/>
      <c r="D55" s="7"/>
      <c r="E55" s="35"/>
      <c r="F55" s="23"/>
      <c r="G55" s="23"/>
    </row>
    <row r="56" spans="1:7">
      <c r="A56" s="28"/>
      <c r="B56" s="28"/>
      <c r="C56" s="29"/>
      <c r="D56" s="7"/>
      <c r="E56" s="35"/>
      <c r="F56" s="23"/>
      <c r="G56" s="23"/>
    </row>
    <row r="57" spans="1:7">
      <c r="A57" s="28"/>
      <c r="B57" s="28"/>
      <c r="C57" s="29"/>
      <c r="D57" s="7"/>
      <c r="E57" s="35"/>
      <c r="F57" s="23"/>
      <c r="G57" s="23"/>
    </row>
    <row r="58" spans="1:7">
      <c r="A58" s="28"/>
      <c r="B58" s="28"/>
      <c r="C58" s="29"/>
      <c r="D58" s="7"/>
      <c r="E58" s="35"/>
      <c r="F58" s="23"/>
      <c r="G58" s="23"/>
    </row>
    <row r="59" spans="1:7">
      <c r="A59" s="28"/>
      <c r="B59" s="28"/>
      <c r="C59" s="29"/>
      <c r="D59" s="7"/>
      <c r="E59" s="35"/>
      <c r="F59" s="23"/>
      <c r="G59" s="23"/>
    </row>
    <row r="60" spans="1:7">
      <c r="A60" s="28"/>
      <c r="B60" s="28"/>
      <c r="C60" s="29"/>
      <c r="D60" s="7"/>
      <c r="E60" s="35"/>
      <c r="F60" s="23"/>
      <c r="G60" s="23"/>
    </row>
    <row r="61" spans="1:7">
      <c r="A61" s="28"/>
      <c r="B61" s="28"/>
      <c r="C61" s="29"/>
      <c r="D61" s="7"/>
      <c r="E61" s="35"/>
      <c r="F61" s="23"/>
      <c r="G61" s="23"/>
    </row>
    <row r="62" spans="1:7">
      <c r="A62" s="28"/>
      <c r="B62" s="28"/>
      <c r="C62" s="29"/>
      <c r="D62" s="7"/>
      <c r="E62" s="35"/>
      <c r="F62" s="23"/>
      <c r="G62" s="23"/>
    </row>
    <row r="63" spans="1:7">
      <c r="A63" s="28"/>
      <c r="B63" s="28"/>
      <c r="C63" s="29"/>
      <c r="D63" s="7"/>
      <c r="E63" s="35"/>
      <c r="F63" s="23"/>
      <c r="G63" s="23"/>
    </row>
    <row r="64" spans="1:7">
      <c r="A64" s="28"/>
      <c r="B64" s="28"/>
      <c r="C64" s="29"/>
      <c r="D64" s="7"/>
      <c r="E64" s="35"/>
      <c r="F64" s="23"/>
      <c r="G64" s="23"/>
    </row>
    <row r="65" spans="1:7">
      <c r="A65" s="28"/>
      <c r="B65" s="28"/>
      <c r="C65" s="29"/>
      <c r="D65" s="7"/>
      <c r="E65" s="35"/>
      <c r="F65" s="23"/>
      <c r="G65" s="23"/>
    </row>
    <row r="66" spans="1:7">
      <c r="A66" s="28"/>
      <c r="B66" s="28"/>
      <c r="C66" s="29"/>
      <c r="D66" s="7"/>
      <c r="E66" s="35"/>
      <c r="F66" s="23"/>
      <c r="G66" s="23"/>
    </row>
    <row r="67" spans="1:7">
      <c r="A67" s="28"/>
      <c r="B67" s="28"/>
      <c r="C67" s="29"/>
      <c r="D67" s="7"/>
      <c r="E67" s="35"/>
      <c r="F67" s="23"/>
      <c r="G67" s="23"/>
    </row>
    <row r="68" spans="1:7">
      <c r="A68" s="28"/>
      <c r="B68" s="28"/>
      <c r="C68" s="29"/>
      <c r="D68" s="7"/>
      <c r="E68" s="35"/>
      <c r="F68" s="23"/>
      <c r="G68" s="23"/>
    </row>
    <row r="69" spans="1:7">
      <c r="A69" s="28"/>
      <c r="B69" s="28"/>
      <c r="C69" s="29"/>
      <c r="D69" s="7"/>
      <c r="E69" s="35"/>
      <c r="F69" s="23"/>
      <c r="G69" s="23"/>
    </row>
    <row r="70" spans="1:7">
      <c r="A70" s="28"/>
      <c r="B70" s="28"/>
      <c r="C70" s="29"/>
      <c r="D70" s="7"/>
      <c r="E70" s="35"/>
      <c r="F70" s="23"/>
      <c r="G70" s="23"/>
    </row>
    <row r="71" spans="1:7">
      <c r="A71" s="28"/>
      <c r="B71" s="28"/>
      <c r="C71" s="29"/>
      <c r="D71" s="7"/>
      <c r="E71" s="35"/>
      <c r="F71" s="23"/>
      <c r="G71" s="23"/>
    </row>
    <row r="72" spans="1:7">
      <c r="A72" s="28"/>
      <c r="B72" s="28"/>
      <c r="C72" s="29"/>
      <c r="D72" s="7"/>
      <c r="E72" s="35"/>
      <c r="F72" s="23"/>
      <c r="G72" s="23"/>
    </row>
    <row r="73" spans="1:7">
      <c r="A73" s="28"/>
      <c r="B73" s="28"/>
      <c r="C73" s="29"/>
      <c r="D73" s="7"/>
      <c r="E73" s="35"/>
      <c r="F73" s="23"/>
      <c r="G73" s="23"/>
    </row>
    <row r="74" spans="1:7">
      <c r="A74" s="28"/>
      <c r="B74" s="28"/>
      <c r="C74" s="29"/>
      <c r="D74" s="7"/>
      <c r="E74" s="35"/>
      <c r="F74" s="23"/>
      <c r="G74" s="23"/>
    </row>
    <row r="75" spans="1:7">
      <c r="A75" s="28"/>
      <c r="B75" s="28"/>
      <c r="C75" s="29"/>
      <c r="D75" s="7"/>
      <c r="E75" s="35"/>
      <c r="F75" s="23"/>
      <c r="G75" s="23"/>
    </row>
    <row r="76" spans="1:7">
      <c r="A76" s="28"/>
      <c r="B76" s="28"/>
      <c r="C76" s="29"/>
      <c r="D76" s="7"/>
      <c r="E76" s="35"/>
      <c r="F76" s="23"/>
      <c r="G76" s="23"/>
    </row>
    <row r="77" spans="1:7">
      <c r="A77" s="28"/>
      <c r="B77" s="28"/>
      <c r="C77" s="29"/>
      <c r="D77" s="7"/>
      <c r="E77" s="35"/>
      <c r="F77" s="23"/>
      <c r="G77" s="23"/>
    </row>
    <row r="78" spans="1:7">
      <c r="A78" s="28"/>
      <c r="B78" s="28"/>
      <c r="C78" s="29"/>
      <c r="D78" s="7"/>
      <c r="E78" s="35"/>
      <c r="F78" s="23"/>
      <c r="G78" s="23"/>
    </row>
    <row r="79" spans="1:7">
      <c r="A79" s="28"/>
      <c r="B79" s="28"/>
      <c r="C79" s="29"/>
      <c r="D79" s="7"/>
      <c r="E79" s="35"/>
      <c r="F79" s="23"/>
      <c r="G79" s="23"/>
    </row>
    <row r="80" spans="1:7">
      <c r="A80" s="28"/>
      <c r="B80" s="28"/>
      <c r="C80" s="29"/>
      <c r="D80" s="7"/>
      <c r="E80" s="35"/>
      <c r="F80" s="23"/>
      <c r="G80" s="23"/>
    </row>
    <row r="81" spans="1:7">
      <c r="A81" s="28"/>
      <c r="B81" s="28"/>
      <c r="C81" s="29"/>
      <c r="D81" s="7"/>
      <c r="E81" s="35"/>
      <c r="F81" s="23"/>
      <c r="G81" s="23"/>
    </row>
    <row r="82" spans="1:7">
      <c r="A82" s="28"/>
      <c r="B82" s="28"/>
      <c r="C82" s="29"/>
      <c r="D82" s="7"/>
      <c r="E82" s="35"/>
      <c r="F82" s="23"/>
      <c r="G82" s="23"/>
    </row>
    <row r="83" spans="1:7">
      <c r="A83" s="28"/>
      <c r="B83" s="28"/>
      <c r="C83" s="29"/>
      <c r="D83" s="7"/>
      <c r="E83" s="35"/>
      <c r="F83" s="23"/>
      <c r="G83" s="23"/>
    </row>
    <row r="84" spans="1:7">
      <c r="A84" s="28"/>
      <c r="B84" s="28"/>
      <c r="C84" s="29"/>
      <c r="D84" s="7"/>
      <c r="E84" s="35"/>
      <c r="F84" s="23"/>
      <c r="G84" s="23"/>
    </row>
    <row r="85" spans="1:7" ht="13">
      <c r="A85" s="44" t="s">
        <v>443</v>
      </c>
      <c r="B85" s="47"/>
      <c r="C85" s="53"/>
      <c r="D85" s="47"/>
      <c r="E85" s="47"/>
      <c r="F85" s="54"/>
      <c r="G85" s="402"/>
    </row>
    <row r="258" spans="1:2">
      <c r="A258" s="37">
        <v>1.79</v>
      </c>
      <c r="B258" s="38" t="s">
        <v>205</v>
      </c>
    </row>
  </sheetData>
  <mergeCells count="7">
    <mergeCell ref="G2:G3"/>
    <mergeCell ref="A2:A3"/>
    <mergeCell ref="B2:B3"/>
    <mergeCell ref="C2:C3"/>
    <mergeCell ref="D2:D3"/>
    <mergeCell ref="E2:E3"/>
    <mergeCell ref="F2:F3"/>
  </mergeCells>
  <phoneticPr fontId="32" type="noConversion"/>
  <printOptions verticalCentered="1"/>
  <pageMargins left="0.70866141732283472" right="0.70866141732283472" top="0.74803149606299213" bottom="0.74803149606299213" header="0.31496062992125984" footer="0.31496062992125984"/>
  <pageSetup paperSize="9" scale="65" firstPageNumber="105" orientation="portrait" r:id="rId1"/>
  <headerFooter alignWithMargins="0">
    <oddHeader xml:space="preserve">&amp;LNALA LOCAL MUNICIPALITY
CONTRACT No. NLM/TS/014/24-25
C2.2: BILL OF QUANTITIES&amp;RSECTION 5: SEWER MAINS - BEDDING
</oddHeader>
    <oddFooter>&amp;C&amp;P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E0C7AA-2E53-450C-8123-F85F819E77D5}">
  <sheetPr codeName="Sheet1">
    <tabColor theme="4"/>
  </sheetPr>
  <dimension ref="A1:G258"/>
  <sheetViews>
    <sheetView showZeros="0" view="pageBreakPreview" zoomScale="70" zoomScaleNormal="100" zoomScaleSheetLayoutView="70" zoomScalePageLayoutView="85" workbookViewId="0">
      <selection activeCell="E40" sqref="E40"/>
    </sheetView>
  </sheetViews>
  <sheetFormatPr defaultColWidth="9.1796875" defaultRowHeight="12.5"/>
  <cols>
    <col min="1" max="1" width="10.54296875" style="38" customWidth="1"/>
    <col min="2" max="2" width="15.54296875" style="38" customWidth="1"/>
    <col min="3" max="3" width="50.54296875" style="39" customWidth="1"/>
    <col min="4" max="4" width="10.54296875" style="40" customWidth="1"/>
    <col min="5" max="5" width="13.54296875" style="40" customWidth="1"/>
    <col min="6" max="6" width="15.54296875" style="41" customWidth="1"/>
    <col min="7" max="7" width="15.54296875" style="357" customWidth="1"/>
    <col min="8" max="16384" width="9.1796875" style="1"/>
  </cols>
  <sheetData>
    <row r="1" spans="1:7">
      <c r="G1" s="403"/>
    </row>
    <row r="2" spans="1:7" s="113" customFormat="1">
      <c r="A2" s="521" t="s">
        <v>2</v>
      </c>
      <c r="B2" s="521" t="s">
        <v>3</v>
      </c>
      <c r="C2" s="521" t="s">
        <v>4</v>
      </c>
      <c r="D2" s="521" t="s">
        <v>5</v>
      </c>
      <c r="E2" s="521" t="s">
        <v>6</v>
      </c>
      <c r="F2" s="525" t="s">
        <v>250</v>
      </c>
      <c r="G2" s="527" t="s">
        <v>175</v>
      </c>
    </row>
    <row r="3" spans="1:7">
      <c r="A3" s="522"/>
      <c r="B3" s="522"/>
      <c r="C3" s="522"/>
      <c r="D3" s="522"/>
      <c r="E3" s="522"/>
      <c r="F3" s="526"/>
      <c r="G3" s="528"/>
    </row>
    <row r="4" spans="1:7" ht="13">
      <c r="A4" s="28"/>
      <c r="B4" s="28"/>
      <c r="C4" s="323"/>
      <c r="D4" s="324"/>
      <c r="E4" s="7"/>
      <c r="F4" s="23"/>
      <c r="G4" s="279"/>
    </row>
    <row r="5" spans="1:7" ht="13">
      <c r="A5" s="28">
        <v>6</v>
      </c>
      <c r="B5" s="22"/>
      <c r="C5" s="204" t="s">
        <v>591</v>
      </c>
      <c r="D5" s="195"/>
      <c r="E5" s="196"/>
      <c r="F5" s="197"/>
      <c r="G5" s="404"/>
    </row>
    <row r="6" spans="1:7" ht="13">
      <c r="A6" s="28"/>
      <c r="B6" s="227" t="s">
        <v>312</v>
      </c>
      <c r="C6" s="204" t="s">
        <v>448</v>
      </c>
      <c r="D6" s="222"/>
      <c r="E6" s="222"/>
      <c r="F6" s="115"/>
      <c r="G6" s="193"/>
    </row>
    <row r="7" spans="1:7" ht="13">
      <c r="A7" s="28"/>
      <c r="B7" s="227"/>
      <c r="C7" s="439"/>
      <c r="D7" s="222"/>
      <c r="E7" s="222"/>
      <c r="F7" s="115"/>
      <c r="G7" s="193"/>
    </row>
    <row r="8" spans="1:7" ht="13">
      <c r="A8" s="28"/>
      <c r="B8" s="227"/>
      <c r="C8" s="436" t="s">
        <v>555</v>
      </c>
      <c r="D8" s="222"/>
      <c r="E8" s="222"/>
      <c r="F8" s="115"/>
      <c r="G8" s="193"/>
    </row>
    <row r="9" spans="1:7" ht="13">
      <c r="A9" s="28"/>
      <c r="B9" s="227"/>
      <c r="C9" s="439"/>
      <c r="D9" s="222"/>
      <c r="E9" s="222"/>
      <c r="F9" s="115"/>
      <c r="G9" s="193"/>
    </row>
    <row r="10" spans="1:7" ht="13">
      <c r="A10" s="28"/>
      <c r="B10" s="228" t="s">
        <v>313</v>
      </c>
      <c r="C10" s="233" t="s">
        <v>327</v>
      </c>
      <c r="D10" s="224"/>
      <c r="E10" s="224"/>
      <c r="F10" s="197"/>
      <c r="G10" s="404"/>
    </row>
    <row r="11" spans="1:7" ht="13">
      <c r="A11" s="28"/>
      <c r="B11" s="228"/>
      <c r="C11" s="233"/>
      <c r="D11" s="440"/>
      <c r="E11" s="224"/>
      <c r="F11" s="197"/>
      <c r="G11" s="404"/>
    </row>
    <row r="12" spans="1:7" ht="63" customHeight="1">
      <c r="A12" s="28">
        <v>6.1</v>
      </c>
      <c r="B12" s="229"/>
      <c r="C12" s="226" t="s">
        <v>559</v>
      </c>
      <c r="D12" s="183" t="s">
        <v>318</v>
      </c>
      <c r="E12" s="273">
        <v>1</v>
      </c>
      <c r="F12" s="350"/>
      <c r="G12" s="405"/>
    </row>
    <row r="13" spans="1:7">
      <c r="A13" s="28"/>
      <c r="B13" s="230"/>
      <c r="C13" s="222"/>
      <c r="D13" s="192"/>
      <c r="E13" s="274"/>
      <c r="F13" s="349"/>
      <c r="G13" s="193"/>
    </row>
    <row r="14" spans="1:7" ht="13">
      <c r="A14" s="28"/>
      <c r="B14" s="228" t="s">
        <v>314</v>
      </c>
      <c r="C14" s="204" t="s">
        <v>310</v>
      </c>
      <c r="D14" s="192"/>
      <c r="E14" s="274"/>
      <c r="F14" s="351"/>
      <c r="G14" s="404"/>
    </row>
    <row r="15" spans="1:7" ht="13">
      <c r="A15" s="28"/>
      <c r="B15" s="228"/>
      <c r="C15" s="439"/>
      <c r="D15" s="192"/>
      <c r="E15" s="274"/>
      <c r="F15" s="351"/>
      <c r="G15" s="404"/>
    </row>
    <row r="16" spans="1:7" ht="37.5">
      <c r="A16" s="28">
        <v>6.2</v>
      </c>
      <c r="B16" s="230"/>
      <c r="C16" s="226" t="s">
        <v>309</v>
      </c>
      <c r="D16" s="183" t="s">
        <v>318</v>
      </c>
      <c r="E16" s="273">
        <v>1</v>
      </c>
      <c r="F16" s="350"/>
      <c r="G16" s="405"/>
    </row>
    <row r="17" spans="1:7">
      <c r="A17" s="28"/>
      <c r="B17" s="230"/>
      <c r="C17" s="435"/>
      <c r="D17" s="183"/>
      <c r="E17" s="273"/>
      <c r="F17" s="350"/>
      <c r="G17" s="405"/>
    </row>
    <row r="18" spans="1:7" ht="13">
      <c r="A18" s="28"/>
      <c r="B18" s="227" t="s">
        <v>315</v>
      </c>
      <c r="C18" s="246" t="s">
        <v>308</v>
      </c>
      <c r="D18" s="192"/>
      <c r="E18" s="274"/>
      <c r="F18" s="349"/>
      <c r="G18" s="360"/>
    </row>
    <row r="19" spans="1:7" ht="13">
      <c r="A19" s="28"/>
      <c r="B19" s="227"/>
      <c r="C19" s="438"/>
      <c r="D19" s="192"/>
      <c r="E19" s="274"/>
      <c r="F19" s="349"/>
      <c r="G19" s="360"/>
    </row>
    <row r="20" spans="1:7">
      <c r="A20" s="28">
        <v>6.3</v>
      </c>
      <c r="B20" s="221" t="s">
        <v>316</v>
      </c>
      <c r="C20" s="225" t="s">
        <v>311</v>
      </c>
      <c r="D20" s="183" t="s">
        <v>318</v>
      </c>
      <c r="E20" s="273" t="s">
        <v>562</v>
      </c>
      <c r="F20" s="350"/>
      <c r="G20" s="406" t="s">
        <v>252</v>
      </c>
    </row>
    <row r="21" spans="1:7">
      <c r="A21" s="28"/>
      <c r="B21" s="221"/>
      <c r="C21" s="437"/>
      <c r="D21" s="183"/>
      <c r="E21" s="301"/>
      <c r="F21" s="350"/>
      <c r="G21" s="406"/>
    </row>
    <row r="22" spans="1:7">
      <c r="A22" s="28"/>
      <c r="B22" s="303" t="s">
        <v>418</v>
      </c>
      <c r="C22" s="304" t="s">
        <v>417</v>
      </c>
      <c r="D22" s="183" t="s">
        <v>127</v>
      </c>
      <c r="E22" s="301">
        <v>2</v>
      </c>
      <c r="F22" s="350"/>
      <c r="G22" s="405">
        <f>F22*E22</f>
        <v>0</v>
      </c>
    </row>
    <row r="23" spans="1:7">
      <c r="A23" s="28"/>
      <c r="B23" s="194"/>
      <c r="C23" s="201"/>
      <c r="D23" s="183"/>
      <c r="E23" s="200"/>
      <c r="F23" s="352"/>
      <c r="G23" s="405">
        <f>F23*E23</f>
        <v>0</v>
      </c>
    </row>
    <row r="24" spans="1:7">
      <c r="A24" s="28">
        <v>6.4</v>
      </c>
      <c r="B24" s="194"/>
      <c r="C24" s="202" t="s">
        <v>563</v>
      </c>
      <c r="D24" s="192" t="s">
        <v>28</v>
      </c>
      <c r="E24" s="203">
        <v>1</v>
      </c>
      <c r="F24" s="348"/>
      <c r="G24" s="405">
        <f>F24*E24</f>
        <v>0</v>
      </c>
    </row>
    <row r="25" spans="1:7">
      <c r="A25" s="28"/>
      <c r="B25" s="194"/>
      <c r="C25" s="202"/>
      <c r="D25" s="192"/>
      <c r="E25" s="203"/>
      <c r="F25" s="348"/>
      <c r="G25" s="360"/>
    </row>
    <row r="26" spans="1:7">
      <c r="A26" s="28">
        <v>6.5</v>
      </c>
      <c r="B26" s="198"/>
      <c r="C26" s="194" t="s">
        <v>564</v>
      </c>
      <c r="D26" s="192" t="s">
        <v>28</v>
      </c>
      <c r="E26" s="243" t="s">
        <v>562</v>
      </c>
      <c r="F26" s="353"/>
      <c r="G26" s="407" t="s">
        <v>252</v>
      </c>
    </row>
    <row r="27" spans="1:7" ht="13">
      <c r="A27" s="28"/>
      <c r="B27" s="194"/>
      <c r="C27" s="204"/>
      <c r="D27" s="205"/>
      <c r="E27" s="206"/>
      <c r="F27" s="354"/>
      <c r="G27" s="279"/>
    </row>
    <row r="28" spans="1:7">
      <c r="A28" s="28">
        <v>6.6</v>
      </c>
      <c r="B28" s="302" t="s">
        <v>419</v>
      </c>
      <c r="C28" s="194" t="s">
        <v>613</v>
      </c>
      <c r="D28" s="183"/>
      <c r="E28" s="207"/>
      <c r="F28" s="354"/>
      <c r="G28" s="360"/>
    </row>
    <row r="29" spans="1:7">
      <c r="A29" s="28"/>
      <c r="B29" s="198"/>
      <c r="C29" s="471" t="s">
        <v>614</v>
      </c>
      <c r="D29" s="183"/>
      <c r="E29" s="207"/>
      <c r="F29" s="354"/>
      <c r="G29" s="360"/>
    </row>
    <row r="30" spans="1:7">
      <c r="A30" s="28"/>
      <c r="B30" s="198"/>
      <c r="C30" s="471" t="s">
        <v>615</v>
      </c>
      <c r="D30" s="183"/>
      <c r="E30" s="207"/>
      <c r="F30" s="354"/>
      <c r="G30" s="360"/>
    </row>
    <row r="31" spans="1:7" ht="13">
      <c r="A31" s="28"/>
      <c r="B31" s="198"/>
      <c r="C31" s="190"/>
      <c r="D31" s="183"/>
      <c r="E31" s="207"/>
      <c r="F31" s="354"/>
      <c r="G31" s="360"/>
    </row>
    <row r="32" spans="1:7">
      <c r="A32" s="193" t="s">
        <v>616</v>
      </c>
      <c r="B32" s="194"/>
      <c r="C32" s="171" t="s">
        <v>588</v>
      </c>
      <c r="D32" s="183" t="s">
        <v>128</v>
      </c>
      <c r="E32" s="207">
        <v>200</v>
      </c>
      <c r="F32" s="350"/>
      <c r="G32" s="405">
        <f>F32*E32</f>
        <v>0</v>
      </c>
    </row>
    <row r="33" spans="1:7">
      <c r="A33" s="28"/>
      <c r="B33" s="198"/>
      <c r="C33" s="194"/>
      <c r="D33" s="183"/>
      <c r="E33" s="207"/>
      <c r="F33" s="355"/>
      <c r="G33" s="408"/>
    </row>
    <row r="34" spans="1:7">
      <c r="A34" s="193" t="s">
        <v>617</v>
      </c>
      <c r="B34" s="194"/>
      <c r="C34" s="171" t="s">
        <v>587</v>
      </c>
      <c r="D34" s="183" t="s">
        <v>128</v>
      </c>
      <c r="E34" s="207">
        <v>100</v>
      </c>
      <c r="F34" s="350"/>
      <c r="G34" s="405">
        <f>F34*E34</f>
        <v>0</v>
      </c>
    </row>
    <row r="35" spans="1:7">
      <c r="A35" s="28"/>
      <c r="B35" s="198"/>
      <c r="C35" s="194"/>
      <c r="D35" s="183"/>
      <c r="E35" s="207"/>
      <c r="F35" s="355"/>
      <c r="G35" s="408"/>
    </row>
    <row r="36" spans="1:7">
      <c r="A36" s="193" t="s">
        <v>618</v>
      </c>
      <c r="B36" s="194"/>
      <c r="C36" s="171" t="s">
        <v>586</v>
      </c>
      <c r="D36" s="183" t="s">
        <v>128</v>
      </c>
      <c r="E36" s="322">
        <v>50</v>
      </c>
      <c r="F36" s="350"/>
      <c r="G36" s="405">
        <f>E36*F36</f>
        <v>0</v>
      </c>
    </row>
    <row r="37" spans="1:7">
      <c r="A37" s="28"/>
      <c r="B37" s="198"/>
      <c r="C37" s="194"/>
      <c r="D37" s="183"/>
      <c r="E37" s="319"/>
      <c r="F37" s="356"/>
      <c r="G37" s="405"/>
    </row>
    <row r="38" spans="1:7">
      <c r="A38" s="193" t="s">
        <v>619</v>
      </c>
      <c r="B38" s="194"/>
      <c r="C38" s="194" t="s">
        <v>585</v>
      </c>
      <c r="D38" s="183" t="s">
        <v>128</v>
      </c>
      <c r="E38" s="322">
        <v>50</v>
      </c>
      <c r="F38" s="350"/>
      <c r="G38" s="405">
        <f>E38*F38</f>
        <v>0</v>
      </c>
    </row>
    <row r="39" spans="1:7">
      <c r="A39" s="28"/>
      <c r="B39" s="198"/>
      <c r="C39" s="198"/>
      <c r="D39" s="321"/>
      <c r="E39" s="321"/>
      <c r="F39" s="356"/>
      <c r="G39" s="406"/>
    </row>
    <row r="40" spans="1:7" ht="13">
      <c r="A40" s="318">
        <v>6.7</v>
      </c>
      <c r="B40" s="194"/>
      <c r="C40" s="204" t="s">
        <v>620</v>
      </c>
      <c r="D40" s="320" t="s">
        <v>128</v>
      </c>
      <c r="E40" s="320" t="s">
        <v>562</v>
      </c>
      <c r="F40" s="356"/>
      <c r="G40" s="406" t="s">
        <v>252</v>
      </c>
    </row>
    <row r="41" spans="1:7">
      <c r="A41" s="318"/>
      <c r="B41" s="198"/>
      <c r="C41" s="194"/>
      <c r="D41" s="320"/>
      <c r="E41" s="320"/>
      <c r="F41" s="356"/>
      <c r="G41" s="406"/>
    </row>
    <row r="42" spans="1:7" ht="13">
      <c r="A42" s="318"/>
      <c r="B42" s="194"/>
      <c r="C42" s="204" t="s">
        <v>291</v>
      </c>
      <c r="D42" s="320"/>
      <c r="E42" s="320"/>
      <c r="F42" s="356"/>
      <c r="G42" s="406"/>
    </row>
    <row r="43" spans="1:7">
      <c r="A43" s="318">
        <v>6.8</v>
      </c>
      <c r="B43" s="198"/>
      <c r="C43" s="194" t="s">
        <v>292</v>
      </c>
      <c r="D43" s="320" t="s">
        <v>293</v>
      </c>
      <c r="E43" s="322">
        <f>9*3</f>
        <v>27</v>
      </c>
      <c r="F43" s="356"/>
      <c r="G43" s="405">
        <f>E43*F43</f>
        <v>0</v>
      </c>
    </row>
    <row r="44" spans="1:7">
      <c r="A44" s="318"/>
      <c r="B44" s="200"/>
      <c r="C44" s="194"/>
      <c r="D44" s="207"/>
      <c r="E44" s="319"/>
      <c r="F44" s="356"/>
      <c r="G44" s="406"/>
    </row>
    <row r="45" spans="1:7">
      <c r="A45" s="28"/>
      <c r="B45" s="200"/>
      <c r="C45" s="194"/>
      <c r="D45" s="207"/>
      <c r="E45" s="319"/>
      <c r="F45" s="356"/>
      <c r="G45" s="406"/>
    </row>
    <row r="46" spans="1:7">
      <c r="A46" s="28"/>
      <c r="B46" s="200"/>
      <c r="C46" s="194"/>
      <c r="D46" s="207"/>
      <c r="E46" s="319"/>
      <c r="F46" s="356"/>
      <c r="G46" s="406"/>
    </row>
    <row r="47" spans="1:7">
      <c r="A47" s="28"/>
      <c r="B47" s="200"/>
      <c r="C47" s="194"/>
      <c r="D47" s="207"/>
      <c r="E47" s="319"/>
      <c r="F47" s="356"/>
      <c r="G47" s="406"/>
    </row>
    <row r="48" spans="1:7">
      <c r="A48" s="28"/>
      <c r="B48" s="200"/>
      <c r="C48" s="194"/>
      <c r="D48" s="195"/>
      <c r="E48" s="195"/>
      <c r="F48" s="171"/>
      <c r="G48" s="360"/>
    </row>
    <row r="49" spans="1:7">
      <c r="A49" s="28"/>
      <c r="B49" s="200"/>
      <c r="C49" s="194"/>
      <c r="D49" s="195"/>
      <c r="E49" s="199"/>
      <c r="F49" s="171"/>
      <c r="G49" s="360"/>
    </row>
    <row r="50" spans="1:7">
      <c r="A50" s="28"/>
      <c r="B50" s="200"/>
      <c r="C50" s="194"/>
      <c r="D50" s="195"/>
      <c r="E50" s="195"/>
      <c r="F50" s="171"/>
      <c r="G50" s="360"/>
    </row>
    <row r="51" spans="1:7" ht="14">
      <c r="A51" s="28"/>
      <c r="B51" s="200"/>
      <c r="C51" s="194"/>
      <c r="D51" s="195"/>
      <c r="E51" s="195"/>
      <c r="F51" s="208"/>
      <c r="G51" s="409"/>
    </row>
    <row r="52" spans="1:7" ht="14">
      <c r="A52" s="28"/>
      <c r="B52" s="200"/>
      <c r="C52" s="194"/>
      <c r="D52" s="195"/>
      <c r="E52" s="195"/>
      <c r="F52" s="208"/>
      <c r="G52" s="409"/>
    </row>
    <row r="53" spans="1:7" ht="14">
      <c r="A53" s="28"/>
      <c r="B53" s="200"/>
      <c r="C53" s="194"/>
      <c r="D53" s="195"/>
      <c r="E53" s="195"/>
      <c r="F53" s="208"/>
      <c r="G53" s="409"/>
    </row>
    <row r="54" spans="1:7">
      <c r="A54" s="28"/>
      <c r="B54" s="200"/>
      <c r="C54" s="194"/>
      <c r="D54" s="195"/>
      <c r="E54" s="195"/>
      <c r="F54" s="115"/>
      <c r="G54" s="409"/>
    </row>
    <row r="55" spans="1:7">
      <c r="A55" s="28"/>
      <c r="B55" s="200"/>
      <c r="C55" s="194"/>
      <c r="D55" s="195"/>
      <c r="E55" s="195"/>
      <c r="F55" s="191"/>
      <c r="G55" s="409"/>
    </row>
    <row r="56" spans="1:7">
      <c r="A56" s="28"/>
      <c r="B56" s="200"/>
      <c r="C56" s="194"/>
      <c r="D56" s="195"/>
      <c r="E56" s="195"/>
      <c r="F56" s="191"/>
      <c r="G56" s="409"/>
    </row>
    <row r="57" spans="1:7">
      <c r="A57" s="28"/>
      <c r="B57" s="200"/>
      <c r="C57" s="194"/>
      <c r="D57" s="195"/>
      <c r="E57" s="195"/>
      <c r="F57" s="191"/>
      <c r="G57" s="409"/>
    </row>
    <row r="58" spans="1:7">
      <c r="A58" s="28"/>
      <c r="B58" s="200"/>
      <c r="C58" s="194"/>
      <c r="D58" s="195"/>
      <c r="E58" s="195"/>
      <c r="F58" s="191"/>
      <c r="G58" s="409"/>
    </row>
    <row r="59" spans="1:7">
      <c r="A59" s="28"/>
      <c r="B59" s="200"/>
      <c r="C59" s="194"/>
      <c r="D59" s="195"/>
      <c r="E59" s="195"/>
      <c r="F59" s="191"/>
      <c r="G59" s="409"/>
    </row>
    <row r="60" spans="1:7">
      <c r="A60" s="28"/>
      <c r="B60" s="200"/>
      <c r="C60" s="194"/>
      <c r="D60" s="195"/>
      <c r="E60" s="195"/>
      <c r="F60" s="191"/>
      <c r="G60" s="409"/>
    </row>
    <row r="61" spans="1:7">
      <c r="A61" s="28"/>
      <c r="B61" s="200"/>
      <c r="C61" s="194"/>
      <c r="D61" s="195"/>
      <c r="E61" s="195"/>
      <c r="F61" s="191"/>
      <c r="G61" s="409"/>
    </row>
    <row r="62" spans="1:7">
      <c r="A62" s="28"/>
      <c r="B62" s="200"/>
      <c r="C62" s="194"/>
      <c r="D62" s="195"/>
      <c r="E62" s="195"/>
      <c r="F62" s="191"/>
      <c r="G62" s="409"/>
    </row>
    <row r="63" spans="1:7">
      <c r="A63" s="28"/>
      <c r="B63" s="200"/>
      <c r="C63" s="194"/>
      <c r="D63" s="195"/>
      <c r="E63" s="195"/>
      <c r="F63" s="186"/>
      <c r="G63" s="410"/>
    </row>
    <row r="64" spans="1:7">
      <c r="A64" s="28"/>
      <c r="B64" s="200"/>
      <c r="C64" s="194"/>
      <c r="D64" s="195"/>
      <c r="E64" s="195"/>
      <c r="F64" s="186"/>
      <c r="G64" s="410"/>
    </row>
    <row r="65" spans="1:7">
      <c r="A65" s="28"/>
      <c r="B65" s="200"/>
      <c r="C65" s="194"/>
      <c r="D65" s="195"/>
      <c r="E65" s="195"/>
      <c r="F65" s="186"/>
      <c r="G65" s="410"/>
    </row>
    <row r="66" spans="1:7">
      <c r="A66" s="28"/>
      <c r="B66" s="200"/>
      <c r="C66" s="194"/>
      <c r="D66" s="195"/>
      <c r="E66" s="195"/>
      <c r="F66" s="23"/>
      <c r="G66" s="279"/>
    </row>
    <row r="67" spans="1:7">
      <c r="A67" s="28"/>
      <c r="B67" s="200"/>
      <c r="C67" s="194"/>
      <c r="D67" s="195"/>
      <c r="E67" s="195"/>
      <c r="F67" s="23"/>
      <c r="G67" s="279"/>
    </row>
    <row r="68" spans="1:7">
      <c r="A68" s="28"/>
      <c r="B68" s="200"/>
      <c r="C68" s="194"/>
      <c r="D68" s="195"/>
      <c r="E68" s="472"/>
      <c r="F68" s="23"/>
      <c r="G68" s="279"/>
    </row>
    <row r="69" spans="1:7">
      <c r="A69" s="28"/>
      <c r="B69" s="200"/>
      <c r="C69" s="194"/>
      <c r="D69" s="183"/>
      <c r="E69" s="207"/>
      <c r="F69" s="23"/>
      <c r="G69" s="279"/>
    </row>
    <row r="70" spans="1:7">
      <c r="A70" s="28"/>
      <c r="B70" s="200"/>
      <c r="C70" s="194"/>
      <c r="D70" s="183"/>
      <c r="E70" s="207"/>
      <c r="F70" s="23"/>
      <c r="G70" s="279"/>
    </row>
    <row r="71" spans="1:7">
      <c r="A71" s="28"/>
      <c r="B71" s="200"/>
      <c r="C71" s="194"/>
      <c r="D71" s="183"/>
      <c r="E71" s="209"/>
      <c r="F71" s="23"/>
      <c r="G71" s="279"/>
    </row>
    <row r="72" spans="1:7">
      <c r="A72" s="28"/>
      <c r="B72" s="200"/>
      <c r="C72" s="194"/>
      <c r="D72" s="183"/>
      <c r="E72" s="209"/>
      <c r="F72" s="23"/>
      <c r="G72" s="279"/>
    </row>
    <row r="73" spans="1:7">
      <c r="A73" s="28"/>
      <c r="B73" s="200"/>
      <c r="C73" s="194"/>
      <c r="D73" s="183"/>
      <c r="E73" s="209"/>
      <c r="F73" s="23"/>
      <c r="G73" s="279"/>
    </row>
    <row r="74" spans="1:7">
      <c r="A74" s="28"/>
      <c r="B74" s="200"/>
      <c r="C74" s="194"/>
      <c r="D74" s="183"/>
      <c r="E74" s="209"/>
      <c r="F74" s="23"/>
      <c r="G74" s="279"/>
    </row>
    <row r="75" spans="1:7">
      <c r="A75" s="28"/>
      <c r="B75" s="184"/>
      <c r="C75" s="184"/>
      <c r="D75" s="188"/>
      <c r="E75" s="189"/>
      <c r="F75" s="23"/>
      <c r="G75" s="279"/>
    </row>
    <row r="76" spans="1:7">
      <c r="A76" s="28"/>
      <c r="B76" s="187"/>
      <c r="C76" s="184"/>
      <c r="D76" s="185"/>
      <c r="E76" s="185"/>
      <c r="F76" s="23"/>
      <c r="G76" s="279"/>
    </row>
    <row r="77" spans="1:7">
      <c r="A77" s="28"/>
      <c r="B77" s="184"/>
      <c r="C77" s="29"/>
      <c r="D77" s="27"/>
      <c r="E77" s="27"/>
      <c r="F77" s="23"/>
      <c r="G77" s="279"/>
    </row>
    <row r="78" spans="1:7">
      <c r="A78" s="28"/>
      <c r="B78" s="184"/>
      <c r="C78" s="29"/>
      <c r="D78" s="27"/>
      <c r="E78" s="27"/>
      <c r="F78" s="23"/>
      <c r="G78" s="279"/>
    </row>
    <row r="79" spans="1:7">
      <c r="A79" s="28"/>
      <c r="B79" s="184"/>
      <c r="C79" s="29"/>
      <c r="D79" s="27"/>
      <c r="E79" s="27"/>
      <c r="F79" s="23"/>
      <c r="G79" s="279"/>
    </row>
    <row r="80" spans="1:7">
      <c r="A80" s="28"/>
      <c r="B80" s="184"/>
      <c r="C80" s="29"/>
      <c r="D80" s="27"/>
      <c r="E80" s="27"/>
      <c r="F80" s="23"/>
      <c r="G80" s="279"/>
    </row>
    <row r="81" spans="1:7">
      <c r="A81" s="28"/>
      <c r="B81" s="184"/>
      <c r="C81" s="29"/>
      <c r="D81" s="27"/>
      <c r="E81" s="27"/>
      <c r="F81" s="23"/>
      <c r="G81" s="279"/>
    </row>
    <row r="82" spans="1:7" ht="13">
      <c r="A82" s="534" t="s">
        <v>427</v>
      </c>
      <c r="B82" s="535"/>
      <c r="C82" s="535"/>
      <c r="D82" s="535"/>
      <c r="E82" s="535"/>
      <c r="F82" s="536"/>
      <c r="G82" s="411"/>
    </row>
    <row r="258" spans="1:2">
      <c r="A258" s="38">
        <v>1.79</v>
      </c>
      <c r="B258" s="38" t="s">
        <v>205</v>
      </c>
    </row>
  </sheetData>
  <mergeCells count="8">
    <mergeCell ref="G2:G3"/>
    <mergeCell ref="A82:F82"/>
    <mergeCell ref="A2:A3"/>
    <mergeCell ref="B2:B3"/>
    <mergeCell ref="C2:C3"/>
    <mergeCell ref="D2:D3"/>
    <mergeCell ref="E2:E3"/>
    <mergeCell ref="F2:F3"/>
  </mergeCells>
  <printOptions verticalCentered="1"/>
  <pageMargins left="0.70866141732283472" right="0.70866141732283472" top="0.74803149606299213" bottom="0.74803149606299213" header="0.31496062992125984" footer="0.31496062992125984"/>
  <pageSetup paperSize="9" scale="65" firstPageNumber="105" orientation="portrait" r:id="rId1"/>
  <headerFooter alignWithMargins="0">
    <oddHeader xml:space="preserve">&amp;LNALA LOCAL MUNICIPALITY
CONTRACT No. NLM/TS/014/24-25
C2.2: BILL OF QUANTITIES&amp;RSECTION 6: HORISONTAL DIRECTIONAL DRILLING 
</oddHeader>
    <oddFooter>&amp;C&amp;P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D6869C-18B9-40BC-B1C0-F1162004A125}">
  <sheetPr>
    <tabColor theme="4"/>
  </sheetPr>
  <dimension ref="A2:G258"/>
  <sheetViews>
    <sheetView showZeros="0" view="pageBreakPreview" zoomScale="80" zoomScaleNormal="100" zoomScaleSheetLayoutView="80" zoomScalePageLayoutView="70" workbookViewId="0">
      <selection activeCell="E40" sqref="E40"/>
    </sheetView>
  </sheetViews>
  <sheetFormatPr defaultColWidth="9.1796875" defaultRowHeight="12.5"/>
  <cols>
    <col min="1" max="1" width="10.54296875" style="200" customWidth="1"/>
    <col min="2" max="2" width="15.54296875" style="200" customWidth="1"/>
    <col min="3" max="3" width="50.54296875" style="157" customWidth="1"/>
    <col min="4" max="4" width="10.54296875" style="479" customWidth="1"/>
    <col min="5" max="5" width="13.54296875" style="479" customWidth="1"/>
    <col min="6" max="6" width="15.54296875" style="384" customWidth="1"/>
    <col min="7" max="7" width="15.54296875" style="403" customWidth="1"/>
    <col min="8" max="16384" width="9.1796875" style="172"/>
  </cols>
  <sheetData>
    <row r="2" spans="1:7" s="203" customFormat="1">
      <c r="A2" s="521" t="s">
        <v>2</v>
      </c>
      <c r="B2" s="521" t="s">
        <v>3</v>
      </c>
      <c r="C2" s="521" t="s">
        <v>4</v>
      </c>
      <c r="D2" s="521" t="s">
        <v>5</v>
      </c>
      <c r="E2" s="521" t="s">
        <v>6</v>
      </c>
      <c r="F2" s="525" t="s">
        <v>250</v>
      </c>
      <c r="G2" s="527" t="s">
        <v>175</v>
      </c>
    </row>
    <row r="3" spans="1:7">
      <c r="A3" s="522"/>
      <c r="B3" s="522"/>
      <c r="C3" s="522"/>
      <c r="D3" s="522"/>
      <c r="E3" s="522"/>
      <c r="F3" s="526"/>
      <c r="G3" s="528"/>
    </row>
    <row r="4" spans="1:7" ht="13">
      <c r="A4" s="193"/>
      <c r="B4" s="193"/>
      <c r="C4" s="323"/>
      <c r="D4" s="324"/>
      <c r="E4" s="183"/>
      <c r="F4" s="170"/>
      <c r="G4" s="408"/>
    </row>
    <row r="5" spans="1:7" ht="13">
      <c r="A5" s="193">
        <v>7</v>
      </c>
      <c r="B5" s="22" t="s">
        <v>312</v>
      </c>
      <c r="C5" s="204" t="s">
        <v>589</v>
      </c>
      <c r="D5" s="195"/>
      <c r="E5" s="196"/>
      <c r="F5" s="197"/>
      <c r="G5" s="404"/>
    </row>
    <row r="6" spans="1:7" ht="13">
      <c r="A6" s="193"/>
      <c r="B6" s="266" t="s">
        <v>574</v>
      </c>
      <c r="C6" s="204"/>
      <c r="D6" s="472"/>
      <c r="E6" s="197"/>
      <c r="F6" s="197"/>
      <c r="G6" s="404"/>
    </row>
    <row r="7" spans="1:7" ht="13">
      <c r="A7" s="193"/>
      <c r="B7" s="227"/>
      <c r="C7" s="194" t="s">
        <v>555</v>
      </c>
      <c r="D7" s="226"/>
      <c r="E7" s="115"/>
      <c r="F7" s="115"/>
      <c r="G7" s="193"/>
    </row>
    <row r="8" spans="1:7" ht="13">
      <c r="A8" s="193"/>
      <c r="B8" s="227"/>
      <c r="C8" s="439"/>
      <c r="D8" s="226"/>
      <c r="E8" s="226"/>
      <c r="F8" s="115"/>
      <c r="G8" s="193"/>
    </row>
    <row r="9" spans="1:7" ht="26">
      <c r="A9" s="193"/>
      <c r="B9" s="228" t="s">
        <v>313</v>
      </c>
      <c r="C9" s="473" t="s">
        <v>557</v>
      </c>
      <c r="D9" s="230"/>
      <c r="E9" s="230"/>
      <c r="F9" s="197"/>
      <c r="G9" s="404"/>
    </row>
    <row r="10" spans="1:7" ht="13">
      <c r="A10" s="193"/>
      <c r="B10" s="228"/>
      <c r="C10" s="233"/>
      <c r="D10" s="461"/>
      <c r="E10" s="230"/>
      <c r="F10" s="197"/>
      <c r="G10" s="404"/>
    </row>
    <row r="11" spans="1:7" ht="75">
      <c r="A11" s="193">
        <v>7.1</v>
      </c>
      <c r="B11" s="229"/>
      <c r="C11" s="226" t="s">
        <v>558</v>
      </c>
      <c r="D11" s="183" t="s">
        <v>28</v>
      </c>
      <c r="E11" s="480">
        <v>1</v>
      </c>
      <c r="F11" s="406"/>
      <c r="G11" s="405">
        <f>F11*E11</f>
        <v>0</v>
      </c>
    </row>
    <row r="12" spans="1:7">
      <c r="A12" s="193"/>
      <c r="B12" s="230"/>
      <c r="C12" s="226"/>
      <c r="D12" s="192"/>
      <c r="E12" s="274"/>
      <c r="F12" s="360"/>
      <c r="G12" s="193"/>
    </row>
    <row r="13" spans="1:7" ht="13">
      <c r="A13" s="193"/>
      <c r="B13" s="228" t="s">
        <v>314</v>
      </c>
      <c r="C13" s="481" t="s">
        <v>571</v>
      </c>
      <c r="D13" s="192"/>
      <c r="E13" s="274"/>
      <c r="F13" s="474"/>
      <c r="G13" s="404"/>
    </row>
    <row r="14" spans="1:7" ht="13">
      <c r="A14" s="193"/>
      <c r="B14" s="228"/>
      <c r="C14" s="439"/>
      <c r="D14" s="192"/>
      <c r="E14" s="274"/>
      <c r="F14" s="474"/>
      <c r="G14" s="404"/>
    </row>
    <row r="15" spans="1:7" ht="37.5">
      <c r="A15" s="193">
        <v>7.2</v>
      </c>
      <c r="B15" s="230"/>
      <c r="C15" s="226" t="s">
        <v>560</v>
      </c>
      <c r="D15" s="183" t="s">
        <v>28</v>
      </c>
      <c r="E15" s="480">
        <v>1</v>
      </c>
      <c r="F15" s="406"/>
      <c r="G15" s="405">
        <f>F15*E15</f>
        <v>0</v>
      </c>
    </row>
    <row r="16" spans="1:7">
      <c r="A16" s="193"/>
      <c r="B16" s="230"/>
      <c r="C16" s="435"/>
      <c r="D16" s="183"/>
      <c r="E16" s="480"/>
      <c r="F16" s="406"/>
      <c r="G16" s="405"/>
    </row>
    <row r="17" spans="1:7" ht="13">
      <c r="A17" s="193"/>
      <c r="B17" s="227" t="s">
        <v>315</v>
      </c>
      <c r="C17" s="482" t="s">
        <v>572</v>
      </c>
      <c r="D17" s="192"/>
      <c r="E17" s="274"/>
      <c r="F17" s="360"/>
      <c r="G17" s="360"/>
    </row>
    <row r="18" spans="1:7" ht="13">
      <c r="A18" s="193"/>
      <c r="B18" s="227"/>
      <c r="C18" s="438"/>
      <c r="D18" s="192"/>
      <c r="E18" s="274"/>
      <c r="F18" s="360"/>
      <c r="G18" s="360"/>
    </row>
    <row r="19" spans="1:7" ht="25">
      <c r="A19" s="193">
        <v>7.3</v>
      </c>
      <c r="B19" s="483" t="s">
        <v>621</v>
      </c>
      <c r="C19" s="226" t="s">
        <v>561</v>
      </c>
      <c r="D19" s="183" t="s">
        <v>127</v>
      </c>
      <c r="E19" s="480">
        <v>4</v>
      </c>
      <c r="F19" s="406"/>
      <c r="G19" s="405">
        <f>F19*E19</f>
        <v>0</v>
      </c>
    </row>
    <row r="20" spans="1:7">
      <c r="A20" s="193"/>
      <c r="B20" s="483"/>
      <c r="C20" s="435"/>
      <c r="D20" s="183"/>
      <c r="E20" s="484"/>
      <c r="F20" s="406"/>
      <c r="G20" s="406"/>
    </row>
    <row r="21" spans="1:7">
      <c r="A21" s="193">
        <v>7.4</v>
      </c>
      <c r="B21" s="194"/>
      <c r="C21" s="202" t="s">
        <v>570</v>
      </c>
      <c r="D21" s="192" t="s">
        <v>28</v>
      </c>
      <c r="E21" s="203" t="s">
        <v>562</v>
      </c>
      <c r="F21" s="475"/>
      <c r="G21" s="407" t="s">
        <v>252</v>
      </c>
    </row>
    <row r="22" spans="1:7">
      <c r="A22" s="193"/>
      <c r="B22" s="194"/>
      <c r="C22" s="202"/>
      <c r="D22" s="192"/>
      <c r="E22" s="203"/>
      <c r="F22" s="475"/>
      <c r="G22" s="360"/>
    </row>
    <row r="23" spans="1:7" ht="39.75" customHeight="1">
      <c r="A23" s="193"/>
      <c r="B23" s="228" t="s">
        <v>565</v>
      </c>
      <c r="C23" s="204" t="s">
        <v>566</v>
      </c>
      <c r="D23" s="183"/>
      <c r="E23" s="207"/>
      <c r="F23" s="476"/>
      <c r="G23" s="360"/>
    </row>
    <row r="24" spans="1:7" ht="13">
      <c r="A24" s="193"/>
      <c r="B24" s="198"/>
      <c r="C24" s="190"/>
      <c r="D24" s="183"/>
      <c r="E24" s="207"/>
      <c r="F24" s="476"/>
      <c r="G24" s="360"/>
    </row>
    <row r="25" spans="1:7">
      <c r="A25" s="193">
        <v>7.5</v>
      </c>
      <c r="B25" s="194"/>
      <c r="C25" s="171" t="s">
        <v>590</v>
      </c>
      <c r="D25" s="183" t="s">
        <v>128</v>
      </c>
      <c r="E25" s="207">
        <v>40</v>
      </c>
      <c r="F25" s="406"/>
      <c r="G25" s="405">
        <f>F25*E25</f>
        <v>0</v>
      </c>
    </row>
    <row r="26" spans="1:7">
      <c r="A26" s="193"/>
      <c r="B26" s="198"/>
      <c r="C26" s="194"/>
      <c r="D26" s="183"/>
      <c r="E26" s="207"/>
      <c r="F26" s="477"/>
      <c r="G26" s="408"/>
    </row>
    <row r="27" spans="1:7">
      <c r="A27" s="193">
        <v>7.6</v>
      </c>
      <c r="B27" s="194"/>
      <c r="C27" s="171" t="s">
        <v>567</v>
      </c>
      <c r="D27" s="183" t="s">
        <v>128</v>
      </c>
      <c r="E27" s="207">
        <v>40</v>
      </c>
      <c r="F27" s="406"/>
      <c r="G27" s="405">
        <f>F27*E27</f>
        <v>0</v>
      </c>
    </row>
    <row r="28" spans="1:7">
      <c r="A28" s="193"/>
      <c r="B28" s="198"/>
      <c r="C28" s="194"/>
      <c r="D28" s="183"/>
      <c r="E28" s="207"/>
      <c r="F28" s="477"/>
      <c r="G28" s="408"/>
    </row>
    <row r="29" spans="1:7">
      <c r="A29" s="193">
        <v>7.7</v>
      </c>
      <c r="B29" s="194"/>
      <c r="C29" s="171" t="s">
        <v>568</v>
      </c>
      <c r="D29" s="183" t="s">
        <v>128</v>
      </c>
      <c r="E29" s="322">
        <v>40</v>
      </c>
      <c r="F29" s="406"/>
      <c r="G29" s="405">
        <f>E29*F29</f>
        <v>0</v>
      </c>
    </row>
    <row r="30" spans="1:7">
      <c r="A30" s="193"/>
      <c r="B30" s="198"/>
      <c r="C30" s="194"/>
      <c r="D30" s="183"/>
      <c r="E30" s="319"/>
      <c r="F30" s="478"/>
      <c r="G30" s="405"/>
    </row>
    <row r="31" spans="1:7">
      <c r="A31" s="193">
        <v>7.8</v>
      </c>
      <c r="B31" s="194"/>
      <c r="C31" s="194" t="s">
        <v>569</v>
      </c>
      <c r="D31" s="183" t="s">
        <v>128</v>
      </c>
      <c r="E31" s="322">
        <v>40</v>
      </c>
      <c r="F31" s="406"/>
      <c r="G31" s="405">
        <f>E31*F31</f>
        <v>0</v>
      </c>
    </row>
    <row r="32" spans="1:7">
      <c r="A32" s="193"/>
      <c r="B32" s="198"/>
      <c r="C32" s="198"/>
      <c r="D32" s="321"/>
      <c r="E32" s="321"/>
      <c r="F32" s="478"/>
      <c r="G32" s="406"/>
    </row>
    <row r="33" spans="1:7" ht="39">
      <c r="A33" s="193"/>
      <c r="B33" s="228" t="s">
        <v>573</v>
      </c>
      <c r="C33" s="204" t="s">
        <v>575</v>
      </c>
      <c r="D33" s="320"/>
      <c r="E33" s="320"/>
      <c r="F33" s="478"/>
      <c r="G33" s="406"/>
    </row>
    <row r="34" spans="1:7">
      <c r="A34" s="193"/>
      <c r="B34" s="198"/>
      <c r="C34" s="194"/>
      <c r="D34" s="320"/>
      <c r="E34" s="320"/>
      <c r="F34" s="478"/>
      <c r="G34" s="406"/>
    </row>
    <row r="35" spans="1:7">
      <c r="A35" s="193">
        <v>7.9</v>
      </c>
      <c r="B35" s="194"/>
      <c r="C35" s="171" t="s">
        <v>576</v>
      </c>
      <c r="D35" s="183" t="s">
        <v>224</v>
      </c>
      <c r="E35" s="207">
        <v>2</v>
      </c>
      <c r="F35" s="406"/>
      <c r="G35" s="405">
        <f>F35*E35</f>
        <v>0</v>
      </c>
    </row>
    <row r="36" spans="1:7">
      <c r="A36" s="193"/>
      <c r="B36" s="198"/>
      <c r="C36" s="194"/>
      <c r="D36" s="183"/>
      <c r="E36" s="207"/>
      <c r="F36" s="477"/>
      <c r="G36" s="408"/>
    </row>
    <row r="37" spans="1:7">
      <c r="A37" s="271">
        <v>7.1</v>
      </c>
      <c r="B37" s="194"/>
      <c r="C37" s="171" t="s">
        <v>577</v>
      </c>
      <c r="D37" s="183" t="s">
        <v>224</v>
      </c>
      <c r="E37" s="322">
        <v>4</v>
      </c>
      <c r="F37" s="406"/>
      <c r="G37" s="405">
        <f>E37*F37</f>
        <v>0</v>
      </c>
    </row>
    <row r="38" spans="1:7">
      <c r="A38" s="193"/>
      <c r="B38" s="198"/>
      <c r="C38" s="194"/>
      <c r="D38" s="183"/>
      <c r="E38" s="319"/>
      <c r="F38" s="478"/>
      <c r="G38" s="405"/>
    </row>
    <row r="39" spans="1:7">
      <c r="A39" s="271">
        <v>7.11</v>
      </c>
      <c r="B39" s="194"/>
      <c r="C39" s="194" t="s">
        <v>578</v>
      </c>
      <c r="D39" s="183" t="s">
        <v>224</v>
      </c>
      <c r="E39" s="322">
        <v>2</v>
      </c>
      <c r="F39" s="406"/>
      <c r="G39" s="405">
        <f>E39*F39</f>
        <v>0</v>
      </c>
    </row>
    <row r="40" spans="1:7">
      <c r="A40" s="193"/>
      <c r="C40" s="194"/>
      <c r="D40" s="207"/>
      <c r="E40" s="319"/>
      <c r="F40" s="478"/>
      <c r="G40" s="406"/>
    </row>
    <row r="41" spans="1:7" ht="39">
      <c r="A41" s="271">
        <v>7.12</v>
      </c>
      <c r="B41" s="228" t="s">
        <v>579</v>
      </c>
      <c r="C41" s="204" t="s">
        <v>580</v>
      </c>
      <c r="D41" s="183" t="s">
        <v>224</v>
      </c>
      <c r="E41" s="322">
        <f>SUM(E25:E31)/20</f>
        <v>8</v>
      </c>
      <c r="F41" s="406"/>
      <c r="G41" s="405">
        <f>E41*F41</f>
        <v>0</v>
      </c>
    </row>
    <row r="42" spans="1:7">
      <c r="A42" s="193"/>
      <c r="C42" s="194"/>
      <c r="D42" s="195"/>
      <c r="E42" s="199"/>
      <c r="F42" s="171"/>
      <c r="G42" s="360"/>
    </row>
    <row r="43" spans="1:7" ht="39">
      <c r="A43" s="193">
        <v>7.13</v>
      </c>
      <c r="C43" s="204" t="s">
        <v>581</v>
      </c>
      <c r="D43" s="183" t="s">
        <v>224</v>
      </c>
      <c r="E43" s="322">
        <f>E41</f>
        <v>8</v>
      </c>
      <c r="F43" s="406"/>
      <c r="G43" s="405">
        <f>E43*F43</f>
        <v>0</v>
      </c>
    </row>
    <row r="44" spans="1:7" ht="14">
      <c r="A44" s="193"/>
      <c r="C44" s="194"/>
      <c r="D44" s="195"/>
      <c r="E44" s="195"/>
      <c r="F44" s="208"/>
      <c r="G44" s="409"/>
    </row>
    <row r="45" spans="1:7" ht="14">
      <c r="A45" s="193"/>
      <c r="C45" s="204" t="s">
        <v>582</v>
      </c>
      <c r="D45" s="195"/>
      <c r="E45" s="195"/>
      <c r="F45" s="208"/>
      <c r="G45" s="409"/>
    </row>
    <row r="46" spans="1:7" ht="14">
      <c r="A46" s="193"/>
      <c r="C46" s="194"/>
      <c r="D46" s="195"/>
      <c r="E46" s="195"/>
      <c r="F46" s="208"/>
      <c r="G46" s="409"/>
    </row>
    <row r="47" spans="1:7" ht="25">
      <c r="A47" s="193">
        <v>7.14</v>
      </c>
      <c r="C47" s="194" t="s">
        <v>583</v>
      </c>
      <c r="D47" s="518" t="s">
        <v>128</v>
      </c>
      <c r="E47" s="322">
        <f>SUM(E25:E31)</f>
        <v>160</v>
      </c>
      <c r="F47" s="406"/>
      <c r="G47" s="405">
        <f>E47*F47</f>
        <v>0</v>
      </c>
    </row>
    <row r="48" spans="1:7">
      <c r="A48" s="193"/>
      <c r="C48" s="194"/>
      <c r="D48" s="195"/>
      <c r="E48" s="195"/>
      <c r="F48" s="485"/>
      <c r="G48" s="409"/>
    </row>
    <row r="49" spans="1:7">
      <c r="A49" s="193"/>
      <c r="C49" s="194"/>
      <c r="D49" s="195"/>
      <c r="E49" s="195"/>
      <c r="F49" s="485"/>
      <c r="G49" s="409"/>
    </row>
    <row r="50" spans="1:7">
      <c r="A50" s="193"/>
      <c r="C50" s="194"/>
      <c r="D50" s="195"/>
      <c r="E50" s="195"/>
      <c r="F50" s="485"/>
      <c r="G50" s="409"/>
    </row>
    <row r="51" spans="1:7">
      <c r="A51" s="193"/>
      <c r="C51" s="194"/>
      <c r="D51" s="195"/>
      <c r="E51" s="195"/>
      <c r="F51" s="485"/>
      <c r="G51" s="409"/>
    </row>
    <row r="52" spans="1:7">
      <c r="A52" s="193"/>
      <c r="C52" s="194"/>
      <c r="D52" s="195"/>
      <c r="E52" s="195"/>
      <c r="F52" s="485"/>
      <c r="G52" s="409"/>
    </row>
    <row r="53" spans="1:7">
      <c r="A53" s="193"/>
      <c r="C53" s="194"/>
      <c r="D53" s="195"/>
      <c r="E53" s="195"/>
      <c r="F53" s="485"/>
      <c r="G53" s="409"/>
    </row>
    <row r="54" spans="1:7">
      <c r="A54" s="193"/>
      <c r="C54" s="194"/>
      <c r="D54" s="195"/>
      <c r="E54" s="195"/>
      <c r="F54" s="485"/>
      <c r="G54" s="409"/>
    </row>
    <row r="55" spans="1:7">
      <c r="A55" s="193"/>
      <c r="C55" s="194"/>
      <c r="D55" s="195"/>
      <c r="E55" s="195"/>
      <c r="F55" s="485"/>
      <c r="G55" s="409"/>
    </row>
    <row r="56" spans="1:7">
      <c r="A56" s="193"/>
      <c r="C56" s="194"/>
      <c r="D56" s="195"/>
      <c r="E56" s="195"/>
      <c r="F56" s="485"/>
      <c r="G56" s="409"/>
    </row>
    <row r="57" spans="1:7">
      <c r="A57" s="193"/>
      <c r="C57" s="194"/>
      <c r="D57" s="195"/>
      <c r="E57" s="195"/>
      <c r="F57" s="197"/>
      <c r="G57" s="404"/>
    </row>
    <row r="58" spans="1:7">
      <c r="A58" s="193"/>
      <c r="C58" s="194"/>
      <c r="D58" s="195"/>
      <c r="E58" s="195"/>
      <c r="F58" s="170"/>
      <c r="G58" s="408"/>
    </row>
    <row r="59" spans="1:7">
      <c r="A59" s="193"/>
      <c r="C59" s="194"/>
      <c r="D59" s="195"/>
      <c r="E59" s="472"/>
      <c r="F59" s="170"/>
      <c r="G59" s="408"/>
    </row>
    <row r="60" spans="1:7">
      <c r="A60" s="193"/>
      <c r="C60" s="194"/>
      <c r="D60" s="183"/>
      <c r="E60" s="207"/>
      <c r="F60" s="170"/>
      <c r="G60" s="408"/>
    </row>
    <row r="61" spans="1:7">
      <c r="A61" s="193"/>
      <c r="C61" s="194"/>
      <c r="D61" s="183"/>
      <c r="E61" s="207"/>
      <c r="F61" s="170"/>
      <c r="G61" s="408"/>
    </row>
    <row r="62" spans="1:7">
      <c r="A62" s="193"/>
      <c r="B62" s="194"/>
      <c r="C62" s="194"/>
      <c r="D62" s="183"/>
      <c r="E62" s="486"/>
      <c r="F62" s="170"/>
      <c r="G62" s="408"/>
    </row>
    <row r="63" spans="1:7">
      <c r="A63" s="193"/>
      <c r="B63" s="198"/>
      <c r="C63" s="194"/>
      <c r="D63" s="195"/>
      <c r="E63" s="195"/>
      <c r="F63" s="170"/>
      <c r="G63" s="408"/>
    </row>
    <row r="64" spans="1:7">
      <c r="A64" s="193"/>
      <c r="B64" s="194"/>
      <c r="C64" s="115"/>
      <c r="D64" s="252"/>
      <c r="E64" s="252"/>
      <c r="F64" s="170"/>
      <c r="G64" s="408"/>
    </row>
    <row r="65" spans="1:7">
      <c r="A65" s="193"/>
      <c r="B65" s="194"/>
      <c r="C65" s="115"/>
      <c r="D65" s="252"/>
      <c r="E65" s="252"/>
      <c r="F65" s="170"/>
      <c r="G65" s="408"/>
    </row>
    <row r="66" spans="1:7">
      <c r="A66" s="193"/>
      <c r="B66" s="194"/>
      <c r="C66" s="115"/>
      <c r="D66" s="252"/>
      <c r="E66" s="252"/>
      <c r="F66" s="170"/>
      <c r="G66" s="408"/>
    </row>
    <row r="67" spans="1:7">
      <c r="A67" s="193"/>
      <c r="B67" s="194"/>
      <c r="C67" s="115"/>
      <c r="D67" s="252"/>
      <c r="E67" s="252"/>
      <c r="F67" s="170"/>
      <c r="G67" s="408"/>
    </row>
    <row r="68" spans="1:7">
      <c r="A68" s="193"/>
      <c r="B68" s="194"/>
      <c r="C68" s="115"/>
      <c r="D68" s="252"/>
      <c r="E68" s="252"/>
      <c r="F68" s="170"/>
      <c r="G68" s="408"/>
    </row>
    <row r="69" spans="1:7">
      <c r="A69" s="193"/>
      <c r="B69" s="194"/>
      <c r="C69" s="115"/>
      <c r="D69" s="252"/>
      <c r="E69" s="252"/>
      <c r="F69" s="170"/>
      <c r="G69" s="408"/>
    </row>
    <row r="70" spans="1:7" ht="13">
      <c r="A70" s="534" t="s">
        <v>584</v>
      </c>
      <c r="B70" s="535"/>
      <c r="C70" s="535"/>
      <c r="D70" s="535"/>
      <c r="E70" s="535"/>
      <c r="F70" s="536"/>
      <c r="G70" s="487"/>
    </row>
    <row r="258" spans="1:2">
      <c r="A258" s="200">
        <v>1.79</v>
      </c>
      <c r="B258" s="200" t="s">
        <v>205</v>
      </c>
    </row>
  </sheetData>
  <mergeCells count="8">
    <mergeCell ref="G2:G3"/>
    <mergeCell ref="A70:F70"/>
    <mergeCell ref="A2:A3"/>
    <mergeCell ref="B2:B3"/>
    <mergeCell ref="C2:C3"/>
    <mergeCell ref="D2:D3"/>
    <mergeCell ref="E2:E3"/>
    <mergeCell ref="F2:F3"/>
  </mergeCells>
  <printOptions verticalCentered="1"/>
  <pageMargins left="0.70866141732283472" right="0.70866141732283472" top="0.74803149606299213" bottom="0.74803149606299213" header="0.31496062992125984" footer="0.31496062992125984"/>
  <pageSetup paperSize="9" scale="65" firstPageNumber="105" orientation="portrait" r:id="rId1"/>
  <headerFooter alignWithMargins="0">
    <oddHeader xml:space="preserve">&amp;LNALA LOCAL MUNICIPALITY
CONTRACT No. NLM/TS/014/24-25
C2.2: BILL OF QUANTITIES&amp;RSECTION 7: PIPE CRACKING / BURSTING 
</oddHeader>
    <oddFooter>&amp;C&amp;P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6A044F-E9EB-489C-9AEC-FBB6E4B0541E}">
  <sheetPr codeName="Sheet24">
    <tabColor theme="3"/>
  </sheetPr>
  <dimension ref="A1:G258"/>
  <sheetViews>
    <sheetView showZeros="0" view="pageBreakPreview" zoomScale="80" zoomScaleNormal="100" zoomScaleSheetLayoutView="80" zoomScalePageLayoutView="70" workbookViewId="0">
      <selection activeCell="E40" sqref="E40"/>
    </sheetView>
  </sheetViews>
  <sheetFormatPr defaultColWidth="9.1796875" defaultRowHeight="12.5"/>
  <cols>
    <col min="1" max="1" width="10.54296875" style="37" customWidth="1"/>
    <col min="2" max="2" width="15.54296875" style="38" customWidth="1"/>
    <col min="3" max="3" width="50.54296875" style="39" customWidth="1"/>
    <col min="4" max="4" width="10.54296875" style="40" customWidth="1"/>
    <col min="5" max="5" width="13.54296875" style="40" customWidth="1"/>
    <col min="6" max="7" width="15.54296875" style="41" customWidth="1"/>
    <col min="8" max="16384" width="9.1796875" style="1"/>
  </cols>
  <sheetData>
    <row r="1" spans="1:7">
      <c r="G1" s="384"/>
    </row>
    <row r="2" spans="1:7" ht="12.75" customHeight="1">
      <c r="A2" s="521" t="s">
        <v>2</v>
      </c>
      <c r="B2" s="521" t="s">
        <v>3</v>
      </c>
      <c r="C2" s="521" t="s">
        <v>4</v>
      </c>
      <c r="D2" s="521" t="s">
        <v>5</v>
      </c>
      <c r="E2" s="521" t="s">
        <v>6</v>
      </c>
      <c r="F2" s="537" t="s">
        <v>250</v>
      </c>
      <c r="G2" s="537" t="s">
        <v>175</v>
      </c>
    </row>
    <row r="3" spans="1:7" s="113" customFormat="1" ht="12.75" customHeight="1">
      <c r="A3" s="522"/>
      <c r="B3" s="522"/>
      <c r="C3" s="522"/>
      <c r="D3" s="522"/>
      <c r="E3" s="522"/>
      <c r="F3" s="538"/>
      <c r="G3" s="538"/>
    </row>
    <row r="4" spans="1:7" s="113" customFormat="1" ht="12.75" customHeight="1">
      <c r="A4" s="21"/>
      <c r="B4" s="21"/>
      <c r="C4" s="21"/>
      <c r="D4" s="21"/>
      <c r="E4" s="21"/>
      <c r="F4" s="492"/>
      <c r="G4" s="492"/>
    </row>
    <row r="5" spans="1:7" ht="13">
      <c r="A5" s="21">
        <v>8</v>
      </c>
      <c r="B5" s="21"/>
      <c r="C5" s="427" t="s">
        <v>592</v>
      </c>
      <c r="D5" s="7"/>
      <c r="E5" s="7"/>
      <c r="F5" s="23"/>
      <c r="G5" s="23"/>
    </row>
    <row r="6" spans="1:7" ht="13">
      <c r="A6" s="21"/>
      <c r="B6" s="21"/>
      <c r="C6" s="427"/>
      <c r="D6" s="7"/>
      <c r="E6" s="7"/>
      <c r="F6" s="23"/>
      <c r="G6" s="23"/>
    </row>
    <row r="7" spans="1:7" ht="13">
      <c r="A7" s="130">
        <v>8.1</v>
      </c>
      <c r="B7" s="28"/>
      <c r="C7" s="30" t="s">
        <v>424</v>
      </c>
      <c r="D7" s="7" t="s">
        <v>282</v>
      </c>
      <c r="E7" s="325">
        <v>0.5</v>
      </c>
      <c r="F7" s="23"/>
      <c r="G7" s="23"/>
    </row>
    <row r="8" spans="1:7" ht="13">
      <c r="A8" s="130"/>
      <c r="B8" s="28"/>
      <c r="C8" s="30"/>
      <c r="D8" s="7"/>
      <c r="E8" s="7"/>
      <c r="F8" s="23"/>
      <c r="G8" s="23"/>
    </row>
    <row r="9" spans="1:7" ht="13">
      <c r="A9" s="130"/>
      <c r="B9" s="28"/>
      <c r="C9" s="127" t="s">
        <v>284</v>
      </c>
      <c r="D9" s="7"/>
      <c r="E9" s="7"/>
      <c r="F9" s="23"/>
      <c r="G9" s="23"/>
    </row>
    <row r="10" spans="1:7" ht="13">
      <c r="A10" s="130"/>
      <c r="B10" s="28"/>
      <c r="C10" s="127" t="s">
        <v>283</v>
      </c>
      <c r="D10" s="7"/>
      <c r="E10" s="7"/>
      <c r="F10" s="23"/>
      <c r="G10" s="23"/>
    </row>
    <row r="11" spans="1:7">
      <c r="A11" s="130"/>
      <c r="B11" s="28"/>
      <c r="C11" s="29"/>
      <c r="D11" s="287"/>
      <c r="E11" s="7"/>
      <c r="F11" s="23"/>
      <c r="G11" s="23"/>
    </row>
    <row r="12" spans="1:7">
      <c r="A12" s="130">
        <v>8.1999999999999993</v>
      </c>
      <c r="B12" s="28"/>
      <c r="C12" s="283" t="s">
        <v>376</v>
      </c>
      <c r="D12" s="287"/>
      <c r="E12" s="326"/>
      <c r="F12" s="285"/>
      <c r="G12" s="23"/>
    </row>
    <row r="13" spans="1:7">
      <c r="A13" s="130"/>
      <c r="B13" s="28"/>
      <c r="C13" s="29"/>
      <c r="D13" s="287"/>
      <c r="E13" s="7"/>
      <c r="F13" s="23"/>
      <c r="G13" s="23"/>
    </row>
    <row r="14" spans="1:7" ht="26">
      <c r="A14" s="467">
        <v>8.3000000000000007</v>
      </c>
      <c r="B14" s="28"/>
      <c r="C14" s="286" t="s">
        <v>377</v>
      </c>
      <c r="D14" s="134" t="s">
        <v>282</v>
      </c>
      <c r="E14" s="288">
        <f>E7/2</f>
        <v>0.25</v>
      </c>
      <c r="F14" s="289"/>
      <c r="G14" s="23"/>
    </row>
    <row r="15" spans="1:7">
      <c r="A15" s="467"/>
      <c r="B15" s="28"/>
      <c r="C15" s="29"/>
      <c r="D15" s="287"/>
      <c r="E15" s="7"/>
      <c r="F15" s="23"/>
      <c r="G15" s="412"/>
    </row>
    <row r="16" spans="1:7" ht="26">
      <c r="A16" s="467">
        <v>8.4</v>
      </c>
      <c r="B16" s="28"/>
      <c r="C16" s="286" t="s">
        <v>378</v>
      </c>
      <c r="D16" s="134" t="s">
        <v>215</v>
      </c>
      <c r="E16" s="506">
        <v>20</v>
      </c>
      <c r="F16" s="163"/>
      <c r="G16" s="23"/>
    </row>
    <row r="17" spans="1:7" ht="13">
      <c r="A17" s="130"/>
      <c r="B17" s="28"/>
      <c r="C17" s="31"/>
      <c r="D17" s="7"/>
      <c r="E17" s="507"/>
      <c r="F17" s="23"/>
      <c r="G17" s="23"/>
    </row>
    <row r="18" spans="1:7" ht="13">
      <c r="A18" s="130"/>
      <c r="B18" s="28"/>
      <c r="C18" s="127" t="s">
        <v>281</v>
      </c>
      <c r="D18" s="7"/>
      <c r="E18" s="507"/>
      <c r="F18" s="23"/>
      <c r="G18" s="23"/>
    </row>
    <row r="19" spans="1:7">
      <c r="A19" s="193"/>
      <c r="B19" s="28"/>
      <c r="C19" s="29"/>
      <c r="D19" s="7"/>
      <c r="E19" s="507"/>
      <c r="F19" s="23"/>
      <c r="G19" s="23"/>
    </row>
    <row r="20" spans="1:7" ht="14.5">
      <c r="A20" s="193">
        <v>8.5</v>
      </c>
      <c r="B20" s="28"/>
      <c r="C20" s="125" t="s">
        <v>280</v>
      </c>
      <c r="D20" s="134" t="s">
        <v>253</v>
      </c>
      <c r="E20" s="506">
        <v>1</v>
      </c>
      <c r="F20" s="163"/>
      <c r="G20" s="406" t="s">
        <v>252</v>
      </c>
    </row>
    <row r="21" spans="1:7">
      <c r="A21" s="193"/>
      <c r="B21" s="28"/>
      <c r="C21" s="29"/>
      <c r="D21" s="7"/>
      <c r="E21" s="507"/>
      <c r="F21" s="7"/>
      <c r="G21" s="7"/>
    </row>
    <row r="22" spans="1:7" ht="14.5">
      <c r="A22" s="193">
        <v>8.6</v>
      </c>
      <c r="B22" s="28"/>
      <c r="C22" s="125" t="s">
        <v>279</v>
      </c>
      <c r="D22" s="134" t="s">
        <v>253</v>
      </c>
      <c r="E22" s="506">
        <v>10</v>
      </c>
      <c r="F22" s="163"/>
      <c r="G22" s="413" t="str">
        <f t="shared" ref="G22" si="0">IF(OR(AND(E22="Prov",F22="Sum"),(F22="PC Sum")),". . . . . . . . .00",IF(ISERR(E22*F22),"",IF(E22*F22=0,"",ROUND(E22*F22,2))))</f>
        <v/>
      </c>
    </row>
    <row r="23" spans="1:7">
      <c r="A23" s="28"/>
      <c r="B23" s="28"/>
      <c r="C23" s="29"/>
      <c r="D23" s="7"/>
      <c r="E23" s="7"/>
      <c r="F23" s="23"/>
      <c r="G23" s="23"/>
    </row>
    <row r="24" spans="1:7" ht="13">
      <c r="A24" s="28"/>
      <c r="B24" s="28"/>
      <c r="C24" s="31"/>
      <c r="D24" s="7"/>
      <c r="E24" s="7"/>
      <c r="F24" s="23"/>
      <c r="G24" s="23"/>
    </row>
    <row r="25" spans="1:7">
      <c r="A25" s="28"/>
      <c r="B25" s="28"/>
      <c r="C25" s="29"/>
      <c r="D25" s="7"/>
      <c r="E25" s="7"/>
      <c r="F25" s="23"/>
      <c r="G25" s="23"/>
    </row>
    <row r="26" spans="1:7">
      <c r="A26" s="28"/>
      <c r="B26" s="28"/>
      <c r="C26" s="115"/>
      <c r="D26" s="7"/>
      <c r="E26" s="35"/>
      <c r="F26" s="23"/>
      <c r="G26" s="23"/>
    </row>
    <row r="27" spans="1:7">
      <c r="A27" s="28"/>
      <c r="B27" s="28"/>
      <c r="C27" s="29"/>
      <c r="D27" s="7"/>
      <c r="E27" s="7"/>
      <c r="F27" s="23"/>
      <c r="G27" s="23"/>
    </row>
    <row r="28" spans="1:7" ht="13">
      <c r="A28" s="28"/>
      <c r="B28" s="28"/>
      <c r="C28" s="31"/>
      <c r="D28" s="7"/>
      <c r="E28" s="7"/>
      <c r="F28" s="23"/>
      <c r="G28" s="23"/>
    </row>
    <row r="29" spans="1:7">
      <c r="A29" s="28"/>
      <c r="B29" s="28"/>
      <c r="C29" s="29"/>
      <c r="D29" s="7"/>
      <c r="E29" s="7"/>
      <c r="F29" s="23"/>
      <c r="G29" s="23"/>
    </row>
    <row r="30" spans="1:7">
      <c r="A30" s="28"/>
      <c r="B30" s="28"/>
      <c r="C30" s="29"/>
      <c r="D30" s="7"/>
      <c r="E30" s="35"/>
      <c r="F30" s="23"/>
      <c r="G30" s="23"/>
    </row>
    <row r="31" spans="1:7">
      <c r="A31" s="28"/>
      <c r="B31" s="28"/>
      <c r="C31" s="29"/>
      <c r="D31" s="7"/>
      <c r="E31" s="35"/>
      <c r="F31" s="23"/>
      <c r="G31" s="23"/>
    </row>
    <row r="32" spans="1:7">
      <c r="A32" s="28"/>
      <c r="B32" s="28"/>
      <c r="C32" s="29"/>
      <c r="D32" s="7"/>
      <c r="E32" s="35"/>
      <c r="F32" s="23"/>
      <c r="G32" s="23"/>
    </row>
    <row r="33" spans="1:7">
      <c r="A33" s="28"/>
      <c r="B33" s="28"/>
      <c r="C33" s="29"/>
      <c r="D33" s="7"/>
      <c r="E33" s="35"/>
      <c r="F33" s="23"/>
      <c r="G33" s="23"/>
    </row>
    <row r="34" spans="1:7">
      <c r="A34" s="28"/>
      <c r="B34" s="28"/>
      <c r="C34" s="29"/>
      <c r="D34" s="7"/>
      <c r="E34" s="35"/>
      <c r="F34" s="23"/>
      <c r="G34" s="23"/>
    </row>
    <row r="35" spans="1:7">
      <c r="A35" s="28"/>
      <c r="B35" s="28"/>
      <c r="C35" s="29"/>
      <c r="D35" s="7"/>
      <c r="E35" s="35"/>
      <c r="F35" s="23"/>
      <c r="G35" s="23"/>
    </row>
    <row r="36" spans="1:7">
      <c r="A36" s="28"/>
      <c r="B36" s="28"/>
      <c r="C36" s="29"/>
      <c r="D36" s="7"/>
      <c r="E36" s="35"/>
      <c r="F36" s="23"/>
      <c r="G36" s="23"/>
    </row>
    <row r="37" spans="1:7">
      <c r="A37" s="28"/>
      <c r="B37" s="28"/>
      <c r="C37" s="29"/>
      <c r="D37" s="7"/>
      <c r="E37" s="35"/>
      <c r="F37" s="23"/>
      <c r="G37" s="23"/>
    </row>
    <row r="38" spans="1:7">
      <c r="A38" s="28"/>
      <c r="B38" s="28"/>
      <c r="C38" s="29"/>
      <c r="D38" s="7"/>
      <c r="E38" s="35"/>
      <c r="F38" s="23"/>
      <c r="G38" s="23"/>
    </row>
    <row r="39" spans="1:7">
      <c r="A39" s="28"/>
      <c r="B39" s="28"/>
      <c r="C39" s="29"/>
      <c r="D39" s="7"/>
      <c r="E39" s="35"/>
      <c r="F39" s="23"/>
      <c r="G39" s="23"/>
    </row>
    <row r="40" spans="1:7">
      <c r="A40" s="28"/>
      <c r="B40" s="28"/>
      <c r="C40" s="29"/>
      <c r="D40" s="7"/>
      <c r="E40" s="35"/>
      <c r="F40" s="23"/>
      <c r="G40" s="23"/>
    </row>
    <row r="41" spans="1:7">
      <c r="A41" s="28"/>
      <c r="B41" s="28"/>
      <c r="C41" s="29"/>
      <c r="D41" s="7"/>
      <c r="E41" s="35"/>
      <c r="F41" s="23"/>
      <c r="G41" s="23"/>
    </row>
    <row r="42" spans="1:7">
      <c r="A42" s="28"/>
      <c r="B42" s="28"/>
      <c r="C42" s="29"/>
      <c r="D42" s="7"/>
      <c r="E42" s="35"/>
      <c r="F42" s="23"/>
      <c r="G42" s="23"/>
    </row>
    <row r="43" spans="1:7">
      <c r="A43" s="28"/>
      <c r="B43" s="28"/>
      <c r="C43" s="29"/>
      <c r="D43" s="7"/>
      <c r="E43" s="35"/>
      <c r="F43" s="23"/>
      <c r="G43" s="23"/>
    </row>
    <row r="44" spans="1:7">
      <c r="A44" s="28"/>
      <c r="B44" s="28"/>
      <c r="C44" s="29"/>
      <c r="D44" s="7"/>
      <c r="E44" s="35"/>
      <c r="F44" s="23"/>
      <c r="G44" s="23"/>
    </row>
    <row r="45" spans="1:7">
      <c r="A45" s="28"/>
      <c r="B45" s="28"/>
      <c r="C45" s="29"/>
      <c r="D45" s="7"/>
      <c r="E45" s="35"/>
      <c r="F45" s="23"/>
      <c r="G45" s="23"/>
    </row>
    <row r="46" spans="1:7">
      <c r="A46" s="28"/>
      <c r="B46" s="28"/>
      <c r="C46" s="29"/>
      <c r="D46" s="7"/>
      <c r="E46" s="35"/>
      <c r="F46" s="23"/>
      <c r="G46" s="23"/>
    </row>
    <row r="47" spans="1:7">
      <c r="A47" s="28"/>
      <c r="B47" s="28"/>
      <c r="C47" s="29"/>
      <c r="D47" s="7"/>
      <c r="E47" s="35"/>
      <c r="F47" s="23"/>
      <c r="G47" s="23"/>
    </row>
    <row r="48" spans="1:7">
      <c r="A48" s="28"/>
      <c r="B48" s="28"/>
      <c r="C48" s="29"/>
      <c r="D48" s="7"/>
      <c r="E48" s="35"/>
      <c r="F48" s="23"/>
      <c r="G48" s="23"/>
    </row>
    <row r="49" spans="1:7">
      <c r="A49" s="28"/>
      <c r="B49" s="28"/>
      <c r="C49" s="29"/>
      <c r="D49" s="7"/>
      <c r="E49" s="35"/>
      <c r="F49" s="23"/>
      <c r="G49" s="23"/>
    </row>
    <row r="50" spans="1:7">
      <c r="A50" s="28"/>
      <c r="B50" s="28"/>
      <c r="C50" s="29"/>
      <c r="D50" s="7"/>
      <c r="E50" s="35"/>
      <c r="F50" s="23"/>
      <c r="G50" s="23"/>
    </row>
    <row r="51" spans="1:7">
      <c r="A51" s="28"/>
      <c r="B51" s="28"/>
      <c r="C51" s="29"/>
      <c r="D51" s="7"/>
      <c r="E51" s="35"/>
      <c r="F51" s="23"/>
      <c r="G51" s="23"/>
    </row>
    <row r="52" spans="1:7">
      <c r="A52" s="28"/>
      <c r="B52" s="28"/>
      <c r="C52" s="29"/>
      <c r="D52" s="7"/>
      <c r="E52" s="35"/>
      <c r="F52" s="23"/>
      <c r="G52" s="23"/>
    </row>
    <row r="53" spans="1:7">
      <c r="A53" s="28"/>
      <c r="B53" s="28"/>
      <c r="C53" s="29"/>
      <c r="D53" s="7"/>
      <c r="E53" s="35"/>
      <c r="F53" s="23"/>
      <c r="G53" s="23"/>
    </row>
    <row r="54" spans="1:7">
      <c r="A54" s="28"/>
      <c r="B54" s="28"/>
      <c r="C54" s="29"/>
      <c r="D54" s="7"/>
      <c r="E54" s="35"/>
      <c r="F54" s="23"/>
      <c r="G54" s="23"/>
    </row>
    <row r="55" spans="1:7">
      <c r="A55" s="28"/>
      <c r="B55" s="28"/>
      <c r="C55" s="29"/>
      <c r="D55" s="7"/>
      <c r="E55" s="35"/>
      <c r="F55" s="23"/>
      <c r="G55" s="23"/>
    </row>
    <row r="56" spans="1:7">
      <c r="A56" s="28"/>
      <c r="B56" s="28"/>
      <c r="C56" s="29"/>
      <c r="D56" s="7"/>
      <c r="E56" s="35"/>
      <c r="F56" s="23"/>
      <c r="G56" s="23"/>
    </row>
    <row r="57" spans="1:7">
      <c r="A57" s="28"/>
      <c r="B57" s="28"/>
      <c r="C57" s="29"/>
      <c r="D57" s="7"/>
      <c r="E57" s="35"/>
      <c r="F57" s="23"/>
      <c r="G57" s="23"/>
    </row>
    <row r="58" spans="1:7">
      <c r="A58" s="28"/>
      <c r="B58" s="28"/>
      <c r="C58" s="29"/>
      <c r="D58" s="7"/>
      <c r="E58" s="35"/>
      <c r="F58" s="23"/>
      <c r="G58" s="23"/>
    </row>
    <row r="59" spans="1:7">
      <c r="A59" s="28"/>
      <c r="B59" s="28"/>
      <c r="C59" s="29"/>
      <c r="D59" s="7"/>
      <c r="E59" s="35"/>
      <c r="F59" s="23"/>
      <c r="G59" s="23"/>
    </row>
    <row r="60" spans="1:7">
      <c r="A60" s="28"/>
      <c r="B60" s="28"/>
      <c r="C60" s="29"/>
      <c r="D60" s="7"/>
      <c r="E60" s="35"/>
      <c r="F60" s="23"/>
      <c r="G60" s="23"/>
    </row>
    <row r="61" spans="1:7">
      <c r="A61" s="28"/>
      <c r="B61" s="28"/>
      <c r="C61" s="29"/>
      <c r="D61" s="7"/>
      <c r="E61" s="35"/>
      <c r="F61" s="23"/>
      <c r="G61" s="23"/>
    </row>
    <row r="62" spans="1:7">
      <c r="A62" s="28"/>
      <c r="B62" s="28"/>
      <c r="C62" s="29"/>
      <c r="D62" s="7"/>
      <c r="E62" s="35"/>
      <c r="F62" s="23"/>
      <c r="G62" s="23"/>
    </row>
    <row r="63" spans="1:7">
      <c r="A63" s="28"/>
      <c r="B63" s="28"/>
      <c r="C63" s="29"/>
      <c r="D63" s="7"/>
      <c r="E63" s="35"/>
      <c r="F63" s="23"/>
      <c r="G63" s="23"/>
    </row>
    <row r="64" spans="1:7">
      <c r="A64" s="28"/>
      <c r="B64" s="28"/>
      <c r="C64" s="29"/>
      <c r="D64" s="7"/>
      <c r="E64" s="35"/>
      <c r="F64" s="23"/>
      <c r="G64" s="23"/>
    </row>
    <row r="65" spans="1:7">
      <c r="A65" s="28"/>
      <c r="B65" s="28"/>
      <c r="C65" s="29"/>
      <c r="D65" s="7"/>
      <c r="E65" s="35"/>
      <c r="F65" s="23"/>
      <c r="G65" s="23"/>
    </row>
    <row r="66" spans="1:7">
      <c r="A66" s="28"/>
      <c r="B66" s="28"/>
      <c r="C66" s="29"/>
      <c r="D66" s="7"/>
      <c r="E66" s="35"/>
      <c r="F66" s="23"/>
      <c r="G66" s="23"/>
    </row>
    <row r="67" spans="1:7">
      <c r="A67" s="28"/>
      <c r="B67" s="28"/>
      <c r="C67" s="29"/>
      <c r="D67" s="7"/>
      <c r="E67" s="35"/>
      <c r="F67" s="23"/>
      <c r="G67" s="23"/>
    </row>
    <row r="68" spans="1:7">
      <c r="A68" s="28"/>
      <c r="B68" s="28"/>
      <c r="C68" s="29"/>
      <c r="D68" s="7"/>
      <c r="E68" s="35"/>
      <c r="F68" s="23"/>
      <c r="G68" s="23"/>
    </row>
    <row r="69" spans="1:7">
      <c r="A69" s="28"/>
      <c r="B69" s="28"/>
      <c r="C69" s="29"/>
      <c r="D69" s="7"/>
      <c r="E69" s="35"/>
      <c r="F69" s="23"/>
      <c r="G69" s="23"/>
    </row>
    <row r="70" spans="1:7">
      <c r="A70" s="28"/>
      <c r="B70" s="28"/>
      <c r="C70" s="29"/>
      <c r="D70" s="7"/>
      <c r="E70" s="35"/>
      <c r="F70" s="23"/>
      <c r="G70" s="23"/>
    </row>
    <row r="71" spans="1:7">
      <c r="A71" s="28"/>
      <c r="B71" s="28"/>
      <c r="C71" s="29"/>
      <c r="D71" s="7"/>
      <c r="E71" s="35"/>
      <c r="F71" s="23"/>
      <c r="G71" s="23"/>
    </row>
    <row r="72" spans="1:7">
      <c r="A72" s="28"/>
      <c r="B72" s="28"/>
      <c r="C72" s="29"/>
      <c r="D72" s="7"/>
      <c r="E72" s="35"/>
      <c r="F72" s="23"/>
      <c r="G72" s="23"/>
    </row>
    <row r="73" spans="1:7">
      <c r="A73" s="28"/>
      <c r="B73" s="28"/>
      <c r="C73" s="29"/>
      <c r="D73" s="7"/>
      <c r="E73" s="35"/>
      <c r="F73" s="23"/>
      <c r="G73" s="23"/>
    </row>
    <row r="74" spans="1:7">
      <c r="A74" s="28"/>
      <c r="B74" s="28"/>
      <c r="C74" s="29"/>
      <c r="D74" s="7"/>
      <c r="E74" s="35"/>
      <c r="F74" s="23"/>
      <c r="G74" s="23"/>
    </row>
    <row r="75" spans="1:7">
      <c r="A75" s="28"/>
      <c r="B75" s="28"/>
      <c r="C75" s="29"/>
      <c r="D75" s="7"/>
      <c r="E75" s="35"/>
      <c r="F75" s="23"/>
      <c r="G75" s="23"/>
    </row>
    <row r="76" spans="1:7">
      <c r="A76" s="28"/>
      <c r="B76" s="28"/>
      <c r="C76" s="29"/>
      <c r="D76" s="7"/>
      <c r="E76" s="35"/>
      <c r="F76" s="23"/>
      <c r="G76" s="23"/>
    </row>
    <row r="77" spans="1:7">
      <c r="A77" s="28"/>
      <c r="B77" s="28"/>
      <c r="C77" s="29"/>
      <c r="D77" s="7"/>
      <c r="E77" s="35"/>
      <c r="F77" s="23"/>
      <c r="G77" s="23"/>
    </row>
    <row r="78" spans="1:7">
      <c r="A78" s="28"/>
      <c r="B78" s="28"/>
      <c r="C78" s="29"/>
      <c r="D78" s="7"/>
      <c r="E78" s="35"/>
      <c r="F78" s="23"/>
      <c r="G78" s="23"/>
    </row>
    <row r="79" spans="1:7">
      <c r="A79" s="28"/>
      <c r="B79" s="28"/>
      <c r="C79" s="29"/>
      <c r="D79" s="7"/>
      <c r="E79" s="35"/>
      <c r="F79" s="23"/>
      <c r="G79" s="23"/>
    </row>
    <row r="80" spans="1:7">
      <c r="A80" s="28"/>
      <c r="B80" s="28"/>
      <c r="C80" s="29"/>
      <c r="D80" s="7"/>
      <c r="E80" s="35"/>
      <c r="F80" s="23"/>
      <c r="G80" s="23"/>
    </row>
    <row r="81" spans="1:7">
      <c r="A81" s="28"/>
      <c r="B81" s="28"/>
      <c r="C81" s="29"/>
      <c r="D81" s="7"/>
      <c r="E81" s="35"/>
      <c r="F81" s="23"/>
      <c r="G81" s="23"/>
    </row>
    <row r="82" spans="1:7">
      <c r="A82" s="28"/>
      <c r="B82" s="28"/>
      <c r="C82" s="29"/>
      <c r="D82" s="7"/>
      <c r="E82" s="35"/>
      <c r="F82" s="23"/>
      <c r="G82" s="23"/>
    </row>
    <row r="83" spans="1:7">
      <c r="A83" s="28"/>
      <c r="B83" s="28"/>
      <c r="C83" s="29"/>
      <c r="D83" s="7"/>
      <c r="E83" s="35"/>
      <c r="F83" s="23"/>
      <c r="G83" s="23"/>
    </row>
    <row r="84" spans="1:7">
      <c r="A84" s="28"/>
      <c r="B84" s="28"/>
      <c r="C84" s="29"/>
      <c r="D84" s="7"/>
      <c r="E84" s="35"/>
      <c r="F84" s="23"/>
      <c r="G84" s="23"/>
    </row>
    <row r="85" spans="1:7">
      <c r="A85" s="28"/>
      <c r="B85" s="28"/>
      <c r="C85" s="29"/>
      <c r="D85" s="7"/>
      <c r="E85" s="35"/>
      <c r="F85" s="23"/>
      <c r="G85" s="23"/>
    </row>
    <row r="86" spans="1:7">
      <c r="A86" s="28"/>
      <c r="B86" s="28"/>
      <c r="C86" s="29"/>
      <c r="D86" s="7"/>
      <c r="E86" s="35"/>
      <c r="F86" s="23"/>
      <c r="G86" s="23"/>
    </row>
    <row r="87" spans="1:7" ht="13">
      <c r="A87" s="44" t="s">
        <v>426</v>
      </c>
      <c r="B87" s="47"/>
      <c r="C87" s="53"/>
      <c r="D87" s="47"/>
      <c r="E87" s="47"/>
      <c r="F87" s="54"/>
      <c r="G87" s="414"/>
    </row>
    <row r="258" spans="1:2">
      <c r="A258" s="37">
        <v>1.79</v>
      </c>
      <c r="B258" s="38" t="s">
        <v>205</v>
      </c>
    </row>
  </sheetData>
  <mergeCells count="7">
    <mergeCell ref="G2:G3"/>
    <mergeCell ref="A2:A3"/>
    <mergeCell ref="B2:B3"/>
    <mergeCell ref="C2:C3"/>
    <mergeCell ref="D2:D3"/>
    <mergeCell ref="E2:E3"/>
    <mergeCell ref="F2:F3"/>
  </mergeCells>
  <printOptions verticalCentered="1"/>
  <pageMargins left="0.70866141732283472" right="0.70866141732283472" top="0.74803149606299213" bottom="0.74803149606299213" header="0.31496062992125984" footer="0.31496062992125984"/>
  <pageSetup paperSize="9" scale="65" firstPageNumber="105" orientation="portrait" r:id="rId1"/>
  <headerFooter alignWithMargins="0">
    <oddHeader xml:space="preserve">&amp;LNALA LOCAL MUNICIPALITY
CONTRACT No. NLM/TS/014/24-25
C2.2: BILL OF QUANTITIES&amp;RSECTION 8: 1700 CLEARING AND GRUBBING
</oddHeader>
    <oddFooter>&amp;C&amp;P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240A8C-3D42-4758-A857-48154197F060}">
  <sheetPr codeName="Sheet25">
    <tabColor theme="3"/>
  </sheetPr>
  <dimension ref="A1:G258"/>
  <sheetViews>
    <sheetView showZeros="0" view="pageBreakPreview" zoomScale="80" zoomScaleNormal="100" zoomScaleSheetLayoutView="80" zoomScalePageLayoutView="70" workbookViewId="0">
      <selection activeCell="E40" sqref="E40"/>
    </sheetView>
  </sheetViews>
  <sheetFormatPr defaultColWidth="9.1796875" defaultRowHeight="12.5"/>
  <cols>
    <col min="1" max="1" width="10.54296875" style="37" customWidth="1"/>
    <col min="2" max="2" width="15.54296875" style="38" customWidth="1"/>
    <col min="3" max="3" width="50.54296875" style="39" customWidth="1"/>
    <col min="4" max="4" width="10.54296875" style="40" customWidth="1"/>
    <col min="5" max="5" width="13.54296875" style="40" customWidth="1"/>
    <col min="6" max="7" width="15.54296875" style="41" customWidth="1"/>
    <col min="8" max="16384" width="9.1796875" style="1"/>
  </cols>
  <sheetData>
    <row r="1" spans="1:7">
      <c r="G1" s="384"/>
    </row>
    <row r="2" spans="1:7" s="113" customFormat="1">
      <c r="A2" s="521" t="s">
        <v>2</v>
      </c>
      <c r="B2" s="521" t="s">
        <v>3</v>
      </c>
      <c r="C2" s="521" t="s">
        <v>4</v>
      </c>
      <c r="D2" s="521" t="s">
        <v>5</v>
      </c>
      <c r="E2" s="521" t="s">
        <v>6</v>
      </c>
      <c r="F2" s="537" t="s">
        <v>250</v>
      </c>
      <c r="G2" s="537" t="s">
        <v>175</v>
      </c>
    </row>
    <row r="3" spans="1:7" s="113" customFormat="1">
      <c r="A3" s="522"/>
      <c r="B3" s="522"/>
      <c r="C3" s="522"/>
      <c r="D3" s="522"/>
      <c r="E3" s="522"/>
      <c r="F3" s="538"/>
      <c r="G3" s="538"/>
    </row>
    <row r="4" spans="1:7" s="113" customFormat="1" ht="13">
      <c r="A4" s="21"/>
      <c r="B4" s="21"/>
      <c r="C4" s="493"/>
      <c r="D4" s="21"/>
      <c r="E4" s="494"/>
      <c r="F4" s="492"/>
      <c r="G4" s="492"/>
    </row>
    <row r="5" spans="1:7" ht="13">
      <c r="A5" s="21">
        <v>9</v>
      </c>
      <c r="B5" s="21"/>
      <c r="C5" s="500" t="s">
        <v>593</v>
      </c>
      <c r="D5" s="7"/>
      <c r="E5" s="122"/>
      <c r="F5" s="23"/>
      <c r="G5" s="23"/>
    </row>
    <row r="6" spans="1:7" ht="13">
      <c r="A6" s="144"/>
      <c r="B6" s="28"/>
      <c r="C6" s="30"/>
      <c r="D6" s="7"/>
      <c r="E6" s="7"/>
      <c r="F6" s="23"/>
      <c r="G6" s="23"/>
    </row>
    <row r="7" spans="1:7" ht="13">
      <c r="A7" s="333"/>
      <c r="B7" s="28"/>
      <c r="C7" s="127" t="s">
        <v>264</v>
      </c>
      <c r="D7" s="287"/>
      <c r="E7" s="129"/>
      <c r="F7" s="23"/>
      <c r="G7" s="23"/>
    </row>
    <row r="8" spans="1:7" ht="13">
      <c r="A8" s="130"/>
      <c r="B8" s="28"/>
      <c r="C8" s="30"/>
      <c r="D8" s="287"/>
      <c r="E8" s="7"/>
      <c r="F8" s="23"/>
      <c r="G8" s="23"/>
    </row>
    <row r="9" spans="1:7" ht="25.5">
      <c r="A9" s="333"/>
      <c r="B9" s="28"/>
      <c r="C9" s="290" t="s">
        <v>501</v>
      </c>
      <c r="D9" s="130"/>
      <c r="E9" s="146"/>
      <c r="F9" s="166"/>
      <c r="G9" s="415"/>
    </row>
    <row r="10" spans="1:7" ht="13">
      <c r="A10" s="130"/>
      <c r="B10" s="28"/>
      <c r="C10" s="127" t="s">
        <v>56</v>
      </c>
      <c r="D10" s="134"/>
      <c r="E10" s="7"/>
      <c r="F10" s="23"/>
      <c r="G10" s="23"/>
    </row>
    <row r="11" spans="1:7">
      <c r="A11" s="130">
        <v>9.1</v>
      </c>
      <c r="B11" s="28"/>
      <c r="C11" s="121" t="s">
        <v>380</v>
      </c>
      <c r="D11" s="130" t="s">
        <v>213</v>
      </c>
      <c r="E11" s="146">
        <v>10</v>
      </c>
      <c r="F11" s="166"/>
      <c r="G11" s="415">
        <f>F11*E11</f>
        <v>0</v>
      </c>
    </row>
    <row r="12" spans="1:7">
      <c r="A12" s="130"/>
      <c r="B12" s="28"/>
      <c r="C12" s="283"/>
      <c r="D12" s="287"/>
      <c r="E12" s="284"/>
      <c r="F12" s="285"/>
      <c r="G12" s="23"/>
    </row>
    <row r="13" spans="1:7">
      <c r="A13" s="130">
        <v>9.1999999999999993</v>
      </c>
      <c r="B13" s="28"/>
      <c r="C13" s="121" t="s">
        <v>502</v>
      </c>
      <c r="D13" s="130" t="s">
        <v>213</v>
      </c>
      <c r="E13" s="150">
        <v>1</v>
      </c>
      <c r="F13" s="166"/>
      <c r="G13" s="415" t="s">
        <v>252</v>
      </c>
    </row>
    <row r="14" spans="1:7" ht="13">
      <c r="A14" s="333"/>
      <c r="B14" s="28"/>
      <c r="C14" s="286"/>
      <c r="D14" s="134"/>
      <c r="E14" s="288"/>
      <c r="F14" s="289"/>
      <c r="G14" s="416"/>
    </row>
    <row r="15" spans="1:7" ht="13">
      <c r="A15" s="130">
        <v>9.3000000000000007</v>
      </c>
      <c r="B15" s="28"/>
      <c r="C15" s="127" t="s">
        <v>265</v>
      </c>
      <c r="D15" s="130" t="s">
        <v>213</v>
      </c>
      <c r="E15" s="146">
        <v>20</v>
      </c>
      <c r="F15" s="166"/>
      <c r="G15" s="415">
        <f>F15*E15</f>
        <v>0</v>
      </c>
    </row>
    <row r="16" spans="1:7">
      <c r="A16" s="164"/>
      <c r="B16" s="28"/>
      <c r="C16" s="29"/>
      <c r="D16" s="287"/>
      <c r="E16" s="7"/>
      <c r="F16" s="23"/>
      <c r="G16" s="412"/>
    </row>
    <row r="17" spans="1:7" ht="13">
      <c r="A17" s="164"/>
      <c r="B17" s="28"/>
      <c r="C17" s="286"/>
      <c r="D17" s="134"/>
      <c r="E17" s="160"/>
      <c r="F17" s="163"/>
      <c r="G17" s="413"/>
    </row>
    <row r="18" spans="1:7" ht="13">
      <c r="A18" s="164"/>
      <c r="B18" s="28"/>
      <c r="C18" s="31"/>
      <c r="D18" s="7"/>
      <c r="E18" s="7"/>
      <c r="F18" s="23"/>
      <c r="G18" s="23"/>
    </row>
    <row r="19" spans="1:7">
      <c r="A19" s="164"/>
      <c r="B19" s="28"/>
      <c r="C19" s="29"/>
      <c r="D19" s="7"/>
      <c r="E19" s="7"/>
      <c r="F19" s="23"/>
      <c r="G19" s="23"/>
    </row>
    <row r="20" spans="1:7" ht="13">
      <c r="A20" s="164"/>
      <c r="B20" s="28"/>
      <c r="C20" s="127"/>
      <c r="D20" s="7"/>
      <c r="E20" s="7"/>
      <c r="F20" s="23"/>
      <c r="G20" s="23"/>
    </row>
    <row r="21" spans="1:7">
      <c r="A21" s="28"/>
      <c r="B21" s="28"/>
      <c r="C21" s="29"/>
      <c r="D21" s="7"/>
      <c r="E21" s="7"/>
      <c r="F21" s="23"/>
      <c r="G21" s="23"/>
    </row>
    <row r="22" spans="1:7">
      <c r="A22" s="24"/>
      <c r="B22" s="28"/>
      <c r="C22" s="125"/>
      <c r="D22" s="134"/>
      <c r="E22" s="160"/>
      <c r="F22" s="163"/>
      <c r="G22" s="413"/>
    </row>
    <row r="23" spans="1:7">
      <c r="A23" s="28"/>
      <c r="B23" s="28"/>
      <c r="C23" s="29"/>
      <c r="D23" s="7"/>
      <c r="E23" s="7"/>
      <c r="F23" s="7"/>
      <c r="G23" s="7"/>
    </row>
    <row r="24" spans="1:7">
      <c r="A24" s="24"/>
      <c r="B24" s="28"/>
      <c r="C24" s="125"/>
      <c r="D24" s="134"/>
      <c r="E24" s="160"/>
      <c r="F24" s="163"/>
      <c r="G24" s="413"/>
    </row>
    <row r="25" spans="1:7">
      <c r="A25" s="28"/>
      <c r="B25" s="28"/>
      <c r="C25" s="29"/>
      <c r="D25" s="7"/>
      <c r="E25" s="7"/>
      <c r="F25" s="23"/>
      <c r="G25" s="23"/>
    </row>
    <row r="26" spans="1:7" ht="13">
      <c r="A26" s="28"/>
      <c r="B26" s="28"/>
      <c r="C26" s="31"/>
      <c r="D26" s="7"/>
      <c r="E26" s="7"/>
      <c r="F26" s="23"/>
      <c r="G26" s="23"/>
    </row>
    <row r="27" spans="1:7">
      <c r="A27" s="28"/>
      <c r="B27" s="28"/>
      <c r="C27" s="29"/>
      <c r="D27" s="7"/>
      <c r="E27" s="7"/>
      <c r="F27" s="23"/>
      <c r="G27" s="23"/>
    </row>
    <row r="28" spans="1:7">
      <c r="A28" s="28"/>
      <c r="B28" s="28"/>
      <c r="C28" s="115"/>
      <c r="D28" s="7"/>
      <c r="E28" s="35"/>
      <c r="F28" s="23"/>
      <c r="G28" s="23"/>
    </row>
    <row r="29" spans="1:7">
      <c r="A29" s="28"/>
      <c r="B29" s="28"/>
      <c r="C29" s="29"/>
      <c r="D29" s="7"/>
      <c r="E29" s="7"/>
      <c r="F29" s="23"/>
      <c r="G29" s="23"/>
    </row>
    <row r="30" spans="1:7" ht="13">
      <c r="A30" s="28"/>
      <c r="B30" s="28"/>
      <c r="C30" s="31"/>
      <c r="D30" s="7"/>
      <c r="E30" s="7"/>
      <c r="F30" s="23"/>
      <c r="G30" s="23"/>
    </row>
    <row r="31" spans="1:7">
      <c r="A31" s="28"/>
      <c r="B31" s="28"/>
      <c r="C31" s="29"/>
      <c r="D31" s="7"/>
      <c r="E31" s="7"/>
      <c r="F31" s="23"/>
      <c r="G31" s="23"/>
    </row>
    <row r="32" spans="1:7">
      <c r="A32" s="28"/>
      <c r="B32" s="28"/>
      <c r="C32" s="29"/>
      <c r="D32" s="7"/>
      <c r="E32" s="35"/>
      <c r="F32" s="23"/>
      <c r="G32" s="23"/>
    </row>
    <row r="33" spans="1:7">
      <c r="A33" s="28"/>
      <c r="B33" s="28"/>
      <c r="C33" s="29"/>
      <c r="D33" s="7"/>
      <c r="E33" s="35"/>
      <c r="F33" s="23"/>
      <c r="G33" s="23"/>
    </row>
    <row r="34" spans="1:7">
      <c r="A34" s="28"/>
      <c r="B34" s="28"/>
      <c r="C34" s="29"/>
      <c r="D34" s="7"/>
      <c r="E34" s="35"/>
      <c r="F34" s="23"/>
      <c r="G34" s="23"/>
    </row>
    <row r="35" spans="1:7">
      <c r="A35" s="28"/>
      <c r="B35" s="28"/>
      <c r="C35" s="29"/>
      <c r="D35" s="7"/>
      <c r="E35" s="35"/>
      <c r="F35" s="23"/>
      <c r="G35" s="23"/>
    </row>
    <row r="36" spans="1:7">
      <c r="A36" s="28"/>
      <c r="B36" s="28"/>
      <c r="C36" s="29"/>
      <c r="D36" s="7"/>
      <c r="E36" s="35"/>
      <c r="F36" s="23"/>
      <c r="G36" s="23"/>
    </row>
    <row r="37" spans="1:7">
      <c r="A37" s="28"/>
      <c r="B37" s="28"/>
      <c r="C37" s="29"/>
      <c r="D37" s="7"/>
      <c r="E37" s="35"/>
      <c r="F37" s="23"/>
      <c r="G37" s="23"/>
    </row>
    <row r="38" spans="1:7">
      <c r="A38" s="28"/>
      <c r="B38" s="28"/>
      <c r="C38" s="29"/>
      <c r="D38" s="7"/>
      <c r="E38" s="35"/>
      <c r="F38" s="23"/>
      <c r="G38" s="23"/>
    </row>
    <row r="39" spans="1:7">
      <c r="A39" s="28"/>
      <c r="B39" s="28"/>
      <c r="C39" s="29"/>
      <c r="D39" s="7"/>
      <c r="E39" s="35"/>
      <c r="F39" s="23"/>
      <c r="G39" s="23"/>
    </row>
    <row r="40" spans="1:7">
      <c r="A40" s="28"/>
      <c r="B40" s="28"/>
      <c r="C40" s="29"/>
      <c r="D40" s="7"/>
      <c r="E40" s="35"/>
      <c r="F40" s="23"/>
      <c r="G40" s="23"/>
    </row>
    <row r="41" spans="1:7">
      <c r="A41" s="28"/>
      <c r="B41" s="28"/>
      <c r="C41" s="29"/>
      <c r="D41" s="7"/>
      <c r="E41" s="35"/>
      <c r="F41" s="23"/>
      <c r="G41" s="23"/>
    </row>
    <row r="42" spans="1:7">
      <c r="A42" s="28"/>
      <c r="B42" s="28"/>
      <c r="C42" s="29"/>
      <c r="D42" s="7"/>
      <c r="E42" s="35"/>
      <c r="F42" s="23"/>
      <c r="G42" s="23"/>
    </row>
    <row r="43" spans="1:7">
      <c r="A43" s="28"/>
      <c r="B43" s="28"/>
      <c r="C43" s="29"/>
      <c r="D43" s="7"/>
      <c r="E43" s="35"/>
      <c r="F43" s="23"/>
      <c r="G43" s="23"/>
    </row>
    <row r="44" spans="1:7">
      <c r="A44" s="28"/>
      <c r="B44" s="28"/>
      <c r="C44" s="29"/>
      <c r="D44" s="7"/>
      <c r="E44" s="35"/>
      <c r="F44" s="23"/>
      <c r="G44" s="23"/>
    </row>
    <row r="45" spans="1:7">
      <c r="A45" s="28"/>
      <c r="B45" s="28"/>
      <c r="C45" s="29"/>
      <c r="D45" s="7"/>
      <c r="E45" s="35"/>
      <c r="F45" s="23"/>
      <c r="G45" s="23"/>
    </row>
    <row r="46" spans="1:7">
      <c r="A46" s="28"/>
      <c r="B46" s="28"/>
      <c r="C46" s="29"/>
      <c r="D46" s="7"/>
      <c r="E46" s="35"/>
      <c r="F46" s="23"/>
      <c r="G46" s="23"/>
    </row>
    <row r="47" spans="1:7">
      <c r="A47" s="28"/>
      <c r="B47" s="28"/>
      <c r="C47" s="29"/>
      <c r="D47" s="7"/>
      <c r="E47" s="35"/>
      <c r="F47" s="23"/>
      <c r="G47" s="23"/>
    </row>
    <row r="48" spans="1:7">
      <c r="A48" s="28"/>
      <c r="B48" s="28"/>
      <c r="C48" s="29"/>
      <c r="D48" s="7"/>
      <c r="E48" s="35"/>
      <c r="F48" s="23"/>
      <c r="G48" s="23"/>
    </row>
    <row r="49" spans="1:7">
      <c r="A49" s="28"/>
      <c r="B49" s="28"/>
      <c r="C49" s="29"/>
      <c r="D49" s="7"/>
      <c r="E49" s="35"/>
      <c r="F49" s="23"/>
      <c r="G49" s="23"/>
    </row>
    <row r="50" spans="1:7">
      <c r="A50" s="28"/>
      <c r="B50" s="28"/>
      <c r="C50" s="29"/>
      <c r="D50" s="7"/>
      <c r="E50" s="35"/>
      <c r="F50" s="23"/>
      <c r="G50" s="23"/>
    </row>
    <row r="51" spans="1:7">
      <c r="A51" s="28"/>
      <c r="B51" s="28"/>
      <c r="C51" s="29"/>
      <c r="D51" s="7"/>
      <c r="E51" s="35"/>
      <c r="F51" s="23"/>
      <c r="G51" s="23"/>
    </row>
    <row r="52" spans="1:7">
      <c r="A52" s="28"/>
      <c r="B52" s="28"/>
      <c r="C52" s="29"/>
      <c r="D52" s="7"/>
      <c r="E52" s="35"/>
      <c r="F52" s="23"/>
      <c r="G52" s="23"/>
    </row>
    <row r="53" spans="1:7">
      <c r="A53" s="28"/>
      <c r="B53" s="28"/>
      <c r="C53" s="29"/>
      <c r="D53" s="7"/>
      <c r="E53" s="35"/>
      <c r="F53" s="23"/>
      <c r="G53" s="23"/>
    </row>
    <row r="54" spans="1:7">
      <c r="A54" s="28"/>
      <c r="B54" s="28"/>
      <c r="C54" s="29"/>
      <c r="D54" s="7"/>
      <c r="E54" s="35"/>
      <c r="F54" s="23"/>
      <c r="G54" s="23"/>
    </row>
    <row r="55" spans="1:7">
      <c r="A55" s="28"/>
      <c r="B55" s="28"/>
      <c r="C55" s="29"/>
      <c r="D55" s="7"/>
      <c r="E55" s="35"/>
      <c r="F55" s="23"/>
      <c r="G55" s="23"/>
    </row>
    <row r="56" spans="1:7">
      <c r="A56" s="28"/>
      <c r="B56" s="28"/>
      <c r="C56" s="29"/>
      <c r="D56" s="7"/>
      <c r="E56" s="35"/>
      <c r="F56" s="23"/>
      <c r="G56" s="23"/>
    </row>
    <row r="57" spans="1:7">
      <c r="A57" s="28"/>
      <c r="B57" s="28"/>
      <c r="C57" s="29"/>
      <c r="D57" s="7"/>
      <c r="E57" s="35"/>
      <c r="F57" s="23"/>
      <c r="G57" s="23"/>
    </row>
    <row r="58" spans="1:7">
      <c r="A58" s="28"/>
      <c r="B58" s="28"/>
      <c r="C58" s="29"/>
      <c r="D58" s="7"/>
      <c r="E58" s="35"/>
      <c r="F58" s="23"/>
      <c r="G58" s="23"/>
    </row>
    <row r="59" spans="1:7">
      <c r="A59" s="28"/>
      <c r="B59" s="28"/>
      <c r="C59" s="29"/>
      <c r="D59" s="7"/>
      <c r="E59" s="35"/>
      <c r="F59" s="23"/>
      <c r="G59" s="23"/>
    </row>
    <row r="60" spans="1:7">
      <c r="A60" s="28"/>
      <c r="B60" s="28"/>
      <c r="C60" s="29"/>
      <c r="D60" s="7"/>
      <c r="E60" s="35"/>
      <c r="F60" s="23"/>
      <c r="G60" s="23"/>
    </row>
    <row r="61" spans="1:7">
      <c r="A61" s="28"/>
      <c r="B61" s="28"/>
      <c r="C61" s="29"/>
      <c r="D61" s="7"/>
      <c r="E61" s="35"/>
      <c r="F61" s="23"/>
      <c r="G61" s="23"/>
    </row>
    <row r="62" spans="1:7">
      <c r="A62" s="28"/>
      <c r="B62" s="28"/>
      <c r="C62" s="29"/>
      <c r="D62" s="7"/>
      <c r="E62" s="35"/>
      <c r="F62" s="23"/>
      <c r="G62" s="23"/>
    </row>
    <row r="63" spans="1:7">
      <c r="A63" s="28"/>
      <c r="B63" s="28"/>
      <c r="C63" s="29"/>
      <c r="D63" s="7"/>
      <c r="E63" s="35"/>
      <c r="F63" s="23"/>
      <c r="G63" s="23"/>
    </row>
    <row r="64" spans="1:7">
      <c r="A64" s="28"/>
      <c r="B64" s="28"/>
      <c r="C64" s="29"/>
      <c r="D64" s="7"/>
      <c r="E64" s="35"/>
      <c r="F64" s="23"/>
      <c r="G64" s="23"/>
    </row>
    <row r="65" spans="1:7">
      <c r="A65" s="28"/>
      <c r="B65" s="28"/>
      <c r="C65" s="29"/>
      <c r="D65" s="7"/>
      <c r="E65" s="35"/>
      <c r="F65" s="23"/>
      <c r="G65" s="23"/>
    </row>
    <row r="66" spans="1:7">
      <c r="A66" s="28"/>
      <c r="B66" s="28"/>
      <c r="C66" s="29"/>
      <c r="D66" s="7"/>
      <c r="E66" s="35"/>
      <c r="F66" s="23"/>
      <c r="G66" s="23"/>
    </row>
    <row r="67" spans="1:7">
      <c r="A67" s="28"/>
      <c r="B67" s="28"/>
      <c r="C67" s="29"/>
      <c r="D67" s="7"/>
      <c r="E67" s="35"/>
      <c r="F67" s="23"/>
      <c r="G67" s="23"/>
    </row>
    <row r="68" spans="1:7">
      <c r="A68" s="28"/>
      <c r="B68" s="28"/>
      <c r="C68" s="29"/>
      <c r="D68" s="7"/>
      <c r="E68" s="35"/>
      <c r="F68" s="23"/>
      <c r="G68" s="23"/>
    </row>
    <row r="69" spans="1:7">
      <c r="A69" s="28"/>
      <c r="B69" s="28"/>
      <c r="C69" s="29"/>
      <c r="D69" s="7"/>
      <c r="E69" s="35"/>
      <c r="F69" s="23"/>
      <c r="G69" s="23"/>
    </row>
    <row r="70" spans="1:7">
      <c r="A70" s="28"/>
      <c r="B70" s="28"/>
      <c r="C70" s="29"/>
      <c r="D70" s="7"/>
      <c r="E70" s="35"/>
      <c r="F70" s="23"/>
      <c r="G70" s="23"/>
    </row>
    <row r="71" spans="1:7">
      <c r="A71" s="28"/>
      <c r="B71" s="28"/>
      <c r="C71" s="29"/>
      <c r="D71" s="7"/>
      <c r="E71" s="35"/>
      <c r="F71" s="23"/>
      <c r="G71" s="23"/>
    </row>
    <row r="72" spans="1:7">
      <c r="A72" s="28"/>
      <c r="B72" s="28"/>
      <c r="C72" s="29"/>
      <c r="D72" s="7"/>
      <c r="E72" s="35"/>
      <c r="F72" s="23"/>
      <c r="G72" s="23"/>
    </row>
    <row r="73" spans="1:7">
      <c r="A73" s="28"/>
      <c r="B73" s="28"/>
      <c r="C73" s="29"/>
      <c r="D73" s="7"/>
      <c r="E73" s="35"/>
      <c r="F73" s="23"/>
      <c r="G73" s="23"/>
    </row>
    <row r="74" spans="1:7">
      <c r="A74" s="28"/>
      <c r="B74" s="28"/>
      <c r="C74" s="29"/>
      <c r="D74" s="7"/>
      <c r="E74" s="35"/>
      <c r="F74" s="23"/>
      <c r="G74" s="23"/>
    </row>
    <row r="75" spans="1:7">
      <c r="A75" s="28"/>
      <c r="B75" s="28"/>
      <c r="C75" s="29"/>
      <c r="D75" s="7"/>
      <c r="E75" s="35"/>
      <c r="F75" s="23"/>
      <c r="G75" s="23"/>
    </row>
    <row r="76" spans="1:7">
      <c r="A76" s="28"/>
      <c r="B76" s="28"/>
      <c r="C76" s="29"/>
      <c r="D76" s="7"/>
      <c r="E76" s="35"/>
      <c r="F76" s="23"/>
      <c r="G76" s="23"/>
    </row>
    <row r="77" spans="1:7">
      <c r="A77" s="28"/>
      <c r="B77" s="28"/>
      <c r="C77" s="29"/>
      <c r="D77" s="7"/>
      <c r="E77" s="35"/>
      <c r="F77" s="23"/>
      <c r="G77" s="23"/>
    </row>
    <row r="78" spans="1:7">
      <c r="A78" s="28"/>
      <c r="B78" s="28"/>
      <c r="C78" s="29"/>
      <c r="D78" s="7"/>
      <c r="E78" s="35"/>
      <c r="F78" s="23"/>
      <c r="G78" s="23"/>
    </row>
    <row r="79" spans="1:7">
      <c r="A79" s="28"/>
      <c r="B79" s="28"/>
      <c r="C79" s="29"/>
      <c r="D79" s="7"/>
      <c r="E79" s="35"/>
      <c r="F79" s="23"/>
      <c r="G79" s="23"/>
    </row>
    <row r="80" spans="1:7">
      <c r="A80" s="28"/>
      <c r="B80" s="28"/>
      <c r="C80" s="29"/>
      <c r="D80" s="7"/>
      <c r="E80" s="35"/>
      <c r="F80" s="23"/>
      <c r="G80" s="23"/>
    </row>
    <row r="81" spans="1:7">
      <c r="A81" s="28"/>
      <c r="B81" s="28"/>
      <c r="C81" s="29"/>
      <c r="D81" s="7"/>
      <c r="E81" s="35"/>
      <c r="F81" s="23"/>
      <c r="G81" s="23"/>
    </row>
    <row r="82" spans="1:7">
      <c r="A82" s="28"/>
      <c r="B82" s="28"/>
      <c r="C82" s="29"/>
      <c r="D82" s="7"/>
      <c r="E82" s="35"/>
      <c r="F82" s="23"/>
      <c r="G82" s="23"/>
    </row>
    <row r="83" spans="1:7">
      <c r="A83" s="28"/>
      <c r="B83" s="28"/>
      <c r="C83" s="29"/>
      <c r="D83" s="7"/>
      <c r="E83" s="35"/>
      <c r="F83" s="23"/>
      <c r="G83" s="23"/>
    </row>
    <row r="84" spans="1:7">
      <c r="A84" s="28"/>
      <c r="B84" s="28"/>
      <c r="C84" s="29"/>
      <c r="D84" s="7"/>
      <c r="E84" s="35"/>
      <c r="F84" s="23"/>
      <c r="G84" s="23"/>
    </row>
    <row r="85" spans="1:7">
      <c r="A85" s="28"/>
      <c r="B85" s="28"/>
      <c r="C85" s="29"/>
      <c r="D85" s="7"/>
      <c r="E85" s="35"/>
      <c r="F85" s="23"/>
      <c r="G85" s="23"/>
    </row>
    <row r="86" spans="1:7">
      <c r="A86" s="28"/>
      <c r="B86" s="28"/>
      <c r="C86" s="29"/>
      <c r="D86" s="7"/>
      <c r="E86" s="35"/>
      <c r="F86" s="23"/>
      <c r="G86" s="23"/>
    </row>
    <row r="87" spans="1:7">
      <c r="A87" s="28"/>
      <c r="B87" s="28"/>
      <c r="C87" s="29"/>
      <c r="D87" s="7"/>
      <c r="E87" s="35"/>
      <c r="F87" s="23"/>
      <c r="G87" s="23"/>
    </row>
    <row r="88" spans="1:7" ht="13">
      <c r="A88" s="44" t="s">
        <v>425</v>
      </c>
      <c r="B88" s="47"/>
      <c r="C88" s="53"/>
      <c r="D88" s="47"/>
      <c r="E88" s="47"/>
      <c r="F88" s="54"/>
      <c r="G88" s="414"/>
    </row>
    <row r="258" spans="1:2">
      <c r="A258" s="37">
        <v>1.79</v>
      </c>
      <c r="B258" s="38" t="s">
        <v>205</v>
      </c>
    </row>
  </sheetData>
  <mergeCells count="7">
    <mergeCell ref="G2:G3"/>
    <mergeCell ref="A2:A3"/>
    <mergeCell ref="B2:B3"/>
    <mergeCell ref="C2:C3"/>
    <mergeCell ref="D2:D3"/>
    <mergeCell ref="E2:E3"/>
    <mergeCell ref="F2:F3"/>
  </mergeCells>
  <printOptions verticalCentered="1"/>
  <pageMargins left="0.70866141732283472" right="0.70866141732283472" top="0.74803149606299213" bottom="0.74803149606299213" header="0.31496062992125984" footer="0.31496062992125984"/>
  <pageSetup paperSize="9" scale="65" firstPageNumber="105" orientation="portrait" r:id="rId1"/>
  <headerFooter alignWithMargins="0">
    <oddHeader xml:space="preserve">&amp;LNALA LOCAL MUNICIPALITY
CONTRACT No. NLM/TS/014/24-25
C2.2: BILL OF QUANTITIES&amp;RSECTION 9: 2100 DRAINS
</oddHeader>
    <oddFooter>&amp;C&amp;P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ACA39D-9708-49AC-88E8-F521F2EACA04}">
  <sheetPr codeName="Sheet26">
    <tabColor theme="3"/>
  </sheetPr>
  <dimension ref="A1:G258"/>
  <sheetViews>
    <sheetView showZeros="0" view="pageBreakPreview" zoomScale="115" zoomScaleNormal="100" zoomScaleSheetLayoutView="115" zoomScalePageLayoutView="70" workbookViewId="0">
      <selection activeCell="E40" sqref="E40"/>
    </sheetView>
  </sheetViews>
  <sheetFormatPr defaultColWidth="9.1796875" defaultRowHeight="12.5"/>
  <cols>
    <col min="1" max="1" width="10.54296875" style="37" customWidth="1"/>
    <col min="2" max="2" width="15.54296875" style="38" customWidth="1"/>
    <col min="3" max="3" width="50.54296875" style="39" customWidth="1"/>
    <col min="4" max="4" width="10.54296875" style="40" customWidth="1"/>
    <col min="5" max="5" width="13.54296875" style="40" customWidth="1"/>
    <col min="6" max="6" width="15.54296875" style="41" customWidth="1"/>
    <col min="7" max="7" width="15.54296875" style="357" customWidth="1"/>
    <col min="8" max="16384" width="9.1796875" style="1"/>
  </cols>
  <sheetData>
    <row r="1" spans="1:7">
      <c r="G1" s="403"/>
    </row>
    <row r="2" spans="1:7" s="113" customFormat="1">
      <c r="A2" s="521" t="s">
        <v>2</v>
      </c>
      <c r="B2" s="521" t="s">
        <v>3</v>
      </c>
      <c r="C2" s="521" t="s">
        <v>4</v>
      </c>
      <c r="D2" s="521" t="s">
        <v>5</v>
      </c>
      <c r="E2" s="521" t="s">
        <v>6</v>
      </c>
      <c r="F2" s="537" t="s">
        <v>250</v>
      </c>
      <c r="G2" s="537" t="s">
        <v>175</v>
      </c>
    </row>
    <row r="3" spans="1:7" s="113" customFormat="1">
      <c r="A3" s="522"/>
      <c r="B3" s="522"/>
      <c r="C3" s="522"/>
      <c r="D3" s="522"/>
      <c r="E3" s="522"/>
      <c r="F3" s="538"/>
      <c r="G3" s="538"/>
    </row>
    <row r="4" spans="1:7" s="113" customFormat="1" ht="13">
      <c r="A4" s="21"/>
      <c r="B4" s="21"/>
      <c r="C4" s="463"/>
      <c r="D4" s="21"/>
      <c r="E4" s="494"/>
      <c r="F4" s="492"/>
      <c r="G4" s="492"/>
    </row>
    <row r="5" spans="1:7" ht="13">
      <c r="A5" s="21">
        <v>10</v>
      </c>
      <c r="B5" s="21"/>
      <c r="C5" s="129" t="s">
        <v>654</v>
      </c>
      <c r="D5" s="7"/>
      <c r="E5" s="330"/>
      <c r="F5" s="23"/>
      <c r="G5" s="279"/>
    </row>
    <row r="6" spans="1:7" ht="13">
      <c r="A6" s="333"/>
      <c r="B6" s="28"/>
      <c r="C6" s="30"/>
      <c r="D6" s="7"/>
      <c r="E6" s="7"/>
      <c r="F6" s="23"/>
      <c r="G6" s="279"/>
    </row>
    <row r="7" spans="1:7" ht="13">
      <c r="A7" s="333"/>
      <c r="B7" s="28"/>
      <c r="C7" s="127" t="s">
        <v>278</v>
      </c>
      <c r="D7" s="7"/>
      <c r="E7" s="331"/>
      <c r="F7" s="23"/>
      <c r="G7" s="279"/>
    </row>
    <row r="8" spans="1:7" ht="13">
      <c r="A8" s="130"/>
      <c r="B8" s="28"/>
      <c r="C8" s="30"/>
      <c r="D8" s="7"/>
      <c r="E8" s="7"/>
      <c r="F8" s="23"/>
      <c r="G8" s="279"/>
    </row>
    <row r="9" spans="1:7" ht="25.5">
      <c r="A9" s="333"/>
      <c r="B9" s="28"/>
      <c r="C9" s="290" t="s">
        <v>379</v>
      </c>
      <c r="D9" s="7"/>
      <c r="E9" s="506"/>
      <c r="F9" s="166"/>
      <c r="G9" s="415"/>
    </row>
    <row r="10" spans="1:7" ht="13">
      <c r="A10" s="130"/>
      <c r="B10" s="28"/>
      <c r="C10" s="127"/>
      <c r="D10" s="7"/>
      <c r="E10" s="507"/>
      <c r="F10" s="23"/>
      <c r="G10" s="279"/>
    </row>
    <row r="11" spans="1:7">
      <c r="A11" s="130">
        <v>10.1</v>
      </c>
      <c r="B11" s="28"/>
      <c r="C11" s="121" t="s">
        <v>381</v>
      </c>
      <c r="D11" s="130" t="s">
        <v>213</v>
      </c>
      <c r="E11" s="506">
        <f>2*8*3*3+6</f>
        <v>150</v>
      </c>
      <c r="F11" s="163"/>
      <c r="G11" s="417">
        <f>F11*E11</f>
        <v>0</v>
      </c>
    </row>
    <row r="12" spans="1:7">
      <c r="A12" s="130"/>
      <c r="B12" s="28"/>
      <c r="C12" s="283"/>
      <c r="D12" s="287"/>
      <c r="E12" s="508"/>
      <c r="F12" s="285"/>
      <c r="G12" s="279"/>
    </row>
    <row r="13" spans="1:7">
      <c r="A13" s="130">
        <v>10.199999999999999</v>
      </c>
      <c r="B13" s="28"/>
      <c r="C13" s="121" t="s">
        <v>382</v>
      </c>
      <c r="D13" s="130" t="s">
        <v>213</v>
      </c>
      <c r="E13" s="506">
        <f>E11*20%</f>
        <v>30</v>
      </c>
      <c r="F13" s="163"/>
      <c r="G13" s="417">
        <f>F13*E13</f>
        <v>0</v>
      </c>
    </row>
    <row r="14" spans="1:7" ht="13">
      <c r="A14" s="130"/>
      <c r="B14" s="28"/>
      <c r="C14" s="127"/>
      <c r="D14" s="130"/>
      <c r="E14" s="506"/>
      <c r="F14" s="166"/>
      <c r="G14" s="415"/>
    </row>
    <row r="15" spans="1:7" ht="25">
      <c r="A15" s="130">
        <v>10.3</v>
      </c>
      <c r="B15" s="28"/>
      <c r="C15" s="290" t="s">
        <v>383</v>
      </c>
      <c r="D15" s="130" t="s">
        <v>213</v>
      </c>
      <c r="E15" s="506">
        <v>1</v>
      </c>
      <c r="F15" s="163"/>
      <c r="G15" s="417" t="s">
        <v>252</v>
      </c>
    </row>
    <row r="16" spans="1:7" ht="13">
      <c r="A16" s="130"/>
      <c r="B16" s="28"/>
      <c r="C16" s="31"/>
      <c r="D16" s="7"/>
      <c r="E16" s="507"/>
      <c r="F16" s="23"/>
      <c r="G16" s="279"/>
    </row>
    <row r="17" spans="1:7" ht="13">
      <c r="A17" s="130"/>
      <c r="B17" s="28"/>
      <c r="C17" s="127" t="s">
        <v>277</v>
      </c>
      <c r="D17" s="7"/>
      <c r="E17" s="509"/>
      <c r="F17" s="23"/>
      <c r="G17" s="279"/>
    </row>
    <row r="18" spans="1:7" ht="13">
      <c r="A18" s="130"/>
      <c r="B18" s="28"/>
      <c r="C18" s="127"/>
      <c r="D18" s="7"/>
      <c r="E18" s="507"/>
      <c r="F18" s="23"/>
      <c r="G18" s="279"/>
    </row>
    <row r="19" spans="1:7">
      <c r="A19" s="28">
        <v>10.4</v>
      </c>
      <c r="B19" s="28"/>
      <c r="C19" s="125" t="s">
        <v>384</v>
      </c>
      <c r="D19" s="130" t="s">
        <v>213</v>
      </c>
      <c r="E19" s="506">
        <v>1</v>
      </c>
      <c r="F19" s="163"/>
      <c r="G19" s="417" t="s">
        <v>252</v>
      </c>
    </row>
    <row r="20" spans="1:7">
      <c r="A20" s="28"/>
      <c r="B20" s="28"/>
      <c r="C20" s="125"/>
      <c r="D20" s="130"/>
      <c r="E20" s="506"/>
      <c r="F20" s="163"/>
      <c r="G20" s="417" t="str">
        <f t="shared" ref="G20:G22" si="0">IF(OR(AND(E20="Prov",F20="Sum"),(F20="PC Sum")),". . . . . . . . .00",IF(ISERR(E20*F20),"",IF(E20*F20=0,"",ROUND(E20*F20,2))))</f>
        <v/>
      </c>
    </row>
    <row r="21" spans="1:7">
      <c r="A21" s="28">
        <v>10.5</v>
      </c>
      <c r="B21" s="28"/>
      <c r="C21" s="125" t="s">
        <v>385</v>
      </c>
      <c r="D21" s="130" t="s">
        <v>213</v>
      </c>
      <c r="E21" s="506">
        <v>15</v>
      </c>
      <c r="F21" s="163"/>
      <c r="G21" s="417" t="str">
        <f t="shared" si="0"/>
        <v/>
      </c>
    </row>
    <row r="22" spans="1:7">
      <c r="A22" s="28"/>
      <c r="B22" s="28"/>
      <c r="C22" s="125"/>
      <c r="D22" s="130"/>
      <c r="E22" s="506"/>
      <c r="F22" s="163"/>
      <c r="G22" s="417" t="str">
        <f t="shared" si="0"/>
        <v/>
      </c>
    </row>
    <row r="23" spans="1:7" ht="25">
      <c r="A23" s="28">
        <v>10.6</v>
      </c>
      <c r="B23" s="28"/>
      <c r="C23" s="291" t="s">
        <v>386</v>
      </c>
      <c r="D23" s="130" t="s">
        <v>213</v>
      </c>
      <c r="E23" s="506">
        <v>2.5</v>
      </c>
      <c r="F23" s="163"/>
      <c r="G23" s="417">
        <f>F23*E23</f>
        <v>0</v>
      </c>
    </row>
    <row r="24" spans="1:7">
      <c r="A24" s="28"/>
      <c r="B24" s="28"/>
      <c r="C24" s="125"/>
      <c r="D24" s="7"/>
      <c r="E24" s="506"/>
      <c r="F24" s="163"/>
      <c r="G24" s="417"/>
    </row>
    <row r="25" spans="1:7" ht="13">
      <c r="A25" s="28"/>
      <c r="B25" s="28"/>
      <c r="C25" s="127" t="s">
        <v>276</v>
      </c>
      <c r="D25" s="7"/>
      <c r="E25" s="510"/>
      <c r="F25" s="23"/>
      <c r="G25" s="279"/>
    </row>
    <row r="26" spans="1:7">
      <c r="A26" s="28"/>
      <c r="B26" s="28"/>
      <c r="C26" s="115"/>
      <c r="D26" s="7"/>
      <c r="E26" s="34"/>
      <c r="F26" s="23"/>
      <c r="G26" s="279"/>
    </row>
    <row r="27" spans="1:7">
      <c r="A27" s="28">
        <v>10.7</v>
      </c>
      <c r="B27" s="28"/>
      <c r="C27" s="125" t="s">
        <v>387</v>
      </c>
      <c r="D27" s="7"/>
      <c r="E27" s="510"/>
      <c r="F27" s="23"/>
      <c r="G27" s="279"/>
    </row>
    <row r="28" spans="1:7" ht="13">
      <c r="A28" s="28"/>
      <c r="B28" s="28"/>
      <c r="C28" s="31"/>
      <c r="D28" s="7"/>
      <c r="E28" s="507"/>
      <c r="F28" s="23"/>
      <c r="G28" s="279"/>
    </row>
    <row r="29" spans="1:7">
      <c r="A29" s="28">
        <v>10.8</v>
      </c>
      <c r="B29" s="28"/>
      <c r="C29" s="126" t="s">
        <v>388</v>
      </c>
      <c r="D29" s="130" t="s">
        <v>128</v>
      </c>
      <c r="E29" s="506">
        <f>5*2*2.5</f>
        <v>25</v>
      </c>
      <c r="F29" s="163"/>
      <c r="G29" s="417">
        <f>F29*E29</f>
        <v>0</v>
      </c>
    </row>
    <row r="30" spans="1:7">
      <c r="A30" s="28"/>
      <c r="B30" s="28"/>
      <c r="C30" s="29"/>
      <c r="D30" s="7"/>
      <c r="E30" s="34"/>
      <c r="F30" s="23"/>
      <c r="G30" s="279"/>
    </row>
    <row r="31" spans="1:7" ht="13">
      <c r="A31" s="28"/>
      <c r="B31" s="28"/>
      <c r="C31" s="127" t="s">
        <v>275</v>
      </c>
      <c r="D31" s="7"/>
      <c r="E31" s="510"/>
      <c r="F31" s="23"/>
      <c r="G31" s="279"/>
    </row>
    <row r="32" spans="1:7">
      <c r="A32" s="28"/>
      <c r="B32" s="28"/>
      <c r="C32" s="29"/>
      <c r="D32" s="7"/>
      <c r="E32" s="34"/>
      <c r="F32" s="23"/>
      <c r="G32" s="279"/>
    </row>
    <row r="33" spans="1:7" ht="25">
      <c r="A33" s="28"/>
      <c r="B33" s="28"/>
      <c r="C33" s="291" t="s">
        <v>389</v>
      </c>
      <c r="D33" s="7"/>
      <c r="E33" s="510"/>
      <c r="F33" s="23"/>
      <c r="G33" s="279"/>
    </row>
    <row r="34" spans="1:7">
      <c r="A34" s="28"/>
      <c r="B34" s="28"/>
      <c r="C34" s="29"/>
      <c r="D34" s="7"/>
      <c r="E34" s="34"/>
      <c r="F34" s="23"/>
      <c r="G34" s="279"/>
    </row>
    <row r="35" spans="1:7">
      <c r="A35" s="28">
        <v>10.9</v>
      </c>
      <c r="B35" s="28"/>
      <c r="C35" s="121" t="s">
        <v>503</v>
      </c>
      <c r="D35" s="130" t="s">
        <v>213</v>
      </c>
      <c r="E35" s="506">
        <v>2</v>
      </c>
      <c r="F35" s="159"/>
      <c r="G35" s="417">
        <f>F35*E35</f>
        <v>0</v>
      </c>
    </row>
    <row r="36" spans="1:7">
      <c r="A36" s="28"/>
      <c r="B36" s="28"/>
      <c r="C36" s="29"/>
      <c r="D36" s="7"/>
      <c r="E36" s="34"/>
      <c r="F36" s="23"/>
      <c r="G36" s="279"/>
    </row>
    <row r="37" spans="1:7" ht="25">
      <c r="A37" s="28"/>
      <c r="B37" s="28"/>
      <c r="C37" s="291" t="s">
        <v>658</v>
      </c>
      <c r="D37" s="7"/>
      <c r="E37" s="510"/>
      <c r="F37" s="23"/>
      <c r="G37" s="279"/>
    </row>
    <row r="38" spans="1:7">
      <c r="A38" s="28"/>
      <c r="B38" s="28"/>
      <c r="C38" s="29"/>
      <c r="D38" s="7"/>
      <c r="E38" s="34"/>
      <c r="F38" s="23"/>
      <c r="G38" s="279"/>
    </row>
    <row r="39" spans="1:7">
      <c r="A39" s="43">
        <v>10.1</v>
      </c>
      <c r="B39" s="28"/>
      <c r="C39" s="121" t="s">
        <v>504</v>
      </c>
      <c r="D39" s="130" t="s">
        <v>213</v>
      </c>
      <c r="E39" s="511">
        <v>1</v>
      </c>
      <c r="F39" s="123"/>
      <c r="G39" s="417">
        <f>F39*E39</f>
        <v>0</v>
      </c>
    </row>
    <row r="40" spans="1:7">
      <c r="A40" s="28"/>
      <c r="B40" s="28"/>
      <c r="C40" s="29"/>
      <c r="D40" s="7"/>
      <c r="E40" s="34"/>
      <c r="F40" s="23"/>
      <c r="G40" s="279"/>
    </row>
    <row r="41" spans="1:7" ht="13">
      <c r="A41" s="28"/>
      <c r="B41" s="28"/>
      <c r="C41" s="127" t="s">
        <v>267</v>
      </c>
      <c r="D41" s="7"/>
      <c r="E41" s="509"/>
      <c r="F41" s="23"/>
      <c r="G41" s="279"/>
    </row>
    <row r="42" spans="1:7">
      <c r="A42" s="28"/>
      <c r="B42" s="28"/>
      <c r="C42" s="29"/>
      <c r="D42" s="7"/>
      <c r="E42" s="34"/>
      <c r="F42" s="23"/>
      <c r="G42" s="279"/>
    </row>
    <row r="43" spans="1:7">
      <c r="A43" s="28">
        <v>10.11</v>
      </c>
      <c r="B43" s="28"/>
      <c r="C43" s="125" t="s">
        <v>657</v>
      </c>
      <c r="D43" s="134" t="s">
        <v>254</v>
      </c>
      <c r="E43" s="512">
        <v>1</v>
      </c>
      <c r="F43" s="123"/>
      <c r="G43" s="415" t="s">
        <v>252</v>
      </c>
    </row>
    <row r="44" spans="1:7" ht="13">
      <c r="A44" s="28"/>
      <c r="B44" s="28"/>
      <c r="C44" s="127"/>
      <c r="D44" s="130"/>
      <c r="E44" s="511"/>
      <c r="F44" s="123"/>
      <c r="G44" s="417" t="str">
        <f>IF(OR(AND(E44="Prov",F44="Sum"),(F44="PC Sum")),". . . . . . . . .00",IF(ISERR(E44*F44),"",IF(E44*F44=0,"",ROUND(E44*F44,2))))</f>
        <v/>
      </c>
    </row>
    <row r="45" spans="1:7">
      <c r="A45" s="28">
        <v>10.119999999999999</v>
      </c>
      <c r="B45" s="28"/>
      <c r="C45" s="125" t="s">
        <v>656</v>
      </c>
      <c r="D45" s="130" t="s">
        <v>254</v>
      </c>
      <c r="E45" s="506">
        <v>1</v>
      </c>
      <c r="F45" s="159"/>
      <c r="G45" s="415" t="s">
        <v>252</v>
      </c>
    </row>
    <row r="46" spans="1:7">
      <c r="A46" s="28"/>
      <c r="B46" s="28"/>
      <c r="C46" s="125"/>
      <c r="D46" s="130"/>
      <c r="E46" s="506"/>
      <c r="F46" s="159"/>
      <c r="G46" s="417" t="str">
        <f t="shared" ref="G46:G47" si="1">IF(OR(AND(E46="Prov",F46="Sum"),(F46="PC Sum")),". . . . . . . . .00",IF(ISERR(E46*F46),"",IF(E46*F46=0,"",ROUND(E46*F46,2))))</f>
        <v/>
      </c>
    </row>
    <row r="47" spans="1:7">
      <c r="A47" s="28">
        <v>10.130000000000001</v>
      </c>
      <c r="B47" s="28"/>
      <c r="C47" s="125" t="s">
        <v>655</v>
      </c>
      <c r="D47" s="130" t="s">
        <v>274</v>
      </c>
      <c r="E47" s="506">
        <v>20</v>
      </c>
      <c r="F47" s="159"/>
      <c r="G47" s="417" t="str">
        <f t="shared" si="1"/>
        <v/>
      </c>
    </row>
    <row r="48" spans="1:7">
      <c r="A48" s="28"/>
      <c r="B48" s="28"/>
      <c r="C48" s="29"/>
      <c r="D48" s="7"/>
      <c r="E48" s="34"/>
      <c r="F48" s="23"/>
      <c r="G48" s="279"/>
    </row>
    <row r="49" spans="1:7" ht="26">
      <c r="A49" s="28"/>
      <c r="B49" s="28"/>
      <c r="C49" s="286" t="s">
        <v>390</v>
      </c>
      <c r="D49" s="7"/>
      <c r="E49" s="509"/>
      <c r="F49" s="23"/>
      <c r="G49" s="279"/>
    </row>
    <row r="50" spans="1:7">
      <c r="A50" s="28"/>
      <c r="B50" s="28"/>
      <c r="C50" s="29"/>
      <c r="D50" s="7"/>
      <c r="E50" s="34"/>
      <c r="F50" s="23"/>
      <c r="G50" s="279"/>
    </row>
    <row r="51" spans="1:7">
      <c r="A51" s="28">
        <v>10.14</v>
      </c>
      <c r="B51" s="28"/>
      <c r="C51" s="121" t="s">
        <v>660</v>
      </c>
      <c r="D51" s="7"/>
      <c r="E51" s="506"/>
      <c r="F51" s="159"/>
      <c r="G51" s="415"/>
    </row>
    <row r="52" spans="1:7">
      <c r="A52" s="28"/>
      <c r="B52" s="28"/>
      <c r="C52" s="115" t="s">
        <v>661</v>
      </c>
      <c r="D52" s="7"/>
      <c r="E52" s="34"/>
      <c r="F52" s="23"/>
      <c r="G52" s="279"/>
    </row>
    <row r="53" spans="1:7">
      <c r="A53" s="28"/>
      <c r="B53" s="28"/>
      <c r="C53" s="540" t="s">
        <v>662</v>
      </c>
      <c r="D53" s="7" t="s">
        <v>269</v>
      </c>
      <c r="E53" s="506">
        <v>1</v>
      </c>
      <c r="F53" s="159"/>
      <c r="G53" s="415" t="s">
        <v>252</v>
      </c>
    </row>
    <row r="54" spans="1:7">
      <c r="A54" s="28"/>
      <c r="B54" s="28"/>
      <c r="C54" s="540"/>
      <c r="D54" s="7"/>
      <c r="E54" s="34"/>
      <c r="F54" s="23"/>
      <c r="G54" s="279"/>
    </row>
    <row r="55" spans="1:7">
      <c r="A55" s="28"/>
      <c r="B55" s="28"/>
      <c r="C55" s="121" t="s">
        <v>273</v>
      </c>
      <c r="D55" s="124"/>
      <c r="E55" s="34"/>
      <c r="F55" s="23"/>
      <c r="G55" s="279"/>
    </row>
    <row r="56" spans="1:7">
      <c r="A56" s="28"/>
      <c r="B56" s="28"/>
      <c r="C56" s="29"/>
      <c r="D56" s="130"/>
      <c r="E56" s="34"/>
      <c r="F56" s="23"/>
      <c r="G56" s="279"/>
    </row>
    <row r="57" spans="1:7">
      <c r="A57" s="28">
        <v>10.15</v>
      </c>
      <c r="B57" s="28"/>
      <c r="C57" s="126" t="s">
        <v>272</v>
      </c>
      <c r="D57" s="130" t="s">
        <v>269</v>
      </c>
      <c r="E57" s="506">
        <v>1</v>
      </c>
      <c r="F57" s="159"/>
      <c r="G57" s="415" t="s">
        <v>252</v>
      </c>
    </row>
    <row r="58" spans="1:7">
      <c r="A58" s="28"/>
      <c r="B58" s="28"/>
      <c r="C58" s="29"/>
      <c r="D58" s="130"/>
      <c r="E58" s="34"/>
      <c r="F58" s="23"/>
      <c r="G58" s="279"/>
    </row>
    <row r="59" spans="1:7" ht="13">
      <c r="A59" s="28"/>
      <c r="B59" s="28"/>
      <c r="C59" s="127" t="s">
        <v>271</v>
      </c>
      <c r="D59" s="7"/>
      <c r="E59" s="34"/>
      <c r="F59" s="23"/>
      <c r="G59" s="279"/>
    </row>
    <row r="60" spans="1:7">
      <c r="A60" s="28"/>
      <c r="B60" s="28"/>
      <c r="C60" s="29"/>
      <c r="D60" s="7"/>
      <c r="E60" s="34"/>
      <c r="F60" s="23"/>
      <c r="G60" s="279"/>
    </row>
    <row r="61" spans="1:7">
      <c r="A61" s="28">
        <v>10.16</v>
      </c>
      <c r="B61" s="28"/>
      <c r="C61" s="125" t="s">
        <v>505</v>
      </c>
      <c r="D61" s="7" t="s">
        <v>137</v>
      </c>
      <c r="E61" s="506">
        <v>10</v>
      </c>
      <c r="F61" s="159"/>
      <c r="G61" s="417" t="str">
        <f t="shared" ref="G61" si="2">IF(OR(AND(E61="Prov",F61="Sum"),(F61="PC Sum")),". . . . . . . . .00",IF(ISERR(E61*F61),"",IF(E61*F61=0,"",ROUND(E61*F61,2))))</f>
        <v/>
      </c>
    </row>
    <row r="62" spans="1:7">
      <c r="A62" s="28"/>
      <c r="B62" s="28"/>
      <c r="C62" s="29"/>
      <c r="D62" s="7"/>
      <c r="E62" s="34"/>
      <c r="F62" s="23"/>
      <c r="G62" s="279"/>
    </row>
    <row r="63" spans="1:7" ht="13">
      <c r="A63" s="28">
        <v>10.17</v>
      </c>
      <c r="B63" s="28"/>
      <c r="C63" s="127" t="s">
        <v>270</v>
      </c>
      <c r="D63" s="7" t="s">
        <v>137</v>
      </c>
      <c r="E63" s="506">
        <v>10</v>
      </c>
      <c r="F63" s="159"/>
      <c r="G63" s="417" t="str">
        <f t="shared" ref="G63" si="3">IF(OR(AND(E63="Prov",F63="Sum"),(F63="PC Sum")),". . . . . . . . .00",IF(ISERR(E63*F63),"",IF(E63*F63=0,"",ROUND(E63*F63,2))))</f>
        <v/>
      </c>
    </row>
    <row r="64" spans="1:7">
      <c r="A64" s="28"/>
      <c r="B64" s="28"/>
      <c r="C64" s="29"/>
      <c r="D64" s="7"/>
      <c r="E64" s="506"/>
      <c r="F64" s="159"/>
      <c r="G64" s="417"/>
    </row>
    <row r="65" spans="1:7">
      <c r="A65" s="28"/>
      <c r="B65" s="28"/>
      <c r="C65" s="29"/>
      <c r="D65" s="7"/>
      <c r="E65" s="288"/>
      <c r="F65" s="159"/>
      <c r="G65" s="417"/>
    </row>
    <row r="66" spans="1:7">
      <c r="A66" s="28"/>
      <c r="B66" s="28"/>
      <c r="C66" s="29"/>
      <c r="D66" s="7"/>
      <c r="E66" s="288"/>
      <c r="F66" s="159"/>
      <c r="G66" s="417"/>
    </row>
    <row r="67" spans="1:7">
      <c r="A67" s="28"/>
      <c r="B67" s="28"/>
      <c r="C67" s="29"/>
      <c r="D67" s="7"/>
      <c r="E67" s="288"/>
      <c r="F67" s="159"/>
      <c r="G67" s="417"/>
    </row>
    <row r="68" spans="1:7">
      <c r="A68" s="28"/>
      <c r="B68" s="28"/>
      <c r="C68" s="29"/>
      <c r="D68" s="7"/>
      <c r="E68" s="288"/>
      <c r="F68" s="159"/>
      <c r="G68" s="417"/>
    </row>
    <row r="69" spans="1:7">
      <c r="A69" s="28"/>
      <c r="B69" s="28"/>
      <c r="C69" s="29"/>
      <c r="D69" s="7"/>
      <c r="E69" s="288"/>
      <c r="F69" s="159"/>
      <c r="G69" s="417"/>
    </row>
    <row r="70" spans="1:7">
      <c r="A70" s="28"/>
      <c r="B70" s="28"/>
      <c r="C70" s="29"/>
      <c r="D70" s="7"/>
      <c r="E70" s="288"/>
      <c r="F70" s="159"/>
      <c r="G70" s="417"/>
    </row>
    <row r="71" spans="1:7">
      <c r="A71" s="28"/>
      <c r="B71" s="28"/>
      <c r="C71" s="29"/>
      <c r="D71" s="7"/>
      <c r="E71" s="288"/>
      <c r="F71" s="159"/>
      <c r="G71" s="417"/>
    </row>
    <row r="72" spans="1:7">
      <c r="A72" s="28"/>
      <c r="B72" s="28"/>
      <c r="C72" s="29"/>
      <c r="D72" s="7"/>
      <c r="E72" s="288"/>
      <c r="F72" s="159"/>
      <c r="G72" s="417"/>
    </row>
    <row r="73" spans="1:7">
      <c r="A73" s="28"/>
      <c r="B73" s="28"/>
      <c r="C73" s="29"/>
      <c r="D73" s="7"/>
      <c r="E73" s="35"/>
      <c r="F73" s="23"/>
      <c r="G73" s="279"/>
    </row>
    <row r="74" spans="1:7">
      <c r="A74" s="28"/>
      <c r="B74" s="28"/>
      <c r="C74" s="29"/>
      <c r="D74" s="7"/>
      <c r="E74" s="35"/>
      <c r="F74" s="23"/>
      <c r="G74" s="279"/>
    </row>
    <row r="75" spans="1:7">
      <c r="A75" s="28"/>
      <c r="B75" s="28"/>
      <c r="C75" s="29"/>
      <c r="D75" s="7"/>
      <c r="E75" s="35"/>
      <c r="F75" s="23"/>
      <c r="G75" s="279"/>
    </row>
    <row r="76" spans="1:7">
      <c r="A76" s="28"/>
      <c r="B76" s="28"/>
      <c r="C76" s="29"/>
      <c r="D76" s="7"/>
      <c r="E76" s="35"/>
      <c r="F76" s="23"/>
      <c r="G76" s="279"/>
    </row>
    <row r="77" spans="1:7">
      <c r="A77" s="28"/>
      <c r="B77" s="28"/>
      <c r="C77" s="29"/>
      <c r="D77" s="7"/>
      <c r="E77" s="35"/>
      <c r="F77" s="23"/>
      <c r="G77" s="279"/>
    </row>
    <row r="78" spans="1:7">
      <c r="A78" s="28"/>
      <c r="B78" s="28"/>
      <c r="C78" s="29"/>
      <c r="D78" s="7"/>
      <c r="E78" s="35"/>
      <c r="F78" s="23"/>
      <c r="G78" s="279"/>
    </row>
    <row r="79" spans="1:7">
      <c r="A79" s="28"/>
      <c r="B79" s="28"/>
      <c r="C79" s="29"/>
      <c r="D79" s="7"/>
      <c r="E79" s="35"/>
      <c r="F79" s="23"/>
      <c r="G79" s="279"/>
    </row>
    <row r="80" spans="1:7">
      <c r="A80" s="28"/>
      <c r="B80" s="28"/>
      <c r="C80" s="29"/>
      <c r="D80" s="7"/>
      <c r="E80" s="35"/>
      <c r="F80" s="23"/>
      <c r="G80" s="279"/>
    </row>
    <row r="81" spans="1:7">
      <c r="A81" s="28"/>
      <c r="B81" s="28"/>
      <c r="C81" s="29"/>
      <c r="D81" s="7"/>
      <c r="E81" s="35"/>
      <c r="F81" s="23"/>
      <c r="G81" s="279"/>
    </row>
    <row r="82" spans="1:7">
      <c r="A82" s="28"/>
      <c r="B82" s="28"/>
      <c r="C82" s="29"/>
      <c r="D82" s="7"/>
      <c r="E82" s="35"/>
      <c r="F82" s="23"/>
      <c r="G82" s="279"/>
    </row>
    <row r="83" spans="1:7" ht="13">
      <c r="A83" s="44" t="s">
        <v>428</v>
      </c>
      <c r="B83" s="47"/>
      <c r="C83" s="53"/>
      <c r="D83" s="47"/>
      <c r="E83" s="47"/>
      <c r="F83" s="54"/>
      <c r="G83" s="411"/>
    </row>
    <row r="258" spans="1:2">
      <c r="A258" s="37">
        <v>1.79</v>
      </c>
      <c r="B258" s="38" t="s">
        <v>205</v>
      </c>
    </row>
  </sheetData>
  <mergeCells count="7">
    <mergeCell ref="G2:G3"/>
    <mergeCell ref="A2:A3"/>
    <mergeCell ref="B2:B3"/>
    <mergeCell ref="C2:C3"/>
    <mergeCell ref="D2:D3"/>
    <mergeCell ref="E2:E3"/>
    <mergeCell ref="F2:F3"/>
  </mergeCells>
  <conditionalFormatting sqref="G43">
    <cfRule type="cellIs" dxfId="146" priority="16" stopIfTrue="1" operator="lessThan">
      <formula>0.005</formula>
    </cfRule>
  </conditionalFormatting>
  <conditionalFormatting sqref="G45">
    <cfRule type="cellIs" dxfId="145" priority="17" stopIfTrue="1" operator="lessThan">
      <formula>0.005</formula>
    </cfRule>
  </conditionalFormatting>
  <conditionalFormatting sqref="G51">
    <cfRule type="cellIs" dxfId="144" priority="15" stopIfTrue="1" operator="lessThan">
      <formula>0.005</formula>
    </cfRule>
  </conditionalFormatting>
  <conditionalFormatting sqref="G57">
    <cfRule type="cellIs" dxfId="143" priority="14" stopIfTrue="1" operator="lessThan">
      <formula>0.005</formula>
    </cfRule>
  </conditionalFormatting>
  <conditionalFormatting sqref="G53">
    <cfRule type="cellIs" dxfId="142" priority="1" stopIfTrue="1" operator="lessThan">
      <formula>0.005</formula>
    </cfRule>
  </conditionalFormatting>
  <printOptions verticalCentered="1"/>
  <pageMargins left="0.70866141732283472" right="0.70866141732283472" top="0.74803149606299213" bottom="0.74803149606299213" header="0.31496062992125984" footer="0.31496062992125984"/>
  <pageSetup paperSize="9" scale="65" firstPageNumber="105" orientation="portrait" r:id="rId1"/>
  <headerFooter alignWithMargins="0">
    <oddHeader xml:space="preserve">&amp;LNALA LOCAL MUNICIPALITY
CONTRACT No. NLM/TS/014/24-25
C2.2: BILL OF QUANTITIES&amp;RSECTION 10: 2200 PREFABRICATED CULVERTS
</oddHead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871C6F-160A-4285-903C-B447A3627C71}">
  <sheetPr codeName="Sheet27">
    <tabColor theme="3"/>
  </sheetPr>
  <dimension ref="A1:G258"/>
  <sheetViews>
    <sheetView showZeros="0" view="pageBreakPreview" zoomScale="80" zoomScaleNormal="100" zoomScaleSheetLayoutView="80" zoomScalePageLayoutView="70" workbookViewId="0">
      <selection activeCell="E40" sqref="E40"/>
    </sheetView>
  </sheetViews>
  <sheetFormatPr defaultColWidth="9.1796875" defaultRowHeight="12.5"/>
  <cols>
    <col min="1" max="1" width="10.54296875" style="38" customWidth="1"/>
    <col min="2" max="2" width="15.54296875" style="38" customWidth="1"/>
    <col min="3" max="3" width="50.54296875" style="39" customWidth="1"/>
    <col min="4" max="4" width="10.54296875" style="40" customWidth="1"/>
    <col min="5" max="5" width="13.54296875" style="40" customWidth="1"/>
    <col min="6" max="7" width="15.54296875" style="41" customWidth="1"/>
    <col min="8" max="16384" width="9.1796875" style="1"/>
  </cols>
  <sheetData>
    <row r="1" spans="1:7">
      <c r="G1" s="384"/>
    </row>
    <row r="2" spans="1:7" s="113" customFormat="1">
      <c r="A2" s="521" t="s">
        <v>2</v>
      </c>
      <c r="B2" s="521" t="s">
        <v>3</v>
      </c>
      <c r="C2" s="521" t="s">
        <v>4</v>
      </c>
      <c r="D2" s="521" t="s">
        <v>5</v>
      </c>
      <c r="E2" s="521" t="s">
        <v>6</v>
      </c>
      <c r="F2" s="537" t="s">
        <v>250</v>
      </c>
      <c r="G2" s="537" t="s">
        <v>175</v>
      </c>
    </row>
    <row r="3" spans="1:7" s="113" customFormat="1">
      <c r="A3" s="522"/>
      <c r="B3" s="522"/>
      <c r="C3" s="522"/>
      <c r="D3" s="522"/>
      <c r="E3" s="522"/>
      <c r="F3" s="538"/>
      <c r="G3" s="538"/>
    </row>
    <row r="4" spans="1:7" s="113" customFormat="1" ht="13">
      <c r="A4" s="21"/>
      <c r="B4" s="21"/>
      <c r="C4" s="493"/>
      <c r="D4" s="21"/>
      <c r="E4" s="494"/>
      <c r="F4" s="492"/>
      <c r="G4" s="492"/>
    </row>
    <row r="5" spans="1:7" ht="13">
      <c r="A5" s="21">
        <v>11</v>
      </c>
      <c r="B5" s="21"/>
      <c r="C5" s="500" t="s">
        <v>594</v>
      </c>
      <c r="D5" s="130"/>
      <c r="E5" s="122"/>
      <c r="F5" s="23"/>
      <c r="G5" s="23"/>
    </row>
    <row r="6" spans="1:7" ht="13">
      <c r="A6" s="333"/>
      <c r="B6" s="28"/>
      <c r="C6" s="120"/>
      <c r="D6" s="287"/>
      <c r="E6" s="122"/>
      <c r="F6" s="23"/>
      <c r="G6" s="23"/>
    </row>
    <row r="7" spans="1:7" ht="13">
      <c r="A7" s="333"/>
      <c r="B7" s="28"/>
      <c r="C7" s="152" t="s">
        <v>255</v>
      </c>
      <c r="D7" s="130"/>
      <c r="E7" s="153"/>
      <c r="F7" s="23"/>
      <c r="G7" s="23"/>
    </row>
    <row r="8" spans="1:7" ht="13">
      <c r="A8" s="130"/>
      <c r="B8" s="28"/>
      <c r="C8" s="30"/>
      <c r="D8" s="151"/>
      <c r="E8" s="7"/>
      <c r="F8" s="23"/>
      <c r="G8" s="23"/>
    </row>
    <row r="9" spans="1:7" ht="25">
      <c r="A9" s="130">
        <v>11.1</v>
      </c>
      <c r="B9" s="28"/>
      <c r="C9" s="290" t="s">
        <v>506</v>
      </c>
      <c r="D9" s="130" t="s">
        <v>128</v>
      </c>
      <c r="E9" s="150">
        <v>100</v>
      </c>
      <c r="F9" s="166"/>
      <c r="G9" s="415">
        <f>E9*F9</f>
        <v>0</v>
      </c>
    </row>
    <row r="10" spans="1:7">
      <c r="A10" s="130"/>
      <c r="B10" s="28"/>
      <c r="C10" s="121"/>
      <c r="D10" s="130"/>
      <c r="E10" s="284"/>
      <c r="F10" s="285"/>
      <c r="G10" s="23"/>
    </row>
    <row r="11" spans="1:7" ht="25">
      <c r="A11" s="130">
        <v>11.2</v>
      </c>
      <c r="B11" s="28"/>
      <c r="C11" s="290" t="s">
        <v>507</v>
      </c>
      <c r="D11" s="130" t="s">
        <v>128</v>
      </c>
      <c r="E11" s="146">
        <v>25</v>
      </c>
      <c r="F11" s="166"/>
      <c r="G11" s="415">
        <f>E11*F11</f>
        <v>0</v>
      </c>
    </row>
    <row r="12" spans="1:7" ht="13">
      <c r="A12" s="333"/>
      <c r="B12" s="28"/>
      <c r="C12" s="121"/>
      <c r="D12" s="130"/>
      <c r="E12" s="146"/>
      <c r="F12" s="166"/>
      <c r="G12" s="415"/>
    </row>
    <row r="13" spans="1:7" ht="25">
      <c r="A13" s="130">
        <v>11.3</v>
      </c>
      <c r="B13" s="28"/>
      <c r="C13" s="290" t="s">
        <v>508</v>
      </c>
      <c r="D13" s="130" t="s">
        <v>128</v>
      </c>
      <c r="E13" s="146">
        <v>100</v>
      </c>
      <c r="F13" s="166"/>
      <c r="G13" s="417" t="s">
        <v>252</v>
      </c>
    </row>
    <row r="14" spans="1:7">
      <c r="A14" s="130"/>
      <c r="B14" s="28"/>
      <c r="C14" s="121"/>
      <c r="D14" s="130"/>
      <c r="E14" s="7"/>
      <c r="F14" s="23"/>
      <c r="G14" s="279"/>
    </row>
    <row r="15" spans="1:7" ht="25">
      <c r="A15" s="130">
        <v>11.4</v>
      </c>
      <c r="B15" s="28"/>
      <c r="C15" s="290" t="s">
        <v>509</v>
      </c>
      <c r="D15" s="130" t="s">
        <v>128</v>
      </c>
      <c r="E15" s="146">
        <v>25</v>
      </c>
      <c r="F15" s="166"/>
      <c r="G15" s="417" t="s">
        <v>252</v>
      </c>
    </row>
    <row r="16" spans="1:7" ht="13">
      <c r="A16" s="333"/>
      <c r="B16" s="28"/>
      <c r="C16" s="121"/>
      <c r="D16" s="7"/>
      <c r="E16" s="7"/>
      <c r="F16" s="23"/>
      <c r="G16" s="279"/>
    </row>
    <row r="17" spans="1:7" ht="25">
      <c r="A17" s="130">
        <v>11.5</v>
      </c>
      <c r="B17" s="28"/>
      <c r="C17" s="290" t="s">
        <v>510</v>
      </c>
      <c r="D17" s="130" t="s">
        <v>128</v>
      </c>
      <c r="E17" s="146">
        <v>100</v>
      </c>
      <c r="F17" s="166"/>
      <c r="G17" s="415">
        <f>E17*F17</f>
        <v>0</v>
      </c>
    </row>
    <row r="18" spans="1:7">
      <c r="A18" s="130"/>
      <c r="B18" s="28"/>
      <c r="C18" s="121"/>
      <c r="D18" s="7"/>
      <c r="E18" s="162"/>
      <c r="F18" s="163"/>
      <c r="G18" s="417"/>
    </row>
    <row r="19" spans="1:7" ht="25">
      <c r="A19" s="130">
        <v>11.6</v>
      </c>
      <c r="B19" s="28"/>
      <c r="C19" s="290" t="s">
        <v>511</v>
      </c>
      <c r="D19" s="130" t="s">
        <v>128</v>
      </c>
      <c r="E19" s="146">
        <v>25</v>
      </c>
      <c r="F19" s="166"/>
      <c r="G19" s="415">
        <f>E19*F19</f>
        <v>0</v>
      </c>
    </row>
    <row r="20" spans="1:7" ht="13">
      <c r="A20" s="333"/>
      <c r="B20" s="28"/>
      <c r="C20" s="121"/>
      <c r="D20" s="130"/>
      <c r="E20" s="162"/>
      <c r="F20" s="163"/>
      <c r="G20" s="417"/>
    </row>
    <row r="21" spans="1:7" ht="25">
      <c r="A21" s="130">
        <v>11.7</v>
      </c>
      <c r="B21" s="28"/>
      <c r="C21" s="290" t="s">
        <v>512</v>
      </c>
      <c r="D21" s="130" t="s">
        <v>128</v>
      </c>
      <c r="E21" s="146">
        <v>100</v>
      </c>
      <c r="F21" s="166"/>
      <c r="G21" s="415">
        <f>E21*F21</f>
        <v>0</v>
      </c>
    </row>
    <row r="22" spans="1:7">
      <c r="A22" s="130"/>
      <c r="B22" s="28"/>
      <c r="C22" s="121"/>
      <c r="D22" s="7"/>
      <c r="E22" s="162"/>
      <c r="F22" s="163"/>
      <c r="G22" s="417"/>
    </row>
    <row r="23" spans="1:7" ht="25">
      <c r="A23" s="130">
        <v>11.8</v>
      </c>
      <c r="B23" s="28"/>
      <c r="C23" s="290" t="s">
        <v>513</v>
      </c>
      <c r="D23" s="130" t="s">
        <v>128</v>
      </c>
      <c r="E23" s="146">
        <v>25</v>
      </c>
      <c r="F23" s="166"/>
      <c r="G23" s="415">
        <f>E23*F23</f>
        <v>0</v>
      </c>
    </row>
    <row r="24" spans="1:7" ht="13">
      <c r="A24" s="333"/>
      <c r="B24" s="28"/>
      <c r="C24" s="121"/>
      <c r="D24" s="130"/>
      <c r="E24" s="35"/>
      <c r="F24" s="23"/>
      <c r="G24" s="279"/>
    </row>
    <row r="25" spans="1:7" ht="25">
      <c r="A25" s="130">
        <v>11.9</v>
      </c>
      <c r="B25" s="28"/>
      <c r="C25" s="292" t="s">
        <v>514</v>
      </c>
      <c r="D25" s="130" t="s">
        <v>128</v>
      </c>
      <c r="E25" s="146">
        <v>100</v>
      </c>
      <c r="F25" s="166"/>
      <c r="G25" s="415">
        <f>E25*F25</f>
        <v>0</v>
      </c>
    </row>
    <row r="26" spans="1:7">
      <c r="A26" s="28"/>
      <c r="B26" s="28"/>
      <c r="C26" s="121"/>
      <c r="D26" s="7"/>
      <c r="E26" s="7"/>
      <c r="F26" s="23"/>
      <c r="G26" s="279"/>
    </row>
    <row r="27" spans="1:7" ht="26">
      <c r="A27" s="333"/>
      <c r="B27" s="28"/>
      <c r="C27" s="286" t="s">
        <v>391</v>
      </c>
      <c r="D27" s="7"/>
      <c r="E27" s="126"/>
      <c r="F27" s="163"/>
      <c r="G27" s="417"/>
    </row>
    <row r="28" spans="1:7">
      <c r="A28" s="28"/>
      <c r="B28" s="28"/>
      <c r="C28" s="121"/>
      <c r="D28" s="7"/>
      <c r="E28" s="35"/>
      <c r="F28" s="23"/>
      <c r="G28" s="279"/>
    </row>
    <row r="29" spans="1:7">
      <c r="A29" s="28"/>
      <c r="B29" s="28"/>
      <c r="C29" s="125" t="s">
        <v>392</v>
      </c>
      <c r="D29" s="130"/>
      <c r="E29" s="126"/>
      <c r="F29" s="23"/>
      <c r="G29" s="279"/>
    </row>
    <row r="30" spans="1:7">
      <c r="A30" s="28"/>
      <c r="B30" s="28"/>
      <c r="C30" s="121"/>
      <c r="D30" s="130"/>
      <c r="E30" s="126"/>
      <c r="F30" s="23"/>
      <c r="G30" s="279"/>
    </row>
    <row r="31" spans="1:7">
      <c r="A31" s="43">
        <v>11.1</v>
      </c>
      <c r="B31" s="28"/>
      <c r="C31" s="121" t="s">
        <v>266</v>
      </c>
      <c r="D31" s="7" t="s">
        <v>213</v>
      </c>
      <c r="E31" s="146">
        <v>2</v>
      </c>
      <c r="F31" s="166"/>
      <c r="G31" s="415">
        <f>F31*E31</f>
        <v>0</v>
      </c>
    </row>
    <row r="32" spans="1:7">
      <c r="A32" s="28"/>
      <c r="B32" s="28"/>
      <c r="C32" s="121"/>
      <c r="D32" s="7"/>
      <c r="E32" s="126"/>
      <c r="F32" s="23"/>
      <c r="G32" s="279"/>
    </row>
    <row r="33" spans="1:7" ht="26">
      <c r="A33" s="333"/>
      <c r="B33" s="28"/>
      <c r="C33" s="286" t="s">
        <v>393</v>
      </c>
      <c r="D33" s="7"/>
      <c r="E33" s="129"/>
      <c r="F33" s="23"/>
      <c r="G33" s="279"/>
    </row>
    <row r="34" spans="1:7">
      <c r="A34" s="28"/>
      <c r="B34" s="28"/>
      <c r="C34" s="121"/>
      <c r="D34" s="130"/>
      <c r="E34" s="162"/>
      <c r="F34" s="159"/>
      <c r="G34" s="417"/>
    </row>
    <row r="35" spans="1:7" ht="37.5">
      <c r="A35" s="28"/>
      <c r="B35" s="28"/>
      <c r="C35" s="290" t="s">
        <v>394</v>
      </c>
      <c r="D35" s="130"/>
      <c r="E35" s="35"/>
      <c r="F35" s="23"/>
      <c r="G35" s="279"/>
    </row>
    <row r="36" spans="1:7">
      <c r="A36" s="28"/>
      <c r="B36" s="28"/>
      <c r="C36" s="121"/>
      <c r="D36" s="7"/>
      <c r="E36" s="35"/>
      <c r="F36" s="23"/>
      <c r="G36" s="279"/>
    </row>
    <row r="37" spans="1:7" ht="25">
      <c r="A37" s="28">
        <v>11.11</v>
      </c>
      <c r="B37" s="28"/>
      <c r="C37" s="290" t="s">
        <v>395</v>
      </c>
      <c r="D37" s="7" t="s">
        <v>213</v>
      </c>
      <c r="E37" s="146">
        <v>5</v>
      </c>
      <c r="F37" s="166"/>
      <c r="G37" s="415">
        <f>F37*E37</f>
        <v>0</v>
      </c>
    </row>
    <row r="38" spans="1:7">
      <c r="A38" s="28"/>
      <c r="B38" s="28"/>
      <c r="C38" s="121"/>
      <c r="D38" s="7"/>
      <c r="E38" s="35"/>
      <c r="F38" s="23"/>
      <c r="G38" s="279"/>
    </row>
    <row r="39" spans="1:7" ht="25">
      <c r="A39" s="28">
        <v>11.12</v>
      </c>
      <c r="B39" s="28"/>
      <c r="C39" s="290" t="s">
        <v>396</v>
      </c>
      <c r="D39" s="130" t="s">
        <v>213</v>
      </c>
      <c r="E39" s="146">
        <v>10</v>
      </c>
      <c r="F39" s="166"/>
      <c r="G39" s="415">
        <f>F39*E39</f>
        <v>0</v>
      </c>
    </row>
    <row r="40" spans="1:7">
      <c r="A40" s="28"/>
      <c r="B40" s="28"/>
      <c r="C40" s="29"/>
      <c r="D40" s="130"/>
      <c r="E40" s="35"/>
      <c r="F40" s="23"/>
      <c r="G40" s="279"/>
    </row>
    <row r="41" spans="1:7">
      <c r="A41" s="28">
        <v>11.13</v>
      </c>
      <c r="B41" s="28"/>
      <c r="C41" s="121" t="s">
        <v>397</v>
      </c>
      <c r="D41" s="130" t="s">
        <v>213</v>
      </c>
      <c r="E41" s="150">
        <v>1</v>
      </c>
      <c r="F41" s="166"/>
      <c r="G41" s="415" t="s">
        <v>252</v>
      </c>
    </row>
    <row r="42" spans="1:7" ht="13">
      <c r="A42" s="28"/>
      <c r="B42" s="28"/>
      <c r="C42" s="127"/>
      <c r="D42" s="7"/>
      <c r="E42" s="129"/>
      <c r="F42" s="23"/>
      <c r="G42" s="279"/>
    </row>
    <row r="43" spans="1:7" ht="25">
      <c r="A43" s="28">
        <v>11.14</v>
      </c>
      <c r="B43" s="28"/>
      <c r="C43" s="115" t="s">
        <v>398</v>
      </c>
      <c r="D43" s="130" t="s">
        <v>137</v>
      </c>
      <c r="E43" s="146">
        <v>100</v>
      </c>
      <c r="F43" s="166"/>
      <c r="G43" s="415">
        <f>E43*F43</f>
        <v>0</v>
      </c>
    </row>
    <row r="44" spans="1:7">
      <c r="A44" s="28"/>
      <c r="B44" s="28"/>
      <c r="C44" s="125"/>
      <c r="D44" s="7"/>
      <c r="E44" s="161"/>
      <c r="F44" s="123"/>
      <c r="G44" s="418"/>
    </row>
    <row r="45" spans="1:7" ht="26">
      <c r="A45" s="334"/>
      <c r="B45" s="28"/>
      <c r="C45" s="286" t="s">
        <v>399</v>
      </c>
      <c r="D45" s="7"/>
      <c r="E45" s="129"/>
      <c r="F45" s="123"/>
      <c r="G45" s="413"/>
    </row>
    <row r="46" spans="1:7">
      <c r="A46" s="28"/>
      <c r="B46" s="28"/>
      <c r="C46" s="125"/>
      <c r="D46" s="7"/>
      <c r="E46" s="160"/>
      <c r="F46" s="159"/>
      <c r="G46" s="418"/>
    </row>
    <row r="47" spans="1:7">
      <c r="A47" s="28">
        <v>11.15</v>
      </c>
      <c r="B47" s="28"/>
      <c r="C47" s="125" t="s">
        <v>400</v>
      </c>
      <c r="D47" s="7" t="s">
        <v>137</v>
      </c>
      <c r="E47" s="146">
        <v>15</v>
      </c>
      <c r="F47" s="166"/>
      <c r="G47" s="415">
        <f>F47*E47</f>
        <v>0</v>
      </c>
    </row>
    <row r="48" spans="1:7">
      <c r="A48" s="28"/>
      <c r="B48" s="28"/>
      <c r="C48" s="125"/>
      <c r="D48" s="7"/>
      <c r="E48" s="160"/>
      <c r="F48" s="159"/>
      <c r="G48" s="413"/>
    </row>
    <row r="49" spans="1:7">
      <c r="A49" s="28">
        <v>11.16</v>
      </c>
      <c r="B49" s="28"/>
      <c r="C49" s="115" t="s">
        <v>401</v>
      </c>
      <c r="D49" s="130" t="s">
        <v>137</v>
      </c>
      <c r="E49" s="146">
        <v>2</v>
      </c>
      <c r="F49" s="166"/>
      <c r="G49" s="415">
        <f>F49*E49</f>
        <v>0</v>
      </c>
    </row>
    <row r="50" spans="1:7" ht="13">
      <c r="A50" s="28"/>
      <c r="B50" s="28"/>
      <c r="C50" s="286"/>
      <c r="D50" s="7"/>
      <c r="E50" s="129"/>
      <c r="F50" s="23"/>
      <c r="G50" s="23"/>
    </row>
    <row r="51" spans="1:7" ht="13">
      <c r="A51" s="334"/>
      <c r="B51" s="28"/>
      <c r="C51" s="30" t="s">
        <v>267</v>
      </c>
      <c r="D51" s="7"/>
      <c r="E51" s="35"/>
      <c r="F51" s="23"/>
      <c r="G51" s="23"/>
    </row>
    <row r="52" spans="1:7">
      <c r="A52" s="28"/>
      <c r="B52" s="28"/>
      <c r="C52" s="121"/>
      <c r="D52" s="7"/>
      <c r="E52" s="160"/>
      <c r="F52" s="159"/>
      <c r="G52" s="418"/>
    </row>
    <row r="53" spans="1:7">
      <c r="A53" s="28"/>
      <c r="B53" s="28"/>
      <c r="C53" s="29" t="s">
        <v>268</v>
      </c>
      <c r="D53" s="7"/>
      <c r="E53" s="35"/>
      <c r="F53" s="23"/>
      <c r="G53" s="23"/>
    </row>
    <row r="54" spans="1:7">
      <c r="A54" s="28"/>
      <c r="B54" s="28"/>
      <c r="C54" s="121"/>
      <c r="D54" s="124"/>
      <c r="E54" s="35"/>
      <c r="F54" s="23"/>
      <c r="G54" s="23"/>
    </row>
    <row r="55" spans="1:7">
      <c r="A55" s="28">
        <v>11.17</v>
      </c>
      <c r="B55" s="28"/>
      <c r="C55" s="115" t="s">
        <v>402</v>
      </c>
      <c r="D55" s="130" t="s">
        <v>137</v>
      </c>
      <c r="E55" s="146">
        <v>100</v>
      </c>
      <c r="F55" s="166"/>
      <c r="G55" s="415">
        <f>F55*E55</f>
        <v>0</v>
      </c>
    </row>
    <row r="56" spans="1:7">
      <c r="A56" s="28"/>
      <c r="B56" s="28"/>
      <c r="C56" s="126"/>
      <c r="D56" s="130"/>
      <c r="E56" s="160"/>
      <c r="F56" s="159"/>
      <c r="G56" s="418"/>
    </row>
    <row r="57" spans="1:7">
      <c r="A57" s="28"/>
      <c r="B57" s="28"/>
      <c r="C57" s="29"/>
      <c r="D57" s="130"/>
      <c r="E57" s="35"/>
      <c r="F57" s="23"/>
      <c r="G57" s="23"/>
    </row>
    <row r="58" spans="1:7" ht="13">
      <c r="A58" s="28"/>
      <c r="B58" s="28"/>
      <c r="C58" s="127"/>
      <c r="D58" s="7"/>
      <c r="E58" s="35"/>
      <c r="F58" s="23"/>
      <c r="G58" s="23"/>
    </row>
    <row r="59" spans="1:7" ht="13">
      <c r="A59" s="28"/>
      <c r="B59" s="28"/>
      <c r="C59" s="127"/>
      <c r="D59" s="7"/>
      <c r="E59" s="35"/>
      <c r="F59" s="23"/>
      <c r="G59" s="23"/>
    </row>
    <row r="60" spans="1:7" ht="13">
      <c r="A60" s="28"/>
      <c r="B60" s="28"/>
      <c r="C60" s="127"/>
      <c r="D60" s="7"/>
      <c r="E60" s="35"/>
      <c r="F60" s="23"/>
      <c r="G60" s="23"/>
    </row>
    <row r="61" spans="1:7" ht="13">
      <c r="A61" s="28"/>
      <c r="B61" s="28"/>
      <c r="C61" s="127"/>
      <c r="D61" s="7"/>
      <c r="E61" s="35"/>
      <c r="F61" s="23"/>
      <c r="G61" s="23"/>
    </row>
    <row r="62" spans="1:7" ht="13">
      <c r="A62" s="28"/>
      <c r="B62" s="28"/>
      <c r="C62" s="127"/>
      <c r="D62" s="7"/>
      <c r="E62" s="35"/>
      <c r="F62" s="23"/>
      <c r="G62" s="23"/>
    </row>
    <row r="63" spans="1:7" ht="13">
      <c r="A63" s="28"/>
      <c r="B63" s="28"/>
      <c r="C63" s="127"/>
      <c r="D63" s="7"/>
      <c r="E63" s="35"/>
      <c r="F63" s="23"/>
      <c r="G63" s="23"/>
    </row>
    <row r="64" spans="1:7" ht="13">
      <c r="A64" s="28"/>
      <c r="B64" s="28"/>
      <c r="C64" s="127"/>
      <c r="D64" s="7"/>
      <c r="E64" s="35"/>
      <c r="F64" s="23"/>
      <c r="G64" s="23"/>
    </row>
    <row r="65" spans="1:7">
      <c r="A65" s="28"/>
      <c r="B65" s="28"/>
      <c r="C65" s="125"/>
      <c r="D65" s="7"/>
      <c r="E65" s="160"/>
      <c r="F65" s="159"/>
      <c r="G65" s="413"/>
    </row>
    <row r="66" spans="1:7" ht="13">
      <c r="A66" s="28"/>
      <c r="B66" s="28"/>
      <c r="C66" s="127"/>
      <c r="D66" s="7"/>
      <c r="E66" s="35"/>
      <c r="F66" s="23"/>
      <c r="G66" s="23"/>
    </row>
    <row r="67" spans="1:7">
      <c r="A67" s="28"/>
      <c r="B67" s="28"/>
      <c r="C67" s="29"/>
      <c r="D67" s="7"/>
      <c r="E67" s="160"/>
      <c r="F67" s="159"/>
      <c r="G67" s="413"/>
    </row>
    <row r="68" spans="1:7">
      <c r="A68" s="28"/>
      <c r="B68" s="28"/>
      <c r="C68" s="29"/>
      <c r="D68" s="7"/>
      <c r="E68" s="35"/>
      <c r="F68" s="23"/>
      <c r="G68" s="23"/>
    </row>
    <row r="69" spans="1:7">
      <c r="A69" s="28"/>
      <c r="B69" s="28"/>
      <c r="C69" s="29"/>
      <c r="D69" s="7"/>
      <c r="E69" s="35"/>
      <c r="F69" s="23"/>
      <c r="G69" s="23"/>
    </row>
    <row r="70" spans="1:7">
      <c r="A70" s="28"/>
      <c r="B70" s="28"/>
      <c r="C70" s="29"/>
      <c r="D70" s="7"/>
      <c r="E70" s="35"/>
      <c r="F70" s="23"/>
      <c r="G70" s="23"/>
    </row>
    <row r="71" spans="1:7">
      <c r="A71" s="28"/>
      <c r="B71" s="28"/>
      <c r="C71" s="29"/>
      <c r="D71" s="7"/>
      <c r="E71" s="35"/>
      <c r="F71" s="23"/>
      <c r="G71" s="23"/>
    </row>
    <row r="72" spans="1:7" ht="13">
      <c r="A72" s="44" t="s">
        <v>438</v>
      </c>
      <c r="B72" s="47"/>
      <c r="C72" s="53"/>
      <c r="D72" s="47"/>
      <c r="E72" s="47"/>
      <c r="F72" s="54"/>
      <c r="G72" s="402"/>
    </row>
    <row r="258" spans="1:2">
      <c r="A258" s="38">
        <v>1.79</v>
      </c>
      <c r="B258" s="38" t="s">
        <v>205</v>
      </c>
    </row>
  </sheetData>
  <mergeCells count="7">
    <mergeCell ref="G2:G3"/>
    <mergeCell ref="A2:A3"/>
    <mergeCell ref="B2:B3"/>
    <mergeCell ref="C2:C3"/>
    <mergeCell ref="D2:D3"/>
    <mergeCell ref="E2:E3"/>
    <mergeCell ref="F2:F3"/>
  </mergeCells>
  <conditionalFormatting sqref="G9">
    <cfRule type="cellIs" dxfId="141" priority="88" stopIfTrue="1" operator="lessThan">
      <formula>0.005</formula>
    </cfRule>
  </conditionalFormatting>
  <conditionalFormatting sqref="G11:G12">
    <cfRule type="cellIs" dxfId="140" priority="87" stopIfTrue="1" operator="lessThan">
      <formula>0.005</formula>
    </cfRule>
  </conditionalFormatting>
  <conditionalFormatting sqref="G17">
    <cfRule type="cellIs" dxfId="139" priority="86" stopIfTrue="1" operator="lessThan">
      <formula>0.005</formula>
    </cfRule>
  </conditionalFormatting>
  <conditionalFormatting sqref="G19">
    <cfRule type="cellIs" dxfId="138" priority="85" stopIfTrue="1" operator="lessThan">
      <formula>0.005</formula>
    </cfRule>
  </conditionalFormatting>
  <conditionalFormatting sqref="G21">
    <cfRule type="cellIs" dxfId="137" priority="83" stopIfTrue="1" operator="lessThan">
      <formula>0.005</formula>
    </cfRule>
  </conditionalFormatting>
  <conditionalFormatting sqref="G23">
    <cfRule type="cellIs" dxfId="136" priority="82" stopIfTrue="1" operator="lessThan">
      <formula>0.005</formula>
    </cfRule>
  </conditionalFormatting>
  <conditionalFormatting sqref="G25">
    <cfRule type="cellIs" dxfId="135" priority="1" stopIfTrue="1" operator="lessThan">
      <formula>0.005</formula>
    </cfRule>
  </conditionalFormatting>
  <conditionalFormatting sqref="G31">
    <cfRule type="cellIs" dxfId="134" priority="81" stopIfTrue="1" operator="lessThan">
      <formula>0.005</formula>
    </cfRule>
  </conditionalFormatting>
  <conditionalFormatting sqref="G37 G39 G46:G47 G49">
    <cfRule type="cellIs" dxfId="133" priority="55" stopIfTrue="1" operator="lessThan">
      <formula>0.005</formula>
    </cfRule>
  </conditionalFormatting>
  <conditionalFormatting sqref="G41">
    <cfRule type="cellIs" dxfId="132" priority="78" stopIfTrue="1" operator="lessThan">
      <formula>0.005</formula>
    </cfRule>
  </conditionalFormatting>
  <conditionalFormatting sqref="G43:G44">
    <cfRule type="cellIs" dxfId="131" priority="77" stopIfTrue="1" operator="lessThan">
      <formula>0.005</formula>
    </cfRule>
  </conditionalFormatting>
  <conditionalFormatting sqref="G52">
    <cfRule type="cellIs" dxfId="130" priority="90" stopIfTrue="1" operator="lessThan">
      <formula>0.005</formula>
    </cfRule>
  </conditionalFormatting>
  <conditionalFormatting sqref="G55:G56">
    <cfRule type="cellIs" dxfId="129" priority="74" stopIfTrue="1" operator="lessThan">
      <formula>0.005</formula>
    </cfRule>
  </conditionalFormatting>
  <dataValidations disablePrompts="1" count="1">
    <dataValidation type="custom" allowBlank="1" showInputMessage="1" showErrorMessage="1" errorTitle="Invalid rate" error="A value with an invalid decimal part_x000a_was entered." sqref="F17" xr:uid="{27AF0B8A-425B-438D-85B9-C73A098B8EDE}">
      <formula1>(F17)-TRUNC(F17,2)=0</formula1>
    </dataValidation>
  </dataValidations>
  <printOptions verticalCentered="1"/>
  <pageMargins left="0.70866141732283472" right="0.70866141732283472" top="0.74803149606299213" bottom="0.74803149606299213" header="0.31496062992125984" footer="0.31496062992125984"/>
  <pageSetup paperSize="9" scale="65" firstPageNumber="105" orientation="portrait" r:id="rId1"/>
  <headerFooter alignWithMargins="0">
    <oddHeader xml:space="preserve">&amp;LNALA LOCAL MUNICIPALITY
CONTRACT No. NLM/TS/014/24-25
C2.2: BILL OF QUANTITIES&amp;RSECTION 11: 2300 KERBS
</oddHead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FDD264-7903-4C44-BD91-96F76F1B01A8}">
  <sheetPr codeName="Sheet7">
    <tabColor theme="3"/>
  </sheetPr>
  <dimension ref="A1:G258"/>
  <sheetViews>
    <sheetView showZeros="0" view="pageBreakPreview" zoomScale="80" zoomScaleNormal="100" zoomScaleSheetLayoutView="80" zoomScalePageLayoutView="70" workbookViewId="0">
      <selection activeCell="E40" sqref="E40"/>
    </sheetView>
  </sheetViews>
  <sheetFormatPr defaultColWidth="9.1796875" defaultRowHeight="12.5"/>
  <cols>
    <col min="1" max="1" width="10.54296875" style="38" customWidth="1"/>
    <col min="2" max="2" width="15.54296875" style="38" customWidth="1"/>
    <col min="3" max="3" width="50.54296875" style="39" customWidth="1"/>
    <col min="4" max="4" width="10.54296875" style="40" customWidth="1"/>
    <col min="5" max="5" width="13.54296875" style="40" customWidth="1"/>
    <col min="6" max="6" width="15.54296875" style="357" customWidth="1"/>
    <col min="7" max="7" width="15.54296875" style="41" customWidth="1"/>
    <col min="8" max="16384" width="9.1796875" style="1"/>
  </cols>
  <sheetData>
    <row r="1" spans="1:7">
      <c r="G1" s="384"/>
    </row>
    <row r="2" spans="1:7" s="113" customFormat="1">
      <c r="A2" s="521" t="s">
        <v>2</v>
      </c>
      <c r="B2" s="521" t="s">
        <v>3</v>
      </c>
      <c r="C2" s="521" t="s">
        <v>4</v>
      </c>
      <c r="D2" s="521" t="s">
        <v>5</v>
      </c>
      <c r="E2" s="521" t="s">
        <v>6</v>
      </c>
      <c r="F2" s="537" t="s">
        <v>250</v>
      </c>
      <c r="G2" s="537" t="s">
        <v>175</v>
      </c>
    </row>
    <row r="3" spans="1:7" s="113" customFormat="1">
      <c r="A3" s="522"/>
      <c r="B3" s="522"/>
      <c r="C3" s="522"/>
      <c r="D3" s="522"/>
      <c r="E3" s="522"/>
      <c r="F3" s="538"/>
      <c r="G3" s="538"/>
    </row>
    <row r="4" spans="1:7" s="113" customFormat="1" ht="13">
      <c r="A4" s="21"/>
      <c r="B4" s="21"/>
      <c r="C4" s="493"/>
      <c r="D4" s="21"/>
      <c r="E4" s="494"/>
      <c r="F4" s="492"/>
      <c r="G4" s="492"/>
    </row>
    <row r="5" spans="1:7" ht="13">
      <c r="A5" s="21">
        <v>12</v>
      </c>
      <c r="B5" s="21"/>
      <c r="C5" s="500" t="s">
        <v>595</v>
      </c>
      <c r="D5" s="130"/>
      <c r="E5" s="122"/>
      <c r="F5" s="279"/>
      <c r="G5" s="23"/>
    </row>
    <row r="6" spans="1:7" ht="13">
      <c r="A6" s="333"/>
      <c r="B6" s="28"/>
      <c r="C6" s="120"/>
      <c r="D6" s="287"/>
      <c r="E6" s="150"/>
      <c r="F6" s="279"/>
      <c r="G6" s="23"/>
    </row>
    <row r="7" spans="1:7" ht="13">
      <c r="A7" s="333"/>
      <c r="B7" s="28"/>
      <c r="C7" s="135" t="s">
        <v>256</v>
      </c>
      <c r="D7" s="150"/>
      <c r="E7" s="150"/>
      <c r="F7" s="279"/>
      <c r="G7" s="23"/>
    </row>
    <row r="8" spans="1:7" ht="13">
      <c r="A8" s="333"/>
      <c r="B8" s="28"/>
      <c r="C8" s="30"/>
      <c r="D8" s="150"/>
      <c r="E8" s="7"/>
      <c r="F8" s="279"/>
      <c r="G8" s="23"/>
    </row>
    <row r="9" spans="1:7" ht="13">
      <c r="A9" s="333"/>
      <c r="B9" s="28"/>
      <c r="C9" s="121" t="s">
        <v>622</v>
      </c>
      <c r="D9" s="130"/>
      <c r="E9" s="150"/>
      <c r="F9" s="166"/>
      <c r="G9" s="415"/>
    </row>
    <row r="10" spans="1:7" ht="13">
      <c r="A10" s="333"/>
      <c r="B10" s="28"/>
      <c r="C10" s="121" t="s">
        <v>623</v>
      </c>
      <c r="D10" s="130"/>
      <c r="E10" s="284"/>
      <c r="F10" s="363"/>
      <c r="G10" s="23"/>
    </row>
    <row r="11" spans="1:7" ht="13">
      <c r="A11" s="333"/>
      <c r="B11" s="28"/>
      <c r="C11" s="121"/>
      <c r="D11" s="130"/>
      <c r="E11" s="495"/>
      <c r="F11" s="363"/>
      <c r="G11" s="23"/>
    </row>
    <row r="12" spans="1:7">
      <c r="A12" s="130">
        <v>12.1</v>
      </c>
      <c r="B12" s="28"/>
      <c r="C12" s="294" t="s">
        <v>624</v>
      </c>
      <c r="D12" s="134"/>
      <c r="E12" s="131"/>
      <c r="F12" s="167"/>
      <c r="G12" s="415"/>
    </row>
    <row r="13" spans="1:7">
      <c r="A13" s="130"/>
      <c r="B13" s="28"/>
      <c r="C13" s="255" t="s">
        <v>625</v>
      </c>
      <c r="D13" s="134" t="s">
        <v>213</v>
      </c>
      <c r="E13" s="131">
        <v>5</v>
      </c>
      <c r="F13" s="167"/>
      <c r="G13" s="415">
        <f>E13*F13</f>
        <v>0</v>
      </c>
    </row>
    <row r="14" spans="1:7">
      <c r="A14" s="130"/>
      <c r="B14" s="28"/>
      <c r="C14" s="121"/>
      <c r="D14" s="130"/>
      <c r="E14" s="146"/>
      <c r="F14" s="166"/>
      <c r="G14" s="415"/>
    </row>
    <row r="15" spans="1:7">
      <c r="A15" s="130">
        <v>12.2</v>
      </c>
      <c r="B15" s="28"/>
      <c r="C15" s="133" t="s">
        <v>522</v>
      </c>
      <c r="D15" s="134" t="s">
        <v>213</v>
      </c>
      <c r="E15" s="138">
        <v>1</v>
      </c>
      <c r="F15" s="167"/>
      <c r="G15" s="415" t="s">
        <v>252</v>
      </c>
    </row>
    <row r="16" spans="1:7">
      <c r="A16" s="130"/>
      <c r="B16" s="28"/>
      <c r="C16" s="290"/>
      <c r="D16" s="150"/>
      <c r="E16" s="146"/>
      <c r="F16" s="166"/>
      <c r="G16" s="417"/>
    </row>
    <row r="17" spans="1:7" ht="13">
      <c r="A17" s="130"/>
      <c r="B17" s="28"/>
      <c r="C17" s="135" t="s">
        <v>403</v>
      </c>
      <c r="D17" s="150"/>
      <c r="E17" s="139"/>
      <c r="F17" s="279"/>
      <c r="G17" s="279"/>
    </row>
    <row r="18" spans="1:7">
      <c r="A18" s="193"/>
      <c r="B18" s="28"/>
      <c r="C18" s="290"/>
      <c r="D18" s="150"/>
      <c r="E18" s="146"/>
      <c r="F18" s="166"/>
      <c r="G18" s="415"/>
    </row>
    <row r="19" spans="1:7">
      <c r="A19" s="193">
        <v>12.3</v>
      </c>
      <c r="B19" s="28"/>
      <c r="C19" s="132" t="s">
        <v>515</v>
      </c>
      <c r="D19" s="134" t="s">
        <v>213</v>
      </c>
      <c r="E19" s="137">
        <v>150</v>
      </c>
      <c r="F19" s="167"/>
      <c r="G19" s="415">
        <f>E19*F19</f>
        <v>0</v>
      </c>
    </row>
    <row r="20" spans="1:7">
      <c r="A20" s="193"/>
      <c r="B20" s="28"/>
      <c r="C20" s="290"/>
      <c r="D20" s="130"/>
      <c r="E20" s="146"/>
      <c r="F20" s="166"/>
      <c r="G20" s="415"/>
    </row>
    <row r="21" spans="1:7">
      <c r="A21" s="193">
        <v>12.4</v>
      </c>
      <c r="B21" s="28"/>
      <c r="C21" s="132" t="s">
        <v>516</v>
      </c>
      <c r="D21" s="134" t="s">
        <v>213</v>
      </c>
      <c r="E21" s="131">
        <v>1</v>
      </c>
      <c r="F21" s="167"/>
      <c r="G21" s="415" t="s">
        <v>252</v>
      </c>
    </row>
    <row r="22" spans="1:7">
      <c r="A22" s="193"/>
      <c r="B22" s="28"/>
      <c r="C22" s="290"/>
      <c r="D22" s="130"/>
      <c r="E22" s="146"/>
      <c r="F22" s="166"/>
      <c r="G22" s="415"/>
    </row>
    <row r="23" spans="1:7">
      <c r="A23" s="193">
        <v>12.5</v>
      </c>
      <c r="B23" s="28"/>
      <c r="C23" s="132" t="s">
        <v>404</v>
      </c>
      <c r="D23" s="134" t="s">
        <v>213</v>
      </c>
      <c r="E23" s="131">
        <v>1</v>
      </c>
      <c r="F23" s="167"/>
      <c r="G23" s="415" t="s">
        <v>252</v>
      </c>
    </row>
    <row r="24" spans="1:7">
      <c r="A24" s="193"/>
      <c r="B24" s="28"/>
      <c r="C24" s="290"/>
      <c r="D24" s="150"/>
      <c r="E24" s="146"/>
      <c r="F24" s="166"/>
      <c r="G24" s="415"/>
    </row>
    <row r="25" spans="1:7" ht="13">
      <c r="A25" s="193"/>
      <c r="B25" s="28"/>
      <c r="C25" s="135" t="s">
        <v>405</v>
      </c>
      <c r="D25" s="150"/>
      <c r="E25" s="133"/>
      <c r="F25" s="279"/>
      <c r="G25" s="279"/>
    </row>
    <row r="26" spans="1:7">
      <c r="A26" s="193"/>
      <c r="B26" s="28"/>
      <c r="C26" s="292"/>
      <c r="D26" s="150"/>
      <c r="E26" s="146"/>
      <c r="F26" s="166"/>
      <c r="G26" s="417"/>
    </row>
    <row r="27" spans="1:7">
      <c r="A27" s="193"/>
      <c r="B27" s="28"/>
      <c r="C27" s="132" t="s">
        <v>257</v>
      </c>
      <c r="D27" s="150"/>
      <c r="E27" s="7"/>
      <c r="F27" s="279"/>
      <c r="G27" s="279"/>
    </row>
    <row r="28" spans="1:7" ht="13">
      <c r="A28" s="130"/>
      <c r="B28" s="28"/>
      <c r="C28" s="286"/>
      <c r="D28" s="7"/>
      <c r="E28" s="126"/>
      <c r="F28" s="364"/>
      <c r="G28" s="417"/>
    </row>
    <row r="29" spans="1:7">
      <c r="A29" s="193">
        <v>12.6</v>
      </c>
      <c r="B29" s="28"/>
      <c r="C29" s="133" t="s">
        <v>626</v>
      </c>
      <c r="D29" s="134" t="s">
        <v>213</v>
      </c>
      <c r="E29" s="131">
        <v>1</v>
      </c>
      <c r="F29" s="167"/>
      <c r="G29" s="415" t="s">
        <v>252</v>
      </c>
    </row>
    <row r="30" spans="1:7">
      <c r="A30" s="193"/>
      <c r="B30" s="28"/>
      <c r="C30" s="125"/>
      <c r="D30" s="130"/>
      <c r="E30" s="126"/>
      <c r="F30" s="279"/>
      <c r="G30" s="279"/>
    </row>
    <row r="31" spans="1:7">
      <c r="A31" s="193">
        <v>12.7</v>
      </c>
      <c r="B31" s="28"/>
      <c r="C31" s="133" t="s">
        <v>627</v>
      </c>
      <c r="D31" s="130" t="s">
        <v>213</v>
      </c>
      <c r="E31" s="147">
        <v>25</v>
      </c>
      <c r="F31" s="279"/>
      <c r="G31" s="279"/>
    </row>
    <row r="32" spans="1:7">
      <c r="A32" s="193"/>
      <c r="B32" s="28"/>
      <c r="C32" s="121"/>
      <c r="D32" s="7"/>
      <c r="E32" s="146"/>
      <c r="F32" s="166"/>
      <c r="G32" s="415"/>
    </row>
    <row r="33" spans="1:7" ht="13">
      <c r="A33" s="130">
        <v>12.8</v>
      </c>
      <c r="B33" s="28"/>
      <c r="C33" s="135" t="s">
        <v>406</v>
      </c>
      <c r="D33" s="134" t="s">
        <v>213</v>
      </c>
      <c r="E33" s="131">
        <v>1</v>
      </c>
      <c r="F33" s="167"/>
      <c r="G33" s="415" t="s">
        <v>252</v>
      </c>
    </row>
    <row r="34" spans="1:7">
      <c r="A34" s="193"/>
      <c r="B34" s="28"/>
      <c r="C34" s="121"/>
      <c r="D34" s="130"/>
      <c r="E34" s="162"/>
      <c r="F34" s="365"/>
      <c r="G34" s="419"/>
    </row>
    <row r="35" spans="1:7">
      <c r="A35" s="193"/>
      <c r="B35" s="28"/>
      <c r="C35" s="290" t="s">
        <v>629</v>
      </c>
      <c r="D35" s="130"/>
      <c r="E35" s="35"/>
      <c r="F35" s="279"/>
      <c r="G35" s="23"/>
    </row>
    <row r="36" spans="1:7">
      <c r="A36" s="193"/>
      <c r="B36" s="28"/>
      <c r="C36" s="121"/>
      <c r="D36" s="7"/>
      <c r="E36" s="35"/>
      <c r="F36" s="279"/>
      <c r="G36" s="23"/>
    </row>
    <row r="37" spans="1:7">
      <c r="A37" s="193">
        <v>12.9</v>
      </c>
      <c r="B37" s="28"/>
      <c r="C37" s="290" t="s">
        <v>628</v>
      </c>
      <c r="D37" s="134" t="s">
        <v>213</v>
      </c>
      <c r="E37" s="131">
        <v>150</v>
      </c>
      <c r="F37" s="167"/>
      <c r="G37" s="415">
        <f>E37*F37</f>
        <v>0</v>
      </c>
    </row>
    <row r="38" spans="1:7">
      <c r="A38" s="193"/>
      <c r="B38" s="28"/>
      <c r="C38" s="121"/>
      <c r="D38" s="7"/>
      <c r="E38" s="35"/>
      <c r="F38" s="279"/>
      <c r="G38" s="23"/>
    </row>
    <row r="39" spans="1:7">
      <c r="A39" s="28"/>
      <c r="B39" s="28"/>
      <c r="C39" s="290"/>
      <c r="D39" s="130"/>
      <c r="E39" s="146"/>
      <c r="F39" s="166"/>
      <c r="G39" s="415"/>
    </row>
    <row r="40" spans="1:7">
      <c r="A40" s="28"/>
      <c r="B40" s="28"/>
      <c r="C40" s="29"/>
      <c r="D40" s="130"/>
      <c r="E40" s="35"/>
      <c r="F40" s="279"/>
      <c r="G40" s="23"/>
    </row>
    <row r="41" spans="1:7">
      <c r="A41" s="28"/>
      <c r="B41" s="28"/>
      <c r="C41" s="121"/>
      <c r="D41" s="130"/>
      <c r="E41" s="150"/>
      <c r="F41" s="166"/>
      <c r="G41" s="415"/>
    </row>
    <row r="42" spans="1:7" ht="13">
      <c r="A42" s="28"/>
      <c r="B42" s="28"/>
      <c r="C42" s="127"/>
      <c r="D42" s="7"/>
      <c r="E42" s="129"/>
      <c r="F42" s="279"/>
      <c r="G42" s="23"/>
    </row>
    <row r="43" spans="1:7">
      <c r="A43" s="28"/>
      <c r="B43" s="28"/>
      <c r="C43" s="115"/>
      <c r="D43" s="130"/>
      <c r="E43" s="146"/>
      <c r="F43" s="166"/>
      <c r="G43" s="415"/>
    </row>
    <row r="44" spans="1:7">
      <c r="A44" s="28"/>
      <c r="B44" s="28"/>
      <c r="C44" s="125"/>
      <c r="D44" s="7"/>
      <c r="E44" s="161"/>
      <c r="F44" s="332"/>
      <c r="G44" s="418"/>
    </row>
    <row r="45" spans="1:7" ht="13">
      <c r="A45" s="334"/>
      <c r="B45" s="28"/>
      <c r="C45" s="286"/>
      <c r="D45" s="7"/>
      <c r="E45" s="129"/>
      <c r="F45" s="332"/>
      <c r="G45" s="413"/>
    </row>
    <row r="46" spans="1:7">
      <c r="A46" s="28"/>
      <c r="B46" s="28"/>
      <c r="C46" s="125"/>
      <c r="D46" s="7"/>
      <c r="E46" s="160"/>
      <c r="F46" s="365"/>
      <c r="G46" s="418"/>
    </row>
    <row r="47" spans="1:7">
      <c r="A47" s="28"/>
      <c r="B47" s="28"/>
      <c r="C47" s="125"/>
      <c r="D47" s="7"/>
      <c r="E47" s="146"/>
      <c r="F47" s="166"/>
      <c r="G47" s="415"/>
    </row>
    <row r="48" spans="1:7">
      <c r="A48" s="28"/>
      <c r="B48" s="28"/>
      <c r="C48" s="125"/>
      <c r="D48" s="7"/>
      <c r="E48" s="160"/>
      <c r="F48" s="365"/>
      <c r="G48" s="413"/>
    </row>
    <row r="49" spans="1:7">
      <c r="A49" s="28"/>
      <c r="B49" s="28"/>
      <c r="C49" s="115"/>
      <c r="D49" s="130"/>
      <c r="E49" s="146"/>
      <c r="F49" s="166"/>
      <c r="G49" s="415"/>
    </row>
    <row r="50" spans="1:7">
      <c r="A50" s="28"/>
      <c r="B50" s="28"/>
      <c r="C50" s="29"/>
      <c r="D50" s="7"/>
      <c r="E50" s="35"/>
      <c r="F50" s="279"/>
      <c r="G50" s="23"/>
    </row>
    <row r="51" spans="1:7" ht="13">
      <c r="A51" s="28"/>
      <c r="B51" s="28"/>
      <c r="C51" s="286"/>
      <c r="D51" s="7"/>
      <c r="E51" s="129"/>
      <c r="F51" s="279"/>
      <c r="G51" s="23"/>
    </row>
    <row r="52" spans="1:7" ht="13">
      <c r="A52" s="334"/>
      <c r="B52" s="28"/>
      <c r="C52" s="30"/>
      <c r="D52" s="7"/>
      <c r="E52" s="35"/>
      <c r="F52" s="279"/>
      <c r="G52" s="23"/>
    </row>
    <row r="53" spans="1:7">
      <c r="A53" s="28"/>
      <c r="B53" s="28"/>
      <c r="C53" s="121"/>
      <c r="D53" s="7"/>
      <c r="E53" s="160"/>
      <c r="F53" s="365"/>
      <c r="G53" s="418"/>
    </row>
    <row r="54" spans="1:7">
      <c r="A54" s="28"/>
      <c r="B54" s="28"/>
      <c r="C54" s="29"/>
      <c r="D54" s="7"/>
      <c r="E54" s="35"/>
      <c r="F54" s="279"/>
      <c r="G54" s="23"/>
    </row>
    <row r="55" spans="1:7">
      <c r="A55" s="28"/>
      <c r="B55" s="28"/>
      <c r="C55" s="121"/>
      <c r="D55" s="124"/>
      <c r="E55" s="35"/>
      <c r="F55" s="279"/>
      <c r="G55" s="23"/>
    </row>
    <row r="56" spans="1:7">
      <c r="A56" s="28"/>
      <c r="B56" s="28"/>
      <c r="C56" s="115"/>
      <c r="D56" s="130"/>
      <c r="E56" s="146"/>
      <c r="F56" s="166"/>
      <c r="G56" s="415"/>
    </row>
    <row r="57" spans="1:7">
      <c r="A57" s="28"/>
      <c r="B57" s="28"/>
      <c r="C57" s="126"/>
      <c r="D57" s="130"/>
      <c r="E57" s="160"/>
      <c r="F57" s="365"/>
      <c r="G57" s="418"/>
    </row>
    <row r="58" spans="1:7">
      <c r="A58" s="28"/>
      <c r="B58" s="28"/>
      <c r="C58" s="29"/>
      <c r="D58" s="130"/>
      <c r="E58" s="35"/>
      <c r="F58" s="279"/>
      <c r="G58" s="23"/>
    </row>
    <row r="59" spans="1:7" ht="13">
      <c r="A59" s="28"/>
      <c r="B59" s="28"/>
      <c r="C59" s="127"/>
      <c r="D59" s="7"/>
      <c r="E59" s="35"/>
      <c r="F59" s="279"/>
      <c r="G59" s="23"/>
    </row>
    <row r="60" spans="1:7">
      <c r="A60" s="28"/>
      <c r="B60" s="28"/>
      <c r="C60" s="29"/>
      <c r="D60" s="7"/>
      <c r="E60" s="35"/>
      <c r="F60" s="279"/>
      <c r="G60" s="23"/>
    </row>
    <row r="61" spans="1:7">
      <c r="A61" s="28"/>
      <c r="B61" s="28"/>
      <c r="C61" s="125"/>
      <c r="D61" s="7"/>
      <c r="E61" s="160"/>
      <c r="F61" s="365"/>
      <c r="G61" s="413"/>
    </row>
    <row r="62" spans="1:7">
      <c r="A62" s="28"/>
      <c r="B62" s="28"/>
      <c r="C62" s="29"/>
      <c r="D62" s="7"/>
      <c r="E62" s="35"/>
      <c r="F62" s="279"/>
      <c r="G62" s="23"/>
    </row>
    <row r="63" spans="1:7" ht="13">
      <c r="A63" s="28"/>
      <c r="B63" s="28"/>
      <c r="C63" s="127"/>
      <c r="D63" s="7"/>
      <c r="E63" s="35"/>
      <c r="F63" s="279"/>
      <c r="G63" s="23"/>
    </row>
    <row r="64" spans="1:7">
      <c r="A64" s="28"/>
      <c r="B64" s="28"/>
      <c r="C64" s="29"/>
      <c r="D64" s="7"/>
      <c r="E64" s="160"/>
      <c r="F64" s="365"/>
      <c r="G64" s="413"/>
    </row>
    <row r="65" spans="1:7">
      <c r="A65" s="28"/>
      <c r="B65" s="28"/>
      <c r="C65" s="29"/>
      <c r="D65" s="7"/>
      <c r="E65" s="35"/>
      <c r="F65" s="279"/>
      <c r="G65" s="23"/>
    </row>
    <row r="66" spans="1:7">
      <c r="A66" s="28"/>
      <c r="B66" s="28"/>
      <c r="C66" s="29"/>
      <c r="D66" s="7"/>
      <c r="E66" s="35"/>
      <c r="F66" s="279"/>
      <c r="G66" s="23"/>
    </row>
    <row r="67" spans="1:7">
      <c r="A67" s="28"/>
      <c r="B67" s="28"/>
      <c r="C67" s="29"/>
      <c r="D67" s="7"/>
      <c r="E67" s="35"/>
      <c r="F67" s="279"/>
      <c r="G67" s="23"/>
    </row>
    <row r="68" spans="1:7">
      <c r="A68" s="28"/>
      <c r="B68" s="28"/>
      <c r="C68" s="29"/>
      <c r="D68" s="7"/>
      <c r="E68" s="35"/>
      <c r="F68" s="279"/>
      <c r="G68" s="23"/>
    </row>
    <row r="69" spans="1:7">
      <c r="A69" s="28"/>
      <c r="B69" s="28"/>
      <c r="C69" s="29"/>
      <c r="D69" s="7"/>
      <c r="E69" s="35"/>
      <c r="F69" s="279"/>
      <c r="G69" s="23"/>
    </row>
    <row r="70" spans="1:7">
      <c r="A70" s="28"/>
      <c r="B70" s="28"/>
      <c r="C70" s="29"/>
      <c r="D70" s="7"/>
      <c r="E70" s="35"/>
      <c r="F70" s="279"/>
      <c r="G70" s="23"/>
    </row>
    <row r="71" spans="1:7">
      <c r="A71" s="28"/>
      <c r="B71" s="28"/>
      <c r="C71" s="29"/>
      <c r="D71" s="7"/>
      <c r="E71" s="35"/>
      <c r="F71" s="279"/>
      <c r="G71" s="23"/>
    </row>
    <row r="72" spans="1:7">
      <c r="A72" s="28"/>
      <c r="B72" s="28"/>
      <c r="C72" s="29"/>
      <c r="D72" s="7"/>
      <c r="E72" s="35"/>
      <c r="F72" s="279"/>
      <c r="G72" s="23"/>
    </row>
    <row r="73" spans="1:7">
      <c r="A73" s="28"/>
      <c r="B73" s="28"/>
      <c r="C73" s="29"/>
      <c r="D73" s="7"/>
      <c r="E73" s="35"/>
      <c r="F73" s="279"/>
      <c r="G73" s="23"/>
    </row>
    <row r="74" spans="1:7">
      <c r="A74" s="28"/>
      <c r="B74" s="28"/>
      <c r="C74" s="29"/>
      <c r="D74" s="7"/>
      <c r="E74" s="35"/>
      <c r="F74" s="279"/>
      <c r="G74" s="23"/>
    </row>
    <row r="75" spans="1:7">
      <c r="A75" s="28"/>
      <c r="B75" s="28"/>
      <c r="C75" s="29"/>
      <c r="D75" s="7"/>
      <c r="E75" s="35"/>
      <c r="F75" s="279"/>
      <c r="G75" s="23"/>
    </row>
    <row r="76" spans="1:7">
      <c r="A76" s="28"/>
      <c r="B76" s="28"/>
      <c r="C76" s="29"/>
      <c r="D76" s="7"/>
      <c r="E76" s="35"/>
      <c r="F76" s="279"/>
      <c r="G76" s="23"/>
    </row>
    <row r="77" spans="1:7">
      <c r="A77" s="28"/>
      <c r="B77" s="28"/>
      <c r="C77" s="29"/>
      <c r="D77" s="7"/>
      <c r="E77" s="35"/>
      <c r="F77" s="279"/>
      <c r="G77" s="23"/>
    </row>
    <row r="78" spans="1:7">
      <c r="A78" s="28"/>
      <c r="B78" s="28"/>
      <c r="C78" s="29"/>
      <c r="D78" s="7"/>
      <c r="E78" s="35"/>
      <c r="F78" s="279"/>
      <c r="G78" s="23"/>
    </row>
    <row r="79" spans="1:7">
      <c r="A79" s="28"/>
      <c r="B79" s="28"/>
      <c r="C79" s="29"/>
      <c r="D79" s="7"/>
      <c r="E79" s="35"/>
      <c r="F79" s="279"/>
      <c r="G79" s="23"/>
    </row>
    <row r="80" spans="1:7">
      <c r="A80" s="28"/>
      <c r="B80" s="28"/>
      <c r="C80" s="29"/>
      <c r="D80" s="7"/>
      <c r="E80" s="35"/>
      <c r="F80" s="279"/>
      <c r="G80" s="23"/>
    </row>
    <row r="81" spans="1:7">
      <c r="A81" s="28"/>
      <c r="B81" s="28"/>
      <c r="C81" s="29"/>
      <c r="D81" s="7"/>
      <c r="E81" s="35"/>
      <c r="F81" s="279"/>
      <c r="G81" s="23"/>
    </row>
    <row r="82" spans="1:7">
      <c r="A82" s="28"/>
      <c r="B82" s="28"/>
      <c r="C82" s="29"/>
      <c r="D82" s="7"/>
      <c r="E82" s="35"/>
      <c r="F82" s="279"/>
      <c r="G82" s="23"/>
    </row>
    <row r="83" spans="1:7">
      <c r="A83" s="28"/>
      <c r="B83" s="28"/>
      <c r="C83" s="29"/>
      <c r="D83" s="7"/>
      <c r="E83" s="35"/>
      <c r="F83" s="279"/>
      <c r="G83" s="23"/>
    </row>
    <row r="84" spans="1:7">
      <c r="A84" s="28"/>
      <c r="B84" s="28"/>
      <c r="C84" s="29"/>
      <c r="D84" s="7"/>
      <c r="E84" s="35"/>
      <c r="F84" s="279"/>
      <c r="G84" s="23"/>
    </row>
    <row r="85" spans="1:7">
      <c r="A85" s="28"/>
      <c r="B85" s="28"/>
      <c r="C85" s="29"/>
      <c r="D85" s="7"/>
      <c r="E85" s="35"/>
      <c r="F85" s="279"/>
      <c r="G85" s="23"/>
    </row>
    <row r="86" spans="1:7">
      <c r="A86" s="28"/>
      <c r="B86" s="28"/>
      <c r="C86" s="29"/>
      <c r="D86" s="7"/>
      <c r="E86" s="35"/>
      <c r="F86" s="279"/>
      <c r="G86" s="23"/>
    </row>
    <row r="87" spans="1:7">
      <c r="A87" s="28"/>
      <c r="B87" s="28"/>
      <c r="C87" s="29"/>
      <c r="D87" s="7"/>
      <c r="E87" s="35"/>
      <c r="F87" s="279"/>
      <c r="G87" s="23"/>
    </row>
    <row r="88" spans="1:7">
      <c r="A88" s="28"/>
      <c r="B88" s="28"/>
      <c r="C88" s="29"/>
      <c r="D88" s="7"/>
      <c r="E88" s="35"/>
      <c r="F88" s="279"/>
      <c r="G88" s="23"/>
    </row>
    <row r="89" spans="1:7" ht="13">
      <c r="A89" s="44" t="s">
        <v>429</v>
      </c>
      <c r="B89" s="47"/>
      <c r="C89" s="53"/>
      <c r="D89" s="47"/>
      <c r="E89" s="47"/>
      <c r="F89" s="366"/>
      <c r="G89" s="402"/>
    </row>
    <row r="258" spans="1:2">
      <c r="A258" s="38">
        <v>1.79</v>
      </c>
      <c r="B258" s="38" t="s">
        <v>205</v>
      </c>
    </row>
  </sheetData>
  <mergeCells count="7">
    <mergeCell ref="G2:G3"/>
    <mergeCell ref="A2:A3"/>
    <mergeCell ref="B2:B3"/>
    <mergeCell ref="C2:C3"/>
    <mergeCell ref="D2:D3"/>
    <mergeCell ref="E2:E3"/>
    <mergeCell ref="F2:F3"/>
  </mergeCells>
  <conditionalFormatting sqref="E12:E13">
    <cfRule type="cellIs" dxfId="128" priority="74" stopIfTrue="1" operator="lessThan">
      <formula>0.005</formula>
    </cfRule>
  </conditionalFormatting>
  <conditionalFormatting sqref="E15">
    <cfRule type="cellIs" dxfId="127" priority="71" stopIfTrue="1" operator="lessThan">
      <formula>0.005</formula>
    </cfRule>
  </conditionalFormatting>
  <conditionalFormatting sqref="E21">
    <cfRule type="cellIs" dxfId="126" priority="64" stopIfTrue="1" operator="lessThan">
      <formula>0.005</formula>
    </cfRule>
  </conditionalFormatting>
  <conditionalFormatting sqref="E23">
    <cfRule type="cellIs" dxfId="125" priority="63" stopIfTrue="1" operator="lessThan">
      <formula>0.005</formula>
    </cfRule>
  </conditionalFormatting>
  <conditionalFormatting sqref="E29">
    <cfRule type="cellIs" dxfId="124" priority="58" stopIfTrue="1" operator="lessThan">
      <formula>0.005</formula>
    </cfRule>
  </conditionalFormatting>
  <conditionalFormatting sqref="E33">
    <cfRule type="cellIs" dxfId="123" priority="57" stopIfTrue="1" operator="lessThan">
      <formula>0.005</formula>
    </cfRule>
  </conditionalFormatting>
  <conditionalFormatting sqref="E37">
    <cfRule type="cellIs" dxfId="122" priority="52" stopIfTrue="1" operator="lessThan">
      <formula>0.005</formula>
    </cfRule>
  </conditionalFormatting>
  <conditionalFormatting sqref="G9">
    <cfRule type="cellIs" dxfId="121" priority="88" stopIfTrue="1" operator="lessThan">
      <formula>0.005</formula>
    </cfRule>
  </conditionalFormatting>
  <conditionalFormatting sqref="G12:G15">
    <cfRule type="cellIs" dxfId="120" priority="69" stopIfTrue="1" operator="lessThan">
      <formula>0.005</formula>
    </cfRule>
  </conditionalFormatting>
  <conditionalFormatting sqref="G18:G24">
    <cfRule type="cellIs" dxfId="119" priority="61" stopIfTrue="1" operator="lessThan">
      <formula>0.005</formula>
    </cfRule>
  </conditionalFormatting>
  <conditionalFormatting sqref="G29">
    <cfRule type="cellIs" dxfId="118" priority="59" stopIfTrue="1" operator="lessThan">
      <formula>0.005</formula>
    </cfRule>
  </conditionalFormatting>
  <conditionalFormatting sqref="G32:G33">
    <cfRule type="cellIs" dxfId="117" priority="55" stopIfTrue="1" operator="lessThan">
      <formula>0.005</formula>
    </cfRule>
  </conditionalFormatting>
  <conditionalFormatting sqref="G37">
    <cfRule type="cellIs" dxfId="116" priority="53" stopIfTrue="1" operator="lessThan">
      <formula>0.005</formula>
    </cfRule>
  </conditionalFormatting>
  <conditionalFormatting sqref="G39">
    <cfRule type="cellIs" dxfId="115" priority="80" stopIfTrue="1" operator="lessThan">
      <formula>0.005</formula>
    </cfRule>
  </conditionalFormatting>
  <conditionalFormatting sqref="G41">
    <cfRule type="cellIs" dxfId="114" priority="79" stopIfTrue="1" operator="lessThan">
      <formula>0.005</formula>
    </cfRule>
  </conditionalFormatting>
  <conditionalFormatting sqref="G43:G44">
    <cfRule type="cellIs" dxfId="113" priority="78" stopIfTrue="1" operator="lessThan">
      <formula>0.005</formula>
    </cfRule>
  </conditionalFormatting>
  <conditionalFormatting sqref="G46:G47">
    <cfRule type="cellIs" dxfId="112" priority="77" stopIfTrue="1" operator="lessThan">
      <formula>0.005</formula>
    </cfRule>
  </conditionalFormatting>
  <conditionalFormatting sqref="G49">
    <cfRule type="cellIs" dxfId="111" priority="76" stopIfTrue="1" operator="lessThan">
      <formula>0.005</formula>
    </cfRule>
  </conditionalFormatting>
  <conditionalFormatting sqref="G53">
    <cfRule type="cellIs" dxfId="110" priority="90" stopIfTrue="1" operator="lessThan">
      <formula>0.005</formula>
    </cfRule>
  </conditionalFormatting>
  <conditionalFormatting sqref="G56:G57">
    <cfRule type="cellIs" dxfId="109" priority="75" stopIfTrue="1" operator="lessThan">
      <formula>0.005</formula>
    </cfRule>
  </conditionalFormatting>
  <dataValidations disablePrompts="1" count="1">
    <dataValidation type="custom" allowBlank="1" showInputMessage="1" showErrorMessage="1" errorTitle="Invalid rate" error="A value with an invalid decimal part_x000a_was entered." sqref="F18:F19 F37 F15 F21 F23 F29 F33 F12:F13" xr:uid="{05D53300-9B96-4454-B9E7-A73EC5F3BE1E}">
      <formula1>(F12)-TRUNC(F12,2)=0</formula1>
    </dataValidation>
  </dataValidations>
  <printOptions verticalCentered="1"/>
  <pageMargins left="0.70866141732283472" right="0.70866141732283472" top="0.74803149606299213" bottom="0.74803149606299213" header="0.31496062992125984" footer="0.31496062992125984"/>
  <pageSetup paperSize="9" scale="65" firstPageNumber="105" orientation="portrait" r:id="rId1"/>
  <headerFooter alignWithMargins="0">
    <oddHeader xml:space="preserve">&amp;LNALA LOCAL MUNICIPALITY
CONTRACT No. NLM/TS/014/24-25
C2.2: BILL OF QUANTITIES&amp;RSECTION 12: 3300 MASS EARTHWORKS
</oddHead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C720FB-5531-4594-93FB-73AD44186561}">
  <sheetPr codeName="Sheet8">
    <tabColor theme="3"/>
  </sheetPr>
  <dimension ref="A1:G258"/>
  <sheetViews>
    <sheetView showZeros="0" tabSelected="1" view="pageBreakPreview" zoomScale="80" zoomScaleNormal="100" zoomScaleSheetLayoutView="80" zoomScalePageLayoutView="70" workbookViewId="0">
      <selection activeCell="E40" sqref="E40"/>
    </sheetView>
  </sheetViews>
  <sheetFormatPr defaultColWidth="9.1796875" defaultRowHeight="12.5"/>
  <cols>
    <col min="1" max="1" width="10.54296875" style="38" customWidth="1"/>
    <col min="2" max="2" width="15.54296875" style="38" customWidth="1"/>
    <col min="3" max="3" width="50.54296875" style="39" customWidth="1"/>
    <col min="4" max="4" width="10.54296875" style="40" customWidth="1"/>
    <col min="5" max="5" width="13.54296875" style="40" customWidth="1"/>
    <col min="6" max="7" width="15.54296875" style="41" customWidth="1"/>
    <col min="8" max="16384" width="9.1796875" style="1"/>
  </cols>
  <sheetData>
    <row r="1" spans="1:7">
      <c r="G1" s="384"/>
    </row>
    <row r="2" spans="1:7" s="113" customFormat="1">
      <c r="A2" s="521" t="s">
        <v>2</v>
      </c>
      <c r="B2" s="521" t="s">
        <v>3</v>
      </c>
      <c r="C2" s="521" t="s">
        <v>4</v>
      </c>
      <c r="D2" s="521" t="s">
        <v>5</v>
      </c>
      <c r="E2" s="521" t="s">
        <v>6</v>
      </c>
      <c r="F2" s="537" t="s">
        <v>250</v>
      </c>
      <c r="G2" s="537" t="s">
        <v>175</v>
      </c>
    </row>
    <row r="3" spans="1:7" s="113" customFormat="1">
      <c r="A3" s="522"/>
      <c r="B3" s="522"/>
      <c r="C3" s="522"/>
      <c r="D3" s="522"/>
      <c r="E3" s="522"/>
      <c r="F3" s="538"/>
      <c r="G3" s="538"/>
    </row>
    <row r="4" spans="1:7" s="113" customFormat="1" ht="13">
      <c r="A4" s="21"/>
      <c r="B4" s="21"/>
      <c r="C4" s="493"/>
      <c r="D4" s="21"/>
      <c r="E4" s="494"/>
      <c r="F4" s="492"/>
      <c r="G4" s="492"/>
    </row>
    <row r="5" spans="1:7" ht="13">
      <c r="A5" s="334">
        <v>13</v>
      </c>
      <c r="B5" s="21"/>
      <c r="C5" s="501" t="s">
        <v>630</v>
      </c>
      <c r="D5" s="7"/>
      <c r="E5" s="122"/>
      <c r="F5" s="23"/>
      <c r="G5" s="23"/>
    </row>
    <row r="6" spans="1:7" ht="13">
      <c r="A6" s="334"/>
      <c r="B6" s="21"/>
      <c r="C6" s="501" t="s">
        <v>631</v>
      </c>
      <c r="D6" s="7"/>
      <c r="E6" s="122"/>
      <c r="F6" s="23"/>
      <c r="G6" s="23"/>
    </row>
    <row r="7" spans="1:7" ht="13">
      <c r="A7" s="468"/>
      <c r="B7" s="28"/>
      <c r="C7" s="120"/>
      <c r="D7" s="7"/>
      <c r="E7" s="122"/>
      <c r="F7" s="23"/>
      <c r="G7" s="23"/>
    </row>
    <row r="8" spans="1:7" ht="26">
      <c r="A8" s="468"/>
      <c r="B8" s="28"/>
      <c r="C8" s="295" t="s">
        <v>407</v>
      </c>
      <c r="D8" s="134"/>
      <c r="E8" s="132"/>
      <c r="F8" s="23"/>
      <c r="G8" s="23"/>
    </row>
    <row r="9" spans="1:7" ht="13">
      <c r="A9" s="468"/>
      <c r="B9" s="28"/>
      <c r="C9" s="30"/>
      <c r="D9" s="130"/>
      <c r="E9" s="7"/>
      <c r="F9" s="23"/>
      <c r="G9" s="23"/>
    </row>
    <row r="10" spans="1:7" ht="13">
      <c r="A10" s="468"/>
      <c r="B10" s="28"/>
      <c r="C10" s="121" t="s">
        <v>258</v>
      </c>
      <c r="D10" s="130"/>
      <c r="E10" s="150"/>
      <c r="F10" s="166"/>
      <c r="G10" s="415"/>
    </row>
    <row r="11" spans="1:7" ht="13">
      <c r="A11" s="468"/>
      <c r="B11" s="28"/>
      <c r="C11" s="121"/>
      <c r="D11" s="7"/>
      <c r="E11" s="284"/>
      <c r="F11" s="285"/>
      <c r="G11" s="23"/>
    </row>
    <row r="12" spans="1:7" ht="25">
      <c r="A12" s="467">
        <v>13.1</v>
      </c>
      <c r="B12" s="28"/>
      <c r="C12" s="255" t="s">
        <v>408</v>
      </c>
      <c r="D12" s="134" t="s">
        <v>213</v>
      </c>
      <c r="E12" s="296">
        <v>150</v>
      </c>
      <c r="F12" s="140"/>
      <c r="G12" s="420">
        <f>E12*F12</f>
        <v>0</v>
      </c>
    </row>
    <row r="13" spans="1:7">
      <c r="A13" s="467"/>
      <c r="B13" s="28"/>
      <c r="C13" s="132"/>
      <c r="D13" s="130"/>
      <c r="E13" s="146"/>
      <c r="F13" s="166"/>
      <c r="G13" s="415"/>
    </row>
    <row r="14" spans="1:7">
      <c r="A14" s="467"/>
      <c r="B14" s="28"/>
      <c r="C14" s="121" t="s">
        <v>409</v>
      </c>
      <c r="D14" s="361"/>
      <c r="E14" s="138"/>
      <c r="F14" s="167"/>
      <c r="G14" s="415"/>
    </row>
    <row r="15" spans="1:7">
      <c r="A15" s="467"/>
      <c r="B15" s="28"/>
      <c r="C15" s="121"/>
      <c r="D15" s="130"/>
      <c r="E15" s="7"/>
      <c r="F15" s="23"/>
      <c r="G15" s="279"/>
    </row>
    <row r="16" spans="1:7" ht="25">
      <c r="A16" s="467">
        <v>13.2</v>
      </c>
      <c r="B16" s="28"/>
      <c r="C16" s="441" t="s">
        <v>517</v>
      </c>
      <c r="D16" s="134" t="s">
        <v>213</v>
      </c>
      <c r="E16" s="296">
        <v>1</v>
      </c>
      <c r="F16" s="298"/>
      <c r="G16" s="421" t="s">
        <v>252</v>
      </c>
    </row>
    <row r="17" spans="1:7" ht="13">
      <c r="A17" s="467"/>
      <c r="B17" s="28"/>
      <c r="C17" s="135"/>
      <c r="D17" s="134"/>
      <c r="E17" s="139"/>
      <c r="F17" s="23"/>
      <c r="G17" s="23"/>
    </row>
    <row r="18" spans="1:7">
      <c r="A18" s="193"/>
      <c r="B18" s="28"/>
      <c r="C18" s="290"/>
      <c r="D18" s="130"/>
      <c r="E18" s="146"/>
      <c r="F18" s="166"/>
      <c r="G18" s="415"/>
    </row>
    <row r="19" spans="1:7" ht="13">
      <c r="A19" s="193"/>
      <c r="B19" s="28"/>
      <c r="C19" s="299" t="s">
        <v>632</v>
      </c>
      <c r="D19" s="130"/>
      <c r="E19" s="137"/>
      <c r="F19" s="167"/>
      <c r="G19" s="415"/>
    </row>
    <row r="20" spans="1:7" ht="13">
      <c r="A20" s="193"/>
      <c r="B20" s="28"/>
      <c r="C20" s="299" t="s">
        <v>633</v>
      </c>
      <c r="D20" s="130"/>
      <c r="E20" s="137"/>
      <c r="F20" s="167"/>
      <c r="G20" s="415"/>
    </row>
    <row r="21" spans="1:7" ht="13">
      <c r="A21" s="193"/>
      <c r="B21" s="28"/>
      <c r="C21" s="299" t="s">
        <v>634</v>
      </c>
      <c r="D21" s="130"/>
      <c r="E21" s="137"/>
      <c r="F21" s="167"/>
      <c r="G21" s="415"/>
    </row>
    <row r="22" spans="1:7">
      <c r="A22" s="193"/>
      <c r="B22" s="28"/>
      <c r="C22" s="290"/>
      <c r="D22" s="7"/>
      <c r="E22" s="146"/>
      <c r="F22" s="166"/>
      <c r="G22" s="415"/>
    </row>
    <row r="23" spans="1:7" ht="25">
      <c r="A23" s="193"/>
      <c r="B23" s="28"/>
      <c r="C23" s="255" t="s">
        <v>410</v>
      </c>
      <c r="D23" s="134"/>
      <c r="E23" s="141"/>
      <c r="F23" s="140"/>
      <c r="G23" s="420"/>
    </row>
    <row r="24" spans="1:7">
      <c r="A24" s="193"/>
      <c r="B24" s="28"/>
      <c r="C24" s="290"/>
      <c r="D24" s="134"/>
      <c r="E24" s="146"/>
      <c r="F24" s="166"/>
      <c r="G24" s="415"/>
    </row>
    <row r="25" spans="1:7" ht="25">
      <c r="A25" s="193">
        <v>13.3</v>
      </c>
      <c r="B25" s="28"/>
      <c r="C25" s="294" t="s">
        <v>411</v>
      </c>
      <c r="D25" s="134" t="s">
        <v>213</v>
      </c>
      <c r="E25" s="141">
        <v>150</v>
      </c>
      <c r="F25" s="140"/>
      <c r="G25" s="420">
        <f>E25*F25</f>
        <v>0</v>
      </c>
    </row>
    <row r="26" spans="1:7" ht="13">
      <c r="A26" s="193"/>
      <c r="B26" s="28"/>
      <c r="C26" s="135"/>
      <c r="D26" s="7"/>
      <c r="E26" s="133"/>
      <c r="F26" s="23"/>
      <c r="G26" s="23"/>
    </row>
    <row r="27" spans="1:7" ht="25">
      <c r="A27" s="193"/>
      <c r="B27" s="28"/>
      <c r="C27" s="255" t="s">
        <v>412</v>
      </c>
      <c r="D27" s="134"/>
      <c r="E27" s="146"/>
      <c r="F27" s="166"/>
      <c r="G27" s="413"/>
    </row>
    <row r="28" spans="1:7">
      <c r="A28" s="193"/>
      <c r="B28" s="28"/>
      <c r="C28" s="132"/>
      <c r="D28" s="7"/>
      <c r="E28" s="7"/>
      <c r="F28" s="23"/>
      <c r="G28" s="23"/>
    </row>
    <row r="29" spans="1:7" ht="25">
      <c r="A29" s="467">
        <v>13.4</v>
      </c>
      <c r="B29" s="28"/>
      <c r="C29" s="294" t="s">
        <v>518</v>
      </c>
      <c r="D29" s="130" t="s">
        <v>213</v>
      </c>
      <c r="E29" s="141">
        <v>125</v>
      </c>
      <c r="F29" s="140"/>
      <c r="G29" s="420">
        <f>E29*F29</f>
        <v>0</v>
      </c>
    </row>
    <row r="30" spans="1:7">
      <c r="A30" s="193"/>
      <c r="B30" s="28"/>
      <c r="C30" s="133"/>
      <c r="D30" s="134"/>
      <c r="E30" s="131"/>
      <c r="F30" s="167"/>
      <c r="G30" s="415"/>
    </row>
    <row r="31" spans="1:7" ht="25">
      <c r="A31" s="193"/>
      <c r="B31" s="28"/>
      <c r="C31" s="290" t="s">
        <v>413</v>
      </c>
      <c r="D31" s="7"/>
      <c r="E31" s="126"/>
      <c r="F31" s="23"/>
      <c r="G31" s="23"/>
    </row>
    <row r="32" spans="1:7">
      <c r="A32" s="193"/>
      <c r="B32" s="28"/>
      <c r="C32" s="133"/>
      <c r="D32" s="134"/>
      <c r="E32" s="147"/>
      <c r="F32" s="279"/>
      <c r="G32" s="279"/>
    </row>
    <row r="33" spans="1:7" ht="25">
      <c r="A33" s="193">
        <v>13.5</v>
      </c>
      <c r="B33" s="28"/>
      <c r="C33" s="294" t="s">
        <v>414</v>
      </c>
      <c r="D33" s="7" t="s">
        <v>213</v>
      </c>
      <c r="E33" s="141">
        <v>140</v>
      </c>
      <c r="F33" s="140"/>
      <c r="G33" s="420">
        <f>E33*F33</f>
        <v>0</v>
      </c>
    </row>
    <row r="34" spans="1:7">
      <c r="A34" s="193"/>
      <c r="B34" s="28"/>
      <c r="C34" s="121"/>
      <c r="D34" s="130"/>
      <c r="E34" s="126"/>
      <c r="F34" s="23"/>
      <c r="G34" s="23"/>
    </row>
    <row r="35" spans="1:7" ht="13">
      <c r="A35" s="467"/>
      <c r="B35" s="28"/>
      <c r="C35" s="135"/>
      <c r="D35" s="134"/>
      <c r="E35" s="131"/>
      <c r="F35" s="167"/>
      <c r="G35" s="415"/>
    </row>
    <row r="36" spans="1:7">
      <c r="A36" s="193"/>
      <c r="B36" s="28"/>
      <c r="C36" s="121"/>
      <c r="D36" s="130"/>
      <c r="E36" s="162"/>
      <c r="F36" s="159"/>
      <c r="G36" s="413"/>
    </row>
    <row r="37" spans="1:7">
      <c r="A37" s="193"/>
      <c r="B37" s="28"/>
      <c r="C37" s="290"/>
      <c r="D37" s="130"/>
      <c r="E37" s="35"/>
      <c r="F37" s="23"/>
      <c r="G37" s="23"/>
    </row>
    <row r="38" spans="1:7">
      <c r="A38" s="193"/>
      <c r="B38" s="28"/>
      <c r="C38" s="121"/>
      <c r="D38" s="7"/>
      <c r="E38" s="35"/>
      <c r="F38" s="23"/>
      <c r="G38" s="23"/>
    </row>
    <row r="39" spans="1:7">
      <c r="A39" s="193"/>
      <c r="B39" s="28"/>
      <c r="C39" s="290"/>
      <c r="D39" s="134"/>
      <c r="E39" s="131"/>
      <c r="F39" s="167"/>
      <c r="G39" s="415"/>
    </row>
    <row r="40" spans="1:7">
      <c r="A40" s="28"/>
      <c r="B40" s="28"/>
      <c r="C40" s="121"/>
      <c r="D40" s="7"/>
      <c r="E40" s="35"/>
      <c r="F40" s="23"/>
      <c r="G40" s="23"/>
    </row>
    <row r="41" spans="1:7">
      <c r="A41" s="28"/>
      <c r="B41" s="28"/>
      <c r="C41" s="290"/>
      <c r="D41" s="130"/>
      <c r="E41" s="146"/>
      <c r="F41" s="166"/>
      <c r="G41" s="415"/>
    </row>
    <row r="42" spans="1:7">
      <c r="A42" s="28"/>
      <c r="B42" s="28"/>
      <c r="C42" s="29"/>
      <c r="D42" s="130"/>
      <c r="E42" s="35"/>
      <c r="F42" s="23"/>
      <c r="G42" s="23"/>
    </row>
    <row r="43" spans="1:7">
      <c r="A43" s="28"/>
      <c r="B43" s="28"/>
      <c r="C43" s="121"/>
      <c r="D43" s="130"/>
      <c r="E43" s="150"/>
      <c r="F43" s="166"/>
      <c r="G43" s="415"/>
    </row>
    <row r="44" spans="1:7" ht="13">
      <c r="A44" s="28"/>
      <c r="B44" s="28"/>
      <c r="C44" s="127"/>
      <c r="D44" s="7"/>
      <c r="E44" s="129"/>
      <c r="F44" s="23"/>
      <c r="G44" s="23"/>
    </row>
    <row r="45" spans="1:7">
      <c r="A45" s="28"/>
      <c r="B45" s="28"/>
      <c r="C45" s="115"/>
      <c r="D45" s="130"/>
      <c r="E45" s="146"/>
      <c r="F45" s="166"/>
      <c r="G45" s="415"/>
    </row>
    <row r="46" spans="1:7">
      <c r="A46" s="28"/>
      <c r="B46" s="28"/>
      <c r="C46" s="125"/>
      <c r="D46" s="7"/>
      <c r="E46" s="161"/>
      <c r="F46" s="123"/>
      <c r="G46" s="418"/>
    </row>
    <row r="47" spans="1:7" ht="13">
      <c r="A47" s="334"/>
      <c r="B47" s="28"/>
      <c r="C47" s="286"/>
      <c r="D47" s="7"/>
      <c r="E47" s="129"/>
      <c r="F47" s="123"/>
      <c r="G47" s="413"/>
    </row>
    <row r="48" spans="1:7">
      <c r="A48" s="28"/>
      <c r="B48" s="28"/>
      <c r="C48" s="125"/>
      <c r="D48" s="7"/>
      <c r="E48" s="160"/>
      <c r="F48" s="159"/>
      <c r="G48" s="418"/>
    </row>
    <row r="49" spans="1:7">
      <c r="A49" s="28"/>
      <c r="B49" s="28"/>
      <c r="C49" s="125"/>
      <c r="D49" s="7"/>
      <c r="E49" s="146"/>
      <c r="F49" s="166"/>
      <c r="G49" s="415"/>
    </row>
    <row r="50" spans="1:7">
      <c r="A50" s="28"/>
      <c r="B50" s="28"/>
      <c r="C50" s="125"/>
      <c r="D50" s="7"/>
      <c r="E50" s="160"/>
      <c r="F50" s="159"/>
      <c r="G50" s="413"/>
    </row>
    <row r="51" spans="1:7">
      <c r="A51" s="28"/>
      <c r="B51" s="28"/>
      <c r="C51" s="115"/>
      <c r="D51" s="130"/>
      <c r="E51" s="146"/>
      <c r="F51" s="166"/>
      <c r="G51" s="415"/>
    </row>
    <row r="52" spans="1:7">
      <c r="A52" s="28"/>
      <c r="B52" s="28"/>
      <c r="C52" s="29"/>
      <c r="D52" s="7"/>
      <c r="E52" s="35"/>
      <c r="F52" s="23"/>
      <c r="G52" s="23"/>
    </row>
    <row r="53" spans="1:7" ht="13">
      <c r="A53" s="28"/>
      <c r="B53" s="28"/>
      <c r="C53" s="286"/>
      <c r="D53" s="7"/>
      <c r="E53" s="129"/>
      <c r="F53" s="23"/>
      <c r="G53" s="23"/>
    </row>
    <row r="54" spans="1:7" ht="13">
      <c r="A54" s="28"/>
      <c r="B54" s="28"/>
      <c r="C54" s="286"/>
      <c r="D54" s="7"/>
      <c r="E54" s="129"/>
      <c r="F54" s="23"/>
      <c r="G54" s="23"/>
    </row>
    <row r="55" spans="1:7" ht="13">
      <c r="A55" s="334"/>
      <c r="B55" s="28"/>
      <c r="C55" s="30"/>
      <c r="D55" s="7"/>
      <c r="E55" s="35"/>
      <c r="F55" s="23"/>
      <c r="G55" s="23"/>
    </row>
    <row r="56" spans="1:7">
      <c r="A56" s="28"/>
      <c r="B56" s="28"/>
      <c r="C56" s="121"/>
      <c r="D56" s="7"/>
      <c r="E56" s="160"/>
      <c r="F56" s="159"/>
      <c r="G56" s="418"/>
    </row>
    <row r="57" spans="1:7">
      <c r="A57" s="28"/>
      <c r="B57" s="28"/>
      <c r="C57" s="29"/>
      <c r="D57" s="7"/>
      <c r="E57" s="35"/>
      <c r="F57" s="23"/>
      <c r="G57" s="23"/>
    </row>
    <row r="58" spans="1:7">
      <c r="A58" s="28"/>
      <c r="B58" s="28"/>
      <c r="C58" s="121"/>
      <c r="D58" s="124"/>
      <c r="E58" s="35"/>
      <c r="F58" s="23"/>
      <c r="G58" s="23"/>
    </row>
    <row r="59" spans="1:7">
      <c r="A59" s="28"/>
      <c r="B59" s="28"/>
      <c r="C59" s="121"/>
      <c r="D59" s="124"/>
      <c r="E59" s="35"/>
      <c r="F59" s="23"/>
      <c r="G59" s="23"/>
    </row>
    <row r="60" spans="1:7">
      <c r="A60" s="28"/>
      <c r="B60" s="28"/>
      <c r="C60" s="115"/>
      <c r="D60" s="130"/>
      <c r="E60" s="146"/>
      <c r="F60" s="166"/>
      <c r="G60" s="415"/>
    </row>
    <row r="61" spans="1:7">
      <c r="A61" s="28"/>
      <c r="B61" s="28"/>
      <c r="C61" s="126"/>
      <c r="D61" s="130"/>
      <c r="E61" s="160"/>
      <c r="F61" s="159"/>
      <c r="G61" s="418"/>
    </row>
    <row r="62" spans="1:7">
      <c r="A62" s="28"/>
      <c r="B62" s="28"/>
      <c r="C62" s="126"/>
      <c r="D62" s="130"/>
      <c r="E62" s="160"/>
      <c r="F62" s="159"/>
      <c r="G62" s="418"/>
    </row>
    <row r="63" spans="1:7">
      <c r="A63" s="28"/>
      <c r="B63" s="28"/>
      <c r="C63" s="29"/>
      <c r="D63" s="130"/>
      <c r="E63" s="35"/>
      <c r="F63" s="23"/>
      <c r="G63" s="23"/>
    </row>
    <row r="64" spans="1:7" ht="13">
      <c r="A64" s="28"/>
      <c r="B64" s="28"/>
      <c r="C64" s="127"/>
      <c r="D64" s="7"/>
      <c r="E64" s="35"/>
      <c r="F64" s="23"/>
      <c r="G64" s="23"/>
    </row>
    <row r="65" spans="1:7">
      <c r="A65" s="28"/>
      <c r="B65" s="28"/>
      <c r="C65" s="29"/>
      <c r="D65" s="7"/>
      <c r="E65" s="35"/>
      <c r="F65" s="23"/>
      <c r="G65" s="23"/>
    </row>
    <row r="66" spans="1:7">
      <c r="A66" s="28"/>
      <c r="B66" s="28"/>
      <c r="C66" s="125"/>
      <c r="D66" s="7"/>
      <c r="E66" s="160"/>
      <c r="F66" s="159"/>
      <c r="G66" s="413"/>
    </row>
    <row r="67" spans="1:7" ht="13">
      <c r="A67" s="28"/>
      <c r="B67" s="28"/>
      <c r="C67" s="127"/>
      <c r="D67" s="7"/>
      <c r="E67" s="35"/>
      <c r="F67" s="23"/>
      <c r="G67" s="23"/>
    </row>
    <row r="68" spans="1:7" ht="13">
      <c r="A68" s="28"/>
      <c r="B68" s="28"/>
      <c r="C68" s="127"/>
      <c r="D68" s="7"/>
      <c r="E68" s="35"/>
      <c r="F68" s="23"/>
      <c r="G68" s="23"/>
    </row>
    <row r="69" spans="1:7">
      <c r="A69" s="28"/>
      <c r="B69" s="28"/>
      <c r="C69" s="29"/>
      <c r="D69" s="7"/>
      <c r="E69" s="160"/>
      <c r="F69" s="159"/>
      <c r="G69" s="413"/>
    </row>
    <row r="70" spans="1:7">
      <c r="A70" s="28"/>
      <c r="B70" s="28"/>
      <c r="C70" s="29"/>
      <c r="D70" s="7"/>
      <c r="E70" s="35"/>
      <c r="F70" s="23"/>
      <c r="G70" s="23"/>
    </row>
    <row r="71" spans="1:7">
      <c r="A71" s="28"/>
      <c r="B71" s="28"/>
      <c r="C71" s="29"/>
      <c r="D71" s="7"/>
      <c r="E71" s="35"/>
      <c r="F71" s="23"/>
      <c r="G71" s="23"/>
    </row>
    <row r="72" spans="1:7">
      <c r="A72" s="28"/>
      <c r="B72" s="28"/>
      <c r="C72" s="29"/>
      <c r="D72" s="7"/>
      <c r="E72" s="35"/>
      <c r="F72" s="23"/>
      <c r="G72" s="23"/>
    </row>
    <row r="73" spans="1:7">
      <c r="A73" s="28"/>
      <c r="B73" s="28"/>
      <c r="C73" s="29"/>
      <c r="D73" s="7"/>
      <c r="E73" s="35"/>
      <c r="F73" s="23"/>
      <c r="G73" s="23"/>
    </row>
    <row r="74" spans="1:7">
      <c r="A74" s="28"/>
      <c r="B74" s="28"/>
      <c r="C74" s="29"/>
      <c r="D74" s="7"/>
      <c r="E74" s="35"/>
      <c r="F74" s="23"/>
      <c r="G74" s="23"/>
    </row>
    <row r="75" spans="1:7">
      <c r="A75" s="28"/>
      <c r="B75" s="28"/>
      <c r="C75" s="29"/>
      <c r="D75" s="7"/>
      <c r="E75" s="35"/>
      <c r="F75" s="23"/>
      <c r="G75" s="23"/>
    </row>
    <row r="76" spans="1:7">
      <c r="A76" s="28"/>
      <c r="B76" s="28"/>
      <c r="C76" s="29"/>
      <c r="D76" s="7"/>
      <c r="E76" s="35"/>
      <c r="F76" s="23"/>
      <c r="G76" s="23"/>
    </row>
    <row r="77" spans="1:7">
      <c r="A77" s="28"/>
      <c r="B77" s="28"/>
      <c r="C77" s="29"/>
      <c r="D77" s="7"/>
      <c r="E77" s="35"/>
      <c r="F77" s="23"/>
      <c r="G77" s="23"/>
    </row>
    <row r="78" spans="1:7">
      <c r="A78" s="28"/>
      <c r="B78" s="28"/>
      <c r="C78" s="29"/>
      <c r="D78" s="7"/>
      <c r="E78" s="35"/>
      <c r="F78" s="23"/>
      <c r="G78" s="23"/>
    </row>
    <row r="79" spans="1:7">
      <c r="A79" s="28"/>
      <c r="B79" s="28"/>
      <c r="C79" s="29"/>
      <c r="D79" s="7"/>
      <c r="E79" s="35"/>
      <c r="F79" s="23"/>
      <c r="G79" s="23"/>
    </row>
    <row r="80" spans="1:7" ht="13">
      <c r="A80" s="44" t="s">
        <v>430</v>
      </c>
      <c r="B80" s="47"/>
      <c r="C80" s="53"/>
      <c r="D80" s="47"/>
      <c r="E80" s="47"/>
      <c r="F80" s="54"/>
      <c r="G80" s="402"/>
    </row>
    <row r="258" spans="1:2">
      <c r="A258" s="38">
        <v>1.79</v>
      </c>
      <c r="B258" s="38" t="s">
        <v>205</v>
      </c>
    </row>
  </sheetData>
  <mergeCells count="7">
    <mergeCell ref="G2:G3"/>
    <mergeCell ref="A2:A3"/>
    <mergeCell ref="B2:B3"/>
    <mergeCell ref="C2:C3"/>
    <mergeCell ref="D2:D3"/>
    <mergeCell ref="E2:E3"/>
    <mergeCell ref="F2:F3"/>
  </mergeCells>
  <conditionalFormatting sqref="E12 G12:G14">
    <cfRule type="cellIs" dxfId="108" priority="65" stopIfTrue="1" operator="lessThan">
      <formula>0.005</formula>
    </cfRule>
  </conditionalFormatting>
  <conditionalFormatting sqref="E14">
    <cfRule type="cellIs" dxfId="107" priority="85" stopIfTrue="1" operator="lessThan">
      <formula>0.005</formula>
    </cfRule>
  </conditionalFormatting>
  <conditionalFormatting sqref="E16">
    <cfRule type="cellIs" dxfId="106" priority="64" stopIfTrue="1" operator="lessThan">
      <formula>0.005</formula>
    </cfRule>
  </conditionalFormatting>
  <conditionalFormatting sqref="E23">
    <cfRule type="cellIs" dxfId="105" priority="62" stopIfTrue="1" operator="lessThan">
      <formula>0.005</formula>
    </cfRule>
  </conditionalFormatting>
  <conditionalFormatting sqref="E25">
    <cfRule type="cellIs" dxfId="104" priority="60" stopIfTrue="1" operator="lessThan">
      <formula>0.005</formula>
    </cfRule>
  </conditionalFormatting>
  <conditionalFormatting sqref="E29:E30">
    <cfRule type="cellIs" dxfId="103" priority="57" stopIfTrue="1" operator="lessThan">
      <formula>0.005</formula>
    </cfRule>
  </conditionalFormatting>
  <conditionalFormatting sqref="E33">
    <cfRule type="cellIs" dxfId="102" priority="55" stopIfTrue="1" operator="lessThan">
      <formula>0.005</formula>
    </cfRule>
  </conditionalFormatting>
  <conditionalFormatting sqref="E35">
    <cfRule type="cellIs" dxfId="101" priority="71" stopIfTrue="1" operator="lessThan">
      <formula>0.005</formula>
    </cfRule>
  </conditionalFormatting>
  <conditionalFormatting sqref="E39">
    <cfRule type="cellIs" dxfId="100" priority="66" stopIfTrue="1" operator="lessThan">
      <formula>0.005</formula>
    </cfRule>
  </conditionalFormatting>
  <conditionalFormatting sqref="G10">
    <cfRule type="cellIs" dxfId="99" priority="101" stopIfTrue="1" operator="lessThan">
      <formula>0.005</formula>
    </cfRule>
  </conditionalFormatting>
  <conditionalFormatting sqref="G16">
    <cfRule type="cellIs" dxfId="98" priority="63" stopIfTrue="1" operator="lessThan">
      <formula>0.005</formula>
    </cfRule>
  </conditionalFormatting>
  <conditionalFormatting sqref="G18:G25">
    <cfRule type="cellIs" dxfId="97" priority="59" stopIfTrue="1" operator="lessThan">
      <formula>0.005</formula>
    </cfRule>
  </conditionalFormatting>
  <conditionalFormatting sqref="G29:G30">
    <cfRule type="cellIs" dxfId="96" priority="58" stopIfTrue="1" operator="lessThan">
      <formula>0.005</formula>
    </cfRule>
  </conditionalFormatting>
  <conditionalFormatting sqref="G33">
    <cfRule type="cellIs" dxfId="95" priority="56" stopIfTrue="1" operator="lessThan">
      <formula>0.005</formula>
    </cfRule>
  </conditionalFormatting>
  <conditionalFormatting sqref="G35">
    <cfRule type="cellIs" dxfId="94" priority="69" stopIfTrue="1" operator="lessThan">
      <formula>0.005</formula>
    </cfRule>
  </conditionalFormatting>
  <conditionalFormatting sqref="G39">
    <cfRule type="cellIs" dxfId="93" priority="67" stopIfTrue="1" operator="lessThan">
      <formula>0.005</formula>
    </cfRule>
  </conditionalFormatting>
  <conditionalFormatting sqref="G41">
    <cfRule type="cellIs" dxfId="92" priority="94" stopIfTrue="1" operator="lessThan">
      <formula>0.005</formula>
    </cfRule>
  </conditionalFormatting>
  <conditionalFormatting sqref="G43">
    <cfRule type="cellIs" dxfId="91" priority="93" stopIfTrue="1" operator="lessThan">
      <formula>0.005</formula>
    </cfRule>
  </conditionalFormatting>
  <conditionalFormatting sqref="G45:G46">
    <cfRule type="cellIs" dxfId="90" priority="92" stopIfTrue="1" operator="lessThan">
      <formula>0.005</formula>
    </cfRule>
  </conditionalFormatting>
  <conditionalFormatting sqref="G48:G49">
    <cfRule type="cellIs" dxfId="89" priority="91" stopIfTrue="1" operator="lessThan">
      <formula>0.005</formula>
    </cfRule>
  </conditionalFormatting>
  <conditionalFormatting sqref="G51">
    <cfRule type="cellIs" dxfId="88" priority="90" stopIfTrue="1" operator="lessThan">
      <formula>0.005</formula>
    </cfRule>
  </conditionalFormatting>
  <conditionalFormatting sqref="G56">
    <cfRule type="cellIs" dxfId="87" priority="103" stopIfTrue="1" operator="lessThan">
      <formula>0.005</formula>
    </cfRule>
  </conditionalFormatting>
  <conditionalFormatting sqref="G60:G62">
    <cfRule type="cellIs" dxfId="86" priority="89" stopIfTrue="1" operator="lessThan">
      <formula>0.005</formula>
    </cfRule>
  </conditionalFormatting>
  <dataValidations disablePrompts="1" count="1">
    <dataValidation type="custom" allowBlank="1" showInputMessage="1" showErrorMessage="1" errorTitle="Invalid rate" error="A value with an invalid decimal part_x000a_was entered." sqref="F18:F21 F39 F14 F35 F30" xr:uid="{B85ADB28-4DAC-4C60-AFF5-8E70B74EB95F}">
      <formula1>(F14)-TRUNC(F14,2)=0</formula1>
    </dataValidation>
  </dataValidations>
  <printOptions verticalCentered="1"/>
  <pageMargins left="0.70866141732283472" right="0.70866141732283472" top="0.74803149606299213" bottom="0.74803149606299213" header="0.31496062992125984" footer="0.31496062992125984"/>
  <pageSetup paperSize="9" scale="65" firstPageNumber="105" orientation="portrait" r:id="rId1"/>
  <headerFooter alignWithMargins="0">
    <oddHeader xml:space="preserve">&amp;LNALA LOCAL MUNICIPALITY
CONTRACT No. NLM/TS/014/24-25
C2.2: BILL OF QUANTITIES&amp;RSECTION 13: 3400 PAVEMENT LAYERS
</oddHeader>
    <oddFooter>&amp;C&amp;P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28E891-95CF-42E0-A6E2-B549F302D5E6}">
  <sheetPr codeName="Sheet10">
    <tabColor theme="3"/>
  </sheetPr>
  <dimension ref="A1:G258"/>
  <sheetViews>
    <sheetView showZeros="0" view="pageBreakPreview" zoomScale="80" zoomScaleNormal="100" zoomScaleSheetLayoutView="80" zoomScalePageLayoutView="70" workbookViewId="0">
      <selection activeCell="E40" sqref="E40"/>
    </sheetView>
  </sheetViews>
  <sheetFormatPr defaultColWidth="9.1796875" defaultRowHeight="12.5"/>
  <cols>
    <col min="1" max="1" width="10.54296875" style="37" customWidth="1"/>
    <col min="2" max="2" width="15.54296875" style="38" customWidth="1"/>
    <col min="3" max="3" width="50.54296875" style="39" customWidth="1"/>
    <col min="4" max="4" width="10.54296875" style="40" customWidth="1"/>
    <col min="5" max="5" width="13.54296875" style="40" customWidth="1"/>
    <col min="6" max="7" width="15.54296875" style="41" customWidth="1"/>
    <col min="8" max="16384" width="9.1796875" style="1"/>
  </cols>
  <sheetData>
    <row r="1" spans="1:7">
      <c r="G1" s="384"/>
    </row>
    <row r="2" spans="1:7" s="113" customFormat="1">
      <c r="A2" s="521" t="s">
        <v>2</v>
      </c>
      <c r="B2" s="521" t="s">
        <v>3</v>
      </c>
      <c r="C2" s="521" t="s">
        <v>4</v>
      </c>
      <c r="D2" s="521" t="s">
        <v>5</v>
      </c>
      <c r="E2" s="521" t="s">
        <v>6</v>
      </c>
      <c r="F2" s="537" t="s">
        <v>250</v>
      </c>
      <c r="G2" s="537" t="s">
        <v>175</v>
      </c>
    </row>
    <row r="3" spans="1:7" s="113" customFormat="1">
      <c r="A3" s="522"/>
      <c r="B3" s="522"/>
      <c r="C3" s="522"/>
      <c r="D3" s="522"/>
      <c r="E3" s="522"/>
      <c r="F3" s="538"/>
      <c r="G3" s="538"/>
    </row>
    <row r="4" spans="1:7" s="113" customFormat="1" ht="13">
      <c r="A4" s="21"/>
      <c r="B4" s="21"/>
      <c r="C4" s="493"/>
      <c r="D4" s="21"/>
      <c r="E4" s="494"/>
      <c r="F4" s="492"/>
      <c r="G4" s="492"/>
    </row>
    <row r="5" spans="1:7" ht="13">
      <c r="A5" s="21">
        <v>14</v>
      </c>
      <c r="B5" s="21"/>
      <c r="C5" s="135" t="s">
        <v>596</v>
      </c>
      <c r="D5" s="361"/>
      <c r="E5" s="133"/>
      <c r="F5" s="23"/>
      <c r="G5" s="23"/>
    </row>
    <row r="6" spans="1:7" ht="13">
      <c r="A6" s="144"/>
      <c r="B6" s="28"/>
      <c r="C6" s="295"/>
      <c r="D6" s="134"/>
      <c r="E6" s="132"/>
      <c r="F6" s="23"/>
      <c r="G6" s="23"/>
    </row>
    <row r="7" spans="1:7" ht="13">
      <c r="A7" s="467"/>
      <c r="B7" s="28"/>
      <c r="C7" s="135" t="s">
        <v>259</v>
      </c>
      <c r="D7" s="134"/>
      <c r="E7" s="139"/>
      <c r="F7" s="23"/>
      <c r="G7" s="23"/>
    </row>
    <row r="8" spans="1:7">
      <c r="A8" s="467"/>
      <c r="B8" s="28"/>
      <c r="C8" s="121"/>
      <c r="D8" s="134"/>
      <c r="E8" s="150"/>
      <c r="F8" s="166"/>
      <c r="G8" s="415"/>
    </row>
    <row r="9" spans="1:7">
      <c r="A9" s="467">
        <v>14.1</v>
      </c>
      <c r="B9" s="28"/>
      <c r="C9" s="132" t="s">
        <v>519</v>
      </c>
      <c r="D9" s="130" t="s">
        <v>213</v>
      </c>
      <c r="E9" s="137">
        <v>1</v>
      </c>
      <c r="F9" s="167"/>
      <c r="G9" s="415" t="s">
        <v>252</v>
      </c>
    </row>
    <row r="10" spans="1:7">
      <c r="A10" s="467"/>
      <c r="B10" s="28"/>
      <c r="C10" s="255"/>
      <c r="D10" s="7"/>
      <c r="E10" s="296"/>
      <c r="F10" s="140"/>
      <c r="G10" s="420"/>
    </row>
    <row r="11" spans="1:7">
      <c r="A11" s="467">
        <v>14.2</v>
      </c>
      <c r="B11" s="28"/>
      <c r="C11" s="132" t="s">
        <v>520</v>
      </c>
      <c r="D11" s="134" t="s">
        <v>213</v>
      </c>
      <c r="E11" s="136">
        <f>1050*1.05*0.15</f>
        <v>165.375</v>
      </c>
      <c r="F11" s="167"/>
      <c r="G11" s="415">
        <f>E11*F11</f>
        <v>0</v>
      </c>
    </row>
    <row r="12" spans="1:7">
      <c r="A12" s="467"/>
      <c r="B12" s="28"/>
      <c r="C12" s="121"/>
      <c r="D12" s="7"/>
      <c r="E12" s="138"/>
      <c r="F12" s="167"/>
      <c r="G12" s="415"/>
    </row>
    <row r="13" spans="1:7" ht="13">
      <c r="A13" s="467"/>
      <c r="B13" s="28"/>
      <c r="C13" s="128" t="s">
        <v>260</v>
      </c>
      <c r="D13" s="134"/>
      <c r="E13" s="7"/>
      <c r="F13" s="23"/>
      <c r="G13" s="279"/>
    </row>
    <row r="14" spans="1:7">
      <c r="A14" s="467"/>
      <c r="B14" s="28"/>
      <c r="C14" s="297"/>
      <c r="D14" s="7"/>
      <c r="E14" s="296"/>
      <c r="F14" s="298"/>
      <c r="G14" s="421"/>
    </row>
    <row r="15" spans="1:7">
      <c r="A15" s="467">
        <v>14.3</v>
      </c>
      <c r="B15" s="28"/>
      <c r="C15" s="132" t="s">
        <v>521</v>
      </c>
      <c r="D15" s="130" t="s">
        <v>254</v>
      </c>
      <c r="E15" s="136">
        <v>9</v>
      </c>
      <c r="F15" s="167"/>
      <c r="G15" s="415">
        <f>E15*F15</f>
        <v>0</v>
      </c>
    </row>
    <row r="16" spans="1:7">
      <c r="A16" s="261"/>
      <c r="B16" s="28"/>
      <c r="C16" s="290"/>
      <c r="D16" s="134"/>
      <c r="E16" s="146"/>
      <c r="F16" s="166"/>
      <c r="G16" s="415"/>
    </row>
    <row r="17" spans="1:7" ht="13">
      <c r="A17" s="261"/>
      <c r="B17" s="28"/>
      <c r="C17" s="299"/>
      <c r="D17" s="134"/>
      <c r="E17" s="137"/>
      <c r="F17" s="167"/>
      <c r="G17" s="415"/>
    </row>
    <row r="18" spans="1:7" ht="13">
      <c r="A18" s="293"/>
      <c r="B18" s="28"/>
      <c r="C18" s="290"/>
      <c r="D18" s="7"/>
      <c r="E18" s="146"/>
      <c r="F18" s="166"/>
      <c r="G18" s="415"/>
    </row>
    <row r="19" spans="1:7" ht="13">
      <c r="A19" s="293"/>
      <c r="B19" s="28"/>
      <c r="C19" s="255"/>
      <c r="D19" s="134"/>
      <c r="E19" s="141"/>
      <c r="F19" s="140"/>
      <c r="G19" s="420"/>
    </row>
    <row r="20" spans="1:7" ht="13">
      <c r="A20" s="293"/>
      <c r="B20" s="28"/>
      <c r="C20" s="290"/>
      <c r="D20" s="134"/>
      <c r="E20" s="146"/>
      <c r="F20" s="166"/>
      <c r="G20" s="415"/>
    </row>
    <row r="21" spans="1:7" ht="13">
      <c r="A21" s="293"/>
      <c r="B21" s="28"/>
      <c r="C21" s="294"/>
      <c r="D21" s="134"/>
      <c r="E21" s="141"/>
      <c r="F21" s="140"/>
      <c r="G21" s="420"/>
    </row>
    <row r="22" spans="1:7" ht="13">
      <c r="A22" s="293"/>
      <c r="B22" s="28"/>
      <c r="C22" s="290"/>
      <c r="D22" s="130"/>
      <c r="E22" s="146"/>
      <c r="F22" s="166"/>
      <c r="G22" s="415"/>
    </row>
    <row r="23" spans="1:7" ht="13">
      <c r="A23" s="293"/>
      <c r="B23" s="28"/>
      <c r="C23" s="135"/>
      <c r="D23" s="7"/>
      <c r="E23" s="133"/>
      <c r="F23" s="23"/>
      <c r="G23" s="23"/>
    </row>
    <row r="24" spans="1:7" ht="13">
      <c r="A24" s="293"/>
      <c r="B24" s="28"/>
      <c r="C24" s="255"/>
      <c r="D24" s="134"/>
      <c r="E24" s="146"/>
      <c r="F24" s="166"/>
      <c r="G24" s="413"/>
    </row>
    <row r="25" spans="1:7" ht="13">
      <c r="A25" s="293"/>
      <c r="B25" s="28"/>
      <c r="C25" s="132"/>
      <c r="D25" s="7"/>
      <c r="E25" s="7"/>
      <c r="F25" s="23"/>
      <c r="G25" s="23"/>
    </row>
    <row r="26" spans="1:7" ht="13">
      <c r="A26" s="144"/>
      <c r="B26" s="28"/>
      <c r="C26" s="294"/>
      <c r="D26" s="130"/>
      <c r="E26" s="141"/>
      <c r="F26" s="140"/>
      <c r="G26" s="420"/>
    </row>
    <row r="27" spans="1:7" ht="13">
      <c r="A27" s="293"/>
      <c r="B27" s="28"/>
      <c r="C27" s="133"/>
      <c r="D27" s="134"/>
      <c r="E27" s="131"/>
      <c r="F27" s="167"/>
      <c r="G27" s="415"/>
    </row>
    <row r="28" spans="1:7" ht="13">
      <c r="A28" s="293"/>
      <c r="B28" s="28"/>
      <c r="C28" s="290"/>
      <c r="D28" s="7"/>
      <c r="E28" s="126"/>
      <c r="F28" s="23"/>
      <c r="G28" s="23"/>
    </row>
    <row r="29" spans="1:7" ht="13">
      <c r="A29" s="293"/>
      <c r="B29" s="28"/>
      <c r="C29" s="133"/>
      <c r="D29" s="134"/>
      <c r="E29" s="147"/>
      <c r="F29" s="279"/>
      <c r="G29" s="279"/>
    </row>
    <row r="30" spans="1:7" ht="13">
      <c r="A30" s="293"/>
      <c r="B30" s="28"/>
      <c r="C30" s="294"/>
      <c r="D30" s="7"/>
      <c r="E30" s="141"/>
      <c r="F30" s="140"/>
      <c r="G30" s="420"/>
    </row>
    <row r="31" spans="1:7" ht="13">
      <c r="A31" s="293"/>
      <c r="B31" s="28"/>
      <c r="C31" s="121"/>
      <c r="D31" s="130"/>
      <c r="E31" s="126"/>
      <c r="F31" s="23"/>
      <c r="G31" s="23"/>
    </row>
    <row r="32" spans="1:7" ht="13">
      <c r="A32" s="144"/>
      <c r="B32" s="28"/>
      <c r="C32" s="135"/>
      <c r="D32" s="134"/>
      <c r="E32" s="131"/>
      <c r="F32" s="167"/>
      <c r="G32" s="415"/>
    </row>
    <row r="33" spans="1:7" ht="13">
      <c r="A33" s="293"/>
      <c r="B33" s="28"/>
      <c r="C33" s="121"/>
      <c r="D33" s="130"/>
      <c r="E33" s="162"/>
      <c r="F33" s="159"/>
      <c r="G33" s="413"/>
    </row>
    <row r="34" spans="1:7">
      <c r="A34" s="24"/>
      <c r="B34" s="28"/>
      <c r="C34" s="290"/>
      <c r="D34" s="130"/>
      <c r="E34" s="35"/>
      <c r="F34" s="23"/>
      <c r="G34" s="23"/>
    </row>
    <row r="35" spans="1:7">
      <c r="A35" s="24"/>
      <c r="B35" s="28"/>
      <c r="C35" s="121"/>
      <c r="D35" s="7"/>
      <c r="E35" s="35"/>
      <c r="F35" s="23"/>
      <c r="G35" s="23"/>
    </row>
    <row r="36" spans="1:7">
      <c r="A36" s="24"/>
      <c r="B36" s="28"/>
      <c r="C36" s="290"/>
      <c r="D36" s="134"/>
      <c r="E36" s="131"/>
      <c r="F36" s="167"/>
      <c r="G36" s="415"/>
    </row>
    <row r="37" spans="1:7">
      <c r="A37" s="24"/>
      <c r="B37" s="28"/>
      <c r="C37" s="121"/>
      <c r="D37" s="7"/>
      <c r="E37" s="35"/>
      <c r="F37" s="23"/>
      <c r="G37" s="23"/>
    </row>
    <row r="38" spans="1:7">
      <c r="A38" s="24"/>
      <c r="B38" s="28"/>
      <c r="C38" s="290"/>
      <c r="D38" s="130"/>
      <c r="E38" s="146"/>
      <c r="F38" s="166"/>
      <c r="G38" s="415"/>
    </row>
    <row r="39" spans="1:7">
      <c r="A39" s="24"/>
      <c r="B39" s="28"/>
      <c r="C39" s="29"/>
      <c r="D39" s="130"/>
      <c r="E39" s="35"/>
      <c r="F39" s="23"/>
      <c r="G39" s="23"/>
    </row>
    <row r="40" spans="1:7">
      <c r="A40" s="24"/>
      <c r="B40" s="28"/>
      <c r="C40" s="121"/>
      <c r="D40" s="130"/>
      <c r="E40" s="150"/>
      <c r="F40" s="166"/>
      <c r="G40" s="415"/>
    </row>
    <row r="41" spans="1:7" ht="13">
      <c r="A41" s="24"/>
      <c r="B41" s="28"/>
      <c r="C41" s="127"/>
      <c r="D41" s="7"/>
      <c r="E41" s="129"/>
      <c r="F41" s="23"/>
      <c r="G41" s="23"/>
    </row>
    <row r="42" spans="1:7">
      <c r="A42" s="24"/>
      <c r="B42" s="28"/>
      <c r="C42" s="115"/>
      <c r="D42" s="130"/>
      <c r="E42" s="146"/>
      <c r="F42" s="166"/>
      <c r="G42" s="415"/>
    </row>
    <row r="43" spans="1:7">
      <c r="A43" s="24"/>
      <c r="B43" s="28"/>
      <c r="C43" s="125"/>
      <c r="D43" s="7"/>
      <c r="E43" s="161"/>
      <c r="F43" s="123"/>
      <c r="G43" s="418"/>
    </row>
    <row r="44" spans="1:7" ht="13">
      <c r="A44" s="293"/>
      <c r="B44" s="28"/>
      <c r="C44" s="286"/>
      <c r="D44" s="7"/>
      <c r="E44" s="129"/>
      <c r="F44" s="123"/>
      <c r="G44" s="413"/>
    </row>
    <row r="45" spans="1:7">
      <c r="A45" s="24"/>
      <c r="B45" s="28"/>
      <c r="C45" s="125"/>
      <c r="D45" s="7"/>
      <c r="E45" s="160"/>
      <c r="F45" s="159"/>
      <c r="G45" s="418"/>
    </row>
    <row r="46" spans="1:7">
      <c r="A46" s="24"/>
      <c r="B46" s="28"/>
      <c r="C46" s="125"/>
      <c r="D46" s="7"/>
      <c r="E46" s="146"/>
      <c r="F46" s="166"/>
      <c r="G46" s="415"/>
    </row>
    <row r="47" spans="1:7">
      <c r="A47" s="24"/>
      <c r="B47" s="28"/>
      <c r="C47" s="125"/>
      <c r="D47" s="7"/>
      <c r="E47" s="160"/>
      <c r="F47" s="159"/>
      <c r="G47" s="413"/>
    </row>
    <row r="48" spans="1:7">
      <c r="A48" s="24"/>
      <c r="B48" s="28"/>
      <c r="C48" s="115"/>
      <c r="D48" s="130"/>
      <c r="E48" s="146"/>
      <c r="F48" s="166"/>
      <c r="G48" s="415"/>
    </row>
    <row r="49" spans="1:7">
      <c r="A49" s="24"/>
      <c r="B49" s="28"/>
      <c r="C49" s="29"/>
      <c r="D49" s="7"/>
      <c r="E49" s="35"/>
      <c r="F49" s="23"/>
      <c r="G49" s="23"/>
    </row>
    <row r="50" spans="1:7" ht="13">
      <c r="A50" s="24"/>
      <c r="B50" s="28"/>
      <c r="C50" s="286"/>
      <c r="D50" s="7"/>
      <c r="E50" s="129"/>
      <c r="F50" s="23"/>
      <c r="G50" s="23"/>
    </row>
    <row r="51" spans="1:7" ht="13">
      <c r="A51" s="293"/>
      <c r="B51" s="28"/>
      <c r="C51" s="30"/>
      <c r="D51" s="7"/>
      <c r="E51" s="35"/>
      <c r="F51" s="23"/>
      <c r="G51" s="23"/>
    </row>
    <row r="52" spans="1:7">
      <c r="A52" s="24"/>
      <c r="B52" s="28"/>
      <c r="C52" s="121"/>
      <c r="D52" s="7"/>
      <c r="E52" s="160"/>
      <c r="F52" s="159"/>
      <c r="G52" s="418"/>
    </row>
    <row r="53" spans="1:7">
      <c r="A53" s="24"/>
      <c r="B53" s="28"/>
      <c r="C53" s="29"/>
      <c r="D53" s="7"/>
      <c r="E53" s="35"/>
      <c r="F53" s="23"/>
      <c r="G53" s="23"/>
    </row>
    <row r="54" spans="1:7">
      <c r="A54" s="24"/>
      <c r="B54" s="28"/>
      <c r="C54" s="121"/>
      <c r="D54" s="124"/>
      <c r="E54" s="35"/>
      <c r="F54" s="23"/>
      <c r="G54" s="23"/>
    </row>
    <row r="55" spans="1:7">
      <c r="A55" s="24"/>
      <c r="B55" s="28"/>
      <c r="C55" s="115"/>
      <c r="D55" s="130"/>
      <c r="E55" s="146"/>
      <c r="F55" s="166"/>
      <c r="G55" s="415"/>
    </row>
    <row r="56" spans="1:7">
      <c r="A56" s="24"/>
      <c r="B56" s="28"/>
      <c r="C56" s="126"/>
      <c r="D56" s="130"/>
      <c r="E56" s="160"/>
      <c r="F56" s="159"/>
      <c r="G56" s="418"/>
    </row>
    <row r="57" spans="1:7">
      <c r="A57" s="24"/>
      <c r="B57" s="28"/>
      <c r="C57" s="29"/>
      <c r="D57" s="130"/>
      <c r="E57" s="35"/>
      <c r="F57" s="23"/>
      <c r="G57" s="23"/>
    </row>
    <row r="58" spans="1:7" ht="13">
      <c r="A58" s="24"/>
      <c r="B58" s="28"/>
      <c r="C58" s="127"/>
      <c r="D58" s="7"/>
      <c r="E58" s="35"/>
      <c r="F58" s="23"/>
      <c r="G58" s="23"/>
    </row>
    <row r="59" spans="1:7">
      <c r="A59" s="24"/>
      <c r="B59" s="28"/>
      <c r="C59" s="29"/>
      <c r="D59" s="7"/>
      <c r="E59" s="35"/>
      <c r="F59" s="23"/>
      <c r="G59" s="23"/>
    </row>
    <row r="60" spans="1:7">
      <c r="A60" s="24"/>
      <c r="B60" s="28"/>
      <c r="C60" s="125"/>
      <c r="D60" s="7"/>
      <c r="E60" s="160"/>
      <c r="F60" s="159"/>
      <c r="G60" s="413"/>
    </row>
    <row r="61" spans="1:7">
      <c r="A61" s="24"/>
      <c r="B61" s="28"/>
      <c r="C61" s="29"/>
      <c r="D61" s="7"/>
      <c r="E61" s="35"/>
      <c r="F61" s="23"/>
      <c r="G61" s="23"/>
    </row>
    <row r="62" spans="1:7" ht="13">
      <c r="A62" s="24"/>
      <c r="B62" s="28"/>
      <c r="C62" s="127"/>
      <c r="D62" s="7"/>
      <c r="E62" s="35"/>
      <c r="F62" s="23"/>
      <c r="G62" s="23"/>
    </row>
    <row r="63" spans="1:7">
      <c r="A63" s="28"/>
      <c r="B63" s="28"/>
      <c r="C63" s="29"/>
      <c r="D63" s="7"/>
      <c r="E63" s="160"/>
      <c r="F63" s="159"/>
      <c r="G63" s="413"/>
    </row>
    <row r="64" spans="1:7">
      <c r="A64" s="28"/>
      <c r="B64" s="28"/>
      <c r="C64" s="29"/>
      <c r="D64" s="7"/>
      <c r="E64" s="35"/>
      <c r="F64" s="23"/>
      <c r="G64" s="23"/>
    </row>
    <row r="65" spans="1:7">
      <c r="A65" s="28"/>
      <c r="B65" s="28"/>
      <c r="C65" s="29"/>
      <c r="D65" s="7"/>
      <c r="E65" s="35"/>
      <c r="F65" s="23"/>
      <c r="G65" s="23"/>
    </row>
    <row r="66" spans="1:7">
      <c r="A66" s="28"/>
      <c r="B66" s="28"/>
      <c r="C66" s="29"/>
      <c r="D66" s="7"/>
      <c r="E66" s="35"/>
      <c r="F66" s="23"/>
      <c r="G66" s="23"/>
    </row>
    <row r="67" spans="1:7">
      <c r="A67" s="28"/>
      <c r="B67" s="28"/>
      <c r="C67" s="29"/>
      <c r="D67" s="7"/>
      <c r="E67" s="35"/>
      <c r="F67" s="23"/>
      <c r="G67" s="23"/>
    </row>
    <row r="68" spans="1:7">
      <c r="A68" s="28"/>
      <c r="B68" s="28"/>
      <c r="C68" s="29"/>
      <c r="D68" s="7"/>
      <c r="E68" s="35"/>
      <c r="F68" s="23"/>
      <c r="G68" s="23"/>
    </row>
    <row r="69" spans="1:7">
      <c r="A69" s="28"/>
      <c r="B69" s="28"/>
      <c r="C69" s="29"/>
      <c r="D69" s="7"/>
      <c r="E69" s="35"/>
      <c r="F69" s="23"/>
      <c r="G69" s="23"/>
    </row>
    <row r="70" spans="1:7">
      <c r="A70" s="28"/>
      <c r="B70" s="28"/>
      <c r="C70" s="29"/>
      <c r="D70" s="7"/>
      <c r="E70" s="35"/>
      <c r="F70" s="23"/>
      <c r="G70" s="23"/>
    </row>
    <row r="71" spans="1:7">
      <c r="A71" s="28"/>
      <c r="B71" s="28"/>
      <c r="C71" s="29"/>
      <c r="D71" s="7"/>
      <c r="E71" s="35"/>
      <c r="F71" s="23"/>
      <c r="G71" s="23"/>
    </row>
    <row r="72" spans="1:7">
      <c r="A72" s="28"/>
      <c r="B72" s="28"/>
      <c r="C72" s="29"/>
      <c r="D72" s="7"/>
      <c r="E72" s="35"/>
      <c r="F72" s="23"/>
      <c r="G72" s="23"/>
    </row>
    <row r="73" spans="1:7">
      <c r="A73" s="28"/>
      <c r="B73" s="28"/>
      <c r="C73" s="29"/>
      <c r="D73" s="7"/>
      <c r="E73" s="35"/>
      <c r="F73" s="23"/>
      <c r="G73" s="23"/>
    </row>
    <row r="74" spans="1:7">
      <c r="A74" s="28"/>
      <c r="B74" s="28"/>
      <c r="C74" s="29"/>
      <c r="D74" s="7"/>
      <c r="E74" s="35"/>
      <c r="F74" s="23"/>
      <c r="G74" s="23"/>
    </row>
    <row r="75" spans="1:7">
      <c r="A75" s="28"/>
      <c r="B75" s="28"/>
      <c r="C75" s="29"/>
      <c r="D75" s="7"/>
      <c r="E75" s="35"/>
      <c r="F75" s="23"/>
      <c r="G75" s="23"/>
    </row>
    <row r="76" spans="1:7">
      <c r="A76" s="28"/>
      <c r="B76" s="28"/>
      <c r="C76" s="29"/>
      <c r="D76" s="7"/>
      <c r="E76" s="35"/>
      <c r="F76" s="23"/>
      <c r="G76" s="23"/>
    </row>
    <row r="77" spans="1:7">
      <c r="A77" s="28"/>
      <c r="B77" s="28"/>
      <c r="C77" s="29"/>
      <c r="D77" s="7"/>
      <c r="E77" s="35"/>
      <c r="F77" s="23"/>
      <c r="G77" s="23"/>
    </row>
    <row r="78" spans="1:7">
      <c r="A78" s="28"/>
      <c r="B78" s="28"/>
      <c r="C78" s="29"/>
      <c r="D78" s="7"/>
      <c r="E78" s="35"/>
      <c r="F78" s="23"/>
      <c r="G78" s="23"/>
    </row>
    <row r="79" spans="1:7">
      <c r="A79" s="28"/>
      <c r="B79" s="28"/>
      <c r="C79" s="29"/>
      <c r="D79" s="7"/>
      <c r="E79" s="35"/>
      <c r="F79" s="23"/>
      <c r="G79" s="23"/>
    </row>
    <row r="80" spans="1:7">
      <c r="A80" s="28"/>
      <c r="B80" s="28"/>
      <c r="C80" s="29"/>
      <c r="D80" s="7"/>
      <c r="E80" s="35"/>
      <c r="F80" s="23"/>
      <c r="G80" s="23"/>
    </row>
    <row r="81" spans="1:7">
      <c r="A81" s="28"/>
      <c r="B81" s="28"/>
      <c r="C81" s="29"/>
      <c r="D81" s="7"/>
      <c r="E81" s="35"/>
      <c r="F81" s="23"/>
      <c r="G81" s="23"/>
    </row>
    <row r="82" spans="1:7">
      <c r="A82" s="28"/>
      <c r="B82" s="28"/>
      <c r="C82" s="29"/>
      <c r="D82" s="7"/>
      <c r="E82" s="35"/>
      <c r="F82" s="23"/>
      <c r="G82" s="23"/>
    </row>
    <row r="83" spans="1:7">
      <c r="A83" s="28"/>
      <c r="B83" s="28"/>
      <c r="C83" s="29"/>
      <c r="D83" s="7"/>
      <c r="E83" s="35"/>
      <c r="F83" s="23"/>
      <c r="G83" s="23"/>
    </row>
    <row r="84" spans="1:7">
      <c r="A84" s="28"/>
      <c r="B84" s="28"/>
      <c r="C84" s="29"/>
      <c r="D84" s="7"/>
      <c r="E84" s="35"/>
      <c r="F84" s="23"/>
      <c r="G84" s="23"/>
    </row>
    <row r="85" spans="1:7">
      <c r="A85" s="28"/>
      <c r="B85" s="28"/>
      <c r="C85" s="29"/>
      <c r="D85" s="7"/>
      <c r="E85" s="35"/>
      <c r="F85" s="23"/>
      <c r="G85" s="23"/>
    </row>
    <row r="86" spans="1:7">
      <c r="A86" s="28"/>
      <c r="B86" s="28"/>
      <c r="C86" s="29"/>
      <c r="D86" s="7"/>
      <c r="E86" s="35"/>
      <c r="F86" s="23"/>
      <c r="G86" s="23"/>
    </row>
    <row r="87" spans="1:7">
      <c r="A87" s="28"/>
      <c r="B87" s="28"/>
      <c r="C87" s="29"/>
      <c r="D87" s="7"/>
      <c r="E87" s="35"/>
      <c r="F87" s="23"/>
      <c r="G87" s="23"/>
    </row>
    <row r="88" spans="1:7">
      <c r="A88" s="28"/>
      <c r="B88" s="28"/>
      <c r="C88" s="29"/>
      <c r="D88" s="7"/>
      <c r="E88" s="35"/>
      <c r="F88" s="23"/>
      <c r="G88" s="23"/>
    </row>
    <row r="89" spans="1:7" ht="13">
      <c r="A89" s="44" t="s">
        <v>431</v>
      </c>
      <c r="B89" s="47"/>
      <c r="C89" s="53"/>
      <c r="D89" s="47"/>
      <c r="E89" s="47"/>
      <c r="F89" s="54"/>
      <c r="G89" s="402"/>
    </row>
    <row r="258" spans="1:2">
      <c r="A258" s="37">
        <v>1.79</v>
      </c>
      <c r="B258" s="38" t="s">
        <v>205</v>
      </c>
    </row>
  </sheetData>
  <mergeCells count="7">
    <mergeCell ref="G2:G3"/>
    <mergeCell ref="A2:A3"/>
    <mergeCell ref="B2:B3"/>
    <mergeCell ref="C2:C3"/>
    <mergeCell ref="D2:D3"/>
    <mergeCell ref="E2:E3"/>
    <mergeCell ref="F2:F3"/>
  </mergeCells>
  <conditionalFormatting sqref="E10">
    <cfRule type="cellIs" dxfId="85" priority="61" stopIfTrue="1" operator="lessThan">
      <formula>0.005</formula>
    </cfRule>
  </conditionalFormatting>
  <conditionalFormatting sqref="E12">
    <cfRule type="cellIs" dxfId="84" priority="75" stopIfTrue="1" operator="lessThan">
      <formula>0.005</formula>
    </cfRule>
  </conditionalFormatting>
  <conditionalFormatting sqref="E14">
    <cfRule type="cellIs" dxfId="83" priority="60" stopIfTrue="1" operator="lessThan">
      <formula>0.005</formula>
    </cfRule>
  </conditionalFormatting>
  <conditionalFormatting sqref="E19">
    <cfRule type="cellIs" dxfId="82" priority="58" stopIfTrue="1" operator="lessThan">
      <formula>0.005</formula>
    </cfRule>
  </conditionalFormatting>
  <conditionalFormatting sqref="E21">
    <cfRule type="cellIs" dxfId="81" priority="56" stopIfTrue="1" operator="lessThan">
      <formula>0.005</formula>
    </cfRule>
  </conditionalFormatting>
  <conditionalFormatting sqref="E26:E27">
    <cfRule type="cellIs" dxfId="80" priority="53" stopIfTrue="1" operator="lessThan">
      <formula>0.005</formula>
    </cfRule>
  </conditionalFormatting>
  <conditionalFormatting sqref="E30">
    <cfRule type="cellIs" dxfId="79" priority="51" stopIfTrue="1" operator="lessThan">
      <formula>0.005</formula>
    </cfRule>
  </conditionalFormatting>
  <conditionalFormatting sqref="E32">
    <cfRule type="cellIs" dxfId="78" priority="67" stopIfTrue="1" operator="lessThan">
      <formula>0.005</formula>
    </cfRule>
  </conditionalFormatting>
  <conditionalFormatting sqref="E36">
    <cfRule type="cellIs" dxfId="77" priority="62" stopIfTrue="1" operator="lessThan">
      <formula>0.005</formula>
    </cfRule>
  </conditionalFormatting>
  <conditionalFormatting sqref="G8:G12">
    <cfRule type="cellIs" dxfId="76" priority="49" stopIfTrue="1" operator="lessThan">
      <formula>0.005</formula>
    </cfRule>
  </conditionalFormatting>
  <conditionalFormatting sqref="G14:G22">
    <cfRule type="cellIs" dxfId="75" priority="48" stopIfTrue="1" operator="lessThan">
      <formula>0.005</formula>
    </cfRule>
  </conditionalFormatting>
  <conditionalFormatting sqref="G26:G27">
    <cfRule type="cellIs" dxfId="74" priority="54" stopIfTrue="1" operator="lessThan">
      <formula>0.005</formula>
    </cfRule>
  </conditionalFormatting>
  <conditionalFormatting sqref="G30">
    <cfRule type="cellIs" dxfId="73" priority="52" stopIfTrue="1" operator="lessThan">
      <formula>0.005</formula>
    </cfRule>
  </conditionalFormatting>
  <conditionalFormatting sqref="G32">
    <cfRule type="cellIs" dxfId="72" priority="65" stopIfTrue="1" operator="lessThan">
      <formula>0.005</formula>
    </cfRule>
  </conditionalFormatting>
  <conditionalFormatting sqref="G36">
    <cfRule type="cellIs" dxfId="71" priority="63" stopIfTrue="1" operator="lessThan">
      <formula>0.005</formula>
    </cfRule>
  </conditionalFormatting>
  <conditionalFormatting sqref="G38">
    <cfRule type="cellIs" dxfId="70" priority="81" stopIfTrue="1" operator="lessThan">
      <formula>0.005</formula>
    </cfRule>
  </conditionalFormatting>
  <conditionalFormatting sqref="G40">
    <cfRule type="cellIs" dxfId="69" priority="80" stopIfTrue="1" operator="lessThan">
      <formula>0.005</formula>
    </cfRule>
  </conditionalFormatting>
  <conditionalFormatting sqref="G42:G43">
    <cfRule type="cellIs" dxfId="68" priority="79" stopIfTrue="1" operator="lessThan">
      <formula>0.005</formula>
    </cfRule>
  </conditionalFormatting>
  <conditionalFormatting sqref="G45:G46">
    <cfRule type="cellIs" dxfId="67" priority="78" stopIfTrue="1" operator="lessThan">
      <formula>0.005</formula>
    </cfRule>
  </conditionalFormatting>
  <conditionalFormatting sqref="G48">
    <cfRule type="cellIs" dxfId="66" priority="77" stopIfTrue="1" operator="lessThan">
      <formula>0.005</formula>
    </cfRule>
  </conditionalFormatting>
  <conditionalFormatting sqref="G52">
    <cfRule type="cellIs" dxfId="65" priority="89" stopIfTrue="1" operator="lessThan">
      <formula>0.005</formula>
    </cfRule>
  </conditionalFormatting>
  <conditionalFormatting sqref="G55:G56">
    <cfRule type="cellIs" dxfId="64" priority="76" stopIfTrue="1" operator="lessThan">
      <formula>0.005</formula>
    </cfRule>
  </conditionalFormatting>
  <dataValidations disablePrompts="1" count="1">
    <dataValidation type="custom" allowBlank="1" showInputMessage="1" showErrorMessage="1" errorTitle="Invalid rate" error="A value with an invalid decimal part_x000a_was entered." sqref="F15:F17 F36 F11:F12 F32 F27 F9" xr:uid="{0CBCEA59-3B32-4E07-881E-1AC464DB7FD1}">
      <formula1>(F9)-TRUNC(F9,2)=0</formula1>
    </dataValidation>
  </dataValidations>
  <printOptions verticalCentered="1"/>
  <pageMargins left="0.70866141732283472" right="0.70866141732283472" top="0.74803149606299213" bottom="0.74803149606299213" header="0.31496062992125984" footer="0.31496062992125984"/>
  <pageSetup paperSize="9" scale="65" firstPageNumber="105" orientation="portrait" r:id="rId1"/>
  <headerFooter alignWithMargins="0">
    <oddHeader xml:space="preserve">&amp;LNALA LOCAL MUNICIPALITY
CONTRACT No. NLM/TS/014/24-25
C2.2: BILL OF QUANTITIES&amp;RSECTION 14: 3500 STABILIZATION
</oddHeader>
    <oddFooter>&amp;C&amp;P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6A2A7-9A1A-4B8C-8021-639C241ECF89}">
  <sheetPr codeName="Sheet11">
    <tabColor theme="3"/>
  </sheetPr>
  <dimension ref="A1:G258"/>
  <sheetViews>
    <sheetView showZeros="0" view="pageBreakPreview" zoomScale="80" zoomScaleNormal="100" zoomScaleSheetLayoutView="80" zoomScalePageLayoutView="70" workbookViewId="0">
      <selection activeCell="E40" sqref="E40"/>
    </sheetView>
  </sheetViews>
  <sheetFormatPr defaultColWidth="9.1796875" defaultRowHeight="12.5"/>
  <cols>
    <col min="1" max="1" width="10.54296875" style="37" customWidth="1"/>
    <col min="2" max="2" width="15.54296875" style="38" customWidth="1"/>
    <col min="3" max="3" width="50.54296875" style="39" customWidth="1"/>
    <col min="4" max="4" width="10.54296875" style="40" customWidth="1"/>
    <col min="5" max="5" width="13.54296875" style="40" customWidth="1"/>
    <col min="6" max="7" width="15.54296875" style="41" customWidth="1"/>
    <col min="8" max="16384" width="9.1796875" style="1"/>
  </cols>
  <sheetData>
    <row r="1" spans="1:7">
      <c r="G1" s="384"/>
    </row>
    <row r="2" spans="1:7" s="113" customFormat="1">
      <c r="A2" s="521" t="s">
        <v>2</v>
      </c>
      <c r="B2" s="521" t="s">
        <v>3</v>
      </c>
      <c r="C2" s="521" t="s">
        <v>4</v>
      </c>
      <c r="D2" s="521" t="s">
        <v>5</v>
      </c>
      <c r="E2" s="521" t="s">
        <v>6</v>
      </c>
      <c r="F2" s="537" t="s">
        <v>250</v>
      </c>
      <c r="G2" s="537" t="s">
        <v>175</v>
      </c>
    </row>
    <row r="3" spans="1:7" s="113" customFormat="1">
      <c r="A3" s="522"/>
      <c r="B3" s="522"/>
      <c r="C3" s="522"/>
      <c r="D3" s="522"/>
      <c r="E3" s="522"/>
      <c r="F3" s="538"/>
      <c r="G3" s="538"/>
    </row>
    <row r="4" spans="1:7" s="113" customFormat="1" ht="13">
      <c r="A4" s="21"/>
      <c r="B4" s="21"/>
      <c r="C4" s="493"/>
      <c r="D4" s="21"/>
      <c r="E4" s="494"/>
      <c r="F4" s="492"/>
      <c r="G4" s="492"/>
    </row>
    <row r="5" spans="1:7" ht="13">
      <c r="A5" s="21">
        <v>15</v>
      </c>
      <c r="B5" s="21"/>
      <c r="C5" s="295" t="s">
        <v>597</v>
      </c>
      <c r="D5" s="7"/>
      <c r="E5" s="142"/>
      <c r="F5" s="134"/>
      <c r="G5" s="23"/>
    </row>
    <row r="6" spans="1:7" ht="13">
      <c r="A6" s="144"/>
      <c r="B6" s="28"/>
      <c r="C6" s="120"/>
      <c r="D6" s="134"/>
      <c r="E6" s="122"/>
      <c r="F6" s="23"/>
      <c r="G6" s="23"/>
    </row>
    <row r="7" spans="1:7" ht="13">
      <c r="A7" s="333"/>
      <c r="B7" s="28"/>
      <c r="C7" s="135" t="s">
        <v>261</v>
      </c>
      <c r="D7" s="7"/>
      <c r="E7" s="143"/>
      <c r="F7" s="23"/>
      <c r="G7" s="23"/>
    </row>
    <row r="8" spans="1:7" ht="13">
      <c r="A8" s="144"/>
      <c r="B8" s="28"/>
      <c r="C8" s="135"/>
      <c r="D8" s="134"/>
      <c r="E8" s="139"/>
      <c r="F8" s="23"/>
      <c r="G8" s="23"/>
    </row>
    <row r="9" spans="1:7">
      <c r="A9" s="467">
        <v>15.1</v>
      </c>
      <c r="B9" s="28"/>
      <c r="C9" s="255" t="s">
        <v>635</v>
      </c>
      <c r="D9" s="134"/>
      <c r="E9" s="327"/>
      <c r="F9" s="175"/>
      <c r="G9" s="415"/>
    </row>
    <row r="10" spans="1:7" ht="13">
      <c r="A10" s="144"/>
      <c r="B10" s="28"/>
      <c r="C10" s="132" t="s">
        <v>636</v>
      </c>
      <c r="D10" s="134" t="s">
        <v>137</v>
      </c>
      <c r="E10" s="327">
        <v>100</v>
      </c>
      <c r="F10" s="175"/>
      <c r="G10" s="415">
        <f>F10*E10</f>
        <v>0</v>
      </c>
    </row>
    <row r="11" spans="1:7" ht="13">
      <c r="A11" s="144"/>
      <c r="B11" s="28"/>
      <c r="C11" s="255"/>
      <c r="D11" s="7"/>
      <c r="E11" s="296"/>
      <c r="F11" s="140"/>
      <c r="G11" s="420"/>
    </row>
    <row r="12" spans="1:7" ht="13">
      <c r="A12" s="144"/>
      <c r="B12" s="28"/>
      <c r="C12" s="132"/>
      <c r="D12" s="134"/>
      <c r="E12" s="136"/>
      <c r="F12" s="167"/>
      <c r="G12" s="415"/>
    </row>
    <row r="13" spans="1:7" ht="13">
      <c r="A13" s="144"/>
      <c r="B13" s="28"/>
      <c r="C13" s="121"/>
      <c r="D13" s="7"/>
      <c r="E13" s="138"/>
      <c r="F13" s="167"/>
      <c r="G13" s="415"/>
    </row>
    <row r="14" spans="1:7" ht="13">
      <c r="A14" s="144"/>
      <c r="B14" s="28"/>
      <c r="C14" s="128"/>
      <c r="D14" s="134"/>
      <c r="E14" s="7"/>
      <c r="F14" s="23"/>
      <c r="G14" s="279"/>
    </row>
    <row r="15" spans="1:7" ht="13">
      <c r="A15" s="144"/>
      <c r="B15" s="28"/>
      <c r="C15" s="297"/>
      <c r="D15" s="7"/>
      <c r="E15" s="296"/>
      <c r="F15" s="298"/>
      <c r="G15" s="421"/>
    </row>
    <row r="16" spans="1:7" ht="13">
      <c r="A16" s="144"/>
      <c r="B16" s="28"/>
      <c r="C16" s="132"/>
      <c r="D16" s="130"/>
      <c r="E16" s="136"/>
      <c r="F16" s="167"/>
      <c r="G16" s="415"/>
    </row>
    <row r="17" spans="1:7" ht="13">
      <c r="A17" s="293"/>
      <c r="B17" s="28"/>
      <c r="C17" s="290"/>
      <c r="D17" s="134"/>
      <c r="E17" s="146"/>
      <c r="F17" s="166"/>
      <c r="G17" s="415"/>
    </row>
    <row r="18" spans="1:7" ht="13">
      <c r="A18" s="293"/>
      <c r="B18" s="28"/>
      <c r="C18" s="299"/>
      <c r="D18" s="134"/>
      <c r="E18" s="137"/>
      <c r="F18" s="167"/>
      <c r="G18" s="415"/>
    </row>
    <row r="19" spans="1:7" ht="13">
      <c r="A19" s="293"/>
      <c r="B19" s="28"/>
      <c r="C19" s="290"/>
      <c r="D19" s="7"/>
      <c r="E19" s="146"/>
      <c r="F19" s="166"/>
      <c r="G19" s="415"/>
    </row>
    <row r="20" spans="1:7" ht="13">
      <c r="A20" s="293"/>
      <c r="B20" s="28"/>
      <c r="C20" s="255"/>
      <c r="D20" s="134"/>
      <c r="E20" s="141"/>
      <c r="F20" s="140"/>
      <c r="G20" s="420"/>
    </row>
    <row r="21" spans="1:7" ht="13">
      <c r="A21" s="293"/>
      <c r="B21" s="28"/>
      <c r="C21" s="290"/>
      <c r="D21" s="134"/>
      <c r="E21" s="146"/>
      <c r="F21" s="166"/>
      <c r="G21" s="415"/>
    </row>
    <row r="22" spans="1:7" ht="13">
      <c r="A22" s="293"/>
      <c r="B22" s="28"/>
      <c r="C22" s="294"/>
      <c r="D22" s="134"/>
      <c r="E22" s="141"/>
      <c r="F22" s="140"/>
      <c r="G22" s="420"/>
    </row>
    <row r="23" spans="1:7" ht="13">
      <c r="A23" s="293"/>
      <c r="B23" s="28"/>
      <c r="C23" s="290"/>
      <c r="D23" s="130"/>
      <c r="E23" s="146"/>
      <c r="F23" s="166"/>
      <c r="G23" s="415"/>
    </row>
    <row r="24" spans="1:7" ht="13">
      <c r="A24" s="293"/>
      <c r="B24" s="28"/>
      <c r="C24" s="135"/>
      <c r="D24" s="7"/>
      <c r="E24" s="133"/>
      <c r="F24" s="23"/>
      <c r="G24" s="23"/>
    </row>
    <row r="25" spans="1:7" ht="13">
      <c r="A25" s="293"/>
      <c r="B25" s="28"/>
      <c r="C25" s="255"/>
      <c r="D25" s="134"/>
      <c r="E25" s="146"/>
      <c r="F25" s="166"/>
      <c r="G25" s="413"/>
    </row>
    <row r="26" spans="1:7" ht="13">
      <c r="A26" s="293"/>
      <c r="B26" s="28"/>
      <c r="C26" s="132"/>
      <c r="D26" s="7"/>
      <c r="E26" s="7"/>
      <c r="F26" s="23"/>
      <c r="G26" s="23"/>
    </row>
    <row r="27" spans="1:7" ht="13">
      <c r="A27" s="144"/>
      <c r="B27" s="28"/>
      <c r="C27" s="294"/>
      <c r="D27" s="130"/>
      <c r="E27" s="141"/>
      <c r="F27" s="140"/>
      <c r="G27" s="420"/>
    </row>
    <row r="28" spans="1:7" ht="13">
      <c r="A28" s="293"/>
      <c r="B28" s="28"/>
      <c r="C28" s="133"/>
      <c r="D28" s="134"/>
      <c r="E28" s="131"/>
      <c r="F28" s="167"/>
      <c r="G28" s="415"/>
    </row>
    <row r="29" spans="1:7" ht="13">
      <c r="A29" s="293"/>
      <c r="B29" s="28"/>
      <c r="C29" s="290"/>
      <c r="D29" s="7"/>
      <c r="E29" s="126"/>
      <c r="F29" s="23"/>
      <c r="G29" s="23"/>
    </row>
    <row r="30" spans="1:7" ht="13">
      <c r="A30" s="293"/>
      <c r="B30" s="28"/>
      <c r="C30" s="133"/>
      <c r="D30" s="134"/>
      <c r="E30" s="147"/>
      <c r="F30" s="279"/>
      <c r="G30" s="279"/>
    </row>
    <row r="31" spans="1:7" ht="13">
      <c r="A31" s="293"/>
      <c r="B31" s="28"/>
      <c r="C31" s="294"/>
      <c r="D31" s="7"/>
      <c r="E31" s="141"/>
      <c r="F31" s="140"/>
      <c r="G31" s="420"/>
    </row>
    <row r="32" spans="1:7" ht="13">
      <c r="A32" s="293"/>
      <c r="B32" s="28"/>
      <c r="C32" s="121"/>
      <c r="D32" s="130"/>
      <c r="E32" s="126"/>
      <c r="F32" s="23"/>
      <c r="G32" s="23"/>
    </row>
    <row r="33" spans="1:7" ht="13">
      <c r="A33" s="144"/>
      <c r="B33" s="28"/>
      <c r="C33" s="135"/>
      <c r="D33" s="134"/>
      <c r="E33" s="131"/>
      <c r="F33" s="167"/>
      <c r="G33" s="415"/>
    </row>
    <row r="34" spans="1:7" ht="13">
      <c r="A34" s="293"/>
      <c r="B34" s="28"/>
      <c r="C34" s="121"/>
      <c r="D34" s="130"/>
      <c r="E34" s="162"/>
      <c r="F34" s="159"/>
      <c r="G34" s="413"/>
    </row>
    <row r="35" spans="1:7">
      <c r="A35" s="24"/>
      <c r="B35" s="28"/>
      <c r="C35" s="290"/>
      <c r="D35" s="130"/>
      <c r="E35" s="35"/>
      <c r="F35" s="23"/>
      <c r="G35" s="23"/>
    </row>
    <row r="36" spans="1:7">
      <c r="A36" s="24"/>
      <c r="B36" s="28"/>
      <c r="C36" s="121"/>
      <c r="D36" s="7"/>
      <c r="E36" s="35"/>
      <c r="F36" s="23"/>
      <c r="G36" s="23"/>
    </row>
    <row r="37" spans="1:7">
      <c r="A37" s="24"/>
      <c r="B37" s="28"/>
      <c r="C37" s="290"/>
      <c r="D37" s="134"/>
      <c r="E37" s="131"/>
      <c r="F37" s="167"/>
      <c r="G37" s="415"/>
    </row>
    <row r="38" spans="1:7">
      <c r="A38" s="24"/>
      <c r="B38" s="28"/>
      <c r="C38" s="121"/>
      <c r="D38" s="7"/>
      <c r="E38" s="35"/>
      <c r="F38" s="23"/>
      <c r="G38" s="23"/>
    </row>
    <row r="39" spans="1:7">
      <c r="A39" s="24"/>
      <c r="B39" s="28"/>
      <c r="C39" s="290"/>
      <c r="D39" s="130"/>
      <c r="E39" s="146"/>
      <c r="F39" s="166"/>
      <c r="G39" s="415"/>
    </row>
    <row r="40" spans="1:7">
      <c r="A40" s="24"/>
      <c r="B40" s="28"/>
      <c r="C40" s="29"/>
      <c r="D40" s="130"/>
      <c r="E40" s="35"/>
      <c r="F40" s="23"/>
      <c r="G40" s="23"/>
    </row>
    <row r="41" spans="1:7">
      <c r="A41" s="24"/>
      <c r="B41" s="28"/>
      <c r="C41" s="121"/>
      <c r="D41" s="130"/>
      <c r="E41" s="150"/>
      <c r="F41" s="166"/>
      <c r="G41" s="415"/>
    </row>
    <row r="42" spans="1:7" ht="13">
      <c r="A42" s="24"/>
      <c r="B42" s="28"/>
      <c r="C42" s="127"/>
      <c r="D42" s="7"/>
      <c r="E42" s="129"/>
      <c r="F42" s="23"/>
      <c r="G42" s="23"/>
    </row>
    <row r="43" spans="1:7">
      <c r="A43" s="24"/>
      <c r="B43" s="28"/>
      <c r="C43" s="115"/>
      <c r="D43" s="130"/>
      <c r="E43" s="146"/>
      <c r="F43" s="166"/>
      <c r="G43" s="415"/>
    </row>
    <row r="44" spans="1:7">
      <c r="A44" s="24"/>
      <c r="B44" s="28"/>
      <c r="C44" s="125"/>
      <c r="D44" s="7"/>
      <c r="E44" s="161"/>
      <c r="F44" s="123"/>
      <c r="G44" s="418"/>
    </row>
    <row r="45" spans="1:7" ht="13">
      <c r="A45" s="293"/>
      <c r="B45" s="28"/>
      <c r="C45" s="286"/>
      <c r="D45" s="7"/>
      <c r="E45" s="129"/>
      <c r="F45" s="123"/>
      <c r="G45" s="413"/>
    </row>
    <row r="46" spans="1:7">
      <c r="A46" s="24"/>
      <c r="B46" s="28"/>
      <c r="C46" s="125"/>
      <c r="D46" s="7"/>
      <c r="E46" s="160"/>
      <c r="F46" s="159"/>
      <c r="G46" s="418"/>
    </row>
    <row r="47" spans="1:7">
      <c r="A47" s="24"/>
      <c r="B47" s="28"/>
      <c r="C47" s="125"/>
      <c r="D47" s="7"/>
      <c r="E47" s="146"/>
      <c r="F47" s="166"/>
      <c r="G47" s="415"/>
    </row>
    <row r="48" spans="1:7">
      <c r="A48" s="24"/>
      <c r="B48" s="28"/>
      <c r="C48" s="125"/>
      <c r="D48" s="7"/>
      <c r="E48" s="160"/>
      <c r="F48" s="159"/>
      <c r="G48" s="413"/>
    </row>
    <row r="49" spans="1:7">
      <c r="A49" s="24"/>
      <c r="B49" s="28"/>
      <c r="C49" s="115"/>
      <c r="D49" s="130"/>
      <c r="E49" s="146"/>
      <c r="F49" s="166"/>
      <c r="G49" s="415"/>
    </row>
    <row r="50" spans="1:7">
      <c r="A50" s="24"/>
      <c r="B50" s="28"/>
      <c r="C50" s="29"/>
      <c r="D50" s="7"/>
      <c r="E50" s="35"/>
      <c r="F50" s="23"/>
      <c r="G50" s="23"/>
    </row>
    <row r="51" spans="1:7" ht="13">
      <c r="A51" s="24"/>
      <c r="B51" s="28"/>
      <c r="C51" s="286"/>
      <c r="D51" s="7"/>
      <c r="E51" s="129"/>
      <c r="F51" s="23"/>
      <c r="G51" s="23"/>
    </row>
    <row r="52" spans="1:7" ht="13">
      <c r="A52" s="293"/>
      <c r="B52" s="28"/>
      <c r="C52" s="30"/>
      <c r="D52" s="7"/>
      <c r="E52" s="35"/>
      <c r="F52" s="23"/>
      <c r="G52" s="23"/>
    </row>
    <row r="53" spans="1:7">
      <c r="A53" s="24"/>
      <c r="B53" s="28"/>
      <c r="C53" s="121"/>
      <c r="D53" s="7"/>
      <c r="E53" s="160"/>
      <c r="F53" s="159"/>
      <c r="G53" s="418"/>
    </row>
    <row r="54" spans="1:7">
      <c r="A54" s="24"/>
      <c r="B54" s="28"/>
      <c r="C54" s="29"/>
      <c r="D54" s="7"/>
      <c r="E54" s="35"/>
      <c r="F54" s="23"/>
      <c r="G54" s="23"/>
    </row>
    <row r="55" spans="1:7">
      <c r="A55" s="24"/>
      <c r="B55" s="28"/>
      <c r="C55" s="121"/>
      <c r="D55" s="124"/>
      <c r="E55" s="35"/>
      <c r="F55" s="23"/>
      <c r="G55" s="23"/>
    </row>
    <row r="56" spans="1:7">
      <c r="A56" s="24"/>
      <c r="B56" s="28"/>
      <c r="C56" s="115"/>
      <c r="D56" s="130"/>
      <c r="E56" s="146"/>
      <c r="F56" s="166"/>
      <c r="G56" s="415"/>
    </row>
    <row r="57" spans="1:7">
      <c r="A57" s="24"/>
      <c r="B57" s="28"/>
      <c r="C57" s="126"/>
      <c r="D57" s="130"/>
      <c r="E57" s="160"/>
      <c r="F57" s="159"/>
      <c r="G57" s="418"/>
    </row>
    <row r="58" spans="1:7">
      <c r="A58" s="24"/>
      <c r="B58" s="28"/>
      <c r="C58" s="29"/>
      <c r="D58" s="130"/>
      <c r="E58" s="35"/>
      <c r="F58" s="23"/>
      <c r="G58" s="23"/>
    </row>
    <row r="59" spans="1:7" ht="13">
      <c r="A59" s="24"/>
      <c r="B59" s="28"/>
      <c r="C59" s="127"/>
      <c r="D59" s="7"/>
      <c r="E59" s="35"/>
      <c r="F59" s="23"/>
      <c r="G59" s="23"/>
    </row>
    <row r="60" spans="1:7">
      <c r="A60" s="24"/>
      <c r="B60" s="28"/>
      <c r="C60" s="29"/>
      <c r="D60" s="7"/>
      <c r="E60" s="35"/>
      <c r="F60" s="23"/>
      <c r="G60" s="23"/>
    </row>
    <row r="61" spans="1:7">
      <c r="A61" s="24"/>
      <c r="B61" s="28"/>
      <c r="C61" s="442"/>
      <c r="D61" s="7"/>
      <c r="E61" s="35"/>
      <c r="F61" s="23"/>
      <c r="G61" s="23"/>
    </row>
    <row r="62" spans="1:7">
      <c r="A62" s="24"/>
      <c r="B62" s="28"/>
      <c r="C62" s="125"/>
      <c r="D62" s="7"/>
      <c r="E62" s="160"/>
      <c r="F62" s="159"/>
      <c r="G62" s="413"/>
    </row>
    <row r="63" spans="1:7">
      <c r="A63" s="24"/>
      <c r="B63" s="28"/>
      <c r="C63" s="29"/>
      <c r="D63" s="7"/>
      <c r="E63" s="35"/>
      <c r="F63" s="23"/>
      <c r="G63" s="23"/>
    </row>
    <row r="64" spans="1:7" ht="13">
      <c r="A64" s="24"/>
      <c r="B64" s="28"/>
      <c r="C64" s="127"/>
      <c r="D64" s="7"/>
      <c r="E64" s="35"/>
      <c r="F64" s="23"/>
      <c r="G64" s="23"/>
    </row>
    <row r="65" spans="1:7">
      <c r="A65" s="28"/>
      <c r="B65" s="28"/>
      <c r="C65" s="29"/>
      <c r="D65" s="7"/>
      <c r="E65" s="160"/>
      <c r="F65" s="159"/>
      <c r="G65" s="413"/>
    </row>
    <row r="66" spans="1:7">
      <c r="A66" s="28"/>
      <c r="B66" s="28"/>
      <c r="C66" s="29"/>
      <c r="D66" s="7"/>
      <c r="E66" s="160"/>
      <c r="F66" s="159"/>
      <c r="G66" s="413"/>
    </row>
    <row r="67" spans="1:7">
      <c r="A67" s="28"/>
      <c r="B67" s="28"/>
      <c r="C67" s="29"/>
      <c r="D67" s="7"/>
      <c r="E67" s="160"/>
      <c r="F67" s="159"/>
      <c r="G67" s="413"/>
    </row>
    <row r="68" spans="1:7">
      <c r="A68" s="28"/>
      <c r="B68" s="28"/>
      <c r="C68" s="29"/>
      <c r="D68" s="7"/>
      <c r="E68" s="160"/>
      <c r="F68" s="159"/>
      <c r="G68" s="413"/>
    </row>
    <row r="69" spans="1:7">
      <c r="A69" s="28"/>
      <c r="B69" s="28"/>
      <c r="C69" s="29"/>
      <c r="D69" s="7"/>
      <c r="E69" s="160"/>
      <c r="F69" s="159"/>
      <c r="G69" s="413"/>
    </row>
    <row r="70" spans="1:7">
      <c r="A70" s="28"/>
      <c r="B70" s="28"/>
      <c r="C70" s="29"/>
      <c r="D70" s="7"/>
      <c r="E70" s="160"/>
      <c r="F70" s="159"/>
      <c r="G70" s="413"/>
    </row>
    <row r="71" spans="1:7">
      <c r="A71" s="28"/>
      <c r="B71" s="28"/>
      <c r="C71" s="29"/>
      <c r="D71" s="7"/>
      <c r="E71" s="35"/>
      <c r="F71" s="23"/>
      <c r="G71" s="23"/>
    </row>
    <row r="72" spans="1:7">
      <c r="A72" s="28"/>
      <c r="B72" s="28"/>
      <c r="C72" s="29"/>
      <c r="D72" s="7"/>
      <c r="E72" s="35"/>
      <c r="F72" s="23"/>
      <c r="G72" s="23"/>
    </row>
    <row r="73" spans="1:7">
      <c r="A73" s="28"/>
      <c r="B73" s="28"/>
      <c r="C73" s="29"/>
      <c r="D73" s="7"/>
      <c r="E73" s="35"/>
      <c r="F73" s="23"/>
      <c r="G73" s="23"/>
    </row>
    <row r="74" spans="1:7">
      <c r="A74" s="28"/>
      <c r="B74" s="28"/>
      <c r="C74" s="29"/>
      <c r="D74" s="7"/>
      <c r="E74" s="35"/>
      <c r="F74" s="23"/>
      <c r="G74" s="23"/>
    </row>
    <row r="75" spans="1:7">
      <c r="A75" s="28"/>
      <c r="B75" s="28"/>
      <c r="C75" s="29"/>
      <c r="D75" s="7"/>
      <c r="E75" s="35"/>
      <c r="F75" s="23"/>
      <c r="G75" s="23"/>
    </row>
    <row r="76" spans="1:7">
      <c r="A76" s="28"/>
      <c r="B76" s="28"/>
      <c r="C76" s="29"/>
      <c r="D76" s="7"/>
      <c r="E76" s="35"/>
      <c r="F76" s="23"/>
      <c r="G76" s="23"/>
    </row>
    <row r="77" spans="1:7">
      <c r="A77" s="28"/>
      <c r="B77" s="28"/>
      <c r="C77" s="29"/>
      <c r="D77" s="7"/>
      <c r="E77" s="35"/>
      <c r="F77" s="23"/>
      <c r="G77" s="23"/>
    </row>
    <row r="78" spans="1:7">
      <c r="A78" s="28"/>
      <c r="B78" s="28"/>
      <c r="C78" s="29"/>
      <c r="D78" s="7"/>
      <c r="E78" s="35"/>
      <c r="F78" s="23"/>
      <c r="G78" s="23"/>
    </row>
    <row r="79" spans="1:7">
      <c r="A79" s="28"/>
      <c r="B79" s="28"/>
      <c r="C79" s="29"/>
      <c r="D79" s="7"/>
      <c r="E79" s="35"/>
      <c r="F79" s="23"/>
      <c r="G79" s="23"/>
    </row>
    <row r="80" spans="1:7">
      <c r="A80" s="28"/>
      <c r="B80" s="28"/>
      <c r="C80" s="29"/>
      <c r="D80" s="7"/>
      <c r="E80" s="35"/>
      <c r="F80" s="23"/>
      <c r="G80" s="23"/>
    </row>
    <row r="81" spans="1:7">
      <c r="A81" s="28"/>
      <c r="B81" s="28"/>
      <c r="C81" s="29"/>
      <c r="D81" s="7"/>
      <c r="E81" s="35"/>
      <c r="F81" s="23"/>
      <c r="G81" s="23"/>
    </row>
    <row r="82" spans="1:7">
      <c r="A82" s="28"/>
      <c r="B82" s="28"/>
      <c r="C82" s="29"/>
      <c r="D82" s="7"/>
      <c r="E82" s="35"/>
      <c r="F82" s="23"/>
      <c r="G82" s="23"/>
    </row>
    <row r="83" spans="1:7">
      <c r="A83" s="28"/>
      <c r="B83" s="28"/>
      <c r="C83" s="29"/>
      <c r="D83" s="7"/>
      <c r="E83" s="35"/>
      <c r="F83" s="23"/>
      <c r="G83" s="23"/>
    </row>
    <row r="84" spans="1:7">
      <c r="A84" s="28"/>
      <c r="B84" s="28"/>
      <c r="C84" s="29"/>
      <c r="D84" s="7"/>
      <c r="E84" s="35"/>
      <c r="F84" s="23"/>
      <c r="G84" s="23"/>
    </row>
    <row r="85" spans="1:7">
      <c r="A85" s="28"/>
      <c r="B85" s="28"/>
      <c r="C85" s="29"/>
      <c r="D85" s="7"/>
      <c r="E85" s="35"/>
      <c r="F85" s="23"/>
      <c r="G85" s="23"/>
    </row>
    <row r="86" spans="1:7">
      <c r="A86" s="28"/>
      <c r="B86" s="28"/>
      <c r="C86" s="29"/>
      <c r="D86" s="7"/>
      <c r="E86" s="35"/>
      <c r="F86" s="23"/>
      <c r="G86" s="23"/>
    </row>
    <row r="87" spans="1:7">
      <c r="A87" s="28"/>
      <c r="B87" s="28"/>
      <c r="C87" s="29"/>
      <c r="D87" s="7"/>
      <c r="E87" s="35"/>
      <c r="F87" s="23"/>
      <c r="G87" s="23"/>
    </row>
    <row r="88" spans="1:7">
      <c r="A88" s="28"/>
      <c r="B88" s="28"/>
      <c r="C88" s="29"/>
      <c r="D88" s="7"/>
      <c r="E88" s="35"/>
      <c r="F88" s="23"/>
      <c r="G88" s="23"/>
    </row>
    <row r="89" spans="1:7" ht="13">
      <c r="A89" s="44" t="s">
        <v>432</v>
      </c>
      <c r="B89" s="47"/>
      <c r="C89" s="53"/>
      <c r="D89" s="47"/>
      <c r="E89" s="47"/>
      <c r="F89" s="54"/>
      <c r="G89" s="402"/>
    </row>
    <row r="258" spans="1:2">
      <c r="A258" s="37">
        <v>1.79</v>
      </c>
      <c r="B258" s="38" t="s">
        <v>205</v>
      </c>
    </row>
  </sheetData>
  <mergeCells count="7">
    <mergeCell ref="G2:G3"/>
    <mergeCell ref="A2:A3"/>
    <mergeCell ref="B2:B3"/>
    <mergeCell ref="C2:C3"/>
    <mergeCell ref="D2:D3"/>
    <mergeCell ref="E2:E3"/>
    <mergeCell ref="F2:F3"/>
  </mergeCells>
  <phoneticPr fontId="32" type="noConversion"/>
  <conditionalFormatting sqref="E11">
    <cfRule type="cellIs" dxfId="63" priority="54" stopIfTrue="1" operator="lessThan">
      <formula>0.005</formula>
    </cfRule>
  </conditionalFormatting>
  <conditionalFormatting sqref="E13">
    <cfRule type="cellIs" dxfId="62" priority="68" stopIfTrue="1" operator="lessThan">
      <formula>0.005</formula>
    </cfRule>
  </conditionalFormatting>
  <conditionalFormatting sqref="E15">
    <cfRule type="cellIs" dxfId="61" priority="53" stopIfTrue="1" operator="lessThan">
      <formula>0.005</formula>
    </cfRule>
  </conditionalFormatting>
  <conditionalFormatting sqref="E20">
    <cfRule type="cellIs" dxfId="60" priority="51" stopIfTrue="1" operator="lessThan">
      <formula>0.005</formula>
    </cfRule>
  </conditionalFormatting>
  <conditionalFormatting sqref="E22">
    <cfRule type="cellIs" dxfId="59" priority="49" stopIfTrue="1" operator="lessThan">
      <formula>0.005</formula>
    </cfRule>
  </conditionalFormatting>
  <conditionalFormatting sqref="E27:E28">
    <cfRule type="cellIs" dxfId="58" priority="46" stopIfTrue="1" operator="lessThan">
      <formula>0.005</formula>
    </cfRule>
  </conditionalFormatting>
  <conditionalFormatting sqref="E31">
    <cfRule type="cellIs" dxfId="57" priority="44" stopIfTrue="1" operator="lessThan">
      <formula>0.005</formula>
    </cfRule>
  </conditionalFormatting>
  <conditionalFormatting sqref="E33">
    <cfRule type="cellIs" dxfId="56" priority="60" stopIfTrue="1" operator="lessThan">
      <formula>0.005</formula>
    </cfRule>
  </conditionalFormatting>
  <conditionalFormatting sqref="E37">
    <cfRule type="cellIs" dxfId="55" priority="55" stopIfTrue="1" operator="lessThan">
      <formula>0.005</formula>
    </cfRule>
  </conditionalFormatting>
  <conditionalFormatting sqref="G9:G13">
    <cfRule type="cellIs" dxfId="54" priority="40" stopIfTrue="1" operator="lessThan">
      <formula>0.005</formula>
    </cfRule>
  </conditionalFormatting>
  <conditionalFormatting sqref="G15:G23">
    <cfRule type="cellIs" dxfId="53" priority="41" stopIfTrue="1" operator="lessThan">
      <formula>0.005</formula>
    </cfRule>
  </conditionalFormatting>
  <conditionalFormatting sqref="G27:G28">
    <cfRule type="cellIs" dxfId="52" priority="47" stopIfTrue="1" operator="lessThan">
      <formula>0.005</formula>
    </cfRule>
  </conditionalFormatting>
  <conditionalFormatting sqref="G31">
    <cfRule type="cellIs" dxfId="51" priority="45" stopIfTrue="1" operator="lessThan">
      <formula>0.005</formula>
    </cfRule>
  </conditionalFormatting>
  <conditionalFormatting sqref="G33">
    <cfRule type="cellIs" dxfId="50" priority="58" stopIfTrue="1" operator="lessThan">
      <formula>0.005</formula>
    </cfRule>
  </conditionalFormatting>
  <conditionalFormatting sqref="G37">
    <cfRule type="cellIs" dxfId="49" priority="56" stopIfTrue="1" operator="lessThan">
      <formula>0.005</formula>
    </cfRule>
  </conditionalFormatting>
  <conditionalFormatting sqref="G39">
    <cfRule type="cellIs" dxfId="48" priority="74" stopIfTrue="1" operator="lessThan">
      <formula>0.005</formula>
    </cfRule>
  </conditionalFormatting>
  <conditionalFormatting sqref="G41">
    <cfRule type="cellIs" dxfId="47" priority="73" stopIfTrue="1" operator="lessThan">
      <formula>0.005</formula>
    </cfRule>
  </conditionalFormatting>
  <conditionalFormatting sqref="G43:G44">
    <cfRule type="cellIs" dxfId="46" priority="72" stopIfTrue="1" operator="lessThan">
      <formula>0.005</formula>
    </cfRule>
  </conditionalFormatting>
  <conditionalFormatting sqref="G46:G47">
    <cfRule type="cellIs" dxfId="45" priority="71" stopIfTrue="1" operator="lessThan">
      <formula>0.005</formula>
    </cfRule>
  </conditionalFormatting>
  <conditionalFormatting sqref="G49">
    <cfRule type="cellIs" dxfId="44" priority="70" stopIfTrue="1" operator="lessThan">
      <formula>0.005</formula>
    </cfRule>
  </conditionalFormatting>
  <conditionalFormatting sqref="G53">
    <cfRule type="cellIs" dxfId="43" priority="81" stopIfTrue="1" operator="lessThan">
      <formula>0.005</formula>
    </cfRule>
  </conditionalFormatting>
  <conditionalFormatting sqref="G56:G57">
    <cfRule type="cellIs" dxfId="42" priority="69" stopIfTrue="1" operator="lessThan">
      <formula>0.005</formula>
    </cfRule>
  </conditionalFormatting>
  <dataValidations disablePrompts="1" count="1">
    <dataValidation type="custom" allowBlank="1" showInputMessage="1" showErrorMessage="1" errorTitle="Invalid rate" error="A value with an invalid decimal part_x000a_was entered." sqref="F16:F18 F37 F12:F13 F33 F28" xr:uid="{B9664CA8-8226-49F3-A9A8-F7229DD5DFBC}">
      <formula1>(F12)-TRUNC(F12,2)=0</formula1>
    </dataValidation>
  </dataValidations>
  <printOptions verticalCentered="1"/>
  <pageMargins left="0.70866141732283472" right="0.70866141732283472" top="0.74803149606299213" bottom="0.74803149606299213" header="0.31496062992125984" footer="0.31496062992125984"/>
  <pageSetup paperSize="9" scale="65" firstPageNumber="105" orientation="portrait" r:id="rId1"/>
  <headerFooter alignWithMargins="0">
    <oddHeader xml:space="preserve">&amp;LNALA LOCAL MUNICIPALITY
CONTRACT No. NLM/TS/014/24-25
C2.2: BILL OF QUANTITIES&amp;RSECTION 15: 5100 PITCHING
</oddHeader>
    <oddFooter>&amp;C&amp;P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1CB81B-917F-42B8-A37C-DC2C77659FA8}">
  <sheetPr codeName="Sheet12">
    <tabColor theme="3"/>
  </sheetPr>
  <dimension ref="A1:G258"/>
  <sheetViews>
    <sheetView showZeros="0" view="pageBreakPreview" zoomScale="80" zoomScaleNormal="100" zoomScaleSheetLayoutView="80" zoomScalePageLayoutView="70" workbookViewId="0">
      <selection activeCell="E40" sqref="E40"/>
    </sheetView>
  </sheetViews>
  <sheetFormatPr defaultColWidth="9.1796875" defaultRowHeight="12.5"/>
  <cols>
    <col min="1" max="1" width="10.54296875" style="37" customWidth="1"/>
    <col min="2" max="2" width="15.54296875" style="38" customWidth="1"/>
    <col min="3" max="3" width="50.54296875" style="39" customWidth="1"/>
    <col min="4" max="4" width="10.54296875" style="40" customWidth="1"/>
    <col min="5" max="5" width="13.54296875" style="40" customWidth="1"/>
    <col min="6" max="7" width="15.54296875" style="41" customWidth="1"/>
    <col min="8" max="16384" width="9.1796875" style="1"/>
  </cols>
  <sheetData>
    <row r="1" spans="1:7">
      <c r="G1" s="384"/>
    </row>
    <row r="2" spans="1:7" s="113" customFormat="1">
      <c r="A2" s="521" t="s">
        <v>2</v>
      </c>
      <c r="B2" s="521" t="s">
        <v>3</v>
      </c>
      <c r="C2" s="521" t="s">
        <v>4</v>
      </c>
      <c r="D2" s="521" t="s">
        <v>5</v>
      </c>
      <c r="E2" s="521" t="s">
        <v>6</v>
      </c>
      <c r="F2" s="537" t="s">
        <v>250</v>
      </c>
      <c r="G2" s="537" t="s">
        <v>175</v>
      </c>
    </row>
    <row r="3" spans="1:7" s="113" customFormat="1">
      <c r="A3" s="522"/>
      <c r="B3" s="522"/>
      <c r="C3" s="522"/>
      <c r="D3" s="522"/>
      <c r="E3" s="522"/>
      <c r="F3" s="538"/>
      <c r="G3" s="538"/>
    </row>
    <row r="4" spans="1:7" s="113" customFormat="1" ht="13">
      <c r="A4" s="21"/>
      <c r="B4" s="21"/>
      <c r="C4" s="493"/>
      <c r="D4" s="21"/>
      <c r="E4" s="494"/>
      <c r="F4" s="492"/>
      <c r="G4" s="492"/>
    </row>
    <row r="5" spans="1:7" ht="13">
      <c r="A5" s="21">
        <v>16</v>
      </c>
      <c r="B5" s="21"/>
      <c r="C5" s="295" t="s">
        <v>598</v>
      </c>
      <c r="D5" s="130"/>
      <c r="E5" s="142"/>
      <c r="F5" s="134"/>
      <c r="G5" s="23"/>
    </row>
    <row r="6" spans="1:7" ht="13">
      <c r="A6" s="144"/>
      <c r="B6" s="28"/>
      <c r="C6" s="120"/>
      <c r="D6" s="134"/>
      <c r="E6" s="122"/>
      <c r="F6" s="23"/>
      <c r="G6" s="23"/>
    </row>
    <row r="7" spans="1:7" ht="13">
      <c r="A7" s="333"/>
      <c r="B7" s="28"/>
      <c r="C7" s="127" t="s">
        <v>262</v>
      </c>
      <c r="D7" s="134"/>
      <c r="E7" s="126"/>
      <c r="F7" s="23"/>
      <c r="G7" s="23"/>
    </row>
    <row r="8" spans="1:7" ht="13">
      <c r="A8" s="333"/>
      <c r="B8" s="28"/>
      <c r="C8" s="135"/>
      <c r="D8" s="134"/>
      <c r="E8" s="139"/>
      <c r="F8" s="23"/>
      <c r="G8" s="23"/>
    </row>
    <row r="9" spans="1:7">
      <c r="A9" s="467">
        <v>16.100000000000001</v>
      </c>
      <c r="B9" s="28"/>
      <c r="C9" s="290" t="s">
        <v>637</v>
      </c>
      <c r="D9" s="443"/>
      <c r="E9" s="131"/>
      <c r="F9" s="450"/>
      <c r="G9" s="446"/>
    </row>
    <row r="10" spans="1:7">
      <c r="A10" s="467"/>
      <c r="B10" s="28"/>
      <c r="C10" s="290" t="s">
        <v>638</v>
      </c>
      <c r="D10" s="443"/>
      <c r="E10" s="131"/>
      <c r="F10" s="450"/>
      <c r="G10" s="446"/>
    </row>
    <row r="11" spans="1:7">
      <c r="A11" s="467"/>
      <c r="B11" s="28"/>
      <c r="C11" s="290" t="s">
        <v>639</v>
      </c>
      <c r="D11" s="443" t="s">
        <v>137</v>
      </c>
      <c r="E11" s="131">
        <f>6*100</f>
        <v>600</v>
      </c>
      <c r="F11" s="450"/>
      <c r="G11" s="446">
        <f>F11*E11</f>
        <v>0</v>
      </c>
    </row>
    <row r="12" spans="1:7">
      <c r="A12" s="467"/>
      <c r="B12" s="28"/>
      <c r="C12" s="132"/>
      <c r="D12" s="443"/>
      <c r="E12" s="444"/>
      <c r="F12" s="445"/>
      <c r="G12" s="446"/>
    </row>
    <row r="13" spans="1:7">
      <c r="A13" s="467">
        <v>16.2</v>
      </c>
      <c r="B13" s="28"/>
      <c r="C13" s="290" t="s">
        <v>640</v>
      </c>
      <c r="D13" s="443"/>
      <c r="E13" s="131"/>
      <c r="F13" s="450"/>
      <c r="G13" s="446"/>
    </row>
    <row r="14" spans="1:7">
      <c r="A14" s="467"/>
      <c r="B14" s="28"/>
      <c r="C14" s="290" t="s">
        <v>641</v>
      </c>
      <c r="D14" s="443"/>
      <c r="E14" s="131"/>
      <c r="F14" s="450"/>
      <c r="G14" s="446"/>
    </row>
    <row r="15" spans="1:7">
      <c r="A15" s="467"/>
      <c r="B15" s="28"/>
      <c r="C15" s="290" t="s">
        <v>642</v>
      </c>
      <c r="D15" s="443" t="s">
        <v>137</v>
      </c>
      <c r="E15" s="131">
        <f>6*100</f>
        <v>600</v>
      </c>
      <c r="F15" s="450"/>
      <c r="G15" s="446">
        <f>F15*E15</f>
        <v>0</v>
      </c>
    </row>
    <row r="16" spans="1:7">
      <c r="A16" s="467"/>
      <c r="B16" s="28"/>
      <c r="C16" s="132"/>
      <c r="D16" s="448"/>
      <c r="E16" s="449"/>
      <c r="F16" s="445"/>
      <c r="G16" s="446"/>
    </row>
    <row r="17" spans="1:7">
      <c r="A17" s="467">
        <v>16.3</v>
      </c>
      <c r="B17" s="28"/>
      <c r="C17" s="291" t="s">
        <v>643</v>
      </c>
      <c r="D17" s="443"/>
      <c r="E17" s="447"/>
      <c r="F17" s="450"/>
      <c r="G17" s="446"/>
    </row>
    <row r="18" spans="1:7">
      <c r="A18" s="466"/>
      <c r="B18" s="28"/>
      <c r="C18" s="121" t="s">
        <v>644</v>
      </c>
      <c r="D18" s="443" t="s">
        <v>213</v>
      </c>
      <c r="E18" s="447">
        <v>2</v>
      </c>
      <c r="F18" s="450"/>
      <c r="G18" s="446">
        <f>E18*F18</f>
        <v>0</v>
      </c>
    </row>
    <row r="19" spans="1:7" ht="13">
      <c r="A19" s="144"/>
      <c r="B19" s="28"/>
      <c r="C19" s="297"/>
      <c r="D19" s="7"/>
      <c r="E19" s="296"/>
      <c r="F19" s="298"/>
      <c r="G19" s="421"/>
    </row>
    <row r="20" spans="1:7" ht="13">
      <c r="A20" s="144"/>
      <c r="B20" s="28"/>
      <c r="C20" s="132"/>
      <c r="D20" s="130"/>
      <c r="E20" s="136"/>
      <c r="F20" s="167"/>
      <c r="G20" s="415"/>
    </row>
    <row r="21" spans="1:7" ht="13">
      <c r="A21" s="293"/>
      <c r="B21" s="28"/>
      <c r="C21" s="290"/>
      <c r="D21" s="134"/>
      <c r="E21" s="146"/>
      <c r="F21" s="166"/>
      <c r="G21" s="415"/>
    </row>
    <row r="22" spans="1:7" ht="13">
      <c r="A22" s="293"/>
      <c r="B22" s="28"/>
      <c r="C22" s="299"/>
      <c r="D22" s="134"/>
      <c r="E22" s="137"/>
      <c r="F22" s="167"/>
      <c r="G22" s="415"/>
    </row>
    <row r="23" spans="1:7" ht="13">
      <c r="A23" s="293"/>
      <c r="B23" s="28"/>
      <c r="C23" s="290"/>
      <c r="D23" s="7"/>
      <c r="E23" s="146"/>
      <c r="F23" s="166"/>
      <c r="G23" s="415"/>
    </row>
    <row r="24" spans="1:7" ht="13">
      <c r="A24" s="293"/>
      <c r="B24" s="28"/>
      <c r="C24" s="255"/>
      <c r="D24" s="134"/>
      <c r="E24" s="141"/>
      <c r="F24" s="140"/>
      <c r="G24" s="420"/>
    </row>
    <row r="25" spans="1:7" ht="13">
      <c r="A25" s="293"/>
      <c r="B25" s="28"/>
      <c r="C25" s="290"/>
      <c r="D25" s="134"/>
      <c r="E25" s="146"/>
      <c r="F25" s="166"/>
      <c r="G25" s="415"/>
    </row>
    <row r="26" spans="1:7" ht="13">
      <c r="A26" s="293"/>
      <c r="B26" s="28"/>
      <c r="C26" s="294"/>
      <c r="D26" s="134"/>
      <c r="E26" s="141"/>
      <c r="F26" s="140"/>
      <c r="G26" s="420"/>
    </row>
    <row r="27" spans="1:7" ht="13">
      <c r="A27" s="293"/>
      <c r="B27" s="28"/>
      <c r="C27" s="290"/>
      <c r="D27" s="130"/>
      <c r="E27" s="146"/>
      <c r="F27" s="166"/>
      <c r="G27" s="415"/>
    </row>
    <row r="28" spans="1:7" ht="13">
      <c r="A28" s="293"/>
      <c r="B28" s="28"/>
      <c r="C28" s="135"/>
      <c r="D28" s="7"/>
      <c r="E28" s="133"/>
      <c r="F28" s="23"/>
      <c r="G28" s="23"/>
    </row>
    <row r="29" spans="1:7" ht="13">
      <c r="A29" s="293"/>
      <c r="B29" s="28"/>
      <c r="C29" s="255"/>
      <c r="D29" s="134"/>
      <c r="E29" s="146"/>
      <c r="F29" s="166"/>
      <c r="G29" s="413"/>
    </row>
    <row r="30" spans="1:7" ht="13">
      <c r="A30" s="293"/>
      <c r="B30" s="28"/>
      <c r="C30" s="132"/>
      <c r="D30" s="7"/>
      <c r="E30" s="7"/>
      <c r="F30" s="23"/>
      <c r="G30" s="23"/>
    </row>
    <row r="31" spans="1:7" ht="13">
      <c r="A31" s="144"/>
      <c r="B31" s="28"/>
      <c r="C31" s="294"/>
      <c r="D31" s="130"/>
      <c r="E31" s="141"/>
      <c r="F31" s="140"/>
      <c r="G31" s="420"/>
    </row>
    <row r="32" spans="1:7" ht="13">
      <c r="A32" s="293"/>
      <c r="B32" s="28"/>
      <c r="C32" s="133"/>
      <c r="D32" s="134"/>
      <c r="E32" s="131"/>
      <c r="F32" s="167"/>
      <c r="G32" s="415"/>
    </row>
    <row r="33" spans="1:7" ht="13">
      <c r="A33" s="293"/>
      <c r="B33" s="28"/>
      <c r="C33" s="290"/>
      <c r="D33" s="7"/>
      <c r="E33" s="126"/>
      <c r="F33" s="23"/>
      <c r="G33" s="23"/>
    </row>
    <row r="34" spans="1:7" ht="13">
      <c r="A34" s="293"/>
      <c r="B34" s="28"/>
      <c r="C34" s="133"/>
      <c r="D34" s="134"/>
      <c r="E34" s="147"/>
      <c r="F34" s="279"/>
      <c r="G34" s="279"/>
    </row>
    <row r="35" spans="1:7" ht="13">
      <c r="A35" s="293"/>
      <c r="B35" s="28"/>
      <c r="C35" s="294"/>
      <c r="D35" s="7"/>
      <c r="E35" s="141"/>
      <c r="F35" s="140"/>
      <c r="G35" s="420"/>
    </row>
    <row r="36" spans="1:7" ht="13">
      <c r="A36" s="144"/>
      <c r="B36" s="28"/>
      <c r="C36" s="135"/>
      <c r="D36" s="134"/>
      <c r="E36" s="131"/>
      <c r="F36" s="167"/>
      <c r="G36" s="415"/>
    </row>
    <row r="37" spans="1:7" ht="13">
      <c r="A37" s="293"/>
      <c r="B37" s="28"/>
      <c r="C37" s="121"/>
      <c r="D37" s="130"/>
      <c r="E37" s="162"/>
      <c r="F37" s="159"/>
      <c r="G37" s="413"/>
    </row>
    <row r="38" spans="1:7">
      <c r="A38" s="24"/>
      <c r="B38" s="28"/>
      <c r="C38" s="290"/>
      <c r="D38" s="130"/>
      <c r="E38" s="35"/>
      <c r="F38" s="23"/>
      <c r="G38" s="23"/>
    </row>
    <row r="39" spans="1:7">
      <c r="A39" s="24"/>
      <c r="B39" s="28"/>
      <c r="C39" s="121"/>
      <c r="D39" s="7"/>
      <c r="E39" s="35"/>
      <c r="F39" s="23"/>
      <c r="G39" s="23"/>
    </row>
    <row r="40" spans="1:7">
      <c r="A40" s="24"/>
      <c r="B40" s="28"/>
      <c r="C40" s="290"/>
      <c r="D40" s="134"/>
      <c r="E40" s="131"/>
      <c r="F40" s="167"/>
      <c r="G40" s="415"/>
    </row>
    <row r="41" spans="1:7">
      <c r="A41" s="24"/>
      <c r="B41" s="28"/>
      <c r="C41" s="121"/>
      <c r="D41" s="7"/>
      <c r="E41" s="35"/>
      <c r="F41" s="23"/>
      <c r="G41" s="23"/>
    </row>
    <row r="42" spans="1:7">
      <c r="A42" s="24"/>
      <c r="B42" s="28"/>
      <c r="C42" s="290"/>
      <c r="D42" s="130"/>
      <c r="E42" s="146"/>
      <c r="F42" s="166"/>
      <c r="G42" s="415"/>
    </row>
    <row r="43" spans="1:7">
      <c r="A43" s="24"/>
      <c r="B43" s="28"/>
      <c r="C43" s="29"/>
      <c r="D43" s="130"/>
      <c r="E43" s="35"/>
      <c r="F43" s="23"/>
      <c r="G43" s="23"/>
    </row>
    <row r="44" spans="1:7">
      <c r="A44" s="24"/>
      <c r="B44" s="28"/>
      <c r="C44" s="121"/>
      <c r="D44" s="130"/>
      <c r="E44" s="150"/>
      <c r="F44" s="166"/>
      <c r="G44" s="415"/>
    </row>
    <row r="45" spans="1:7" ht="13">
      <c r="A45" s="24"/>
      <c r="B45" s="28"/>
      <c r="C45" s="127"/>
      <c r="D45" s="7"/>
      <c r="E45" s="129"/>
      <c r="F45" s="23"/>
      <c r="G45" s="23"/>
    </row>
    <row r="46" spans="1:7">
      <c r="A46" s="24"/>
      <c r="B46" s="28"/>
      <c r="C46" s="115"/>
      <c r="D46" s="130"/>
      <c r="E46" s="146"/>
      <c r="F46" s="166"/>
      <c r="G46" s="415"/>
    </row>
    <row r="47" spans="1:7">
      <c r="A47" s="24"/>
      <c r="B47" s="28"/>
      <c r="C47" s="125"/>
      <c r="D47" s="7"/>
      <c r="E47" s="161"/>
      <c r="F47" s="123"/>
      <c r="G47" s="418"/>
    </row>
    <row r="48" spans="1:7" ht="13">
      <c r="A48" s="293"/>
      <c r="B48" s="28"/>
      <c r="C48" s="286"/>
      <c r="D48" s="7"/>
      <c r="E48" s="129"/>
      <c r="F48" s="123"/>
      <c r="G48" s="413"/>
    </row>
    <row r="49" spans="1:7">
      <c r="A49" s="24"/>
      <c r="B49" s="28"/>
      <c r="C49" s="125"/>
      <c r="D49" s="7"/>
      <c r="E49" s="160"/>
      <c r="F49" s="159"/>
      <c r="G49" s="418"/>
    </row>
    <row r="50" spans="1:7">
      <c r="A50" s="24"/>
      <c r="B50" s="28"/>
      <c r="C50" s="125"/>
      <c r="D50" s="7"/>
      <c r="E50" s="146"/>
      <c r="F50" s="166"/>
      <c r="G50" s="415"/>
    </row>
    <row r="51" spans="1:7">
      <c r="A51" s="24"/>
      <c r="B51" s="28"/>
      <c r="C51" s="125"/>
      <c r="D51" s="7"/>
      <c r="E51" s="160"/>
      <c r="F51" s="159"/>
      <c r="G51" s="413"/>
    </row>
    <row r="52" spans="1:7">
      <c r="A52" s="24"/>
      <c r="B52" s="28"/>
      <c r="C52" s="115"/>
      <c r="D52" s="130"/>
      <c r="E52" s="146"/>
      <c r="F52" s="166"/>
      <c r="G52" s="415"/>
    </row>
    <row r="53" spans="1:7">
      <c r="A53" s="24"/>
      <c r="B53" s="28"/>
      <c r="C53" s="29"/>
      <c r="D53" s="7"/>
      <c r="E53" s="35"/>
      <c r="F53" s="23"/>
      <c r="G53" s="23"/>
    </row>
    <row r="54" spans="1:7" ht="13">
      <c r="A54" s="24"/>
      <c r="B54" s="28"/>
      <c r="C54" s="286"/>
      <c r="D54" s="7"/>
      <c r="E54" s="129"/>
      <c r="F54" s="23"/>
      <c r="G54" s="23"/>
    </row>
    <row r="55" spans="1:7" ht="13">
      <c r="A55" s="293"/>
      <c r="B55" s="28"/>
      <c r="C55" s="30"/>
      <c r="D55" s="7"/>
      <c r="E55" s="35"/>
      <c r="F55" s="23"/>
      <c r="G55" s="23"/>
    </row>
    <row r="56" spans="1:7">
      <c r="A56" s="24"/>
      <c r="B56" s="28"/>
      <c r="C56" s="121"/>
      <c r="D56" s="7"/>
      <c r="E56" s="160"/>
      <c r="F56" s="159"/>
      <c r="G56" s="418"/>
    </row>
    <row r="57" spans="1:7">
      <c r="A57" s="24"/>
      <c r="B57" s="28"/>
      <c r="C57" s="29"/>
      <c r="D57" s="7"/>
      <c r="E57" s="35"/>
      <c r="F57" s="23"/>
      <c r="G57" s="23"/>
    </row>
    <row r="58" spans="1:7">
      <c r="A58" s="24"/>
      <c r="B58" s="28"/>
      <c r="C58" s="121"/>
      <c r="D58" s="124"/>
      <c r="E58" s="35"/>
      <c r="F58" s="23"/>
      <c r="G58" s="23"/>
    </row>
    <row r="59" spans="1:7">
      <c r="A59" s="24"/>
      <c r="B59" s="28"/>
      <c r="C59" s="115"/>
      <c r="D59" s="130"/>
      <c r="E59" s="146"/>
      <c r="F59" s="166"/>
      <c r="G59" s="415"/>
    </row>
    <row r="60" spans="1:7">
      <c r="A60" s="24"/>
      <c r="B60" s="28"/>
      <c r="C60" s="126"/>
      <c r="D60" s="130"/>
      <c r="E60" s="160"/>
      <c r="F60" s="159"/>
      <c r="G60" s="418"/>
    </row>
    <row r="61" spans="1:7">
      <c r="A61" s="24"/>
      <c r="B61" s="28"/>
      <c r="C61" s="29"/>
      <c r="D61" s="130"/>
      <c r="E61" s="35"/>
      <c r="F61" s="23"/>
      <c r="G61" s="23"/>
    </row>
    <row r="62" spans="1:7">
      <c r="A62" s="24"/>
      <c r="B62" s="28"/>
      <c r="C62" s="29"/>
      <c r="D62" s="7"/>
      <c r="E62" s="35"/>
      <c r="F62" s="23"/>
      <c r="G62" s="23"/>
    </row>
    <row r="63" spans="1:7">
      <c r="A63" s="24"/>
      <c r="B63" s="28"/>
      <c r="C63" s="125"/>
      <c r="D63" s="7"/>
      <c r="E63" s="160"/>
      <c r="F63" s="159"/>
      <c r="G63" s="413"/>
    </row>
    <row r="64" spans="1:7">
      <c r="A64" s="24"/>
      <c r="B64" s="28"/>
      <c r="C64" s="29"/>
      <c r="D64" s="7"/>
      <c r="E64" s="35"/>
      <c r="F64" s="23"/>
      <c r="G64" s="23"/>
    </row>
    <row r="65" spans="1:7">
      <c r="A65" s="24"/>
      <c r="B65" s="28"/>
      <c r="C65" s="442"/>
      <c r="D65" s="7"/>
      <c r="E65" s="35"/>
      <c r="F65" s="23"/>
      <c r="G65" s="23"/>
    </row>
    <row r="66" spans="1:7" ht="13">
      <c r="A66" s="24"/>
      <c r="B66" s="28"/>
      <c r="C66" s="127"/>
      <c r="D66" s="7"/>
      <c r="E66" s="35"/>
      <c r="F66" s="23"/>
      <c r="G66" s="23"/>
    </row>
    <row r="67" spans="1:7">
      <c r="A67" s="28"/>
      <c r="B67" s="28"/>
      <c r="C67" s="29"/>
      <c r="D67" s="7"/>
      <c r="E67" s="35"/>
      <c r="F67" s="23"/>
      <c r="G67" s="23"/>
    </row>
    <row r="68" spans="1:7">
      <c r="A68" s="28"/>
      <c r="B68" s="28"/>
      <c r="C68" s="29"/>
      <c r="D68" s="7"/>
      <c r="E68" s="35"/>
      <c r="F68" s="23"/>
      <c r="G68" s="23"/>
    </row>
    <row r="69" spans="1:7">
      <c r="A69" s="28"/>
      <c r="B69" s="28"/>
      <c r="C69" s="29"/>
      <c r="D69" s="7"/>
      <c r="E69" s="35"/>
      <c r="F69" s="23"/>
      <c r="G69" s="23"/>
    </row>
    <row r="70" spans="1:7">
      <c r="A70" s="28"/>
      <c r="B70" s="28"/>
      <c r="C70" s="29"/>
      <c r="D70" s="7"/>
      <c r="E70" s="35"/>
      <c r="F70" s="23"/>
      <c r="G70" s="23"/>
    </row>
    <row r="71" spans="1:7">
      <c r="A71" s="28"/>
      <c r="B71" s="28"/>
      <c r="C71" s="29"/>
      <c r="D71" s="7"/>
      <c r="E71" s="35"/>
      <c r="F71" s="23"/>
      <c r="G71" s="23"/>
    </row>
    <row r="72" spans="1:7">
      <c r="A72" s="28"/>
      <c r="B72" s="28"/>
      <c r="C72" s="29"/>
      <c r="D72" s="7"/>
      <c r="E72" s="35"/>
      <c r="F72" s="23"/>
      <c r="G72" s="23"/>
    </row>
    <row r="73" spans="1:7">
      <c r="A73" s="28"/>
      <c r="B73" s="28"/>
      <c r="C73" s="29"/>
      <c r="D73" s="7"/>
      <c r="E73" s="35"/>
      <c r="F73" s="23"/>
      <c r="G73" s="23"/>
    </row>
    <row r="74" spans="1:7">
      <c r="A74" s="28"/>
      <c r="B74" s="28"/>
      <c r="C74" s="29"/>
      <c r="D74" s="7"/>
      <c r="E74" s="35"/>
      <c r="F74" s="23"/>
      <c r="G74" s="23"/>
    </row>
    <row r="75" spans="1:7">
      <c r="A75" s="28"/>
      <c r="B75" s="28"/>
      <c r="C75" s="29"/>
      <c r="D75" s="7"/>
      <c r="E75" s="35"/>
      <c r="F75" s="23"/>
      <c r="G75" s="23"/>
    </row>
    <row r="76" spans="1:7">
      <c r="A76" s="28"/>
      <c r="B76" s="28"/>
      <c r="C76" s="29"/>
      <c r="D76" s="7"/>
      <c r="E76" s="35"/>
      <c r="F76" s="23"/>
      <c r="G76" s="23"/>
    </row>
    <row r="77" spans="1:7">
      <c r="A77" s="28"/>
      <c r="B77" s="28"/>
      <c r="C77" s="29"/>
      <c r="D77" s="7"/>
      <c r="E77" s="35"/>
      <c r="F77" s="23"/>
      <c r="G77" s="23"/>
    </row>
    <row r="78" spans="1:7">
      <c r="A78" s="28"/>
      <c r="B78" s="28"/>
      <c r="C78" s="29"/>
      <c r="D78" s="7"/>
      <c r="E78" s="35"/>
      <c r="F78" s="23"/>
      <c r="G78" s="23"/>
    </row>
    <row r="79" spans="1:7">
      <c r="A79" s="28"/>
      <c r="B79" s="28"/>
      <c r="C79" s="29"/>
      <c r="D79" s="7"/>
      <c r="E79" s="35"/>
      <c r="F79" s="23"/>
      <c r="G79" s="23"/>
    </row>
    <row r="80" spans="1:7">
      <c r="A80" s="28"/>
      <c r="B80" s="28"/>
      <c r="C80" s="29"/>
      <c r="D80" s="7"/>
      <c r="E80" s="35"/>
      <c r="F80" s="23"/>
      <c r="G80" s="23"/>
    </row>
    <row r="81" spans="1:7">
      <c r="A81" s="28"/>
      <c r="B81" s="28"/>
      <c r="C81" s="29"/>
      <c r="D81" s="7"/>
      <c r="E81" s="35"/>
      <c r="F81" s="23"/>
      <c r="G81" s="23"/>
    </row>
    <row r="82" spans="1:7">
      <c r="A82" s="28"/>
      <c r="B82" s="28"/>
      <c r="C82" s="29"/>
      <c r="D82" s="7"/>
      <c r="E82" s="35"/>
      <c r="F82" s="23"/>
      <c r="G82" s="23"/>
    </row>
    <row r="83" spans="1:7">
      <c r="A83" s="28"/>
      <c r="B83" s="28"/>
      <c r="C83" s="29"/>
      <c r="D83" s="7"/>
      <c r="E83" s="35"/>
      <c r="F83" s="23"/>
      <c r="G83" s="23"/>
    </row>
    <row r="84" spans="1:7">
      <c r="A84" s="28"/>
      <c r="B84" s="28"/>
      <c r="C84" s="29"/>
      <c r="D84" s="7"/>
      <c r="E84" s="35"/>
      <c r="F84" s="23"/>
      <c r="G84" s="23"/>
    </row>
    <row r="85" spans="1:7">
      <c r="A85" s="28"/>
      <c r="B85" s="28"/>
      <c r="C85" s="29"/>
      <c r="D85" s="7"/>
      <c r="E85" s="35"/>
      <c r="F85" s="23"/>
      <c r="G85" s="23"/>
    </row>
    <row r="86" spans="1:7">
      <c r="A86" s="28"/>
      <c r="B86" s="28"/>
      <c r="C86" s="29"/>
      <c r="D86" s="7"/>
      <c r="E86" s="35"/>
      <c r="F86" s="23"/>
      <c r="G86" s="23"/>
    </row>
    <row r="87" spans="1:7">
      <c r="A87" s="28"/>
      <c r="B87" s="28"/>
      <c r="C87" s="29"/>
      <c r="D87" s="7"/>
      <c r="E87" s="35"/>
      <c r="F87" s="23"/>
      <c r="G87" s="23"/>
    </row>
    <row r="88" spans="1:7" ht="13">
      <c r="A88" s="44" t="s">
        <v>433</v>
      </c>
      <c r="B88" s="47"/>
      <c r="C88" s="53"/>
      <c r="D88" s="47"/>
      <c r="E88" s="47"/>
      <c r="F88" s="54"/>
      <c r="G88" s="402"/>
    </row>
    <row r="258" spans="1:2">
      <c r="A258" s="37">
        <v>1.79</v>
      </c>
      <c r="B258" s="38" t="s">
        <v>205</v>
      </c>
    </row>
  </sheetData>
  <mergeCells count="7">
    <mergeCell ref="G2:G3"/>
    <mergeCell ref="A2:A3"/>
    <mergeCell ref="B2:B3"/>
    <mergeCell ref="C2:C3"/>
    <mergeCell ref="D2:D3"/>
    <mergeCell ref="E2:E3"/>
    <mergeCell ref="F2:F3"/>
  </mergeCells>
  <conditionalFormatting sqref="E9:E11">
    <cfRule type="cellIs" dxfId="41" priority="44" stopIfTrue="1" operator="lessThan">
      <formula>0.005</formula>
    </cfRule>
  </conditionalFormatting>
  <conditionalFormatting sqref="E13:E15">
    <cfRule type="cellIs" dxfId="40" priority="1" stopIfTrue="1" operator="lessThan">
      <formula>0.005</formula>
    </cfRule>
  </conditionalFormatting>
  <conditionalFormatting sqref="E19">
    <cfRule type="cellIs" dxfId="39" priority="58" stopIfTrue="1" operator="lessThan">
      <formula>0.005</formula>
    </cfRule>
  </conditionalFormatting>
  <conditionalFormatting sqref="E24">
    <cfRule type="cellIs" dxfId="38" priority="56" stopIfTrue="1" operator="lessThan">
      <formula>0.005</formula>
    </cfRule>
  </conditionalFormatting>
  <conditionalFormatting sqref="E26">
    <cfRule type="cellIs" dxfId="37" priority="54" stopIfTrue="1" operator="lessThan">
      <formula>0.005</formula>
    </cfRule>
  </conditionalFormatting>
  <conditionalFormatting sqref="E31:E32">
    <cfRule type="cellIs" dxfId="36" priority="51" stopIfTrue="1" operator="lessThan">
      <formula>0.005</formula>
    </cfRule>
  </conditionalFormatting>
  <conditionalFormatting sqref="E35:E36">
    <cfRule type="cellIs" dxfId="35" priority="49" stopIfTrue="1" operator="lessThan">
      <formula>0.005</formula>
    </cfRule>
  </conditionalFormatting>
  <conditionalFormatting sqref="E40">
    <cfRule type="cellIs" dxfId="34" priority="60" stopIfTrue="1" operator="lessThan">
      <formula>0.005</formula>
    </cfRule>
  </conditionalFormatting>
  <conditionalFormatting sqref="G9:G27">
    <cfRule type="cellIs" dxfId="33" priority="41" stopIfTrue="1" operator="lessThan">
      <formula>0.005</formula>
    </cfRule>
  </conditionalFormatting>
  <conditionalFormatting sqref="G31:G32">
    <cfRule type="cellIs" dxfId="32" priority="52" stopIfTrue="1" operator="lessThan">
      <formula>0.005</formula>
    </cfRule>
  </conditionalFormatting>
  <conditionalFormatting sqref="G35:G36">
    <cfRule type="cellIs" dxfId="31" priority="50" stopIfTrue="1" operator="lessThan">
      <formula>0.005</formula>
    </cfRule>
  </conditionalFormatting>
  <conditionalFormatting sqref="G40">
    <cfRule type="cellIs" dxfId="30" priority="61" stopIfTrue="1" operator="lessThan">
      <formula>0.005</formula>
    </cfRule>
  </conditionalFormatting>
  <conditionalFormatting sqref="G42">
    <cfRule type="cellIs" dxfId="29" priority="79" stopIfTrue="1" operator="lessThan">
      <formula>0.005</formula>
    </cfRule>
  </conditionalFormatting>
  <conditionalFormatting sqref="G44">
    <cfRule type="cellIs" dxfId="28" priority="78" stopIfTrue="1" operator="lessThan">
      <formula>0.005</formula>
    </cfRule>
  </conditionalFormatting>
  <conditionalFormatting sqref="G46:G47">
    <cfRule type="cellIs" dxfId="27" priority="77" stopIfTrue="1" operator="lessThan">
      <formula>0.005</formula>
    </cfRule>
  </conditionalFormatting>
  <conditionalFormatting sqref="G49:G50">
    <cfRule type="cellIs" dxfId="26" priority="76" stopIfTrue="1" operator="lessThan">
      <formula>0.005</formula>
    </cfRule>
  </conditionalFormatting>
  <conditionalFormatting sqref="G52">
    <cfRule type="cellIs" dxfId="25" priority="75" stopIfTrue="1" operator="lessThan">
      <formula>0.005</formula>
    </cfRule>
  </conditionalFormatting>
  <conditionalFormatting sqref="G56">
    <cfRule type="cellIs" dxfId="24" priority="85" stopIfTrue="1" operator="lessThan">
      <formula>0.005</formula>
    </cfRule>
  </conditionalFormatting>
  <conditionalFormatting sqref="G59:G60">
    <cfRule type="cellIs" dxfId="23" priority="74" stopIfTrue="1" operator="lessThan">
      <formula>0.005</formula>
    </cfRule>
  </conditionalFormatting>
  <dataValidations disablePrompts="1" count="1">
    <dataValidation type="custom" allowBlank="1" showInputMessage="1" showErrorMessage="1" errorTitle="Invalid rate" error="A value with an invalid decimal part_x000a_was entered." sqref="F20:F22 F40 F16:F18 F36 F32 F12" xr:uid="{8FB1CF32-36A2-4F14-A530-4E6BD0E5C997}">
      <formula1>(F12)-TRUNC(F12,2)=0</formula1>
    </dataValidation>
  </dataValidations>
  <printOptions verticalCentered="1"/>
  <pageMargins left="0.70866141732283472" right="0.70866141732283472" top="0.74803149606299213" bottom="0.74803149606299213" header="0.31496062992125984" footer="0.31496062992125984"/>
  <pageSetup paperSize="9" scale="65" firstPageNumber="105" orientation="portrait" r:id="rId1"/>
  <headerFooter alignWithMargins="0">
    <oddHeader xml:space="preserve">&amp;LNALA LOCAL MUNICIPALITY
CONTRACT No. NLM/TS/014/24-25
C2.2: BILL OF QUANTITIES&amp;RSECTION 16: 7300 CONCRETE BLOCK PAVING
</oddHeader>
    <oddFooter>&amp;C&amp;P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BBE1F6-760C-4F5B-B42B-F5437EB2D5F7}">
  <sheetPr codeName="Sheet13">
    <tabColor theme="4"/>
  </sheetPr>
  <dimension ref="A1:G258"/>
  <sheetViews>
    <sheetView showZeros="0" view="pageBreakPreview" zoomScale="85" zoomScaleNormal="100" zoomScaleSheetLayoutView="85" zoomScalePageLayoutView="70" workbookViewId="0">
      <selection activeCell="E40" sqref="E40"/>
    </sheetView>
  </sheetViews>
  <sheetFormatPr defaultColWidth="9.1796875" defaultRowHeight="12.5"/>
  <cols>
    <col min="1" max="1" width="10.54296875" style="37" customWidth="1"/>
    <col min="2" max="2" width="15.54296875" style="38" customWidth="1"/>
    <col min="3" max="3" width="50.54296875" style="39" customWidth="1"/>
    <col min="4" max="4" width="10.54296875" style="40" customWidth="1"/>
    <col min="5" max="5" width="13.54296875" style="40" customWidth="1"/>
    <col min="6" max="7" width="15.54296875" style="41" customWidth="1"/>
    <col min="8" max="16384" width="9.1796875" style="1"/>
  </cols>
  <sheetData>
    <row r="1" spans="1:7">
      <c r="G1" s="384"/>
    </row>
    <row r="2" spans="1:7" s="113" customFormat="1">
      <c r="A2" s="521" t="s">
        <v>2</v>
      </c>
      <c r="B2" s="521" t="s">
        <v>3</v>
      </c>
      <c r="C2" s="521" t="s">
        <v>4</v>
      </c>
      <c r="D2" s="521" t="s">
        <v>5</v>
      </c>
      <c r="E2" s="521" t="s">
        <v>6</v>
      </c>
      <c r="F2" s="537" t="s">
        <v>250</v>
      </c>
      <c r="G2" s="537" t="s">
        <v>175</v>
      </c>
    </row>
    <row r="3" spans="1:7" s="113" customFormat="1">
      <c r="A3" s="522"/>
      <c r="B3" s="522"/>
      <c r="C3" s="522"/>
      <c r="D3" s="522"/>
      <c r="E3" s="522"/>
      <c r="F3" s="538"/>
      <c r="G3" s="538"/>
    </row>
    <row r="4" spans="1:7" s="113" customFormat="1" ht="13">
      <c r="A4" s="21"/>
      <c r="B4" s="21"/>
      <c r="C4" s="493"/>
      <c r="D4" s="21"/>
      <c r="E4" s="494"/>
      <c r="F4" s="492"/>
      <c r="G4" s="492"/>
    </row>
    <row r="5" spans="1:7" ht="13">
      <c r="A5" s="21">
        <v>17</v>
      </c>
      <c r="B5" s="21"/>
      <c r="C5" s="135" t="s">
        <v>652</v>
      </c>
      <c r="D5" s="134"/>
      <c r="E5" s="142"/>
      <c r="F5" s="134"/>
      <c r="G5" s="23"/>
    </row>
    <row r="6" spans="1:7" ht="13">
      <c r="A6" s="21"/>
      <c r="B6" s="21"/>
      <c r="C6" s="135" t="s">
        <v>653</v>
      </c>
      <c r="D6" s="134"/>
      <c r="E6" s="142"/>
      <c r="F6" s="134"/>
      <c r="G6" s="23"/>
    </row>
    <row r="7" spans="1:7" ht="13">
      <c r="A7" s="144"/>
      <c r="B7" s="28"/>
      <c r="C7" s="120"/>
      <c r="D7" s="134"/>
      <c r="E7" s="122"/>
      <c r="F7" s="23"/>
      <c r="G7" s="23"/>
    </row>
    <row r="8" spans="1:7" ht="13">
      <c r="A8" s="144"/>
      <c r="B8" s="28"/>
      <c r="C8" s="295" t="s">
        <v>645</v>
      </c>
      <c r="D8" s="134"/>
      <c r="E8" s="133"/>
      <c r="F8" s="23"/>
      <c r="G8" s="23"/>
    </row>
    <row r="9" spans="1:7" ht="13">
      <c r="A9" s="144"/>
      <c r="B9" s="28"/>
      <c r="C9" s="299" t="s">
        <v>646</v>
      </c>
      <c r="D9" s="134"/>
      <c r="E9" s="132"/>
      <c r="F9" s="23"/>
      <c r="G9" s="23"/>
    </row>
    <row r="10" spans="1:7">
      <c r="A10" s="467"/>
      <c r="B10" s="28"/>
      <c r="C10" s="290"/>
      <c r="D10" s="130"/>
      <c r="E10" s="131"/>
      <c r="F10" s="212"/>
      <c r="G10" s="422"/>
    </row>
    <row r="11" spans="1:7">
      <c r="A11" s="467">
        <v>17.100000000000001</v>
      </c>
      <c r="B11" s="28" t="s">
        <v>649</v>
      </c>
      <c r="C11" s="132" t="s">
        <v>415</v>
      </c>
      <c r="D11" s="134" t="s">
        <v>263</v>
      </c>
      <c r="E11" s="148">
        <v>1</v>
      </c>
      <c r="F11" s="213">
        <v>30000</v>
      </c>
      <c r="G11" s="167">
        <f>F11*E11</f>
        <v>30000</v>
      </c>
    </row>
    <row r="12" spans="1:7">
      <c r="A12" s="467"/>
      <c r="B12" s="28"/>
      <c r="C12" s="290"/>
      <c r="D12" s="130"/>
      <c r="E12" s="145"/>
      <c r="F12" s="212"/>
      <c r="G12" s="422"/>
    </row>
    <row r="13" spans="1:7">
      <c r="A13" s="467">
        <v>17.2</v>
      </c>
      <c r="B13" s="28"/>
      <c r="C13" s="255" t="s">
        <v>647</v>
      </c>
      <c r="D13" s="149"/>
      <c r="E13" s="368"/>
      <c r="F13" s="367"/>
      <c r="G13" s="417"/>
    </row>
    <row r="14" spans="1:7">
      <c r="A14" s="467"/>
      <c r="B14" s="28"/>
      <c r="C14" s="291" t="s">
        <v>648</v>
      </c>
      <c r="D14" s="149" t="s">
        <v>80</v>
      </c>
      <c r="E14" s="368">
        <f>G11</f>
        <v>30000</v>
      </c>
      <c r="F14" s="367"/>
      <c r="G14" s="167"/>
    </row>
    <row r="15" spans="1:7" ht="13">
      <c r="A15" s="144"/>
      <c r="B15" s="28"/>
      <c r="C15" s="128"/>
      <c r="D15" s="134"/>
      <c r="E15" s="7"/>
      <c r="F15" s="23"/>
      <c r="G15" s="279"/>
    </row>
    <row r="16" spans="1:7" ht="13">
      <c r="A16" s="144"/>
      <c r="B16" s="28"/>
      <c r="C16" s="297"/>
      <c r="D16" s="7"/>
      <c r="E16" s="296"/>
      <c r="F16" s="298"/>
      <c r="G16" s="421"/>
    </row>
    <row r="17" spans="1:7" ht="13">
      <c r="A17" s="144"/>
      <c r="B17" s="28"/>
      <c r="C17" s="132"/>
      <c r="D17" s="130"/>
      <c r="E17" s="136"/>
      <c r="F17" s="167"/>
      <c r="G17" s="415"/>
    </row>
    <row r="18" spans="1:7" ht="13">
      <c r="A18" s="293"/>
      <c r="B18" s="28"/>
      <c r="C18" s="290"/>
      <c r="D18" s="134"/>
      <c r="E18" s="146"/>
      <c r="F18" s="166"/>
      <c r="G18" s="415"/>
    </row>
    <row r="19" spans="1:7" ht="13">
      <c r="A19" s="293"/>
      <c r="B19" s="28"/>
      <c r="C19" s="299"/>
      <c r="D19" s="134"/>
      <c r="E19" s="137"/>
      <c r="F19" s="167"/>
      <c r="G19" s="415"/>
    </row>
    <row r="20" spans="1:7" ht="13">
      <c r="A20" s="293"/>
      <c r="B20" s="28"/>
      <c r="C20" s="290"/>
      <c r="D20" s="7"/>
      <c r="E20" s="146"/>
      <c r="F20" s="166"/>
      <c r="G20" s="415"/>
    </row>
    <row r="21" spans="1:7" ht="13">
      <c r="A21" s="293"/>
      <c r="B21" s="28"/>
      <c r="C21" s="255"/>
      <c r="D21" s="134"/>
      <c r="E21" s="141"/>
      <c r="F21" s="140"/>
      <c r="G21" s="420"/>
    </row>
    <row r="22" spans="1:7" ht="13">
      <c r="A22" s="293"/>
      <c r="B22" s="28"/>
      <c r="C22" s="290"/>
      <c r="D22" s="134"/>
      <c r="E22" s="146"/>
      <c r="F22" s="166"/>
      <c r="G22" s="415"/>
    </row>
    <row r="23" spans="1:7" ht="13">
      <c r="A23" s="293"/>
      <c r="B23" s="28"/>
      <c r="C23" s="294"/>
      <c r="D23" s="134"/>
      <c r="E23" s="141"/>
      <c r="F23" s="140"/>
      <c r="G23" s="420"/>
    </row>
    <row r="24" spans="1:7" ht="13">
      <c r="A24" s="293"/>
      <c r="B24" s="28"/>
      <c r="C24" s="290"/>
      <c r="D24" s="130"/>
      <c r="E24" s="146"/>
      <c r="F24" s="166"/>
      <c r="G24" s="415"/>
    </row>
    <row r="25" spans="1:7" ht="13">
      <c r="A25" s="293"/>
      <c r="B25" s="28"/>
      <c r="C25" s="135"/>
      <c r="D25" s="7"/>
      <c r="E25" s="133"/>
      <c r="F25" s="23"/>
      <c r="G25" s="23"/>
    </row>
    <row r="26" spans="1:7" ht="13">
      <c r="A26" s="293"/>
      <c r="B26" s="28"/>
      <c r="C26" s="255"/>
      <c r="D26" s="134"/>
      <c r="E26" s="146"/>
      <c r="F26" s="166"/>
      <c r="G26" s="413"/>
    </row>
    <row r="27" spans="1:7" ht="13">
      <c r="A27" s="293"/>
      <c r="B27" s="28"/>
      <c r="C27" s="133"/>
      <c r="D27" s="134"/>
      <c r="E27" s="131"/>
      <c r="F27" s="167"/>
      <c r="G27" s="415"/>
    </row>
    <row r="28" spans="1:7" ht="13">
      <c r="A28" s="293"/>
      <c r="B28" s="28"/>
      <c r="C28" s="290"/>
      <c r="D28" s="7"/>
      <c r="E28" s="126"/>
      <c r="F28" s="23"/>
      <c r="G28" s="23"/>
    </row>
    <row r="29" spans="1:7" ht="13">
      <c r="A29" s="293"/>
      <c r="B29" s="28"/>
      <c r="C29" s="133"/>
      <c r="D29" s="134"/>
      <c r="E29" s="147"/>
      <c r="F29" s="279"/>
      <c r="G29" s="279"/>
    </row>
    <row r="30" spans="1:7" ht="13">
      <c r="A30" s="293"/>
      <c r="B30" s="28"/>
      <c r="C30" s="294"/>
      <c r="D30" s="7"/>
      <c r="E30" s="141"/>
      <c r="F30" s="140"/>
      <c r="G30" s="420"/>
    </row>
    <row r="31" spans="1:7" ht="13">
      <c r="A31" s="293"/>
      <c r="B31" s="28"/>
      <c r="C31" s="121"/>
      <c r="D31" s="130"/>
      <c r="E31" s="126"/>
      <c r="F31" s="23"/>
      <c r="G31" s="23"/>
    </row>
    <row r="32" spans="1:7" ht="13">
      <c r="A32" s="144"/>
      <c r="B32" s="28"/>
      <c r="C32" s="135"/>
      <c r="D32" s="134"/>
      <c r="E32" s="131"/>
      <c r="F32" s="167"/>
      <c r="G32" s="415"/>
    </row>
    <row r="33" spans="1:7" ht="13">
      <c r="A33" s="293"/>
      <c r="B33" s="28"/>
      <c r="C33" s="121"/>
      <c r="D33" s="130"/>
      <c r="E33" s="162"/>
      <c r="F33" s="159"/>
      <c r="G33" s="413"/>
    </row>
    <row r="34" spans="1:7">
      <c r="A34" s="24"/>
      <c r="B34" s="28"/>
      <c r="C34" s="290"/>
      <c r="D34" s="130"/>
      <c r="E34" s="35"/>
      <c r="F34" s="23"/>
      <c r="G34" s="23"/>
    </row>
    <row r="35" spans="1:7">
      <c r="A35" s="24"/>
      <c r="B35" s="28"/>
      <c r="C35" s="121"/>
      <c r="D35" s="7"/>
      <c r="E35" s="35"/>
      <c r="F35" s="23"/>
      <c r="G35" s="23"/>
    </row>
    <row r="36" spans="1:7">
      <c r="A36" s="24"/>
      <c r="B36" s="28"/>
      <c r="C36" s="290"/>
      <c r="D36" s="134"/>
      <c r="E36" s="131"/>
      <c r="F36" s="167"/>
      <c r="G36" s="415"/>
    </row>
    <row r="37" spans="1:7">
      <c r="A37" s="24"/>
      <c r="B37" s="28"/>
      <c r="C37" s="121"/>
      <c r="D37" s="7"/>
      <c r="E37" s="35"/>
      <c r="F37" s="23"/>
      <c r="G37" s="23"/>
    </row>
    <row r="38" spans="1:7">
      <c r="A38" s="24"/>
      <c r="B38" s="28"/>
      <c r="C38" s="290"/>
      <c r="D38" s="130"/>
      <c r="E38" s="146"/>
      <c r="F38" s="166"/>
      <c r="G38" s="415"/>
    </row>
    <row r="39" spans="1:7">
      <c r="A39" s="24"/>
      <c r="B39" s="28"/>
      <c r="C39" s="29"/>
      <c r="D39" s="130"/>
      <c r="E39" s="35"/>
      <c r="F39" s="23"/>
      <c r="G39" s="23"/>
    </row>
    <row r="40" spans="1:7">
      <c r="A40" s="24"/>
      <c r="B40" s="28"/>
      <c r="C40" s="121"/>
      <c r="D40" s="130"/>
      <c r="E40" s="150"/>
      <c r="F40" s="166"/>
      <c r="G40" s="415"/>
    </row>
    <row r="41" spans="1:7" ht="13">
      <c r="A41" s="24"/>
      <c r="B41" s="28"/>
      <c r="C41" s="127"/>
      <c r="D41" s="7"/>
      <c r="E41" s="129"/>
      <c r="F41" s="23"/>
      <c r="G41" s="23"/>
    </row>
    <row r="42" spans="1:7">
      <c r="A42" s="24"/>
      <c r="B42" s="28"/>
      <c r="C42" s="115"/>
      <c r="D42" s="130"/>
      <c r="E42" s="146"/>
      <c r="F42" s="166"/>
      <c r="G42" s="415"/>
    </row>
    <row r="43" spans="1:7">
      <c r="A43" s="24"/>
      <c r="B43" s="28"/>
      <c r="C43" s="125"/>
      <c r="D43" s="7"/>
      <c r="E43" s="161"/>
      <c r="F43" s="123"/>
      <c r="G43" s="418"/>
    </row>
    <row r="44" spans="1:7" ht="13">
      <c r="A44" s="293"/>
      <c r="B44" s="28"/>
      <c r="C44" s="286"/>
      <c r="D44" s="7"/>
      <c r="E44" s="129"/>
      <c r="F44" s="123"/>
      <c r="G44" s="413"/>
    </row>
    <row r="45" spans="1:7">
      <c r="A45" s="24"/>
      <c r="B45" s="28"/>
      <c r="C45" s="125"/>
      <c r="D45" s="7"/>
      <c r="E45" s="160"/>
      <c r="F45" s="159"/>
      <c r="G45" s="418"/>
    </row>
    <row r="46" spans="1:7">
      <c r="A46" s="24"/>
      <c r="B46" s="28"/>
      <c r="C46" s="125"/>
      <c r="D46" s="7"/>
      <c r="E46" s="146"/>
      <c r="F46" s="166"/>
      <c r="G46" s="415"/>
    </row>
    <row r="47" spans="1:7">
      <c r="A47" s="24"/>
      <c r="B47" s="28"/>
      <c r="C47" s="125"/>
      <c r="D47" s="7"/>
      <c r="E47" s="160"/>
      <c r="F47" s="159"/>
      <c r="G47" s="413"/>
    </row>
    <row r="48" spans="1:7">
      <c r="A48" s="24"/>
      <c r="B48" s="28"/>
      <c r="C48" s="115"/>
      <c r="D48" s="130"/>
      <c r="E48" s="146"/>
      <c r="F48" s="166"/>
      <c r="G48" s="415"/>
    </row>
    <row r="49" spans="1:7">
      <c r="A49" s="24"/>
      <c r="B49" s="28"/>
      <c r="C49" s="29"/>
      <c r="D49" s="7"/>
      <c r="E49" s="35"/>
      <c r="F49" s="23"/>
      <c r="G49" s="23"/>
    </row>
    <row r="50" spans="1:7" ht="13">
      <c r="A50" s="24"/>
      <c r="B50" s="28"/>
      <c r="C50" s="286"/>
      <c r="D50" s="7"/>
      <c r="E50" s="129"/>
      <c r="F50" s="23"/>
      <c r="G50" s="23"/>
    </row>
    <row r="51" spans="1:7" ht="13">
      <c r="A51" s="293"/>
      <c r="B51" s="28"/>
      <c r="C51" s="30"/>
      <c r="D51" s="7"/>
      <c r="E51" s="35"/>
      <c r="F51" s="23"/>
      <c r="G51" s="23"/>
    </row>
    <row r="52" spans="1:7">
      <c r="A52" s="24"/>
      <c r="B52" s="28"/>
      <c r="C52" s="121"/>
      <c r="D52" s="7"/>
      <c r="E52" s="160"/>
      <c r="F52" s="159"/>
      <c r="G52" s="418"/>
    </row>
    <row r="53" spans="1:7">
      <c r="A53" s="24"/>
      <c r="B53" s="28"/>
      <c r="C53" s="29"/>
      <c r="D53" s="7"/>
      <c r="E53" s="35"/>
      <c r="F53" s="23"/>
      <c r="G53" s="23"/>
    </row>
    <row r="54" spans="1:7">
      <c r="A54" s="24"/>
      <c r="B54" s="28"/>
      <c r="C54" s="121"/>
      <c r="D54" s="124"/>
      <c r="E54" s="35"/>
      <c r="F54" s="23"/>
      <c r="G54" s="23"/>
    </row>
    <row r="55" spans="1:7">
      <c r="A55" s="24"/>
      <c r="B55" s="28"/>
      <c r="C55" s="115"/>
      <c r="D55" s="130"/>
      <c r="E55" s="146"/>
      <c r="F55" s="166"/>
      <c r="G55" s="415"/>
    </row>
    <row r="56" spans="1:7">
      <c r="A56" s="24"/>
      <c r="B56" s="28"/>
      <c r="C56" s="126"/>
      <c r="D56" s="130"/>
      <c r="E56" s="160"/>
      <c r="F56" s="159"/>
      <c r="G56" s="418"/>
    </row>
    <row r="57" spans="1:7">
      <c r="A57" s="24"/>
      <c r="B57" s="28"/>
      <c r="C57" s="29"/>
      <c r="D57" s="130"/>
      <c r="E57" s="35"/>
      <c r="F57" s="23"/>
      <c r="G57" s="23"/>
    </row>
    <row r="58" spans="1:7" ht="13">
      <c r="A58" s="24"/>
      <c r="B58" s="28"/>
      <c r="C58" s="127"/>
      <c r="D58" s="7"/>
      <c r="E58" s="35"/>
      <c r="F58" s="23"/>
      <c r="G58" s="23"/>
    </row>
    <row r="59" spans="1:7">
      <c r="A59" s="24"/>
      <c r="B59" s="28"/>
      <c r="C59" s="29"/>
      <c r="D59" s="7"/>
      <c r="E59" s="35"/>
      <c r="F59" s="23"/>
      <c r="G59" s="23"/>
    </row>
    <row r="60" spans="1:7">
      <c r="A60" s="24"/>
      <c r="B60" s="28"/>
      <c r="C60" s="125"/>
      <c r="D60" s="7"/>
      <c r="E60" s="160"/>
      <c r="F60" s="159"/>
      <c r="G60" s="413"/>
    </row>
    <row r="61" spans="1:7">
      <c r="A61" s="24"/>
      <c r="B61" s="28"/>
      <c r="C61" s="29"/>
      <c r="D61" s="7"/>
      <c r="E61" s="35"/>
      <c r="F61" s="23"/>
      <c r="G61" s="23"/>
    </row>
    <row r="62" spans="1:7">
      <c r="A62" s="24"/>
      <c r="B62" s="28"/>
      <c r="C62" s="442"/>
      <c r="D62" s="7"/>
      <c r="E62" s="35"/>
      <c r="F62" s="23"/>
      <c r="G62" s="23"/>
    </row>
    <row r="63" spans="1:7" ht="13">
      <c r="A63" s="24"/>
      <c r="B63" s="28"/>
      <c r="C63" s="127"/>
      <c r="D63" s="7"/>
      <c r="E63" s="35"/>
      <c r="F63" s="23"/>
      <c r="G63" s="23"/>
    </row>
    <row r="64" spans="1:7">
      <c r="A64" s="28"/>
      <c r="B64" s="28"/>
      <c r="C64" s="29"/>
      <c r="D64" s="7"/>
      <c r="E64" s="160"/>
      <c r="F64" s="159"/>
      <c r="G64" s="413"/>
    </row>
    <row r="65" spans="1:7">
      <c r="A65" s="28"/>
      <c r="B65" s="28"/>
      <c r="C65" s="29"/>
      <c r="D65" s="7"/>
      <c r="E65" s="35"/>
      <c r="F65" s="23"/>
      <c r="G65" s="23"/>
    </row>
    <row r="66" spans="1:7">
      <c r="A66" s="28"/>
      <c r="B66" s="28"/>
      <c r="C66" s="29"/>
      <c r="D66" s="7"/>
      <c r="E66" s="35"/>
      <c r="F66" s="23"/>
      <c r="G66" s="23"/>
    </row>
    <row r="67" spans="1:7">
      <c r="A67" s="28"/>
      <c r="B67" s="28"/>
      <c r="C67" s="29"/>
      <c r="D67" s="7"/>
      <c r="E67" s="35"/>
      <c r="F67" s="23"/>
      <c r="G67" s="23"/>
    </row>
    <row r="68" spans="1:7">
      <c r="A68" s="28"/>
      <c r="B68" s="28"/>
      <c r="C68" s="29"/>
      <c r="D68" s="7"/>
      <c r="E68" s="35"/>
      <c r="F68" s="23"/>
      <c r="G68" s="23"/>
    </row>
    <row r="69" spans="1:7">
      <c r="A69" s="28"/>
      <c r="B69" s="28"/>
      <c r="C69" s="29"/>
      <c r="D69" s="7"/>
      <c r="E69" s="35"/>
      <c r="F69" s="23"/>
      <c r="G69" s="23"/>
    </row>
    <row r="70" spans="1:7">
      <c r="A70" s="28"/>
      <c r="B70" s="28"/>
      <c r="C70" s="29"/>
      <c r="D70" s="7"/>
      <c r="E70" s="35"/>
      <c r="F70" s="23"/>
      <c r="G70" s="23"/>
    </row>
    <row r="71" spans="1:7">
      <c r="A71" s="28"/>
      <c r="B71" s="28"/>
      <c r="C71" s="29"/>
      <c r="D71" s="7"/>
      <c r="E71" s="35"/>
      <c r="F71" s="23"/>
      <c r="G71" s="23"/>
    </row>
    <row r="72" spans="1:7">
      <c r="A72" s="28"/>
      <c r="B72" s="28"/>
      <c r="C72" s="29"/>
      <c r="D72" s="7"/>
      <c r="E72" s="35"/>
      <c r="F72" s="23"/>
      <c r="G72" s="23"/>
    </row>
    <row r="73" spans="1:7">
      <c r="A73" s="28"/>
      <c r="B73" s="28"/>
      <c r="C73" s="29"/>
      <c r="D73" s="7"/>
      <c r="E73" s="35"/>
      <c r="F73" s="23"/>
      <c r="G73" s="23"/>
    </row>
    <row r="74" spans="1:7">
      <c r="A74" s="28"/>
      <c r="B74" s="28"/>
      <c r="C74" s="29"/>
      <c r="D74" s="7"/>
      <c r="E74" s="35"/>
      <c r="F74" s="23"/>
      <c r="G74" s="23"/>
    </row>
    <row r="75" spans="1:7">
      <c r="A75" s="28"/>
      <c r="B75" s="28"/>
      <c r="C75" s="29"/>
      <c r="D75" s="7"/>
      <c r="E75" s="35"/>
      <c r="F75" s="23"/>
      <c r="G75" s="23"/>
    </row>
    <row r="76" spans="1:7">
      <c r="A76" s="28"/>
      <c r="B76" s="28"/>
      <c r="C76" s="29"/>
      <c r="D76" s="7"/>
      <c r="E76" s="35"/>
      <c r="F76" s="23"/>
      <c r="G76" s="23"/>
    </row>
    <row r="77" spans="1:7">
      <c r="A77" s="28"/>
      <c r="B77" s="28"/>
      <c r="C77" s="29"/>
      <c r="D77" s="7"/>
      <c r="E77" s="35"/>
      <c r="F77" s="23"/>
      <c r="G77" s="23"/>
    </row>
    <row r="78" spans="1:7">
      <c r="A78" s="28"/>
      <c r="B78" s="28"/>
      <c r="C78" s="29"/>
      <c r="D78" s="7"/>
      <c r="E78" s="35"/>
      <c r="F78" s="23"/>
      <c r="G78" s="23"/>
    </row>
    <row r="79" spans="1:7">
      <c r="A79" s="28"/>
      <c r="B79" s="28"/>
      <c r="C79" s="29"/>
      <c r="D79" s="7"/>
      <c r="E79" s="35"/>
      <c r="F79" s="23"/>
      <c r="G79" s="23"/>
    </row>
    <row r="80" spans="1:7">
      <c r="A80" s="28"/>
      <c r="B80" s="28"/>
      <c r="C80" s="29"/>
      <c r="D80" s="7"/>
      <c r="E80" s="35"/>
      <c r="F80" s="23"/>
      <c r="G80" s="23"/>
    </row>
    <row r="81" spans="1:7">
      <c r="A81" s="28"/>
      <c r="B81" s="28"/>
      <c r="C81" s="29"/>
      <c r="D81" s="7"/>
      <c r="E81" s="35"/>
      <c r="F81" s="23"/>
      <c r="G81" s="23"/>
    </row>
    <row r="82" spans="1:7">
      <c r="A82" s="28"/>
      <c r="B82" s="28"/>
      <c r="C82" s="29"/>
      <c r="D82" s="7"/>
      <c r="E82" s="35"/>
      <c r="F82" s="23"/>
      <c r="G82" s="23"/>
    </row>
    <row r="83" spans="1:7">
      <c r="A83" s="28"/>
      <c r="B83" s="28"/>
      <c r="C83" s="29"/>
      <c r="D83" s="7"/>
      <c r="E83" s="35"/>
      <c r="F83" s="23"/>
      <c r="G83" s="23"/>
    </row>
    <row r="84" spans="1:7">
      <c r="A84" s="28"/>
      <c r="B84" s="28"/>
      <c r="C84" s="29"/>
      <c r="D84" s="7"/>
      <c r="E84" s="35"/>
      <c r="F84" s="23"/>
      <c r="G84" s="23"/>
    </row>
    <row r="85" spans="1:7">
      <c r="A85" s="28"/>
      <c r="B85" s="28"/>
      <c r="C85" s="29"/>
      <c r="D85" s="7"/>
      <c r="E85" s="35"/>
      <c r="F85" s="23"/>
      <c r="G85" s="23"/>
    </row>
    <row r="86" spans="1:7">
      <c r="A86" s="28"/>
      <c r="B86" s="28"/>
      <c r="C86" s="29"/>
      <c r="D86" s="7"/>
      <c r="E86" s="35"/>
      <c r="F86" s="23"/>
      <c r="G86" s="23"/>
    </row>
    <row r="87" spans="1:7">
      <c r="A87" s="28"/>
      <c r="B87" s="28"/>
      <c r="C87" s="29"/>
      <c r="D87" s="7"/>
      <c r="E87" s="35"/>
      <c r="F87" s="23"/>
      <c r="G87" s="23"/>
    </row>
    <row r="88" spans="1:7" ht="13">
      <c r="A88" s="44" t="s">
        <v>584</v>
      </c>
      <c r="B88" s="47"/>
      <c r="C88" s="53"/>
      <c r="D88" s="47"/>
      <c r="E88" s="47"/>
      <c r="F88" s="54"/>
      <c r="G88" s="402"/>
    </row>
    <row r="258" spans="1:2">
      <c r="A258" s="37">
        <v>1.79</v>
      </c>
      <c r="B258" s="38" t="s">
        <v>205</v>
      </c>
    </row>
  </sheetData>
  <mergeCells count="7">
    <mergeCell ref="G2:G3"/>
    <mergeCell ref="F2:F3"/>
    <mergeCell ref="A2:A3"/>
    <mergeCell ref="B2:B3"/>
    <mergeCell ref="C2:C3"/>
    <mergeCell ref="D2:D3"/>
    <mergeCell ref="E2:E3"/>
  </mergeCells>
  <conditionalFormatting sqref="E10 E27 G27">
    <cfRule type="cellIs" dxfId="22" priority="69" stopIfTrue="1" operator="lessThan">
      <formula>0.005</formula>
    </cfRule>
  </conditionalFormatting>
  <conditionalFormatting sqref="E16">
    <cfRule type="cellIs" dxfId="21" priority="82" stopIfTrue="1" operator="lessThan">
      <formula>0.005</formula>
    </cfRule>
  </conditionalFormatting>
  <conditionalFormatting sqref="E21">
    <cfRule type="cellIs" dxfId="20" priority="80" stopIfTrue="1" operator="lessThan">
      <formula>0.005</formula>
    </cfRule>
  </conditionalFormatting>
  <conditionalFormatting sqref="E23">
    <cfRule type="cellIs" dxfId="19" priority="78" stopIfTrue="1" operator="lessThan">
      <formula>0.005</formula>
    </cfRule>
  </conditionalFormatting>
  <conditionalFormatting sqref="E30">
    <cfRule type="cellIs" dxfId="18" priority="73" stopIfTrue="1" operator="lessThan">
      <formula>0.005</formula>
    </cfRule>
  </conditionalFormatting>
  <conditionalFormatting sqref="E32">
    <cfRule type="cellIs" dxfId="17" priority="88" stopIfTrue="1" operator="lessThan">
      <formula>0.005</formula>
    </cfRule>
  </conditionalFormatting>
  <conditionalFormatting sqref="E36">
    <cfRule type="cellIs" dxfId="16" priority="83" stopIfTrue="1" operator="lessThan">
      <formula>0.005</formula>
    </cfRule>
  </conditionalFormatting>
  <conditionalFormatting sqref="G10">
    <cfRule type="cellIs" dxfId="15" priority="68" stopIfTrue="1" operator="lessThan">
      <formula>0.005</formula>
    </cfRule>
  </conditionalFormatting>
  <conditionalFormatting sqref="G12:G13">
    <cfRule type="cellIs" dxfId="14" priority="65" stopIfTrue="1" operator="lessThan">
      <formula>0.005</formula>
    </cfRule>
  </conditionalFormatting>
  <conditionalFormatting sqref="G16:G24">
    <cfRule type="cellIs" dxfId="13" priority="70" stopIfTrue="1" operator="lessThan">
      <formula>0.005</formula>
    </cfRule>
  </conditionalFormatting>
  <conditionalFormatting sqref="G30">
    <cfRule type="cellIs" dxfId="12" priority="74" stopIfTrue="1" operator="lessThan">
      <formula>0.005</formula>
    </cfRule>
  </conditionalFormatting>
  <conditionalFormatting sqref="G32">
    <cfRule type="cellIs" dxfId="11" priority="86" stopIfTrue="1" operator="lessThan">
      <formula>0.005</formula>
    </cfRule>
  </conditionalFormatting>
  <conditionalFormatting sqref="G36">
    <cfRule type="cellIs" dxfId="10" priority="84" stopIfTrue="1" operator="lessThan">
      <formula>0.005</formula>
    </cfRule>
  </conditionalFormatting>
  <conditionalFormatting sqref="G38">
    <cfRule type="cellIs" dxfId="9" priority="99" stopIfTrue="1" operator="lessThan">
      <formula>0.005</formula>
    </cfRule>
  </conditionalFormatting>
  <conditionalFormatting sqref="G40">
    <cfRule type="cellIs" dxfId="8" priority="98" stopIfTrue="1" operator="lessThan">
      <formula>0.005</formula>
    </cfRule>
  </conditionalFormatting>
  <conditionalFormatting sqref="G42:G43">
    <cfRule type="cellIs" dxfId="7" priority="97" stopIfTrue="1" operator="lessThan">
      <formula>0.005</formula>
    </cfRule>
  </conditionalFormatting>
  <conditionalFormatting sqref="G45:G46">
    <cfRule type="cellIs" dxfId="6" priority="96" stopIfTrue="1" operator="lessThan">
      <formula>0.005</formula>
    </cfRule>
  </conditionalFormatting>
  <conditionalFormatting sqref="G48">
    <cfRule type="cellIs" dxfId="5" priority="95" stopIfTrue="1" operator="lessThan">
      <formula>0.005</formula>
    </cfRule>
  </conditionalFormatting>
  <conditionalFormatting sqref="G52">
    <cfRule type="cellIs" dxfId="4" priority="105" stopIfTrue="1" operator="lessThan">
      <formula>0.005</formula>
    </cfRule>
  </conditionalFormatting>
  <conditionalFormatting sqref="G55:G56">
    <cfRule type="cellIs" dxfId="3" priority="94" stopIfTrue="1" operator="lessThan">
      <formula>0.005</formula>
    </cfRule>
  </conditionalFormatting>
  <dataValidations disablePrompts="1" count="1">
    <dataValidation type="custom" allowBlank="1" showInputMessage="1" showErrorMessage="1" errorTitle="Invalid rate" error="A value with an invalid decimal part_x000a_was entered." sqref="F17:F19 F36 F27 F32 F13:F14" xr:uid="{3094EA90-238D-4CCB-8699-A8F5A04FF4B9}">
      <formula1>(F13)-TRUNC(F13,2)=0</formula1>
    </dataValidation>
  </dataValidations>
  <printOptions verticalCentered="1"/>
  <pageMargins left="0.70866141732283472" right="0.70866141732283472" top="0.74803149606299213" bottom="0.74803149606299213" header="0.31496062992125984" footer="0.31496062992125984"/>
  <pageSetup paperSize="9" scale="65" firstPageNumber="105" orientation="portrait" r:id="rId1"/>
  <headerFooter alignWithMargins="0">
    <oddHeader xml:space="preserve">&amp;LNALA LOCAL MUNICIPALITY
CONTRACT No. NLM/TS/014/24-25
C2.2: BILL OF QUANTITIES&amp;RSECTION 17: 8100 TEST MATERIALS 
</oddHeader>
    <oddFooter>&amp;C&amp;P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8">
    <tabColor indexed="46"/>
  </sheetPr>
  <dimension ref="A4:B258"/>
  <sheetViews>
    <sheetView view="pageBreakPreview" zoomScale="70" zoomScaleNormal="100" zoomScaleSheetLayoutView="70" zoomScalePageLayoutView="70" workbookViewId="0">
      <selection activeCell="E40" sqref="E40"/>
    </sheetView>
  </sheetViews>
  <sheetFormatPr defaultColWidth="9.1796875" defaultRowHeight="12.5"/>
  <cols>
    <col min="1" max="1" width="87" style="1" customWidth="1"/>
    <col min="2" max="2" width="46.1796875" style="1" customWidth="1"/>
    <col min="3" max="16384" width="9.1796875" style="1"/>
  </cols>
  <sheetData>
    <row r="4" spans="1:2" ht="20">
      <c r="A4" s="214" t="s">
        <v>434</v>
      </c>
    </row>
    <row r="5" spans="1:2" ht="40.5" customHeight="1">
      <c r="A5" s="539" t="s">
        <v>447</v>
      </c>
      <c r="B5" s="539"/>
    </row>
    <row r="6" spans="1:2" ht="40.5" customHeight="1">
      <c r="A6" s="300"/>
      <c r="B6" s="423"/>
    </row>
    <row r="7" spans="1:2" ht="40.5" customHeight="1">
      <c r="A7" s="300"/>
      <c r="B7" s="423"/>
    </row>
    <row r="8" spans="1:2" ht="16" thickBot="1">
      <c r="A8" s="6"/>
      <c r="B8" s="6"/>
    </row>
    <row r="9" spans="1:2" ht="24" customHeight="1" thickBot="1">
      <c r="A9" s="515" t="s">
        <v>174</v>
      </c>
      <c r="B9" s="516" t="s">
        <v>175</v>
      </c>
    </row>
    <row r="10" spans="1:2" ht="24" customHeight="1">
      <c r="A10" s="2" t="str">
        <f>'1.PRELIMINARY &amp; GENERAL'!C5</f>
        <v xml:space="preserve">SECTION 1: PRELIMINARY AND GENERAL </v>
      </c>
      <c r="B10" s="514">
        <f>'1.PRELIMINARY &amp; GENERAL'!G405</f>
        <v>0</v>
      </c>
    </row>
    <row r="11" spans="1:2" ht="24" customHeight="1">
      <c r="A11" s="2" t="str">
        <f>'2.SITE CLEARANCE'!C5</f>
        <v>SECTION 2: SITE CLEARANCE</v>
      </c>
      <c r="B11" s="514">
        <f>'2.SITE CLEARANCE'!G85</f>
        <v>0</v>
      </c>
    </row>
    <row r="12" spans="1:2" ht="24" customHeight="1">
      <c r="A12" s="2" t="str">
        <f>'3.SEWER MAINS - EARTHWORKS'!C5</f>
        <v>SECTION 2: SITE CLEARANCE</v>
      </c>
      <c r="B12" s="514">
        <f>'3.SEWER MAINS - EARTHWORKS'!G222</f>
        <v>0</v>
      </c>
    </row>
    <row r="13" spans="1:2" ht="24" customHeight="1">
      <c r="A13" s="119" t="str">
        <f>'4.SEWER MAINS - SEWERS'!C4</f>
        <v>SECTION 4: SEWER MAINS - SEWERS</v>
      </c>
      <c r="B13" s="514">
        <f>'4.SEWER MAINS - SEWERS'!G162</f>
        <v>0</v>
      </c>
    </row>
    <row r="14" spans="1:2" ht="24" customHeight="1">
      <c r="A14" s="2" t="str">
        <f>'5.SEWER MAINS - BEDDING'!C5</f>
        <v>SECTION 5: SEWER MAINS - BEDDING</v>
      </c>
      <c r="B14" s="514">
        <f>'5.SEWER MAINS - BEDDING'!G85</f>
        <v>0</v>
      </c>
    </row>
    <row r="15" spans="1:2" ht="24" customHeight="1">
      <c r="A15" s="465" t="str">
        <f>'6.HORISONTAL DRILLING'!C5</f>
        <v xml:space="preserve">SECTION 6: HORISONTAL DIRECTIONAL DRILLING </v>
      </c>
      <c r="B15" s="514">
        <f>'6.HORISONTAL DRILLING'!G82</f>
        <v>0</v>
      </c>
    </row>
    <row r="16" spans="1:2" ht="24" customHeight="1">
      <c r="A16" s="464" t="str">
        <f>'7.PIPE CRACKING'!C5</f>
        <v xml:space="preserve">SECTION 7: PIPE CRACKING / BURSTING </v>
      </c>
      <c r="B16" s="514">
        <f>'7.PIPE CRACKING'!G70</f>
        <v>0</v>
      </c>
    </row>
    <row r="17" spans="1:2" ht="24" customHeight="1">
      <c r="A17" s="2" t="str">
        <f>'8.SECTION-1700'!C5</f>
        <v>SECTION 8: 1700 CLEARING AND GRUBBING</v>
      </c>
      <c r="B17" s="514">
        <f>'8.SECTION-1700'!G87</f>
        <v>0</v>
      </c>
    </row>
    <row r="18" spans="1:2" ht="24" customHeight="1">
      <c r="A18" s="165" t="str">
        <f>'9.SECTION-2100 '!C5</f>
        <v>SECTION 9: 2100 DRAINS</v>
      </c>
      <c r="B18" s="514">
        <f>'9.SECTION-2100 '!G88</f>
        <v>0</v>
      </c>
    </row>
    <row r="19" spans="1:2" ht="24" customHeight="1">
      <c r="A19" s="165" t="str">
        <f>'10.SECTION-2200 '!C5</f>
        <v>SECTION 10: 2200 PREFABRICATED CULVERTS</v>
      </c>
      <c r="B19" s="514">
        <f>'10.SECTION-2200 '!G83</f>
        <v>0</v>
      </c>
    </row>
    <row r="20" spans="1:2" ht="24" customHeight="1">
      <c r="A20" s="165" t="str">
        <f>'11.SECTION-2300 '!C5</f>
        <v>SECTION 11: 2300 KERBS</v>
      </c>
      <c r="B20" s="514">
        <f>'11.SECTION-2300 '!G72</f>
        <v>0</v>
      </c>
    </row>
    <row r="21" spans="1:2" ht="24" customHeight="1">
      <c r="A21" s="165" t="str">
        <f>'12.SECTION-3300'!C5</f>
        <v>SECTION 12: 3300 MASS EARTHWORKS</v>
      </c>
      <c r="B21" s="514">
        <f>'12.SECTION-3300'!G89</f>
        <v>0</v>
      </c>
    </row>
    <row r="22" spans="1:2" ht="24" customHeight="1">
      <c r="A22" s="165" t="str">
        <f>'13.SECTION-3400'!C5</f>
        <v>SECTION 13: 3400 PAVEMENT LAYERS</v>
      </c>
      <c r="B22" s="514">
        <f>'13.SECTION-3400'!G80</f>
        <v>0</v>
      </c>
    </row>
    <row r="23" spans="1:2" ht="24" customHeight="1">
      <c r="A23" s="165" t="str">
        <f>'14.SECTION-3500'!C5</f>
        <v>SECTION 14: 3500 STABILIZATION</v>
      </c>
      <c r="B23" s="514">
        <f>'14.SECTION-3500'!G89</f>
        <v>0</v>
      </c>
    </row>
    <row r="24" spans="1:2" ht="24" customHeight="1">
      <c r="A24" s="165" t="str">
        <f>'15.SECTION-5100 '!C5</f>
        <v>SECTION 15: 5100 PITCHING</v>
      </c>
      <c r="B24" s="514">
        <f>'15.SECTION-5100 '!G89</f>
        <v>0</v>
      </c>
    </row>
    <row r="25" spans="1:2" ht="24" customHeight="1">
      <c r="A25" s="165" t="str">
        <f>'16.SECTION-7300 '!C5</f>
        <v>SECTION 16: 7300 CONCRETE BLOCK PAVING</v>
      </c>
      <c r="B25" s="514">
        <f>'16.SECTION-7300 '!G88</f>
        <v>0</v>
      </c>
    </row>
    <row r="26" spans="1:2" ht="24" customHeight="1">
      <c r="A26" s="165" t="str">
        <f>'17.SECTION-8100 '!C5</f>
        <v xml:space="preserve">SECTION 17: 8100 TEST MATERIALS </v>
      </c>
      <c r="B26" s="514">
        <f>'17.SECTION-8100 '!G88</f>
        <v>0</v>
      </c>
    </row>
    <row r="27" spans="1:2" ht="24" customHeight="1" thickBot="1">
      <c r="A27" s="165"/>
      <c r="B27" s="496"/>
    </row>
    <row r="28" spans="1:2" ht="24" customHeight="1" thickBot="1">
      <c r="A28" s="497" t="s">
        <v>445</v>
      </c>
      <c r="B28" s="513">
        <f>SUM(B10:B27)</f>
        <v>0</v>
      </c>
    </row>
    <row r="29" spans="1:2">
      <c r="A29" s="3"/>
      <c r="B29" s="424"/>
    </row>
    <row r="30" spans="1:2" ht="13" thickBot="1"/>
    <row r="31" spans="1:2" ht="47.5" customHeight="1" thickBot="1">
      <c r="A31" s="328" t="s">
        <v>444</v>
      </c>
      <c r="B31" s="517">
        <f>B28*10%</f>
        <v>0</v>
      </c>
    </row>
    <row r="32" spans="1:2" ht="47.5" customHeight="1" thickBot="1">
      <c r="A32" s="328" t="s">
        <v>446</v>
      </c>
      <c r="B32" s="517">
        <f>B28+B31</f>
        <v>0</v>
      </c>
    </row>
    <row r="33" spans="1:2" ht="47.5" customHeight="1" thickBot="1">
      <c r="A33" s="328" t="s">
        <v>659</v>
      </c>
      <c r="B33" s="517">
        <f>B28*10%</f>
        <v>0</v>
      </c>
    </row>
    <row r="34" spans="1:2" ht="47.5" customHeight="1" thickBot="1">
      <c r="A34" s="328" t="s">
        <v>651</v>
      </c>
      <c r="B34" s="517">
        <f>B32+B33</f>
        <v>0</v>
      </c>
    </row>
    <row r="35" spans="1:2" ht="47.5" customHeight="1" thickBot="1">
      <c r="A35" s="328" t="s">
        <v>650</v>
      </c>
      <c r="B35" s="517">
        <f>B34*15%</f>
        <v>0</v>
      </c>
    </row>
    <row r="36" spans="1:2" ht="47.5" customHeight="1" thickBot="1">
      <c r="A36" s="328" t="s">
        <v>296</v>
      </c>
      <c r="B36" s="517">
        <f>B34+B35</f>
        <v>0</v>
      </c>
    </row>
    <row r="37" spans="1:2" ht="13">
      <c r="A37" s="103"/>
      <c r="B37" s="425"/>
    </row>
    <row r="38" spans="1:2" ht="13">
      <c r="B38" s="426"/>
    </row>
    <row r="39" spans="1:2" ht="24" customHeight="1">
      <c r="A39" s="5"/>
      <c r="B39" s="426"/>
    </row>
    <row r="40" spans="1:2" ht="13">
      <c r="A40" s="5"/>
      <c r="B40" s="426"/>
    </row>
    <row r="41" spans="1:2" ht="24" customHeight="1">
      <c r="A41" s="5"/>
      <c r="B41" s="426"/>
    </row>
    <row r="42" spans="1:2" ht="13">
      <c r="A42" s="5"/>
      <c r="B42" s="426"/>
    </row>
    <row r="43" spans="1:2" ht="24" customHeight="1">
      <c r="A43" s="5"/>
      <c r="B43" s="426"/>
    </row>
    <row r="44" spans="1:2" ht="13">
      <c r="A44" s="5"/>
      <c r="B44" s="426"/>
    </row>
    <row r="45" spans="1:2" ht="24" customHeight="1">
      <c r="A45" s="5"/>
      <c r="B45" s="426"/>
    </row>
    <row r="46" spans="1:2" ht="24" customHeight="1">
      <c r="A46" s="5"/>
      <c r="B46" s="5"/>
    </row>
    <row r="47" spans="1:2" ht="24" customHeight="1">
      <c r="A47" s="5"/>
      <c r="B47" s="426"/>
    </row>
    <row r="48" spans="1:2" ht="24" customHeight="1">
      <c r="A48" s="5"/>
      <c r="B48" s="426"/>
    </row>
    <row r="49" spans="1:2" ht="24" customHeight="1">
      <c r="A49" s="5"/>
      <c r="B49" s="426"/>
    </row>
    <row r="50" spans="1:2" ht="24" customHeight="1">
      <c r="A50" s="5"/>
    </row>
    <row r="52" spans="1:2" ht="13">
      <c r="A52" s="5"/>
    </row>
    <row r="258" spans="1:2">
      <c r="A258" s="1">
        <v>1.79</v>
      </c>
      <c r="B258" s="1" t="s">
        <v>205</v>
      </c>
    </row>
  </sheetData>
  <mergeCells count="1">
    <mergeCell ref="A5:B5"/>
  </mergeCells>
  <phoneticPr fontId="32" type="noConversion"/>
  <conditionalFormatting sqref="B10:B26">
    <cfRule type="cellIs" dxfId="2" priority="1" stopIfTrue="1" operator="lessThan">
      <formula>0.005</formula>
    </cfRule>
  </conditionalFormatting>
  <conditionalFormatting sqref="B28">
    <cfRule type="cellIs" dxfId="1" priority="2" stopIfTrue="1" operator="lessThan">
      <formula>0.005</formula>
    </cfRule>
  </conditionalFormatting>
  <conditionalFormatting sqref="B31:B36">
    <cfRule type="cellIs" dxfId="0" priority="3" stopIfTrue="1" operator="lessThan">
      <formula>0.005</formula>
    </cfRule>
  </conditionalFormatting>
  <printOptions verticalCentered="1"/>
  <pageMargins left="0.70866141732283472" right="0.70866141732283472" top="0.74803149606299213" bottom="0.74803149606299213" header="0.31496062992125984" footer="0.31496062992125984"/>
  <pageSetup paperSize="9" scale="65" firstPageNumber="105" fitToWidth="0" fitToHeight="0" orientation="portrait" r:id="rId1"/>
  <headerFooter alignWithMargins="0">
    <oddHeader xml:space="preserve">&amp;LNALA LOCAL MUNICIPALITY
CONTRACT No. NLM/TS/014/24-25
C2.2: BILL OF QUANTITIES&amp;RSUMMARY OF SECTIONS 
</oddHeader>
    <oddFooter>&amp;C&amp;P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18</vt:i4>
      </vt:variant>
      <vt:variant>
        <vt:lpstr>Named Ranges</vt:lpstr>
      </vt:variant>
      <vt:variant>
        <vt:i4>35</vt:i4>
      </vt:variant>
    </vt:vector>
  </HeadingPairs>
  <TitlesOfParts>
    <vt:vector size="53" baseType="lpstr">
      <vt:lpstr>1.PRELIMINARY &amp; GENERAL</vt:lpstr>
      <vt:lpstr>2.SITE CLEARANCE</vt:lpstr>
      <vt:lpstr>3.SEWER MAINS - EARTHWORKS</vt:lpstr>
      <vt:lpstr>4.SEWER MAINS - SEWERS</vt:lpstr>
      <vt:lpstr>5.SEWER MAINS - BEDDING</vt:lpstr>
      <vt:lpstr>6.HORISONTAL DRILLING</vt:lpstr>
      <vt:lpstr>7.PIPE CRACKING</vt:lpstr>
      <vt:lpstr>8.SECTION-1700</vt:lpstr>
      <vt:lpstr>9.SECTION-2100 </vt:lpstr>
      <vt:lpstr>10.SECTION-2200 </vt:lpstr>
      <vt:lpstr>11.SECTION-2300 </vt:lpstr>
      <vt:lpstr>12.SECTION-3300</vt:lpstr>
      <vt:lpstr>13.SECTION-3400</vt:lpstr>
      <vt:lpstr>14.SECTION-3500</vt:lpstr>
      <vt:lpstr>15.SECTION-5100 </vt:lpstr>
      <vt:lpstr>16.SECTION-7300 </vt:lpstr>
      <vt:lpstr>17.SECTION-8100 </vt:lpstr>
      <vt:lpstr>Summary</vt:lpstr>
      <vt:lpstr>'1.PRELIMINARY &amp; GENERAL'!Print_Area</vt:lpstr>
      <vt:lpstr>'10.SECTION-2200 '!Print_Area</vt:lpstr>
      <vt:lpstr>'11.SECTION-2300 '!Print_Area</vt:lpstr>
      <vt:lpstr>'12.SECTION-3300'!Print_Area</vt:lpstr>
      <vt:lpstr>'13.SECTION-3400'!Print_Area</vt:lpstr>
      <vt:lpstr>'14.SECTION-3500'!Print_Area</vt:lpstr>
      <vt:lpstr>'15.SECTION-5100 '!Print_Area</vt:lpstr>
      <vt:lpstr>'16.SECTION-7300 '!Print_Area</vt:lpstr>
      <vt:lpstr>'17.SECTION-8100 '!Print_Area</vt:lpstr>
      <vt:lpstr>'2.SITE CLEARANCE'!Print_Area</vt:lpstr>
      <vt:lpstr>'3.SEWER MAINS - EARTHWORKS'!Print_Area</vt:lpstr>
      <vt:lpstr>'4.SEWER MAINS - SEWERS'!Print_Area</vt:lpstr>
      <vt:lpstr>'5.SEWER MAINS - BEDDING'!Print_Area</vt:lpstr>
      <vt:lpstr>'6.HORISONTAL DRILLING'!Print_Area</vt:lpstr>
      <vt:lpstr>'7.PIPE CRACKING'!Print_Area</vt:lpstr>
      <vt:lpstr>'8.SECTION-1700'!Print_Area</vt:lpstr>
      <vt:lpstr>'9.SECTION-2100 '!Print_Area</vt:lpstr>
      <vt:lpstr>Summary!Print_Area</vt:lpstr>
      <vt:lpstr>'1.PRELIMINARY &amp; GENERAL'!Print_Titles</vt:lpstr>
      <vt:lpstr>'10.SECTION-2200 '!Print_Titles</vt:lpstr>
      <vt:lpstr>'11.SECTION-2300 '!Print_Titles</vt:lpstr>
      <vt:lpstr>'12.SECTION-3300'!Print_Titles</vt:lpstr>
      <vt:lpstr>'13.SECTION-3400'!Print_Titles</vt:lpstr>
      <vt:lpstr>'14.SECTION-3500'!Print_Titles</vt:lpstr>
      <vt:lpstr>'15.SECTION-5100 '!Print_Titles</vt:lpstr>
      <vt:lpstr>'16.SECTION-7300 '!Print_Titles</vt:lpstr>
      <vt:lpstr>'17.SECTION-8100 '!Print_Titles</vt:lpstr>
      <vt:lpstr>'2.SITE CLEARANCE'!Print_Titles</vt:lpstr>
      <vt:lpstr>'3.SEWER MAINS - EARTHWORKS'!Print_Titles</vt:lpstr>
      <vt:lpstr>'4.SEWER MAINS - SEWERS'!Print_Titles</vt:lpstr>
      <vt:lpstr>'5.SEWER MAINS - BEDDING'!Print_Titles</vt:lpstr>
      <vt:lpstr>'6.HORISONTAL DRILLING'!Print_Titles</vt:lpstr>
      <vt:lpstr>'7.PIPE CRACKING'!Print_Titles</vt:lpstr>
      <vt:lpstr>'8.SECTION-1700'!Print_Titles</vt:lpstr>
      <vt:lpstr>'9.SECTION-2100 '!Print_Titles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Jan-Louis Reynders</dc:creator>
  <cp:lastModifiedBy>Jan-Louis Reynders</cp:lastModifiedBy>
  <cp:lastPrinted>2024-04-08T07:59:21Z</cp:lastPrinted>
  <dcterms:created xsi:type="dcterms:W3CDTF">2009-10-29T11:39:13Z</dcterms:created>
  <dcterms:modified xsi:type="dcterms:W3CDTF">2024-04-08T08:47:00Z</dcterms:modified>
</cp:coreProperties>
</file>