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53408314\Downloads\"/>
    </mc:Choice>
  </mc:AlternateContent>
  <xr:revisionPtr revIDLastSave="0" documentId="8_{7AEB22E4-FDBE-48AB-94F1-C3F29582AADB}" xr6:coauthVersionLast="47" xr6:coauthVersionMax="47" xr10:uidLastSave="{00000000-0000-0000-0000-000000000000}"/>
  <bookViews>
    <workbookView xWindow="-120" yWindow="-120" windowWidth="20730" windowHeight="11040" tabRatio="835" firstSheet="9" activeTab="15" xr2:uid="{00000000-000D-0000-FFFF-FFFF00000000}"/>
  </bookViews>
  <sheets>
    <sheet name="SUMMARY" sheetId="8" r:id="rId1"/>
    <sheet name="SCHED 1A-1_NM" sheetId="4" r:id="rId2"/>
    <sheet name="SCHED 1A-2_NM" sheetId="177" r:id="rId3"/>
    <sheet name="SCHED 1A-3_NM" sheetId="158" r:id="rId4"/>
    <sheet name="SCHED 1A-4_NM" sheetId="160" r:id="rId5"/>
    <sheet name="SCHED 1B-1_SB " sheetId="173" r:id="rId6"/>
    <sheet name="SCHED 1B-2_SB" sheetId="175" r:id="rId7"/>
    <sheet name="SCHED 1B-3_SB" sheetId="159" r:id="rId8"/>
    <sheet name="SCHED 1B-4_SB" sheetId="161" r:id="rId9"/>
    <sheet name="SCHED 2A-1_NM" sheetId="181" r:id="rId10"/>
    <sheet name="SCHED 2A-2_NM" sheetId="183" r:id="rId11"/>
    <sheet name="SCHED 2B-1_SB" sheetId="152" r:id="rId12"/>
    <sheet name="SCHED 2B-2_SB" sheetId="165" r:id="rId13"/>
    <sheet name="SCHEDULE 3A_NM" sheetId="170" r:id="rId14"/>
    <sheet name="SCHEDULE 3B_SB" sheetId="171" r:id="rId15"/>
    <sheet name="SCHEDULE 4" sheetId="172" r:id="rId16"/>
    <sheet name="WORK ORDERS  01 LAETITIA BAM CH" sheetId="27" state="hidden" r:id="rId17"/>
    <sheet name="JOSE PEARSON TB HOSPITAL (02)" sheetId="31" state="hidden" r:id="rId18"/>
    <sheet name="NEW BRIGHTON MORTUARY (03)" sheetId="32" state="hidden" r:id="rId19"/>
    <sheet name="DORA NGIZA HOSPITAL (04)" sheetId="33" state="hidden" r:id="rId20"/>
    <sheet name="LAETITIA BAM CHC (05)" sheetId="34" state="hidden" r:id="rId21"/>
    <sheet name="MOTHERWELL CHC (06)" sheetId="35" state="hidden" r:id="rId22"/>
    <sheet name="MOTHERWEL CHC (07)" sheetId="36" state="hidden" r:id="rId23"/>
    <sheet name="ORSMOND TB HOSPITAL (08)" sheetId="37" state="hidden" r:id="rId24"/>
    <sheet name="JOSE PEARSON TB HOSPITAL (09)" sheetId="38" state="hidden" r:id="rId25"/>
    <sheet name="LIVINGSTONE HOSPITAL (10)" sheetId="39" state="hidden" r:id="rId26"/>
    <sheet name="LAETITIA BAM CHC (11)" sheetId="49" state="hidden" r:id="rId27"/>
    <sheet name="WEST END (12)" sheetId="48" state="hidden" r:id="rId28"/>
    <sheet name="PORT ELIZABETH PRO.(13)" sheetId="47" state="hidden" r:id="rId29"/>
    <sheet name="DORA NGIZA HOSP (14)" sheetId="46" state="hidden" r:id="rId30"/>
    <sheet name="ORSMOND TB HOSP (15)" sheetId="45" state="hidden" r:id="rId31"/>
    <sheet name="MOUNT RD MORT. (16)" sheetId="44" state="hidden" r:id="rId32"/>
    <sheet name="PARMACEUTICA DEP (17)" sheetId="43" state="hidden" r:id="rId33"/>
    <sheet name="DORA NGIZA HOSP (18)" sheetId="52" state="hidden" r:id="rId34"/>
    <sheet name="DORA NGIZA (19)" sheetId="51" state="hidden" r:id="rId35"/>
    <sheet name="LIVINGSTONE HOSPITAL (20)" sheetId="50" state="hidden" r:id="rId36"/>
    <sheet name="PE PROV. HOSPITAL (21)" sheetId="59" state="hidden" r:id="rId37"/>
    <sheet name="GQEBERA CHC (22)" sheetId="58" state="hidden" r:id="rId38"/>
    <sheet name="PORT EZIABERTH MEDIC DEPOT(23)" sheetId="57" state="hidden" r:id="rId39"/>
    <sheet name="LIVINGSTONE HOSPITAL (24)" sheetId="56" state="hidden" r:id="rId40"/>
    <sheet name="MOTHERWELL CHC (25)" sheetId="55" state="hidden" r:id="rId41"/>
    <sheet name="LIVINGSTONE HOSPITAL (26)" sheetId="42" state="hidden" r:id="rId42"/>
    <sheet name="GQEBERA CHC (27)" sheetId="66" state="hidden" r:id="rId43"/>
    <sheet name="DORA NGINZA HOSPITAL (28)" sheetId="65" state="hidden" r:id="rId44"/>
    <sheet name="ELIZABETH DOKIN HOSP(29)" sheetId="64" state="hidden" r:id="rId45"/>
    <sheet name="PORT ELIZABETH PROV (30)" sheetId="63" state="hidden" r:id="rId46"/>
    <sheet name="MOUNTROAD MORTUARY (31)" sheetId="67" state="hidden" r:id="rId47"/>
    <sheet name="UITENHAGE PRO.HOSPITAL (32)" sheetId="62" state="hidden" r:id="rId48"/>
    <sheet name="JOSE PEARSON TB HSPITAL (33)" sheetId="68" state="hidden" r:id="rId49"/>
    <sheet name="LAETITA BAM CHC (34)" sheetId="61" state="hidden" r:id="rId50"/>
    <sheet name="MOTHEWELL CHC (35)" sheetId="73" state="hidden" r:id="rId51"/>
    <sheet name="LAETITA BAM CHC (36)" sheetId="72" state="hidden" r:id="rId52"/>
    <sheet name="PE PROV. (37)" sheetId="71" state="hidden" r:id="rId53"/>
    <sheet name="ORSMOND TB HOSP. (38)" sheetId="70" state="hidden" r:id="rId54"/>
    <sheet name="Gqebera CHC (39)" sheetId="69" state="hidden" r:id="rId55"/>
    <sheet name="Dora Ngiza (40)" sheetId="74" state="hidden" r:id="rId56"/>
    <sheet name="PE Pronvincial Hospital (41)" sheetId="75" state="hidden" r:id="rId57"/>
    <sheet name="Motherwell CHC (42)" sheetId="76" state="hidden" r:id="rId58"/>
    <sheet name="Westend Clinic (43)" sheetId="77" state="hidden" r:id="rId59"/>
    <sheet name="Dora Ngiza (44)" sheetId="78" state="hidden" r:id="rId60"/>
    <sheet name="Elizabeth Hospital (45)" sheetId="79" state="hidden" r:id="rId61"/>
    <sheet name="Jose Pearson (46)" sheetId="80" state="hidden" r:id="rId62"/>
    <sheet name="Livingstone Hospital (47)" sheetId="85" state="hidden" r:id="rId63"/>
    <sheet name="PE Pro. Hosp (48)" sheetId="81" state="hidden" r:id="rId64"/>
    <sheet name="Elizabeth Donken hosp.(49)" sheetId="89" state="hidden" r:id="rId65"/>
    <sheet name="Dora Ngiza (50)" sheetId="90" state="hidden" r:id="rId66"/>
    <sheet name="Dora Ngiza (51)" sheetId="82" state="hidden" r:id="rId67"/>
    <sheet name="West End (52)" sheetId="83" state="hidden" r:id="rId68"/>
    <sheet name="Elizabeth Hospital (53)" sheetId="84" state="hidden" r:id="rId69"/>
    <sheet name="Orsmond TB Hosp.(54)" sheetId="91" state="hidden" r:id="rId70"/>
    <sheet name="Port Elizabeth (55)" sheetId="92" state="hidden" r:id="rId71"/>
    <sheet name="Livingston Hosp (56)" sheetId="93" state="hidden" r:id="rId72"/>
    <sheet name="New Brighton M.(57)" sheetId="94" state="hidden" r:id="rId73"/>
    <sheet name="West End (58)" sheetId="95" state="hidden" r:id="rId74"/>
    <sheet name="Dora Ngiza chc (59)" sheetId="96" state="hidden" r:id="rId75"/>
    <sheet name="New Brighston (60)" sheetId="97" state="hidden" r:id="rId76"/>
    <sheet name="Jose Pearson TB Hosp (61)" sheetId="98" state="hidden" r:id="rId77"/>
    <sheet name="Jose Pearson TB Hosp (62)" sheetId="99" state="hidden" r:id="rId78"/>
    <sheet name="Livingstone Hosp (63)" sheetId="100" state="hidden" r:id="rId79"/>
    <sheet name="Jose Pearson TB Hosp (64)" sheetId="101" state="hidden" r:id="rId80"/>
    <sheet name="Motherwell chc (65)" sheetId="102" state="hidden" r:id="rId81"/>
    <sheet name="Dora Ngiza (66)" sheetId="103" state="hidden" r:id="rId82"/>
    <sheet name="Orsmond TB Hosp (66)" sheetId="104" state="hidden" r:id="rId83"/>
    <sheet name="Dora Ngiza Hosp (67)" sheetId="105" state="hidden" r:id="rId84"/>
    <sheet name="Uitenhage Forensic (68)" sheetId="106" state="hidden" r:id="rId85"/>
    <sheet name="Dora Ngiza Hospital (70)" sheetId="109" state="hidden" r:id="rId86"/>
    <sheet name="Jose Pearson Sant (71)" sheetId="110" state="hidden" r:id="rId87"/>
    <sheet name="Gqebera chc (72)" sheetId="111" state="hidden" r:id="rId88"/>
    <sheet name="Dora Ngiza Hospital (73)" sheetId="112" state="hidden" r:id="rId89"/>
    <sheet name="Jose Pearson Sant (74)" sheetId="113" state="hidden" r:id="rId90"/>
    <sheet name="Livingston Hospital (75)" sheetId="114" state="hidden" r:id="rId91"/>
    <sheet name="Leticia Bam Hospital (76)" sheetId="108" state="hidden" r:id="rId92"/>
    <sheet name="Unitenhage Pro (69)" sheetId="107" state="hidden" r:id="rId93"/>
    <sheet name="Gqebera chc (77)" sheetId="116" state="hidden" r:id="rId94"/>
    <sheet name="PE Prov (78)" sheetId="122" state="hidden" r:id="rId95"/>
    <sheet name="Linvingston (79)" sheetId="121" state="hidden" r:id="rId96"/>
    <sheet name="Dora Ngiza (80)" sheetId="120" state="hidden" r:id="rId97"/>
    <sheet name="Dora Ngiza (81)" sheetId="119" state="hidden" r:id="rId98"/>
    <sheet name="Galvendale Foresic (83)" sheetId="124" state="hidden" r:id="rId99"/>
    <sheet name="Struandale Depot (84)" sheetId="125" state="hidden" r:id="rId100"/>
    <sheet name="PE Prov (85)" sheetId="126" state="hidden" r:id="rId101"/>
    <sheet name="West End (86)" sheetId="128" state="hidden" r:id="rId102"/>
    <sheet name="Livingston Hospital (87)" sheetId="127" state="hidden" r:id="rId103"/>
    <sheet name="Dora Ngiza (88)" sheetId="123" state="hidden" r:id="rId104"/>
    <sheet name="Mt Road (82)" sheetId="118" state="hidden" r:id="rId105"/>
    <sheet name="West End (89)" sheetId="131" state="hidden" r:id="rId106"/>
    <sheet name="Walton Conyng (90)" sheetId="135" state="hidden" r:id="rId107"/>
    <sheet name="Uitenhage Hospital  (91)" sheetId="134" state="hidden" r:id="rId108"/>
    <sheet name="Jose Pearson Hospital (92)" sheetId="133" state="hidden" r:id="rId109"/>
    <sheet name="Motherwell Hospital (93)" sheetId="132" state="hidden" r:id="rId110"/>
    <sheet name="West End chc (94)" sheetId="136" state="hidden" r:id="rId111"/>
    <sheet name="Qoutation " sheetId="137" state="hidden" r:id="rId112"/>
    <sheet name="Jose Pearson Hospital (95)" sheetId="130" state="hidden" r:id="rId113"/>
    <sheet name="Qoutation Jose Pearson" sheetId="140" state="hidden" r:id="rId114"/>
    <sheet name="Jose Pearson" sheetId="141" state="hidden" r:id="rId115"/>
    <sheet name="Dora Ngiza (96)" sheetId="142" state="hidden" r:id="rId116"/>
    <sheet name="Uitenhage Pro (97)" sheetId="143" state="hidden" r:id="rId117"/>
    <sheet name="Jose Pearson (98)" sheetId="144" state="hidden" r:id="rId118"/>
    <sheet name="Dora Ngiza (99)" sheetId="145" state="hidden" r:id="rId119"/>
    <sheet name="Gqebera chc (100)" sheetId="146" state="hidden" r:id="rId120"/>
    <sheet name="Jose Pearson (101)" sheetId="147" state="hidden" r:id="rId121"/>
    <sheet name="Dora Ngiza (102)" sheetId="148" state="hidden" r:id="rId122"/>
    <sheet name="PE PRO. (103)" sheetId="149" state="hidden" r:id="rId123"/>
    <sheet name="West End (104)" sheetId="150" state="hidden" r:id="rId124"/>
  </sheets>
  <externalReferences>
    <externalReference r:id="rId125"/>
  </externalReferences>
  <definedNames>
    <definedName name="_Hlk143960454" localSheetId="7">'SCHED 1B-3_SB'!#REF!</definedName>
    <definedName name="_Hlk143960454" localSheetId="8">'SCHED 1B-4_SB'!#REF!</definedName>
    <definedName name="_xlnm.Print_Area" localSheetId="103">'Dora Ngiza (88)'!$A$1:$I$63</definedName>
    <definedName name="_xlnm.Print_Area" localSheetId="74">'Dora Ngiza chc (59)'!$A$1:$I$64</definedName>
    <definedName name="_xlnm.Print_Area" localSheetId="19">'DORA NGIZA HOSPITAL (04)'!$A$1:$I$55</definedName>
    <definedName name="_xlnm.Print_Area" localSheetId="85">'Dora Ngiza Hospital (70)'!$A$1:$I$63</definedName>
    <definedName name="_xlnm.Print_Area" localSheetId="88">'Dora Ngiza Hospital (73)'!$A$1:$I$63</definedName>
    <definedName name="_xlnm.Print_Area" localSheetId="87">'Gqebera chc (72)'!$A$1:$I$63</definedName>
    <definedName name="_xlnm.Print_Area" localSheetId="93">'Gqebera chc (77)'!$A$1:$I$63</definedName>
    <definedName name="_xlnm.Print_Area" localSheetId="86">'Jose Pearson Sant (71)'!$A$1:$I$63</definedName>
    <definedName name="_xlnm.Print_Area" localSheetId="89">'Jose Pearson Sant (74)'!$A$1:$I$63</definedName>
    <definedName name="_xlnm.Print_Area" localSheetId="17">'JOSE PEARSON TB HOSPITAL (02)'!$A$1:$I$55</definedName>
    <definedName name="_xlnm.Print_Area" localSheetId="24">'JOSE PEARSON TB HOSPITAL (09)'!$A$1:$I$55</definedName>
    <definedName name="_xlnm.Print_Area" localSheetId="20">'LAETITIA BAM CHC (05)'!$A$1:$I$55</definedName>
    <definedName name="_xlnm.Print_Area" localSheetId="91">'Leticia Bam Hospital (76)'!$A$1:$I$63</definedName>
    <definedName name="_xlnm.Print_Area" localSheetId="90">'Livingston Hospital (75)'!$A$1:$I$63</definedName>
    <definedName name="_xlnm.Print_Area" localSheetId="25">'LIVINGSTONE HOSPITAL (10)'!$A$1:$I$55</definedName>
    <definedName name="_xlnm.Print_Area" localSheetId="22">'MOTHERWEL CHC (07)'!$A$1:$I$55</definedName>
    <definedName name="_xlnm.Print_Area" localSheetId="21">'MOTHERWELL CHC (06)'!$A$1:$I$55</definedName>
    <definedName name="_xlnm.Print_Area" localSheetId="72">'New Brighton M.(57)'!$A$1:$I$64</definedName>
    <definedName name="_xlnm.Print_Area" localSheetId="18">'NEW BRIGHTON MORTUARY (03)'!$A$1:$I$55</definedName>
    <definedName name="_xlnm.Print_Area" localSheetId="23">'ORSMOND TB HOSPITAL (08)'!$A$1:$I$55</definedName>
    <definedName name="_xlnm.Print_Area" localSheetId="1">'SCHED 1A-1_NM'!$B$2:$H$38</definedName>
    <definedName name="_xlnm.Print_Area" localSheetId="2">'SCHED 1A-2_NM'!$B$2:$H$38</definedName>
    <definedName name="_xlnm.Print_Area" localSheetId="3">'SCHED 1A-3_NM'!$B$2:$H$28</definedName>
    <definedName name="_xlnm.Print_Area" localSheetId="4">'SCHED 1A-4_NM'!$B$2:$H$29</definedName>
    <definedName name="_xlnm.Print_Area" localSheetId="5">'SCHED 1B-1_SB '!$B$2:$H$30</definedName>
    <definedName name="_xlnm.Print_Area" localSheetId="6">'SCHED 1B-2_SB'!$B$2:$H$30</definedName>
    <definedName name="_xlnm.Print_Area" localSheetId="7">'SCHED 1B-3_SB'!$B$2:$H$26</definedName>
    <definedName name="_xlnm.Print_Area" localSheetId="8">'SCHED 1B-4_SB'!$B$2:$H$24</definedName>
    <definedName name="_xlnm.Print_Area" localSheetId="9">'SCHED 2A-1_NM'!$B$2:$H$42</definedName>
    <definedName name="_xlnm.Print_Area" localSheetId="10">'SCHED 2A-2_NM'!$B$2:$H$38</definedName>
    <definedName name="_xlnm.Print_Area" localSheetId="11">'SCHED 2B-1_SB'!$B$2:$H$34</definedName>
    <definedName name="_xlnm.Print_Area" localSheetId="12">'SCHED 2B-2_SB'!$B$2:$H$30</definedName>
    <definedName name="_xlnm.Print_Area" localSheetId="13">'SCHEDULE 3A_NM'!$B$2:$J$68</definedName>
    <definedName name="_xlnm.Print_Area" localSheetId="14">'SCHEDULE 3B_SB'!$B$1:$J$56</definedName>
    <definedName name="_xlnm.Print_Area" localSheetId="15">'SCHEDULE 4'!$B$2:$H$27</definedName>
    <definedName name="_xlnm.Print_Area" localSheetId="0">SUMMARY!$B$1:$F$44</definedName>
    <definedName name="_xlnm.Print_Area" localSheetId="106">'Walton Conyng (90)'!$A$1:$I$146</definedName>
    <definedName name="_xlnm.Print_Area" localSheetId="73">'West End (58)'!$A$1:$I$64</definedName>
    <definedName name="_xlnm.Print_Area" localSheetId="16">'WORK ORDERS  01 LAETITIA BAM CH'!$A$1:$I$55</definedName>
    <definedName name="_xlnm.Print_Titles" localSheetId="13">'SCHEDULE 3A_NM'!$2:$9</definedName>
    <definedName name="_xlnm.Print_Titles" localSheetId="14">'SCHEDULE 3B_SB'!$1:$8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72" l="1"/>
  <c r="D2" i="171"/>
  <c r="D3" i="170"/>
  <c r="D3" i="165"/>
  <c r="D3" i="152"/>
  <c r="D3" i="183"/>
  <c r="D3" i="181"/>
  <c r="D3" i="161"/>
  <c r="D3" i="159"/>
  <c r="D3" i="175"/>
  <c r="D3" i="173"/>
  <c r="D3" i="158"/>
  <c r="D3" i="177"/>
  <c r="D3" i="4"/>
  <c r="H24" i="161"/>
  <c r="H29" i="160"/>
  <c r="D10" i="8" l="1"/>
  <c r="D12" i="8"/>
  <c r="D14" i="8"/>
  <c r="D16" i="8"/>
  <c r="D18" i="8"/>
  <c r="D20" i="8"/>
  <c r="D22" i="8"/>
  <c r="D24" i="8"/>
  <c r="H30" i="152"/>
  <c r="H34" i="152" s="1"/>
  <c r="H35" i="181"/>
  <c r="H42" i="181" s="1"/>
  <c r="F22" i="171" l="1"/>
  <c r="H19" i="172"/>
  <c r="H27" i="172" s="1"/>
  <c r="D28" i="8"/>
  <c r="D26" i="8"/>
  <c r="B2" i="183"/>
  <c r="B2" i="181"/>
  <c r="H66" i="170"/>
  <c r="H64" i="170"/>
  <c r="H61" i="170"/>
  <c r="H60" i="170"/>
  <c r="H59" i="170"/>
  <c r="H57" i="170"/>
  <c r="H56" i="170"/>
  <c r="H55" i="170"/>
  <c r="H48" i="170"/>
  <c r="H47" i="170"/>
  <c r="H46" i="170"/>
  <c r="H45" i="170"/>
  <c r="H44" i="170"/>
  <c r="H42" i="170"/>
  <c r="H41" i="170"/>
  <c r="H40" i="170"/>
  <c r="H39" i="170"/>
  <c r="H38" i="170"/>
  <c r="H35" i="170"/>
  <c r="H34" i="170"/>
  <c r="H33" i="170"/>
  <c r="H32" i="170"/>
  <c r="H31" i="170"/>
  <c r="H30" i="170"/>
  <c r="H29" i="170"/>
  <c r="H27" i="170"/>
  <c r="H26" i="170"/>
  <c r="H25" i="170"/>
  <c r="H24" i="170"/>
  <c r="H23" i="170"/>
  <c r="H22" i="170"/>
  <c r="H21" i="170"/>
  <c r="H18" i="170"/>
  <c r="H17" i="170"/>
  <c r="H16" i="170"/>
  <c r="H14" i="170"/>
  <c r="H13" i="170"/>
  <c r="H12" i="170"/>
  <c r="G3" i="165"/>
  <c r="G3" i="175"/>
  <c r="B2" i="177"/>
  <c r="D4" i="175"/>
  <c r="B4" i="175"/>
  <c r="B3" i="175"/>
  <c r="B2" i="175"/>
  <c r="D4" i="173"/>
  <c r="B4" i="173"/>
  <c r="B3" i="173"/>
  <c r="B2" i="173"/>
  <c r="H53" i="171"/>
  <c r="H51" i="171"/>
  <c r="H47" i="171"/>
  <c r="H46" i="171"/>
  <c r="H45" i="171"/>
  <c r="H44" i="171"/>
  <c r="H42" i="171"/>
  <c r="H41" i="171"/>
  <c r="H40" i="171"/>
  <c r="H39" i="171"/>
  <c r="H35" i="171"/>
  <c r="H34" i="171"/>
  <c r="H33" i="171"/>
  <c r="H32" i="171"/>
  <c r="H31" i="171"/>
  <c r="H26" i="171"/>
  <c r="H27" i="171"/>
  <c r="H28" i="171"/>
  <c r="H29" i="171"/>
  <c r="H25" i="171"/>
  <c r="H21" i="171"/>
  <c r="H20" i="171"/>
  <c r="H19" i="171"/>
  <c r="H18" i="171"/>
  <c r="H17" i="171"/>
  <c r="H12" i="171"/>
  <c r="H13" i="171"/>
  <c r="H14" i="171"/>
  <c r="H15" i="171"/>
  <c r="H11" i="171"/>
  <c r="C38" i="8"/>
  <c r="D36" i="8"/>
  <c r="D34" i="8"/>
  <c r="D4" i="172"/>
  <c r="B2" i="172"/>
  <c r="D3" i="171"/>
  <c r="B3" i="171"/>
  <c r="B2" i="171"/>
  <c r="B1" i="171"/>
  <c r="D4" i="170"/>
  <c r="B4" i="170"/>
  <c r="I3" i="170"/>
  <c r="B3" i="170"/>
  <c r="B2" i="170"/>
  <c r="B2" i="165"/>
  <c r="B2" i="152"/>
  <c r="D4" i="161"/>
  <c r="D4" i="159"/>
  <c r="B2" i="159"/>
  <c r="B2" i="4"/>
  <c r="B2" i="160" s="1"/>
  <c r="D4" i="160"/>
  <c r="D4" i="158"/>
  <c r="B2" i="158"/>
  <c r="D3" i="160"/>
  <c r="D32" i="8"/>
  <c r="D4" i="165"/>
  <c r="B4" i="165"/>
  <c r="B3" i="165"/>
  <c r="D30" i="8"/>
  <c r="D4" i="152"/>
  <c r="B4" i="152"/>
  <c r="B3" i="152"/>
  <c r="H12" i="146"/>
  <c r="H11" i="146"/>
  <c r="H10" i="146"/>
  <c r="H12" i="150"/>
  <c r="H11" i="150"/>
  <c r="H10" i="150"/>
  <c r="H9" i="150"/>
  <c r="I59" i="150"/>
  <c r="I61" i="150"/>
  <c r="I54" i="150"/>
  <c r="I53" i="150"/>
  <c r="I52" i="150"/>
  <c r="I51" i="150"/>
  <c r="I50" i="150"/>
  <c r="I49" i="150"/>
  <c r="I55" i="150" s="1"/>
  <c r="I47" i="150"/>
  <c r="I46" i="150"/>
  <c r="I45" i="150"/>
  <c r="I44" i="150"/>
  <c r="I43" i="150"/>
  <c r="I42" i="150"/>
  <c r="I48" i="150" s="1"/>
  <c r="I40" i="150"/>
  <c r="I39" i="150"/>
  <c r="I38" i="150"/>
  <c r="I37" i="150"/>
  <c r="I36" i="150"/>
  <c r="I35" i="150"/>
  <c r="I41" i="150" s="1"/>
  <c r="I30" i="150"/>
  <c r="H12" i="149"/>
  <c r="H11" i="149"/>
  <c r="H10" i="149"/>
  <c r="H9" i="149"/>
  <c r="I59" i="149"/>
  <c r="I61" i="149"/>
  <c r="I54" i="149"/>
  <c r="I53" i="149"/>
  <c r="I52" i="149"/>
  <c r="I51" i="149"/>
  <c r="I50" i="149"/>
  <c r="I55" i="149" s="1"/>
  <c r="I49" i="149"/>
  <c r="I47" i="149"/>
  <c r="I46" i="149"/>
  <c r="I45" i="149"/>
  <c r="I44" i="149"/>
  <c r="I43" i="149"/>
  <c r="I42" i="149"/>
  <c r="I48" i="149" s="1"/>
  <c r="I40" i="149"/>
  <c r="I39" i="149"/>
  <c r="I38" i="149"/>
  <c r="I37" i="149"/>
  <c r="I36" i="149"/>
  <c r="I41" i="149" s="1"/>
  <c r="I35" i="149"/>
  <c r="I30" i="149"/>
  <c r="H12" i="148"/>
  <c r="H11" i="148"/>
  <c r="H10" i="148"/>
  <c r="H9" i="148"/>
  <c r="I59" i="148"/>
  <c r="I61" i="148"/>
  <c r="I54" i="148"/>
  <c r="I53" i="148"/>
  <c r="I52" i="148"/>
  <c r="I51" i="148"/>
  <c r="I50" i="148"/>
  <c r="I49" i="148"/>
  <c r="I47" i="148"/>
  <c r="I46" i="148"/>
  <c r="I45" i="148"/>
  <c r="I44" i="148"/>
  <c r="I43" i="148"/>
  <c r="I42" i="148"/>
  <c r="I48" i="148" s="1"/>
  <c r="I40" i="148"/>
  <c r="I39" i="148"/>
  <c r="I38" i="148"/>
  <c r="I37" i="148"/>
  <c r="I41" i="148" s="1"/>
  <c r="I36" i="148"/>
  <c r="I35" i="148"/>
  <c r="I30" i="148"/>
  <c r="I24" i="147"/>
  <c r="I26" i="147"/>
  <c r="I25" i="147"/>
  <c r="H12" i="147"/>
  <c r="H11" i="147"/>
  <c r="H10" i="147"/>
  <c r="H9" i="147"/>
  <c r="I59" i="147"/>
  <c r="I61" i="147"/>
  <c r="I54" i="147"/>
  <c r="I53" i="147"/>
  <c r="I52" i="147"/>
  <c r="I51" i="147"/>
  <c r="I50" i="147"/>
  <c r="I49" i="147"/>
  <c r="I47" i="147"/>
  <c r="I46" i="147"/>
  <c r="I45" i="147"/>
  <c r="I44" i="147"/>
  <c r="I43" i="147"/>
  <c r="I42" i="147"/>
  <c r="I48" i="147" s="1"/>
  <c r="I40" i="147"/>
  <c r="I39" i="147"/>
  <c r="I38" i="147"/>
  <c r="I37" i="147"/>
  <c r="I36" i="147"/>
  <c r="I35" i="147"/>
  <c r="I24" i="146"/>
  <c r="I30" i="146" s="1"/>
  <c r="I31" i="146" s="1"/>
  <c r="H9" i="146"/>
  <c r="I59" i="146"/>
  <c r="I61" i="146"/>
  <c r="I54" i="146"/>
  <c r="I53" i="146"/>
  <c r="I52" i="146"/>
  <c r="I51" i="146"/>
  <c r="I50" i="146"/>
  <c r="I49" i="146"/>
  <c r="I47" i="146"/>
  <c r="I46" i="146"/>
  <c r="I45" i="146"/>
  <c r="I44" i="146"/>
  <c r="I43" i="146"/>
  <c r="I42" i="146"/>
  <c r="I48" i="146" s="1"/>
  <c r="I40" i="146"/>
  <c r="I39" i="146"/>
  <c r="I41" i="146" s="1"/>
  <c r="I38" i="146"/>
  <c r="I37" i="146"/>
  <c r="I36" i="146"/>
  <c r="I35" i="146"/>
  <c r="H12" i="145"/>
  <c r="H11" i="145"/>
  <c r="H10" i="145"/>
  <c r="H9" i="145"/>
  <c r="I59" i="145"/>
  <c r="I61" i="145"/>
  <c r="I54" i="145"/>
  <c r="I53" i="145"/>
  <c r="I52" i="145"/>
  <c r="I51" i="145"/>
  <c r="I50" i="145"/>
  <c r="I49" i="145"/>
  <c r="I47" i="145"/>
  <c r="I46" i="145"/>
  <c r="I45" i="145"/>
  <c r="I44" i="145"/>
  <c r="I43" i="145"/>
  <c r="I42" i="145"/>
  <c r="I48" i="145" s="1"/>
  <c r="I40" i="145"/>
  <c r="I39" i="145"/>
  <c r="I38" i="145"/>
  <c r="I37" i="145"/>
  <c r="I36" i="145"/>
  <c r="I35" i="145"/>
  <c r="I30" i="145"/>
  <c r="I31" i="145" s="1"/>
  <c r="H12" i="144"/>
  <c r="H11" i="144"/>
  <c r="H10" i="144"/>
  <c r="H9" i="144"/>
  <c r="I59" i="144"/>
  <c r="I61" i="144"/>
  <c r="I54" i="144"/>
  <c r="I55" i="144" s="1"/>
  <c r="I53" i="144"/>
  <c r="I52" i="144"/>
  <c r="I51" i="144"/>
  <c r="I50" i="144"/>
  <c r="I49" i="144"/>
  <c r="I47" i="144"/>
  <c r="I46" i="144"/>
  <c r="I45" i="144"/>
  <c r="I44" i="144"/>
  <c r="I43" i="144"/>
  <c r="I42" i="144"/>
  <c r="I48" i="144" s="1"/>
  <c r="I40" i="144"/>
  <c r="I39" i="144"/>
  <c r="I38" i="144"/>
  <c r="I37" i="144"/>
  <c r="I36" i="144"/>
  <c r="I35" i="144"/>
  <c r="I25" i="144"/>
  <c r="I24" i="144"/>
  <c r="I30" i="144" s="1"/>
  <c r="H11" i="143"/>
  <c r="H10" i="143"/>
  <c r="H9" i="143"/>
  <c r="H11" i="142"/>
  <c r="H10" i="142"/>
  <c r="H9" i="142"/>
  <c r="I55" i="147"/>
  <c r="I31" i="150"/>
  <c r="I32" i="150"/>
  <c r="I31" i="149"/>
  <c r="I32" i="149"/>
  <c r="I41" i="147"/>
  <c r="I30" i="147"/>
  <c r="I32" i="146"/>
  <c r="I32" i="145"/>
  <c r="I41" i="144"/>
  <c r="I59" i="143"/>
  <c r="I61" i="143"/>
  <c r="I54" i="143"/>
  <c r="I53" i="143"/>
  <c r="I52" i="143"/>
  <c r="I51" i="143"/>
  <c r="I50" i="143"/>
  <c r="I49" i="143"/>
  <c r="I47" i="143"/>
  <c r="I48" i="143" s="1"/>
  <c r="I46" i="143"/>
  <c r="I45" i="143"/>
  <c r="I44" i="143"/>
  <c r="I43" i="143"/>
  <c r="I42" i="143"/>
  <c r="I40" i="143"/>
  <c r="I39" i="143"/>
  <c r="I38" i="143"/>
  <c r="I37" i="143"/>
  <c r="I36" i="143"/>
  <c r="I35" i="143"/>
  <c r="I41" i="143" s="1"/>
  <c r="I26" i="143"/>
  <c r="I30" i="143" s="1"/>
  <c r="I25" i="143"/>
  <c r="I24" i="143"/>
  <c r="I55" i="143"/>
  <c r="I64" i="142"/>
  <c r="I66" i="142"/>
  <c r="I59" i="142"/>
  <c r="I58" i="142"/>
  <c r="I57" i="142"/>
  <c r="I56" i="142"/>
  <c r="I55" i="142"/>
  <c r="I54" i="142"/>
  <c r="I60" i="142" s="1"/>
  <c r="I52" i="142"/>
  <c r="I51" i="142"/>
  <c r="I50" i="142"/>
  <c r="I49" i="142"/>
  <c r="I53" i="142" s="1"/>
  <c r="I48" i="142"/>
  <c r="I47" i="142"/>
  <c r="I45" i="142"/>
  <c r="I44" i="142"/>
  <c r="I43" i="142"/>
  <c r="I42" i="142"/>
  <c r="I41" i="142"/>
  <c r="I40" i="142"/>
  <c r="I46" i="142" s="1"/>
  <c r="I25" i="142"/>
  <c r="I35" i="142" s="1"/>
  <c r="I64" i="141"/>
  <c r="I66" i="141"/>
  <c r="I59" i="141"/>
  <c r="I58" i="141"/>
  <c r="I60" i="141" s="1"/>
  <c r="I57" i="141"/>
  <c r="I56" i="141"/>
  <c r="I55" i="141"/>
  <c r="I54" i="141"/>
  <c r="I52" i="141"/>
  <c r="I51" i="141"/>
  <c r="I50" i="141"/>
  <c r="I49" i="141"/>
  <c r="I48" i="141"/>
  <c r="I47" i="141"/>
  <c r="I53" i="141" s="1"/>
  <c r="I45" i="141"/>
  <c r="I44" i="141"/>
  <c r="I46" i="141" s="1"/>
  <c r="I43" i="141"/>
  <c r="I42" i="141"/>
  <c r="I41" i="141"/>
  <c r="I40" i="141"/>
  <c r="I25" i="141"/>
  <c r="I35" i="141" s="1"/>
  <c r="H11" i="141"/>
  <c r="H9" i="141"/>
  <c r="I36" i="141"/>
  <c r="I37" i="141" s="1"/>
  <c r="I75" i="140"/>
  <c r="I77" i="140"/>
  <c r="I70" i="140"/>
  <c r="I69" i="140"/>
  <c r="I68" i="140"/>
  <c r="I67" i="140"/>
  <c r="I66" i="140"/>
  <c r="I65" i="140"/>
  <c r="I71" i="140" s="1"/>
  <c r="I63" i="140"/>
  <c r="I62" i="140"/>
  <c r="I61" i="140"/>
  <c r="I60" i="140"/>
  <c r="I59" i="140"/>
  <c r="I58" i="140"/>
  <c r="I56" i="140"/>
  <c r="I55" i="140"/>
  <c r="I54" i="140"/>
  <c r="I53" i="140"/>
  <c r="I52" i="140"/>
  <c r="I51" i="140"/>
  <c r="I57" i="140"/>
  <c r="I26" i="140"/>
  <c r="I25" i="140"/>
  <c r="I46" i="140" s="1"/>
  <c r="H11" i="140"/>
  <c r="H9" i="140"/>
  <c r="I64" i="137"/>
  <c r="I63" i="137"/>
  <c r="I62" i="137"/>
  <c r="I61" i="137"/>
  <c r="I60" i="137"/>
  <c r="I59" i="137"/>
  <c r="I65" i="137" s="1"/>
  <c r="I57" i="137"/>
  <c r="I58" i="137" s="1"/>
  <c r="I56" i="137"/>
  <c r="I55" i="137"/>
  <c r="I54" i="137"/>
  <c r="I53" i="137"/>
  <c r="I52" i="137"/>
  <c r="I38" i="137"/>
  <c r="I37" i="137"/>
  <c r="I36" i="137"/>
  <c r="I35" i="137"/>
  <c r="I34" i="137"/>
  <c r="I33" i="137"/>
  <c r="I32" i="137"/>
  <c r="I31" i="137"/>
  <c r="I30" i="137"/>
  <c r="I29" i="137"/>
  <c r="I28" i="137"/>
  <c r="I27" i="137"/>
  <c r="I26" i="137"/>
  <c r="I25" i="137"/>
  <c r="I24" i="137"/>
  <c r="I69" i="137"/>
  <c r="I71" i="137"/>
  <c r="I50" i="137"/>
  <c r="I49" i="137"/>
  <c r="I48" i="137"/>
  <c r="I47" i="137"/>
  <c r="I46" i="137"/>
  <c r="I45" i="137"/>
  <c r="H11" i="137"/>
  <c r="I51" i="137"/>
  <c r="I40" i="137"/>
  <c r="H12" i="130"/>
  <c r="H11" i="130"/>
  <c r="H10" i="130"/>
  <c r="H9" i="130"/>
  <c r="I63" i="130"/>
  <c r="I65" i="130"/>
  <c r="I56" i="130"/>
  <c r="I55" i="130"/>
  <c r="I54" i="130"/>
  <c r="I53" i="130"/>
  <c r="I52" i="130"/>
  <c r="I51" i="130"/>
  <c r="I46" i="130"/>
  <c r="I26" i="136"/>
  <c r="H12" i="136"/>
  <c r="H11" i="136"/>
  <c r="H10" i="136"/>
  <c r="H9" i="136"/>
  <c r="I63" i="136"/>
  <c r="I65" i="136"/>
  <c r="I56" i="136"/>
  <c r="I55" i="136"/>
  <c r="I54" i="136"/>
  <c r="I53" i="136"/>
  <c r="I60" i="136" s="1"/>
  <c r="I52" i="136"/>
  <c r="I51" i="136"/>
  <c r="I25" i="136"/>
  <c r="I46" i="136"/>
  <c r="I47" i="136" s="1"/>
  <c r="I48" i="136" s="1"/>
  <c r="H12" i="132"/>
  <c r="H11" i="132"/>
  <c r="H10" i="132"/>
  <c r="H9" i="132"/>
  <c r="I63" i="132"/>
  <c r="I65" i="132"/>
  <c r="I56" i="132"/>
  <c r="I55" i="132"/>
  <c r="I54" i="132"/>
  <c r="I53" i="132"/>
  <c r="I52" i="132"/>
  <c r="I51" i="132"/>
  <c r="I25" i="132"/>
  <c r="I46" i="132"/>
  <c r="I26" i="133"/>
  <c r="I25" i="133"/>
  <c r="I46" i="133" s="1"/>
  <c r="H12" i="133"/>
  <c r="H11" i="133"/>
  <c r="H10" i="133"/>
  <c r="H9" i="133"/>
  <c r="I63" i="133"/>
  <c r="I65" i="133"/>
  <c r="I56" i="133"/>
  <c r="I55" i="133"/>
  <c r="I54" i="133"/>
  <c r="I53" i="133"/>
  <c r="I52" i="133"/>
  <c r="I51" i="133"/>
  <c r="I60" i="133" s="1"/>
  <c r="H12" i="134"/>
  <c r="H11" i="134"/>
  <c r="H10" i="134"/>
  <c r="H9" i="134"/>
  <c r="I63" i="134"/>
  <c r="I65" i="134"/>
  <c r="I56" i="134"/>
  <c r="I55" i="134"/>
  <c r="I54" i="134"/>
  <c r="I53" i="134"/>
  <c r="I52" i="134"/>
  <c r="I51" i="134"/>
  <c r="I46" i="134"/>
  <c r="I60" i="134"/>
  <c r="I60" i="130"/>
  <c r="I67" i="130" s="1"/>
  <c r="I69" i="130" s="1"/>
  <c r="I47" i="130"/>
  <c r="I48" i="130"/>
  <c r="I47" i="134"/>
  <c r="I48" i="134"/>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c r="I132" i="135"/>
  <c r="I131" i="135"/>
  <c r="I130" i="135"/>
  <c r="I129" i="135"/>
  <c r="I128" i="135"/>
  <c r="I136" i="135" s="1"/>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I46" i="131" s="1"/>
  <c r="H12" i="131"/>
  <c r="H11" i="131"/>
  <c r="H10" i="131"/>
  <c r="H9" i="131"/>
  <c r="I63" i="131"/>
  <c r="I65" i="131"/>
  <c r="I56" i="131"/>
  <c r="I55" i="131"/>
  <c r="I54" i="131"/>
  <c r="I53" i="131"/>
  <c r="I52" i="131"/>
  <c r="I51" i="131"/>
  <c r="I60" i="131" s="1"/>
  <c r="I26" i="131"/>
  <c r="I25" i="131"/>
  <c r="H12" i="123"/>
  <c r="H11" i="123"/>
  <c r="H10" i="123"/>
  <c r="H9" i="123"/>
  <c r="I56" i="123"/>
  <c r="I58" i="123"/>
  <c r="I49" i="123"/>
  <c r="I48" i="123"/>
  <c r="I47" i="123"/>
  <c r="I53" i="123" s="1"/>
  <c r="I46" i="123"/>
  <c r="I45" i="123"/>
  <c r="I44" i="123"/>
  <c r="I25" i="123"/>
  <c r="I39" i="123" s="1"/>
  <c r="I25" i="127"/>
  <c r="I39" i="127"/>
  <c r="I40" i="127"/>
  <c r="I41" i="127"/>
  <c r="H12" i="127"/>
  <c r="H11" i="127"/>
  <c r="H10" i="127"/>
  <c r="H9" i="127"/>
  <c r="I56" i="127"/>
  <c r="I58" i="127" s="1"/>
  <c r="I49" i="127"/>
  <c r="I48" i="127"/>
  <c r="I47" i="127"/>
  <c r="I46" i="127"/>
  <c r="I45" i="127"/>
  <c r="I44" i="127"/>
  <c r="I53" i="127" s="1"/>
  <c r="H12" i="128"/>
  <c r="H11" i="128"/>
  <c r="H10" i="128"/>
  <c r="H9" i="128"/>
  <c r="I56" i="128"/>
  <c r="I58" i="128" s="1"/>
  <c r="I49" i="128"/>
  <c r="I48" i="128"/>
  <c r="I47" i="128"/>
  <c r="I46" i="128"/>
  <c r="I45" i="128"/>
  <c r="I44" i="128"/>
  <c r="I39" i="128"/>
  <c r="I40" i="128" s="1"/>
  <c r="I37" i="126"/>
  <c r="I36" i="126"/>
  <c r="I35" i="126"/>
  <c r="I34" i="126"/>
  <c r="I33" i="126"/>
  <c r="I32" i="126"/>
  <c r="I31" i="126"/>
  <c r="I30" i="126"/>
  <c r="I29" i="126"/>
  <c r="I28" i="126"/>
  <c r="I27" i="126"/>
  <c r="I26" i="126"/>
  <c r="H12" i="126"/>
  <c r="H11" i="126"/>
  <c r="H10" i="126"/>
  <c r="H9" i="126"/>
  <c r="I56" i="126"/>
  <c r="I58" i="126"/>
  <c r="I49" i="126"/>
  <c r="I48" i="126"/>
  <c r="I47" i="126"/>
  <c r="I46" i="126"/>
  <c r="I45" i="126"/>
  <c r="I44" i="126"/>
  <c r="I53" i="126" s="1"/>
  <c r="I25" i="126"/>
  <c r="I39" i="126" s="1"/>
  <c r="H12" i="125"/>
  <c r="H11" i="125"/>
  <c r="H10" i="125"/>
  <c r="H9" i="125"/>
  <c r="I56" i="125"/>
  <c r="I58" i="125"/>
  <c r="I49" i="125"/>
  <c r="I48" i="125"/>
  <c r="I47" i="125"/>
  <c r="I46" i="125"/>
  <c r="I45" i="125"/>
  <c r="I44" i="125"/>
  <c r="I53" i="125" s="1"/>
  <c r="I39" i="125"/>
  <c r="H12" i="124"/>
  <c r="H11" i="124"/>
  <c r="H10" i="124"/>
  <c r="H9" i="124"/>
  <c r="I56" i="124"/>
  <c r="I58" i="124" s="1"/>
  <c r="I49" i="124"/>
  <c r="I48" i="124"/>
  <c r="I47" i="124"/>
  <c r="I46" i="124"/>
  <c r="I45" i="124"/>
  <c r="I44" i="124"/>
  <c r="I53" i="124" s="1"/>
  <c r="I25" i="124"/>
  <c r="I39" i="124"/>
  <c r="I53" i="128"/>
  <c r="I26" i="118"/>
  <c r="H12" i="118"/>
  <c r="H11" i="118"/>
  <c r="H10" i="118"/>
  <c r="H9" i="118"/>
  <c r="I56" i="118"/>
  <c r="I58" i="118"/>
  <c r="I49" i="118"/>
  <c r="I48" i="118"/>
  <c r="I47" i="118"/>
  <c r="I46" i="118"/>
  <c r="I45" i="118"/>
  <c r="I53" i="118" s="1"/>
  <c r="I44" i="118"/>
  <c r="I25" i="118"/>
  <c r="I39" i="118" s="1"/>
  <c r="I40" i="118" s="1"/>
  <c r="H12" i="119"/>
  <c r="H10" i="119"/>
  <c r="H9" i="119"/>
  <c r="I56" i="119"/>
  <c r="I58" i="119"/>
  <c r="I49" i="119"/>
  <c r="I48" i="119"/>
  <c r="I53" i="119" s="1"/>
  <c r="I47" i="119"/>
  <c r="I46" i="119"/>
  <c r="I45" i="119"/>
  <c r="I44" i="119"/>
  <c r="I25" i="119"/>
  <c r="I39" i="119"/>
  <c r="H11" i="119"/>
  <c r="I25" i="120"/>
  <c r="I39" i="120"/>
  <c r="I40" i="120"/>
  <c r="I41" i="120"/>
  <c r="H11" i="120"/>
  <c r="H10" i="120"/>
  <c r="H9" i="120"/>
  <c r="I56" i="120"/>
  <c r="I58" i="120" s="1"/>
  <c r="I49" i="120"/>
  <c r="I48" i="120"/>
  <c r="I47" i="120"/>
  <c r="I46" i="120"/>
  <c r="I45" i="120"/>
  <c r="I44" i="120"/>
  <c r="I53" i="120" s="1"/>
  <c r="H12" i="120"/>
  <c r="H12" i="121"/>
  <c r="H11" i="121"/>
  <c r="H10" i="121"/>
  <c r="I56" i="121"/>
  <c r="I58" i="121" s="1"/>
  <c r="I49" i="121"/>
  <c r="I48" i="121"/>
  <c r="I47" i="121"/>
  <c r="I46" i="121"/>
  <c r="I45" i="121"/>
  <c r="I44" i="121"/>
  <c r="I39" i="121"/>
  <c r="I40" i="121" s="1"/>
  <c r="I25" i="122"/>
  <c r="I39" i="122"/>
  <c r="I40" i="122"/>
  <c r="H12" i="122"/>
  <c r="H11" i="122"/>
  <c r="H10" i="122"/>
  <c r="I56" i="122"/>
  <c r="I58" i="122"/>
  <c r="I49" i="122"/>
  <c r="I48" i="122"/>
  <c r="I47" i="122"/>
  <c r="I46" i="122"/>
  <c r="I45" i="122"/>
  <c r="I44" i="122"/>
  <c r="I53" i="122" s="1"/>
  <c r="I41" i="122"/>
  <c r="I40" i="119"/>
  <c r="I41" i="119"/>
  <c r="I53" i="121"/>
  <c r="I60" i="119"/>
  <c r="I62" i="119" s="1"/>
  <c r="I26" i="108"/>
  <c r="I26" i="114"/>
  <c r="I29" i="109"/>
  <c r="H12" i="108"/>
  <c r="H11" i="108"/>
  <c r="H10" i="108"/>
  <c r="H10" i="116"/>
  <c r="I56" i="116"/>
  <c r="I58" i="116"/>
  <c r="I49" i="116"/>
  <c r="I48" i="116"/>
  <c r="I47" i="116"/>
  <c r="I46" i="116"/>
  <c r="I45" i="116"/>
  <c r="I44" i="116"/>
  <c r="I39" i="116"/>
  <c r="I40" i="116"/>
  <c r="I41" i="116"/>
  <c r="H12" i="116"/>
  <c r="H11" i="116"/>
  <c r="I56" i="108"/>
  <c r="I58" i="108"/>
  <c r="I60" i="108" s="1"/>
  <c r="I62" i="108" s="1"/>
  <c r="I49" i="108"/>
  <c r="I48" i="108"/>
  <c r="I47" i="108"/>
  <c r="I46" i="108"/>
  <c r="I45" i="108"/>
  <c r="I44" i="108"/>
  <c r="I25" i="108"/>
  <c r="I39" i="108"/>
  <c r="I40" i="108"/>
  <c r="I41" i="108"/>
  <c r="I25" i="114"/>
  <c r="I39" i="114" s="1"/>
  <c r="H12" i="114"/>
  <c r="H11" i="114"/>
  <c r="H10" i="114"/>
  <c r="I56" i="114"/>
  <c r="I58" i="114"/>
  <c r="I49" i="114"/>
  <c r="I48" i="114"/>
  <c r="I47" i="114"/>
  <c r="I46" i="114"/>
  <c r="I45" i="114"/>
  <c r="I44" i="114"/>
  <c r="I53" i="114" s="1"/>
  <c r="H12" i="113"/>
  <c r="H11" i="113"/>
  <c r="H10" i="113"/>
  <c r="I56" i="113"/>
  <c r="I58" i="113"/>
  <c r="I49" i="113"/>
  <c r="I48" i="113"/>
  <c r="I47" i="113"/>
  <c r="I46" i="113"/>
  <c r="I45" i="113"/>
  <c r="I44" i="113"/>
  <c r="I53" i="113" s="1"/>
  <c r="I39" i="113"/>
  <c r="I40" i="113" s="1"/>
  <c r="I41" i="113" s="1"/>
  <c r="I21" i="113"/>
  <c r="I20" i="113"/>
  <c r="I19" i="113"/>
  <c r="H12" i="112"/>
  <c r="H11" i="112"/>
  <c r="H10" i="112"/>
  <c r="I56" i="112"/>
  <c r="I58" i="112" s="1"/>
  <c r="I49" i="112"/>
  <c r="I48" i="112"/>
  <c r="I47" i="112"/>
  <c r="I46" i="112"/>
  <c r="I45" i="112"/>
  <c r="I44" i="112"/>
  <c r="I53" i="112" s="1"/>
  <c r="I39" i="112"/>
  <c r="I21" i="112"/>
  <c r="I20" i="112"/>
  <c r="I19" i="112"/>
  <c r="H12" i="111"/>
  <c r="H11" i="111"/>
  <c r="H10" i="111"/>
  <c r="I56" i="111"/>
  <c r="I58" i="111"/>
  <c r="I49" i="111"/>
  <c r="I48" i="111"/>
  <c r="I47" i="111"/>
  <c r="I46" i="111"/>
  <c r="I45" i="111"/>
  <c r="I44" i="111"/>
  <c r="I39" i="111"/>
  <c r="I21" i="111"/>
  <c r="I20" i="111"/>
  <c r="I19" i="111"/>
  <c r="I22" i="111" s="1"/>
  <c r="H12" i="110"/>
  <c r="H11" i="110"/>
  <c r="H10" i="110"/>
  <c r="I56" i="110"/>
  <c r="I58" i="110"/>
  <c r="I49" i="110"/>
  <c r="I48" i="110"/>
  <c r="I47" i="110"/>
  <c r="I46" i="110"/>
  <c r="I45" i="110"/>
  <c r="I44" i="110"/>
  <c r="I27" i="110"/>
  <c r="I26" i="110"/>
  <c r="I25" i="110"/>
  <c r="I39" i="110" s="1"/>
  <c r="I21" i="110"/>
  <c r="I20" i="110"/>
  <c r="I19" i="110"/>
  <c r="I22" i="110" s="1"/>
  <c r="I28" i="109"/>
  <c r="I27" i="109"/>
  <c r="I26" i="109"/>
  <c r="H12" i="109"/>
  <c r="H11" i="109"/>
  <c r="H10" i="109"/>
  <c r="H9" i="109"/>
  <c r="I56" i="109"/>
  <c r="I58" i="109"/>
  <c r="I49" i="109"/>
  <c r="I48" i="109"/>
  <c r="I47" i="109"/>
  <c r="I53" i="109" s="1"/>
  <c r="I60" i="109" s="1"/>
  <c r="I46" i="109"/>
  <c r="I45" i="109"/>
  <c r="I44" i="109"/>
  <c r="I25" i="109"/>
  <c r="I21" i="109"/>
  <c r="I20" i="109"/>
  <c r="I19" i="109"/>
  <c r="I22" i="109"/>
  <c r="I53" i="110"/>
  <c r="I53" i="108"/>
  <c r="I22" i="112"/>
  <c r="I40" i="111"/>
  <c r="I41" i="111"/>
  <c r="I39" i="109"/>
  <c r="I40" i="109"/>
  <c r="I41" i="109"/>
  <c r="I62" i="109"/>
  <c r="H12" i="107"/>
  <c r="H11" i="107"/>
  <c r="H10" i="107"/>
  <c r="H9" i="107"/>
  <c r="I56" i="107"/>
  <c r="I58" i="107" s="1"/>
  <c r="I49" i="107"/>
  <c r="I48" i="107"/>
  <c r="I47" i="107"/>
  <c r="I46" i="107"/>
  <c r="I45" i="107"/>
  <c r="I44" i="107"/>
  <c r="I53" i="107" s="1"/>
  <c r="I25" i="107"/>
  <c r="I39" i="107" s="1"/>
  <c r="I21" i="107"/>
  <c r="I20" i="107"/>
  <c r="I19" i="107"/>
  <c r="I25" i="106"/>
  <c r="H12" i="106"/>
  <c r="H11" i="106"/>
  <c r="H10" i="106"/>
  <c r="H9" i="106"/>
  <c r="I56" i="106"/>
  <c r="I58" i="106"/>
  <c r="I49" i="106"/>
  <c r="I53" i="106" s="1"/>
  <c r="I60" i="106" s="1"/>
  <c r="I62" i="106" s="1"/>
  <c r="I48" i="106"/>
  <c r="I47" i="106"/>
  <c r="I46" i="106"/>
  <c r="I45" i="106"/>
  <c r="I44" i="106"/>
  <c r="I39" i="106"/>
  <c r="I40" i="106"/>
  <c r="I41" i="106"/>
  <c r="I21" i="106"/>
  <c r="I20" i="106"/>
  <c r="I19" i="106"/>
  <c r="I22" i="106" s="1"/>
  <c r="H12" i="105"/>
  <c r="H11" i="105"/>
  <c r="H10" i="105"/>
  <c r="H9" i="105"/>
  <c r="I56" i="105"/>
  <c r="I58" i="105" s="1"/>
  <c r="I49" i="105"/>
  <c r="I48" i="105"/>
  <c r="I47" i="105"/>
  <c r="I46" i="105"/>
  <c r="I45" i="105"/>
  <c r="I44" i="105"/>
  <c r="I53" i="105" s="1"/>
  <c r="I39" i="105"/>
  <c r="I21" i="105"/>
  <c r="I22" i="105" s="1"/>
  <c r="I20" i="105"/>
  <c r="I19" i="105"/>
  <c r="H12" i="104"/>
  <c r="H11" i="104"/>
  <c r="H10" i="104"/>
  <c r="I56" i="104"/>
  <c r="I58" i="104"/>
  <c r="I49" i="104"/>
  <c r="I48" i="104"/>
  <c r="I47" i="104"/>
  <c r="I46" i="104"/>
  <c r="I45" i="104"/>
  <c r="I44" i="104"/>
  <c r="I39" i="104"/>
  <c r="I21" i="104"/>
  <c r="I20" i="104"/>
  <c r="I19" i="104"/>
  <c r="I22" i="107"/>
  <c r="I40" i="104"/>
  <c r="I28" i="103"/>
  <c r="I56" i="103"/>
  <c r="I58" i="103"/>
  <c r="I49" i="103"/>
  <c r="I48" i="103"/>
  <c r="I47" i="103"/>
  <c r="I46" i="103"/>
  <c r="I45" i="103"/>
  <c r="I53" i="103" s="1"/>
  <c r="I44" i="103"/>
  <c r="I27" i="103"/>
  <c r="I26" i="103"/>
  <c r="I25" i="103"/>
  <c r="I21" i="103"/>
  <c r="I20" i="103"/>
  <c r="I19" i="103"/>
  <c r="I22" i="103"/>
  <c r="I39" i="103"/>
  <c r="H12" i="102"/>
  <c r="H11" i="102"/>
  <c r="H10" i="102"/>
  <c r="H9" i="102"/>
  <c r="I56" i="102"/>
  <c r="I58" i="102"/>
  <c r="I49" i="102"/>
  <c r="I48" i="102"/>
  <c r="I47" i="102"/>
  <c r="I46" i="102"/>
  <c r="I53" i="102" s="1"/>
  <c r="I45" i="102"/>
  <c r="I44" i="102"/>
  <c r="I27" i="102"/>
  <c r="I26" i="102"/>
  <c r="I25" i="102"/>
  <c r="I21" i="102"/>
  <c r="I20" i="102"/>
  <c r="I19" i="102"/>
  <c r="I27" i="101"/>
  <c r="H11" i="101"/>
  <c r="H10" i="101"/>
  <c r="H9" i="101"/>
  <c r="I56" i="101"/>
  <c r="I58" i="101"/>
  <c r="I49" i="101"/>
  <c r="I48" i="101"/>
  <c r="I47" i="101"/>
  <c r="I46" i="101"/>
  <c r="I45" i="101"/>
  <c r="I44" i="101"/>
  <c r="I53" i="101" s="1"/>
  <c r="I26" i="101"/>
  <c r="I25" i="101"/>
  <c r="I39" i="101" s="1"/>
  <c r="I21" i="101"/>
  <c r="I20" i="101"/>
  <c r="I22" i="101" s="1"/>
  <c r="I19" i="101"/>
  <c r="H12" i="101"/>
  <c r="I26" i="100"/>
  <c r="H11" i="100"/>
  <c r="H10" i="100"/>
  <c r="H9" i="100"/>
  <c r="I56" i="100"/>
  <c r="I58" i="100"/>
  <c r="I49" i="100"/>
  <c r="I48" i="100"/>
  <c r="I47" i="100"/>
  <c r="I46" i="100"/>
  <c r="I53" i="100" s="1"/>
  <c r="I45" i="100"/>
  <c r="I44" i="100"/>
  <c r="I25" i="100"/>
  <c r="I21" i="100"/>
  <c r="I20" i="100"/>
  <c r="I19" i="100"/>
  <c r="I22" i="100" s="1"/>
  <c r="H12" i="100"/>
  <c r="I25" i="99"/>
  <c r="I39" i="99"/>
  <c r="I40" i="99"/>
  <c r="I41" i="99"/>
  <c r="H12" i="99"/>
  <c r="H11" i="99"/>
  <c r="H10" i="99"/>
  <c r="H9" i="99"/>
  <c r="I57" i="99"/>
  <c r="I59" i="99"/>
  <c r="I49" i="99"/>
  <c r="I48" i="99"/>
  <c r="I47" i="99"/>
  <c r="I46" i="99"/>
  <c r="I45" i="99"/>
  <c r="I44" i="99"/>
  <c r="I21" i="99"/>
  <c r="I22" i="99" s="1"/>
  <c r="I20" i="99"/>
  <c r="I19" i="99"/>
  <c r="H12" i="98"/>
  <c r="H11" i="98"/>
  <c r="H10" i="98"/>
  <c r="H9" i="98"/>
  <c r="I57" i="98"/>
  <c r="I59" i="98"/>
  <c r="I49" i="98"/>
  <c r="I48" i="98"/>
  <c r="I47" i="98"/>
  <c r="I46" i="98"/>
  <c r="I45" i="98"/>
  <c r="I44" i="98"/>
  <c r="I21" i="98"/>
  <c r="I20" i="98"/>
  <c r="I19" i="98"/>
  <c r="I27" i="97"/>
  <c r="H12" i="97"/>
  <c r="H11" i="97"/>
  <c r="H10" i="97"/>
  <c r="H9" i="97"/>
  <c r="I57" i="97"/>
  <c r="I59" i="97"/>
  <c r="I61" i="97" s="1"/>
  <c r="I63" i="97" s="1"/>
  <c r="I49" i="97"/>
  <c r="I48" i="97"/>
  <c r="I47" i="97"/>
  <c r="I46" i="97"/>
  <c r="I45" i="97"/>
  <c r="I44" i="97"/>
  <c r="I53" i="97" s="1"/>
  <c r="I26" i="97"/>
  <c r="I25" i="97"/>
  <c r="I21" i="97"/>
  <c r="I20" i="97"/>
  <c r="I19" i="97"/>
  <c r="I22" i="98"/>
  <c r="I39" i="100"/>
  <c r="I22" i="102"/>
  <c r="I22" i="97"/>
  <c r="I39" i="102"/>
  <c r="I40" i="102"/>
  <c r="I41" i="102"/>
  <c r="I53" i="99"/>
  <c r="I61" i="99"/>
  <c r="I63" i="99"/>
  <c r="I53" i="98"/>
  <c r="I61" i="98"/>
  <c r="I63" i="98" s="1"/>
  <c r="I40" i="97"/>
  <c r="I41" i="97" s="1"/>
  <c r="I26" i="96"/>
  <c r="H11" i="96"/>
  <c r="H10" i="96"/>
  <c r="H9" i="96"/>
  <c r="I57" i="96"/>
  <c r="I59" i="96"/>
  <c r="I49" i="96"/>
  <c r="I48" i="96"/>
  <c r="I47" i="96"/>
  <c r="I46" i="96"/>
  <c r="I45" i="96"/>
  <c r="I44" i="96"/>
  <c r="I53" i="96" s="1"/>
  <c r="I25" i="96"/>
  <c r="I39" i="96" s="1"/>
  <c r="I21" i="96"/>
  <c r="I20" i="96"/>
  <c r="I22" i="96" s="1"/>
  <c r="I19" i="96"/>
  <c r="H12" i="96"/>
  <c r="H12" i="95"/>
  <c r="H11" i="95"/>
  <c r="H10" i="95"/>
  <c r="H9" i="95"/>
  <c r="I57" i="95"/>
  <c r="I59" i="95"/>
  <c r="I49" i="95"/>
  <c r="I48" i="95"/>
  <c r="I47" i="95"/>
  <c r="I46" i="95"/>
  <c r="I53" i="95" s="1"/>
  <c r="I61" i="95" s="1"/>
  <c r="I63" i="95" s="1"/>
  <c r="I45" i="95"/>
  <c r="I44" i="95"/>
  <c r="I25" i="95"/>
  <c r="I39" i="95" s="1"/>
  <c r="I21" i="95"/>
  <c r="I20" i="95"/>
  <c r="I19" i="95"/>
  <c r="I22" i="95" s="1"/>
  <c r="I25" i="94"/>
  <c r="I39" i="94"/>
  <c r="I40" i="94"/>
  <c r="I41" i="94"/>
  <c r="H12" i="94"/>
  <c r="H11" i="94"/>
  <c r="H10" i="94"/>
  <c r="H9" i="94"/>
  <c r="I57" i="94"/>
  <c r="I59" i="94"/>
  <c r="I49" i="94"/>
  <c r="I48" i="94"/>
  <c r="I47" i="94"/>
  <c r="I46" i="94"/>
  <c r="I45" i="94"/>
  <c r="I44" i="94"/>
  <c r="I21" i="94"/>
  <c r="I22" i="94" s="1"/>
  <c r="I20" i="94"/>
  <c r="I19" i="94"/>
  <c r="H12" i="93"/>
  <c r="H11" i="93"/>
  <c r="H10" i="93"/>
  <c r="H9" i="93"/>
  <c r="I57" i="93"/>
  <c r="I59" i="93"/>
  <c r="I49" i="93"/>
  <c r="I48" i="93"/>
  <c r="I47" i="93"/>
  <c r="I46" i="93"/>
  <c r="I45" i="93"/>
  <c r="I44" i="93"/>
  <c r="I39" i="93"/>
  <c r="I21" i="93"/>
  <c r="I20" i="93"/>
  <c r="I19" i="93"/>
  <c r="H12" i="92"/>
  <c r="H11" i="92"/>
  <c r="H10" i="92"/>
  <c r="H9" i="92"/>
  <c r="I57" i="92"/>
  <c r="I59" i="92"/>
  <c r="I49" i="92"/>
  <c r="I48" i="92"/>
  <c r="I47" i="92"/>
  <c r="I46" i="92"/>
  <c r="I45" i="92"/>
  <c r="I44" i="92"/>
  <c r="I39" i="92"/>
  <c r="I40" i="92" s="1"/>
  <c r="I21" i="92"/>
  <c r="I20" i="92"/>
  <c r="I19" i="92"/>
  <c r="I27" i="91"/>
  <c r="I26" i="91"/>
  <c r="I25" i="91"/>
  <c r="I39" i="91" s="1"/>
  <c r="H12" i="91"/>
  <c r="H11" i="91"/>
  <c r="H10" i="91"/>
  <c r="H9" i="91"/>
  <c r="I57" i="91"/>
  <c r="I59" i="91"/>
  <c r="I49" i="91"/>
  <c r="I48" i="91"/>
  <c r="I47" i="91"/>
  <c r="I46" i="91"/>
  <c r="I45" i="91"/>
  <c r="I44" i="91"/>
  <c r="I53" i="91" s="1"/>
  <c r="I21" i="91"/>
  <c r="I20" i="91"/>
  <c r="I19" i="91"/>
  <c r="H12" i="84"/>
  <c r="H11" i="84"/>
  <c r="H10" i="84"/>
  <c r="H9" i="84"/>
  <c r="I57" i="84"/>
  <c r="I59" i="84"/>
  <c r="I49" i="84"/>
  <c r="I48" i="84"/>
  <c r="I47" i="84"/>
  <c r="I46" i="84"/>
  <c r="I45" i="84"/>
  <c r="I44" i="84"/>
  <c r="I39" i="84"/>
  <c r="I40" i="84"/>
  <c r="I41" i="84"/>
  <c r="I21" i="84"/>
  <c r="I20" i="84"/>
  <c r="I19" i="84"/>
  <c r="I22" i="84" s="1"/>
  <c r="H12" i="83"/>
  <c r="H11" i="83"/>
  <c r="H10" i="83"/>
  <c r="H9" i="83"/>
  <c r="I57" i="83"/>
  <c r="I59" i="83"/>
  <c r="I49" i="83"/>
  <c r="I48" i="83"/>
  <c r="I47" i="83"/>
  <c r="I46" i="83"/>
  <c r="I45" i="83"/>
  <c r="I44" i="83"/>
  <c r="I39" i="83"/>
  <c r="I21" i="83"/>
  <c r="I20" i="83"/>
  <c r="I22" i="83" s="1"/>
  <c r="I19" i="83"/>
  <c r="I22" i="92"/>
  <c r="I22" i="91"/>
  <c r="I22" i="93"/>
  <c r="I53" i="94"/>
  <c r="I40" i="95"/>
  <c r="I41" i="95"/>
  <c r="I53" i="93"/>
  <c r="I53" i="83"/>
  <c r="I61" i="83" s="1"/>
  <c r="I63" i="83" s="1"/>
  <c r="I40" i="83"/>
  <c r="I41" i="83"/>
  <c r="I25" i="82"/>
  <c r="H11" i="89"/>
  <c r="H10" i="89"/>
  <c r="H9" i="89"/>
  <c r="H12" i="82"/>
  <c r="H10" i="82"/>
  <c r="H9" i="82"/>
  <c r="H11" i="90"/>
  <c r="H10" i="90"/>
  <c r="H9" i="90"/>
  <c r="I57" i="90"/>
  <c r="I59" i="90"/>
  <c r="I49" i="90"/>
  <c r="I48" i="90"/>
  <c r="I47" i="90"/>
  <c r="I46" i="90"/>
  <c r="I45" i="90"/>
  <c r="I44" i="90"/>
  <c r="I53" i="90" s="1"/>
  <c r="I26" i="90"/>
  <c r="I39" i="90" s="1"/>
  <c r="I25" i="90"/>
  <c r="I21" i="90"/>
  <c r="I20" i="90"/>
  <c r="I19" i="90"/>
  <c r="I22" i="90" s="1"/>
  <c r="H12" i="90"/>
  <c r="H12" i="89"/>
  <c r="I57" i="89"/>
  <c r="I59" i="89"/>
  <c r="I49" i="89"/>
  <c r="I48" i="89"/>
  <c r="I47" i="89"/>
  <c r="I46" i="89"/>
  <c r="I53" i="89" s="1"/>
  <c r="I45" i="89"/>
  <c r="I44" i="89"/>
  <c r="I26" i="89"/>
  <c r="I25" i="89"/>
  <c r="I21" i="89"/>
  <c r="I22" i="89" s="1"/>
  <c r="I20" i="89"/>
  <c r="I19" i="89"/>
  <c r="I27" i="85"/>
  <c r="H12" i="85"/>
  <c r="H11" i="85"/>
  <c r="H10" i="85"/>
  <c r="H9" i="85"/>
  <c r="I57" i="85"/>
  <c r="I59" i="85"/>
  <c r="I49" i="85"/>
  <c r="I48" i="85"/>
  <c r="I47" i="85"/>
  <c r="I46" i="85"/>
  <c r="I45" i="85"/>
  <c r="I44" i="85"/>
  <c r="I26" i="85"/>
  <c r="I25" i="85"/>
  <c r="I21" i="85"/>
  <c r="I20" i="85"/>
  <c r="I22" i="85" s="1"/>
  <c r="I19" i="85"/>
  <c r="I39" i="89"/>
  <c r="I40" i="89"/>
  <c r="I41" i="89"/>
  <c r="I53" i="85"/>
  <c r="I39" i="85"/>
  <c r="H11" i="82"/>
  <c r="I57" i="82"/>
  <c r="I59" i="82"/>
  <c r="I49" i="82"/>
  <c r="I48" i="82"/>
  <c r="I47" i="82"/>
  <c r="I53" i="82" s="1"/>
  <c r="I46" i="82"/>
  <c r="I45" i="82"/>
  <c r="I44" i="82"/>
  <c r="I39" i="82"/>
  <c r="I40" i="82" s="1"/>
  <c r="I21" i="82"/>
  <c r="I20" i="82"/>
  <c r="I22" i="82" s="1"/>
  <c r="I19" i="82"/>
  <c r="I26" i="81"/>
  <c r="H12" i="81"/>
  <c r="H11" i="81"/>
  <c r="H10" i="81"/>
  <c r="I57" i="81"/>
  <c r="I59" i="81"/>
  <c r="I49" i="81"/>
  <c r="I48" i="81"/>
  <c r="I47" i="81"/>
  <c r="I46" i="81"/>
  <c r="I45" i="81"/>
  <c r="I44" i="81"/>
  <c r="I25" i="81"/>
  <c r="I21" i="81"/>
  <c r="I20" i="81"/>
  <c r="I19" i="81"/>
  <c r="I22" i="81"/>
  <c r="I53" i="81"/>
  <c r="I39" i="81"/>
  <c r="I40" i="81"/>
  <c r="I41" i="81"/>
  <c r="I26" i="79"/>
  <c r="H11" i="80"/>
  <c r="H10" i="80"/>
  <c r="H9" i="80"/>
  <c r="I57" i="80"/>
  <c r="I59" i="80"/>
  <c r="I49" i="80"/>
  <c r="I48" i="80"/>
  <c r="I47" i="80"/>
  <c r="I46" i="80"/>
  <c r="I45" i="80"/>
  <c r="I44" i="80"/>
  <c r="I25" i="80"/>
  <c r="I39" i="80" s="1"/>
  <c r="I40" i="80"/>
  <c r="I21" i="80"/>
  <c r="I20" i="80"/>
  <c r="I19" i="80"/>
  <c r="I22" i="80" s="1"/>
  <c r="I25" i="79"/>
  <c r="I39" i="79"/>
  <c r="H11" i="79"/>
  <c r="H10" i="79"/>
  <c r="H9" i="79"/>
  <c r="I57" i="79"/>
  <c r="I59" i="79" s="1"/>
  <c r="I49" i="79"/>
  <c r="I48" i="79"/>
  <c r="I47" i="79"/>
  <c r="I46" i="79"/>
  <c r="I45" i="79"/>
  <c r="I44" i="79"/>
  <c r="I53" i="79" s="1"/>
  <c r="I21" i="79"/>
  <c r="I20" i="79"/>
  <c r="I19" i="79"/>
  <c r="H11" i="78"/>
  <c r="H10" i="78"/>
  <c r="H9" i="78"/>
  <c r="I57" i="78"/>
  <c r="I59" i="78"/>
  <c r="I49" i="78"/>
  <c r="I48" i="78"/>
  <c r="I47" i="78"/>
  <c r="I46" i="78"/>
  <c r="I45" i="78"/>
  <c r="I53" i="78" s="1"/>
  <c r="I44" i="78"/>
  <c r="I39" i="78"/>
  <c r="I40" i="78"/>
  <c r="I21" i="78"/>
  <c r="I20" i="78"/>
  <c r="I19" i="78"/>
  <c r="I25" i="77"/>
  <c r="I39" i="77"/>
  <c r="I40" i="77" s="1"/>
  <c r="I41" i="77" s="1"/>
  <c r="H11" i="77"/>
  <c r="H10" i="77"/>
  <c r="H9" i="77"/>
  <c r="I57" i="77"/>
  <c r="I59" i="77" s="1"/>
  <c r="I61" i="77" s="1"/>
  <c r="I63" i="77" s="1"/>
  <c r="I49" i="77"/>
  <c r="I48" i="77"/>
  <c r="I47" i="77"/>
  <c r="I46" i="77"/>
  <c r="I45" i="77"/>
  <c r="I44" i="77"/>
  <c r="I21" i="77"/>
  <c r="I20" i="77"/>
  <c r="I19" i="77"/>
  <c r="I22" i="77" s="1"/>
  <c r="H11" i="76"/>
  <c r="H10" i="76"/>
  <c r="H9" i="76"/>
  <c r="I57" i="76"/>
  <c r="I59" i="76"/>
  <c r="I49" i="76"/>
  <c r="I48" i="76"/>
  <c r="I47" i="76"/>
  <c r="I46" i="76"/>
  <c r="I45" i="76"/>
  <c r="I44" i="76"/>
  <c r="I53" i="76" s="1"/>
  <c r="I39" i="76"/>
  <c r="I41" i="76" s="1"/>
  <c r="I40" i="76"/>
  <c r="I21" i="76"/>
  <c r="I20" i="76"/>
  <c r="I19" i="76"/>
  <c r="H11" i="75"/>
  <c r="H10" i="75"/>
  <c r="H9" i="75"/>
  <c r="I56" i="75"/>
  <c r="I58" i="75"/>
  <c r="I48" i="75"/>
  <c r="I47" i="75"/>
  <c r="I46" i="75"/>
  <c r="I45" i="75"/>
  <c r="I44" i="75"/>
  <c r="I52" i="75" s="1"/>
  <c r="I60" i="75" s="1"/>
  <c r="I62" i="75" s="1"/>
  <c r="I43" i="75"/>
  <c r="I38" i="75"/>
  <c r="I39" i="75"/>
  <c r="I20" i="75"/>
  <c r="I19" i="75"/>
  <c r="I18" i="75"/>
  <c r="H11" i="74"/>
  <c r="H10" i="74"/>
  <c r="H9" i="74"/>
  <c r="I56" i="74"/>
  <c r="I58" i="74"/>
  <c r="I48" i="74"/>
  <c r="I52" i="74" s="1"/>
  <c r="I47" i="74"/>
  <c r="I46" i="74"/>
  <c r="I45" i="74"/>
  <c r="I44" i="74"/>
  <c r="I43" i="74"/>
  <c r="I38" i="74"/>
  <c r="I39" i="74"/>
  <c r="I20" i="74"/>
  <c r="I19" i="74"/>
  <c r="I18" i="74"/>
  <c r="I21" i="74" s="1"/>
  <c r="H12" i="69"/>
  <c r="H11" i="69"/>
  <c r="H10" i="69"/>
  <c r="H9" i="69"/>
  <c r="I56" i="69"/>
  <c r="I58" i="69"/>
  <c r="I48" i="69"/>
  <c r="I47" i="69"/>
  <c r="I46" i="69"/>
  <c r="I45" i="69"/>
  <c r="I44" i="69"/>
  <c r="I43" i="69"/>
  <c r="I52" i="69" s="1"/>
  <c r="I38" i="69"/>
  <c r="I39" i="69" s="1"/>
  <c r="I20" i="69"/>
  <c r="I21" i="69" s="1"/>
  <c r="I19" i="69"/>
  <c r="I18" i="69"/>
  <c r="I30" i="71"/>
  <c r="I53" i="77"/>
  <c r="I21" i="75"/>
  <c r="I22" i="78"/>
  <c r="I40" i="75"/>
  <c r="I40" i="74"/>
  <c r="H11" i="70"/>
  <c r="H10" i="70"/>
  <c r="H12" i="70"/>
  <c r="I29" i="71"/>
  <c r="I28" i="71"/>
  <c r="I27" i="71"/>
  <c r="I26" i="71"/>
  <c r="I25" i="71"/>
  <c r="I24" i="71"/>
  <c r="H12" i="71"/>
  <c r="H11" i="71"/>
  <c r="H10" i="71"/>
  <c r="I56" i="71"/>
  <c r="I58" i="71"/>
  <c r="I48" i="71"/>
  <c r="I47" i="71"/>
  <c r="I46" i="71"/>
  <c r="I52" i="71" s="1"/>
  <c r="I45" i="71"/>
  <c r="I44" i="71"/>
  <c r="I43" i="71"/>
  <c r="I20" i="71"/>
  <c r="I19" i="71"/>
  <c r="I18" i="71"/>
  <c r="I56" i="70"/>
  <c r="I58" i="70" s="1"/>
  <c r="I48" i="70"/>
  <c r="I47" i="70"/>
  <c r="I46" i="70"/>
  <c r="I45" i="70"/>
  <c r="I44" i="70"/>
  <c r="I52" i="70" s="1"/>
  <c r="I43" i="70"/>
  <c r="I38" i="70"/>
  <c r="I39" i="70"/>
  <c r="I20" i="70"/>
  <c r="I19" i="70"/>
  <c r="I18" i="70"/>
  <c r="I21" i="70" s="1"/>
  <c r="H12" i="72"/>
  <c r="H11" i="72"/>
  <c r="H10" i="72"/>
  <c r="I56" i="72"/>
  <c r="I58" i="72"/>
  <c r="I48" i="72"/>
  <c r="I52" i="72" s="1"/>
  <c r="I60" i="72" s="1"/>
  <c r="I47" i="72"/>
  <c r="I46" i="72"/>
  <c r="I45" i="72"/>
  <c r="I44" i="72"/>
  <c r="I43" i="72"/>
  <c r="I38" i="72"/>
  <c r="I39" i="72" s="1"/>
  <c r="I20" i="72"/>
  <c r="I19" i="72"/>
  <c r="I18" i="72"/>
  <c r="I21" i="72" s="1"/>
  <c r="H12" i="73"/>
  <c r="H11" i="73"/>
  <c r="H10" i="73"/>
  <c r="I56" i="73"/>
  <c r="I58" i="73"/>
  <c r="I48" i="73"/>
  <c r="I47" i="73"/>
  <c r="I46" i="73"/>
  <c r="I45" i="73"/>
  <c r="I44" i="73"/>
  <c r="I43" i="73"/>
  <c r="I38" i="73"/>
  <c r="I39" i="73"/>
  <c r="I20" i="73"/>
  <c r="I19" i="73"/>
  <c r="I21" i="73" s="1"/>
  <c r="I18" i="73"/>
  <c r="I21" i="71"/>
  <c r="I40" i="70"/>
  <c r="I40" i="72"/>
  <c r="I40" i="73"/>
  <c r="I62" i="72"/>
  <c r="H12" i="61"/>
  <c r="H11" i="61"/>
  <c r="H10" i="61"/>
  <c r="I56" i="61"/>
  <c r="I58" i="61"/>
  <c r="I48" i="61"/>
  <c r="I47" i="61"/>
  <c r="I52" i="61" s="1"/>
  <c r="I46" i="61"/>
  <c r="I45" i="61"/>
  <c r="I44" i="61"/>
  <c r="I43" i="61"/>
  <c r="I24" i="61"/>
  <c r="I38" i="61"/>
  <c r="I20" i="61"/>
  <c r="I19" i="61"/>
  <c r="I18" i="61"/>
  <c r="I21" i="61"/>
  <c r="I39" i="61"/>
  <c r="I24" i="68"/>
  <c r="I38" i="68" s="1"/>
  <c r="H12" i="68"/>
  <c r="H11" i="68"/>
  <c r="H10" i="68"/>
  <c r="I56" i="68"/>
  <c r="I58" i="68"/>
  <c r="I48" i="68"/>
  <c r="I47" i="68"/>
  <c r="I46" i="68"/>
  <c r="I45" i="68"/>
  <c r="I44" i="68"/>
  <c r="I43" i="68"/>
  <c r="I20" i="68"/>
  <c r="I19" i="68"/>
  <c r="I18" i="68"/>
  <c r="H12" i="62"/>
  <c r="H11" i="62"/>
  <c r="H10" i="62"/>
  <c r="I56" i="62"/>
  <c r="I58" i="62" s="1"/>
  <c r="I48" i="62"/>
  <c r="I47" i="62"/>
  <c r="I46" i="62"/>
  <c r="I45" i="62"/>
  <c r="I52" i="62" s="1"/>
  <c r="I60" i="62" s="1"/>
  <c r="I62" i="62" s="1"/>
  <c r="I44" i="62"/>
  <c r="I43" i="62"/>
  <c r="I38" i="62"/>
  <c r="I39" i="62"/>
  <c r="I40" i="62"/>
  <c r="I20" i="62"/>
  <c r="I19" i="62"/>
  <c r="I21" i="62" s="1"/>
  <c r="I18" i="62"/>
  <c r="H12" i="67"/>
  <c r="H11" i="67"/>
  <c r="H10" i="67"/>
  <c r="I56" i="67"/>
  <c r="I58" i="67" s="1"/>
  <c r="I48" i="67"/>
  <c r="I47" i="67"/>
  <c r="I46" i="67"/>
  <c r="I45" i="67"/>
  <c r="I44" i="67"/>
  <c r="I43" i="67"/>
  <c r="I52" i="67" s="1"/>
  <c r="I24" i="67"/>
  <c r="I38" i="67" s="1"/>
  <c r="I20" i="67"/>
  <c r="I19" i="67"/>
  <c r="I18" i="67"/>
  <c r="I21" i="67" s="1"/>
  <c r="H12" i="63"/>
  <c r="H11" i="63"/>
  <c r="H10" i="63"/>
  <c r="I56" i="63"/>
  <c r="I58" i="63"/>
  <c r="I48" i="63"/>
  <c r="I47" i="63"/>
  <c r="I46" i="63"/>
  <c r="I45" i="63"/>
  <c r="I44" i="63"/>
  <c r="I43" i="63"/>
  <c r="I52" i="63" s="1"/>
  <c r="I24" i="63"/>
  <c r="I38" i="63" s="1"/>
  <c r="I20" i="63"/>
  <c r="I19" i="63"/>
  <c r="I18" i="63"/>
  <c r="H11" i="64"/>
  <c r="H10" i="64"/>
  <c r="I56" i="64"/>
  <c r="I58" i="64"/>
  <c r="I48" i="64"/>
  <c r="I47" i="64"/>
  <c r="I46" i="64"/>
  <c r="I45" i="64"/>
  <c r="I44" i="64"/>
  <c r="I43" i="64"/>
  <c r="I52" i="64" s="1"/>
  <c r="I24" i="64"/>
  <c r="I38" i="64" s="1"/>
  <c r="I20" i="64"/>
  <c r="I19" i="64"/>
  <c r="I18" i="64"/>
  <c r="H12" i="64"/>
  <c r="I24" i="65"/>
  <c r="H12" i="65"/>
  <c r="H11" i="65"/>
  <c r="H10" i="65"/>
  <c r="I56" i="65"/>
  <c r="I58" i="65"/>
  <c r="I48" i="65"/>
  <c r="I52" i="65" s="1"/>
  <c r="I47" i="65"/>
  <c r="I46" i="65"/>
  <c r="I45" i="65"/>
  <c r="I44" i="65"/>
  <c r="I43" i="65"/>
  <c r="I25" i="65"/>
  <c r="I20" i="65"/>
  <c r="I19" i="65"/>
  <c r="I18" i="65"/>
  <c r="I21" i="65" s="1"/>
  <c r="I27" i="66"/>
  <c r="I26" i="66"/>
  <c r="I25" i="66"/>
  <c r="H12" i="66"/>
  <c r="H11" i="66"/>
  <c r="H10" i="66"/>
  <c r="I56" i="66"/>
  <c r="I58" i="66"/>
  <c r="I48" i="66"/>
  <c r="I47" i="66"/>
  <c r="I46" i="66"/>
  <c r="I45" i="66"/>
  <c r="I44" i="66"/>
  <c r="I43" i="66"/>
  <c r="I52" i="66" s="1"/>
  <c r="I24" i="66"/>
  <c r="I38" i="66" s="1"/>
  <c r="I20" i="66"/>
  <c r="I19" i="66"/>
  <c r="I18" i="66"/>
  <c r="I21" i="68"/>
  <c r="I21" i="66"/>
  <c r="I21" i="64"/>
  <c r="I52" i="68"/>
  <c r="I38" i="65"/>
  <c r="I39" i="65"/>
  <c r="I56" i="42"/>
  <c r="I58" i="42"/>
  <c r="I48" i="42"/>
  <c r="I47" i="42"/>
  <c r="I46" i="42"/>
  <c r="I45" i="42"/>
  <c r="I44" i="42"/>
  <c r="I43" i="42"/>
  <c r="I24" i="42"/>
  <c r="I38" i="42"/>
  <c r="I39" i="42"/>
  <c r="I20" i="42"/>
  <c r="I19" i="42"/>
  <c r="I18" i="42"/>
  <c r="I21" i="42" s="1"/>
  <c r="I25" i="55"/>
  <c r="I56" i="55"/>
  <c r="I58" i="55"/>
  <c r="I48" i="55"/>
  <c r="I47" i="55"/>
  <c r="I46" i="55"/>
  <c r="I45" i="55"/>
  <c r="I44" i="55"/>
  <c r="I43" i="55"/>
  <c r="I52" i="55" s="1"/>
  <c r="I24" i="55"/>
  <c r="I38" i="55" s="1"/>
  <c r="I20" i="55"/>
  <c r="I19" i="55"/>
  <c r="I21" i="55" s="1"/>
  <c r="I18" i="55"/>
  <c r="I56" i="56"/>
  <c r="I58" i="56"/>
  <c r="I48" i="56"/>
  <c r="I47" i="56"/>
  <c r="I46" i="56"/>
  <c r="I45" i="56"/>
  <c r="I44" i="56"/>
  <c r="I43" i="56"/>
  <c r="I52" i="56" s="1"/>
  <c r="I24" i="56"/>
  <c r="I20" i="56"/>
  <c r="I21" i="56" s="1"/>
  <c r="I19" i="56"/>
  <c r="I18" i="56"/>
  <c r="I56" i="57"/>
  <c r="I58" i="57"/>
  <c r="I48" i="57"/>
  <c r="I47" i="57"/>
  <c r="I46" i="57"/>
  <c r="I45" i="57"/>
  <c r="I44" i="57"/>
  <c r="I43" i="57"/>
  <c r="I28" i="57"/>
  <c r="I27" i="57"/>
  <c r="I26" i="57"/>
  <c r="I25" i="57"/>
  <c r="I24" i="57"/>
  <c r="I20" i="57"/>
  <c r="I21" i="57" s="1"/>
  <c r="I19" i="57"/>
  <c r="I18" i="57"/>
  <c r="I52" i="42"/>
  <c r="I38" i="56"/>
  <c r="I52" i="57"/>
  <c r="I38" i="57"/>
  <c r="I56" i="58"/>
  <c r="I58" i="58"/>
  <c r="I48" i="58"/>
  <c r="I47" i="58"/>
  <c r="I46" i="58"/>
  <c r="I45" i="58"/>
  <c r="I44" i="58"/>
  <c r="I43" i="58"/>
  <c r="I28" i="58"/>
  <c r="I27" i="58"/>
  <c r="I26" i="58"/>
  <c r="I25" i="58"/>
  <c r="I24" i="58"/>
  <c r="I38" i="58" s="1"/>
  <c r="I20" i="58"/>
  <c r="I19" i="58"/>
  <c r="I18" i="58"/>
  <c r="I21" i="58"/>
  <c r="I37" i="59"/>
  <c r="I36" i="59"/>
  <c r="I35" i="59"/>
  <c r="I34" i="59"/>
  <c r="I33" i="59"/>
  <c r="I32" i="59"/>
  <c r="I31" i="59"/>
  <c r="I30" i="59"/>
  <c r="I29" i="59"/>
  <c r="I28" i="59"/>
  <c r="I27" i="59"/>
  <c r="I26" i="59"/>
  <c r="I56" i="59"/>
  <c r="I58" i="59" s="1"/>
  <c r="I48" i="59"/>
  <c r="I47" i="59"/>
  <c r="I46" i="59"/>
  <c r="I45" i="59"/>
  <c r="I44" i="59"/>
  <c r="I43" i="59"/>
  <c r="I52" i="59" s="1"/>
  <c r="I25" i="59"/>
  <c r="I24" i="59"/>
  <c r="I20" i="59"/>
  <c r="I19" i="59"/>
  <c r="I21" i="59" s="1"/>
  <c r="I18" i="59"/>
  <c r="I50" i="50"/>
  <c r="I52" i="50"/>
  <c r="I42" i="50"/>
  <c r="I41" i="50"/>
  <c r="I40" i="50"/>
  <c r="I39" i="50"/>
  <c r="I38" i="50"/>
  <c r="I37" i="50"/>
  <c r="I46" i="50" s="1"/>
  <c r="I25" i="50"/>
  <c r="I24" i="50"/>
  <c r="I32" i="50" s="1"/>
  <c r="I20" i="50"/>
  <c r="I19" i="50"/>
  <c r="I18" i="50"/>
  <c r="I21" i="50" s="1"/>
  <c r="I50" i="51"/>
  <c r="I52" i="51" s="1"/>
  <c r="I42" i="51"/>
  <c r="I41" i="51"/>
  <c r="I40" i="51"/>
  <c r="I39" i="51"/>
  <c r="I38" i="51"/>
  <c r="I37" i="51"/>
  <c r="I46" i="51" s="1"/>
  <c r="I24" i="51"/>
  <c r="I32" i="51" s="1"/>
  <c r="I33" i="51" s="1"/>
  <c r="I20" i="51"/>
  <c r="I19" i="51"/>
  <c r="I18" i="51"/>
  <c r="I21" i="51" s="1"/>
  <c r="I50" i="52"/>
  <c r="I52" i="52" s="1"/>
  <c r="I42" i="52"/>
  <c r="I41" i="52"/>
  <c r="I40" i="52"/>
  <c r="I39" i="52"/>
  <c r="I38" i="52"/>
  <c r="I37" i="52"/>
  <c r="I32" i="52"/>
  <c r="I20" i="52"/>
  <c r="I19" i="52"/>
  <c r="I18" i="52"/>
  <c r="I21" i="52" s="1"/>
  <c r="I50" i="43"/>
  <c r="I52" i="43" s="1"/>
  <c r="I42" i="43"/>
  <c r="I41" i="43"/>
  <c r="I40" i="43"/>
  <c r="I39" i="43"/>
  <c r="I46" i="43" s="1"/>
  <c r="I54" i="43" s="1"/>
  <c r="I56" i="43" s="1"/>
  <c r="I38" i="43"/>
  <c r="I37" i="43"/>
  <c r="I25" i="43"/>
  <c r="I24" i="43"/>
  <c r="I20" i="43"/>
  <c r="I19" i="43"/>
  <c r="I18" i="43"/>
  <c r="I50" i="44"/>
  <c r="I52" i="44"/>
  <c r="I42" i="44"/>
  <c r="I41" i="44"/>
  <c r="I40" i="44"/>
  <c r="I46" i="44" s="1"/>
  <c r="I39" i="44"/>
  <c r="I38" i="44"/>
  <c r="I37" i="44"/>
  <c r="I24" i="44"/>
  <c r="I32" i="44"/>
  <c r="I20" i="44"/>
  <c r="I19" i="44"/>
  <c r="I18" i="44"/>
  <c r="I50" i="45"/>
  <c r="I52" i="45"/>
  <c r="I42" i="45"/>
  <c r="I41" i="45"/>
  <c r="I40" i="45"/>
  <c r="I39" i="45"/>
  <c r="I38" i="45"/>
  <c r="I37" i="45"/>
  <c r="I24" i="45"/>
  <c r="I32" i="45"/>
  <c r="I20" i="45"/>
  <c r="I19" i="45"/>
  <c r="I18" i="45"/>
  <c r="I21" i="45" s="1"/>
  <c r="I50" i="46"/>
  <c r="I52" i="46"/>
  <c r="I42" i="46"/>
  <c r="I41" i="46"/>
  <c r="I40" i="46"/>
  <c r="I39" i="46"/>
  <c r="I38" i="46"/>
  <c r="I37" i="46"/>
  <c r="I30" i="46"/>
  <c r="I29" i="46"/>
  <c r="I28" i="46"/>
  <c r="I27" i="46"/>
  <c r="I26" i="46"/>
  <c r="I25" i="46"/>
  <c r="I24" i="46"/>
  <c r="I32" i="46" s="1"/>
  <c r="I20" i="46"/>
  <c r="I19" i="46"/>
  <c r="I18" i="46"/>
  <c r="I50" i="47"/>
  <c r="I52" i="47"/>
  <c r="I42" i="47"/>
  <c r="I41" i="47"/>
  <c r="I40" i="47"/>
  <c r="I39" i="47"/>
  <c r="I38" i="47"/>
  <c r="I37" i="47"/>
  <c r="I46" i="47" s="1"/>
  <c r="I24" i="47"/>
  <c r="I32" i="47" s="1"/>
  <c r="I33" i="47" s="1"/>
  <c r="I20" i="47"/>
  <c r="I19" i="47"/>
  <c r="I18" i="47"/>
  <c r="I50" i="48"/>
  <c r="I52" i="48"/>
  <c r="I42" i="48"/>
  <c r="I41" i="48"/>
  <c r="I40" i="48"/>
  <c r="I39" i="48"/>
  <c r="I38" i="48"/>
  <c r="I46" i="48" s="1"/>
  <c r="I54" i="48" s="1"/>
  <c r="I37" i="48"/>
  <c r="I25" i="48"/>
  <c r="I24" i="48"/>
  <c r="I20" i="48"/>
  <c r="I19" i="48"/>
  <c r="I18" i="48"/>
  <c r="I50" i="49"/>
  <c r="I52" i="49" s="1"/>
  <c r="I42" i="49"/>
  <c r="I41" i="49"/>
  <c r="I40" i="49"/>
  <c r="I39" i="49"/>
  <c r="I38" i="49"/>
  <c r="I37" i="49"/>
  <c r="I32" i="49"/>
  <c r="I20" i="49"/>
  <c r="I19" i="49"/>
  <c r="I18" i="49"/>
  <c r="I32" i="43"/>
  <c r="I32" i="48"/>
  <c r="I33" i="48"/>
  <c r="I34" i="48"/>
  <c r="I33" i="49"/>
  <c r="I34" i="49"/>
  <c r="I21" i="49"/>
  <c r="I21" i="48"/>
  <c r="I21" i="47"/>
  <c r="I21" i="46"/>
  <c r="I21" i="43"/>
  <c r="I33" i="52"/>
  <c r="I34" i="52"/>
  <c r="I33" i="43"/>
  <c r="I34" i="43"/>
  <c r="I33" i="44"/>
  <c r="I34" i="44"/>
  <c r="I33" i="45"/>
  <c r="I34" i="47"/>
  <c r="I56" i="48"/>
  <c r="I29" i="27"/>
  <c r="I28" i="27"/>
  <c r="I25" i="39"/>
  <c r="I24" i="39"/>
  <c r="I25" i="38"/>
  <c r="I24" i="38"/>
  <c r="I25" i="33"/>
  <c r="I24" i="33"/>
  <c r="I32" i="33" s="1"/>
  <c r="I27" i="27"/>
  <c r="I26" i="27"/>
  <c r="I25" i="27"/>
  <c r="I24" i="27"/>
  <c r="I32" i="27" s="1"/>
  <c r="I48" i="39"/>
  <c r="I50" i="39" s="1"/>
  <c r="I48" i="38"/>
  <c r="I48" i="37"/>
  <c r="I48" i="36"/>
  <c r="I48" i="35"/>
  <c r="I48" i="34"/>
  <c r="I48" i="33"/>
  <c r="I48" i="32"/>
  <c r="I50" i="32" s="1"/>
  <c r="I52" i="32" s="1"/>
  <c r="I54" i="32" s="1"/>
  <c r="I48" i="31"/>
  <c r="I50" i="31" s="1"/>
  <c r="I52" i="31" s="1"/>
  <c r="I54" i="31" s="1"/>
  <c r="I48" i="27"/>
  <c r="I40" i="39"/>
  <c r="I39" i="39"/>
  <c r="I44" i="39" s="1"/>
  <c r="I38" i="39"/>
  <c r="I37" i="39"/>
  <c r="I36" i="39"/>
  <c r="I35" i="39"/>
  <c r="I20" i="39"/>
  <c r="I19" i="39"/>
  <c r="I18" i="39"/>
  <c r="I21" i="39" s="1"/>
  <c r="I32" i="39"/>
  <c r="I32" i="38"/>
  <c r="I50" i="38"/>
  <c r="I40" i="38"/>
  <c r="I39" i="38"/>
  <c r="I38" i="38"/>
  <c r="I37" i="38"/>
  <c r="I36" i="38"/>
  <c r="I35" i="38"/>
  <c r="I44" i="38" s="1"/>
  <c r="I20" i="38"/>
  <c r="I21" i="38" s="1"/>
  <c r="I19" i="38"/>
  <c r="I18" i="38"/>
  <c r="I50" i="37"/>
  <c r="I40" i="37"/>
  <c r="I39" i="37"/>
  <c r="I38" i="37"/>
  <c r="I37" i="37"/>
  <c r="I36" i="37"/>
  <c r="I35" i="37"/>
  <c r="I32" i="37"/>
  <c r="I20" i="37"/>
  <c r="I19" i="37"/>
  <c r="I18" i="37"/>
  <c r="I50" i="36"/>
  <c r="I40" i="36"/>
  <c r="I39" i="36"/>
  <c r="I38" i="36"/>
  <c r="I37" i="36"/>
  <c r="I36" i="36"/>
  <c r="I35" i="36"/>
  <c r="I32" i="36"/>
  <c r="I20" i="36"/>
  <c r="I19" i="36"/>
  <c r="I18" i="36"/>
  <c r="I21" i="36" s="1"/>
  <c r="I50" i="35"/>
  <c r="I40" i="35"/>
  <c r="I39" i="35"/>
  <c r="I38" i="35"/>
  <c r="I37" i="35"/>
  <c r="I36" i="35"/>
  <c r="I35" i="35"/>
  <c r="I32" i="35"/>
  <c r="I20" i="35"/>
  <c r="I19" i="35"/>
  <c r="I18" i="35"/>
  <c r="I21" i="35" s="1"/>
  <c r="I50" i="34"/>
  <c r="I52" i="34" s="1"/>
  <c r="I54" i="34" s="1"/>
  <c r="I40" i="34"/>
  <c r="I39" i="34"/>
  <c r="I38" i="34"/>
  <c r="I37" i="34"/>
  <c r="I36" i="34"/>
  <c r="I44" i="34" s="1"/>
  <c r="I35" i="34"/>
  <c r="I32" i="34"/>
  <c r="I20" i="34"/>
  <c r="I19" i="34"/>
  <c r="I18" i="34"/>
  <c r="I50" i="33"/>
  <c r="I40" i="33"/>
  <c r="I39" i="33"/>
  <c r="I38" i="33"/>
  <c r="I37" i="33"/>
  <c r="I36" i="33"/>
  <c r="I35" i="33"/>
  <c r="I20" i="33"/>
  <c r="I19" i="33"/>
  <c r="I18" i="33"/>
  <c r="I21" i="33" s="1"/>
  <c r="I40" i="32"/>
  <c r="I39" i="32"/>
  <c r="I38" i="32"/>
  <c r="I37" i="32"/>
  <c r="I44" i="32" s="1"/>
  <c r="I36" i="32"/>
  <c r="I35" i="32"/>
  <c r="I32" i="32"/>
  <c r="I20" i="32"/>
  <c r="I19" i="32"/>
  <c r="I21" i="32" s="1"/>
  <c r="I18" i="32"/>
  <c r="I40" i="31"/>
  <c r="I39" i="31"/>
  <c r="I38" i="31"/>
  <c r="I37" i="31"/>
  <c r="I36" i="31"/>
  <c r="I35" i="31"/>
  <c r="I44" i="31" s="1"/>
  <c r="I32" i="31"/>
  <c r="I20" i="31"/>
  <c r="I19" i="31"/>
  <c r="I18" i="31"/>
  <c r="I44" i="35"/>
  <c r="I21" i="31"/>
  <c r="I21" i="34"/>
  <c r="I44" i="37"/>
  <c r="I50" i="27"/>
  <c r="I40" i="27"/>
  <c r="I39" i="27"/>
  <c r="I44" i="27" s="1"/>
  <c r="I38" i="27"/>
  <c r="I37" i="27"/>
  <c r="I36" i="27"/>
  <c r="I35" i="27"/>
  <c r="I20" i="27"/>
  <c r="I19" i="27"/>
  <c r="I18" i="27"/>
  <c r="B4" i="8"/>
  <c r="D6" i="8"/>
  <c r="B6" i="8"/>
  <c r="I67" i="131" l="1"/>
  <c r="I69" i="131" s="1"/>
  <c r="I40" i="91"/>
  <c r="I41" i="91" s="1"/>
  <c r="I61" i="91" s="1"/>
  <c r="I63" i="91" s="1"/>
  <c r="I63" i="144"/>
  <c r="I65" i="144" s="1"/>
  <c r="I33" i="46"/>
  <c r="I34" i="46"/>
  <c r="I40" i="107"/>
  <c r="I41" i="107" s="1"/>
  <c r="I60" i="107" s="1"/>
  <c r="I62" i="107" s="1"/>
  <c r="I60" i="66"/>
  <c r="I62" i="66" s="1"/>
  <c r="I61" i="81"/>
  <c r="I63" i="81" s="1"/>
  <c r="I40" i="96"/>
  <c r="I41" i="96"/>
  <c r="I61" i="96" s="1"/>
  <c r="I63" i="96" s="1"/>
  <c r="I31" i="143"/>
  <c r="I32" i="143"/>
  <c r="I63" i="143" s="1"/>
  <c r="I65" i="143" s="1"/>
  <c r="I54" i="51"/>
  <c r="I56" i="51" s="1"/>
  <c r="I61" i="82"/>
  <c r="I63" i="82" s="1"/>
  <c r="I47" i="133"/>
  <c r="I48" i="133"/>
  <c r="I67" i="133" s="1"/>
  <c r="I69" i="133" s="1"/>
  <c r="I67" i="136"/>
  <c r="I69" i="136" s="1"/>
  <c r="I47" i="140"/>
  <c r="I48" i="140"/>
  <c r="I54" i="52"/>
  <c r="I56" i="52" s="1"/>
  <c r="I39" i="68"/>
  <c r="I40" i="68" s="1"/>
  <c r="I60" i="68" s="1"/>
  <c r="I62" i="68" s="1"/>
  <c r="I40" i="79"/>
  <c r="I41" i="79"/>
  <c r="I61" i="79" s="1"/>
  <c r="I63" i="79" s="1"/>
  <c r="I40" i="90"/>
  <c r="I41" i="90" s="1"/>
  <c r="I61" i="90" s="1"/>
  <c r="I63" i="90" s="1"/>
  <c r="I31" i="144"/>
  <c r="I32" i="144"/>
  <c r="I61" i="80"/>
  <c r="I63" i="80" s="1"/>
  <c r="I60" i="121"/>
  <c r="I62" i="121" s="1"/>
  <c r="I60" i="118"/>
  <c r="I62" i="118" s="1"/>
  <c r="I60" i="128"/>
  <c r="I62" i="128" s="1"/>
  <c r="I47" i="131"/>
  <c r="I48" i="131"/>
  <c r="I39" i="64"/>
  <c r="I40" i="64"/>
  <c r="I60" i="64" s="1"/>
  <c r="I62" i="64" s="1"/>
  <c r="I60" i="67"/>
  <c r="I62" i="67" s="1"/>
  <c r="I40" i="112"/>
  <c r="I41" i="112" s="1"/>
  <c r="I60" i="112" s="1"/>
  <c r="I62" i="112" s="1"/>
  <c r="I79" i="140"/>
  <c r="I81" i="140" s="1"/>
  <c r="I33" i="50"/>
  <c r="I34" i="50"/>
  <c r="I54" i="50" s="1"/>
  <c r="I56" i="50" s="1"/>
  <c r="I39" i="66"/>
  <c r="I40" i="66"/>
  <c r="I60" i="74"/>
  <c r="I62" i="74" s="1"/>
  <c r="I40" i="114"/>
  <c r="I41" i="114"/>
  <c r="I60" i="114" s="1"/>
  <c r="I62" i="114" s="1"/>
  <c r="I73" i="137"/>
  <c r="I75" i="137" s="1"/>
  <c r="I54" i="47"/>
  <c r="I56" i="47" s="1"/>
  <c r="I60" i="58"/>
  <c r="I62" i="58" s="1"/>
  <c r="I60" i="65"/>
  <c r="I62" i="65" s="1"/>
  <c r="I39" i="58"/>
  <c r="I40" i="58"/>
  <c r="I60" i="113"/>
  <c r="I62" i="113" s="1"/>
  <c r="I40" i="126"/>
  <c r="I41" i="126"/>
  <c r="I60" i="126" s="1"/>
  <c r="I62" i="126" s="1"/>
  <c r="I21" i="27"/>
  <c r="I52" i="27" s="1"/>
  <c r="I54" i="27" s="1"/>
  <c r="I52" i="39"/>
  <c r="I54" i="39" s="1"/>
  <c r="I39" i="57"/>
  <c r="I40" i="57" s="1"/>
  <c r="I60" i="57" s="1"/>
  <c r="I62" i="57" s="1"/>
  <c r="I39" i="55"/>
  <c r="I40" i="55" s="1"/>
  <c r="I60" i="55" s="1"/>
  <c r="I62" i="55" s="1"/>
  <c r="I60" i="70"/>
  <c r="I62" i="70" s="1"/>
  <c r="I40" i="93"/>
  <c r="I41" i="93"/>
  <c r="I61" i="93" s="1"/>
  <c r="I63" i="93" s="1"/>
  <c r="I40" i="110"/>
  <c r="I41" i="110"/>
  <c r="I60" i="110" s="1"/>
  <c r="I62" i="110" s="1"/>
  <c r="I40" i="65"/>
  <c r="I40" i="103"/>
  <c r="I41" i="103"/>
  <c r="I60" i="103" s="1"/>
  <c r="I62" i="103" s="1"/>
  <c r="I40" i="105"/>
  <c r="I41" i="105" s="1"/>
  <c r="I60" i="105" s="1"/>
  <c r="I62" i="105" s="1"/>
  <c r="I38" i="59"/>
  <c r="I39" i="63"/>
  <c r="I40" i="63"/>
  <c r="I60" i="63" s="1"/>
  <c r="I62" i="63" s="1"/>
  <c r="I40" i="69"/>
  <c r="I60" i="69" s="1"/>
  <c r="I62" i="69" s="1"/>
  <c r="I40" i="124"/>
  <c r="I41" i="124"/>
  <c r="I60" i="124" s="1"/>
  <c r="I62" i="124" s="1"/>
  <c r="I68" i="141"/>
  <c r="I70" i="141" s="1"/>
  <c r="I63" i="145"/>
  <c r="I65" i="145" s="1"/>
  <c r="I40" i="56"/>
  <c r="I60" i="56" s="1"/>
  <c r="I62" i="56" s="1"/>
  <c r="I60" i="42"/>
  <c r="I62" i="42" s="1"/>
  <c r="I40" i="85"/>
  <c r="I41" i="85"/>
  <c r="I61" i="85" s="1"/>
  <c r="I63" i="85" s="1"/>
  <c r="I41" i="137"/>
  <c r="I42" i="137"/>
  <c r="I41" i="121"/>
  <c r="I40" i="125"/>
  <c r="I41" i="125" s="1"/>
  <c r="I60" i="125" s="1"/>
  <c r="I62" i="125" s="1"/>
  <c r="I36" i="142"/>
  <c r="I37" i="142"/>
  <c r="I68" i="142" s="1"/>
  <c r="I70" i="142" s="1"/>
  <c r="I54" i="49"/>
  <c r="I56" i="49" s="1"/>
  <c r="I39" i="67"/>
  <c r="I40" i="67"/>
  <c r="I61" i="89"/>
  <c r="I63" i="89" s="1"/>
  <c r="I40" i="101"/>
  <c r="I41" i="101"/>
  <c r="I122" i="135"/>
  <c r="I31" i="147"/>
  <c r="I32" i="147"/>
  <c r="I63" i="147" s="1"/>
  <c r="I65" i="147" s="1"/>
  <c r="I63" i="149"/>
  <c r="I65" i="149" s="1"/>
  <c r="I34" i="45"/>
  <c r="I63" i="150"/>
  <c r="I65" i="150" s="1"/>
  <c r="I44" i="33"/>
  <c r="I52" i="33" s="1"/>
  <c r="I54" i="33" s="1"/>
  <c r="I52" i="38"/>
  <c r="I54" i="38" s="1"/>
  <c r="I46" i="46"/>
  <c r="I54" i="46" s="1"/>
  <c r="I56" i="46" s="1"/>
  <c r="I40" i="42"/>
  <c r="I40" i="61"/>
  <c r="I60" i="61" s="1"/>
  <c r="I62" i="61" s="1"/>
  <c r="I53" i="80"/>
  <c r="I41" i="82"/>
  <c r="I60" i="101"/>
  <c r="I62" i="101" s="1"/>
  <c r="I60" i="102"/>
  <c r="I62" i="102" s="1"/>
  <c r="I53" i="116"/>
  <c r="I60" i="116" s="1"/>
  <c r="I62" i="116" s="1"/>
  <c r="I60" i="122"/>
  <c r="I62" i="122" s="1"/>
  <c r="I34" i="51"/>
  <c r="I46" i="45"/>
  <c r="I39" i="56"/>
  <c r="I38" i="71"/>
  <c r="I40" i="123"/>
  <c r="I41" i="123" s="1"/>
  <c r="I60" i="123" s="1"/>
  <c r="I62" i="123" s="1"/>
  <c r="I47" i="132"/>
  <c r="I48" i="132" s="1"/>
  <c r="I55" i="145"/>
  <c r="I55" i="146"/>
  <c r="I63" i="146" s="1"/>
  <c r="I65" i="146" s="1"/>
  <c r="I46" i="52"/>
  <c r="I61" i="76"/>
  <c r="I63" i="76" s="1"/>
  <c r="I53" i="92"/>
  <c r="I61" i="92" s="1"/>
  <c r="I63" i="92" s="1"/>
  <c r="I53" i="111"/>
  <c r="I60" i="111" s="1"/>
  <c r="I62" i="111" s="1"/>
  <c r="I60" i="120"/>
  <c r="I62" i="120" s="1"/>
  <c r="I64" i="140"/>
  <c r="I22" i="76"/>
  <c r="I41" i="78"/>
  <c r="I61" i="78" s="1"/>
  <c r="I63" i="78" s="1"/>
  <c r="I22" i="79"/>
  <c r="I41" i="92"/>
  <c r="I61" i="94"/>
  <c r="I63" i="94" s="1"/>
  <c r="I41" i="104"/>
  <c r="I41" i="118"/>
  <c r="I41" i="128"/>
  <c r="I52" i="35"/>
  <c r="I54" i="35" s="1"/>
  <c r="I21" i="37"/>
  <c r="I52" i="37" s="1"/>
  <c r="I54" i="37" s="1"/>
  <c r="I46" i="49"/>
  <c r="I21" i="63"/>
  <c r="I53" i="84"/>
  <c r="I61" i="84" s="1"/>
  <c r="I63" i="84" s="1"/>
  <c r="I53" i="104"/>
  <c r="I60" i="104" s="1"/>
  <c r="I62" i="104" s="1"/>
  <c r="I22" i="113"/>
  <c r="I60" i="127"/>
  <c r="I62" i="127" s="1"/>
  <c r="I67" i="134"/>
  <c r="I69" i="134" s="1"/>
  <c r="I60" i="132"/>
  <c r="I41" i="145"/>
  <c r="I44" i="36"/>
  <c r="I52" i="36" s="1"/>
  <c r="I54" i="36" s="1"/>
  <c r="I52" i="73"/>
  <c r="I60" i="73" s="1"/>
  <c r="I62" i="73" s="1"/>
  <c r="I40" i="100"/>
  <c r="I41" i="100"/>
  <c r="I60" i="100" s="1"/>
  <c r="I62" i="100" s="1"/>
  <c r="I31" i="148"/>
  <c r="I32" i="148"/>
  <c r="I22" i="104"/>
  <c r="I55" i="148"/>
  <c r="I63" i="148" s="1"/>
  <c r="I65" i="148" s="1"/>
  <c r="I21" i="44"/>
  <c r="I54" i="44" s="1"/>
  <c r="I56" i="44" s="1"/>
  <c r="I52" i="58"/>
  <c r="I41" i="80"/>
  <c r="B2" i="161"/>
  <c r="I123" i="135" l="1"/>
  <c r="I124" i="135"/>
  <c r="I143" i="135" s="1"/>
  <c r="I145" i="135" s="1"/>
  <c r="I54" i="45"/>
  <c r="I56" i="45" s="1"/>
  <c r="I39" i="71"/>
  <c r="I40" i="71" s="1"/>
  <c r="I60" i="71" s="1"/>
  <c r="I62" i="71" s="1"/>
  <c r="I67" i="132"/>
  <c r="I69" i="132" s="1"/>
  <c r="I39" i="59"/>
  <c r="I40" i="59"/>
  <c r="I60" i="59" s="1"/>
  <c r="I62" i="59" s="1"/>
</calcChain>
</file>

<file path=xl/sharedStrings.xml><?xml version="1.0" encoding="utf-8"?>
<sst xmlns="http://schemas.openxmlformats.org/spreadsheetml/2006/main" count="8987" uniqueCount="1073">
  <si>
    <t>DESCRIPTION</t>
  </si>
  <si>
    <t>UNIT</t>
  </si>
  <si>
    <t>RATE</t>
  </si>
  <si>
    <t>%</t>
  </si>
  <si>
    <t>QTY</t>
  </si>
  <si>
    <t>AMOUNT</t>
  </si>
  <si>
    <t>PAYMENT REFERS</t>
  </si>
  <si>
    <t xml:space="preserve">TOTAL CARRIED FORWARD TO SUMMARY </t>
  </si>
  <si>
    <t>ASSET TYPE:</t>
  </si>
  <si>
    <t>CONTRACT REF. NO:</t>
  </si>
  <si>
    <t>Cluster/District:</t>
  </si>
  <si>
    <t>FIXED CHARGE AND VALUE RELATED ITEMS APPLICABLE TO ALL WORK</t>
  </si>
  <si>
    <t>ITEM Nr.</t>
  </si>
  <si>
    <t>SCHEDULE NUMBER</t>
  </si>
  <si>
    <t>GM 2.5</t>
  </si>
  <si>
    <t>GM 3.2</t>
  </si>
  <si>
    <t>GM 2.8</t>
  </si>
  <si>
    <t xml:space="preserve">FUNCTIONAL REPAIR SCHEDULE </t>
  </si>
  <si>
    <t>MAINTENANCE SERVICE SCHEDULE</t>
  </si>
  <si>
    <r>
      <t>TERM REPAIRS SUBJECT TO APPROVAL OF QUOTATION OF THE WORKS</t>
    </r>
    <r>
      <rPr>
        <sz val="10"/>
        <color rgb="FF000000"/>
        <rFont val="Arial"/>
        <family val="2"/>
      </rPr>
      <t xml:space="preserve"> </t>
    </r>
  </si>
  <si>
    <t xml:space="preserve">SCHEDULE 4 : </t>
  </si>
  <si>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</si>
  <si>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Artisan (Trade Tested)</t>
  </si>
  <si>
    <t>Artisan Aid</t>
  </si>
  <si>
    <t>General Worker</t>
  </si>
  <si>
    <t>3A</t>
  </si>
  <si>
    <t>3B</t>
  </si>
  <si>
    <t xml:space="preserve">SCHEDULE 3A : </t>
  </si>
  <si>
    <t xml:space="preserve">SCHEDULE 3B : </t>
  </si>
  <si>
    <t>Port Elizabeth Provincial Hospital</t>
  </si>
  <si>
    <t>Livingstone Hospital</t>
  </si>
  <si>
    <t>Dora Nginza Hospital</t>
  </si>
  <si>
    <t>Uitenhage Provincial Hospital</t>
  </si>
  <si>
    <t>West End CHC</t>
  </si>
  <si>
    <t>No</t>
  </si>
  <si>
    <t>Vehicle Travelling Estimate</t>
  </si>
  <si>
    <t>Item</t>
  </si>
  <si>
    <t>Nelson Mandela Metro</t>
  </si>
  <si>
    <t>PSum</t>
  </si>
  <si>
    <t>GM 2.8.3</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</si>
  <si>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</si>
  <si>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GM 2.8.1 &amp; Clause 11.2(8)</t>
  </si>
  <si>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</si>
  <si>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</si>
  <si>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</si>
  <si>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</si>
  <si>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</si>
  <si>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</si>
  <si>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</si>
  <si>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</si>
  <si>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</si>
  <si>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</si>
  <si>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</si>
  <si>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</si>
  <si>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</si>
  <si>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</si>
  <si>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</si>
  <si>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</si>
  <si>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</si>
  <si>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</si>
  <si>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</si>
  <si>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</si>
  <si>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</si>
  <si>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</si>
  <si>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</si>
  <si>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</si>
  <si>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</si>
  <si>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</si>
  <si>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</si>
  <si>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</si>
  <si>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</si>
  <si>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</si>
  <si>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</si>
  <si>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</si>
  <si>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</si>
  <si>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</si>
  <si>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</si>
  <si>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</si>
  <si>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</si>
  <si>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</si>
  <si>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</si>
  <si>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</si>
  <si>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</si>
  <si>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</si>
  <si>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</si>
  <si>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</si>
  <si>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</si>
  <si>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</si>
  <si>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</si>
  <si>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</si>
  <si>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</si>
  <si>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</si>
  <si>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</si>
  <si>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</si>
  <si>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</si>
  <si>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</si>
  <si>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</si>
  <si>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</si>
  <si>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</si>
  <si>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</si>
  <si>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</si>
  <si>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</si>
  <si>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</si>
  <si>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</si>
  <si>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</si>
  <si>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</si>
  <si>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</si>
  <si>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</si>
  <si>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</si>
  <si>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</si>
  <si>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</si>
  <si>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</si>
  <si>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</si>
  <si>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</si>
  <si>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</si>
  <si>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</si>
  <si>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</si>
  <si>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</si>
  <si>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</si>
  <si>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</si>
  <si>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</si>
  <si>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</si>
  <si>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</si>
  <si>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</si>
  <si>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</si>
  <si>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</si>
  <si>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</si>
  <si>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</si>
  <si>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</si>
  <si>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</si>
  <si>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</si>
  <si>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</si>
  <si>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</si>
  <si>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</si>
  <si>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</si>
  <si>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</si>
  <si>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</si>
  <si>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</si>
  <si>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</si>
  <si>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</si>
  <si>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</si>
  <si>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</si>
  <si>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</si>
  <si>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</si>
  <si>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</si>
  <si>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</si>
  <si>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</si>
  <si>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</si>
  <si>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</si>
  <si>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</si>
  <si>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</si>
  <si>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</si>
  <si>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</si>
  <si>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</si>
  <si>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</si>
  <si>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</si>
  <si>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</si>
  <si>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</si>
  <si>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</si>
  <si>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</si>
  <si>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</si>
  <si>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</si>
  <si>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</si>
  <si>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</si>
  <si>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</si>
  <si>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</si>
  <si>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</si>
  <si>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</si>
  <si>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</si>
  <si>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</si>
  <si>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</si>
  <si>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</si>
  <si>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</si>
  <si>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</si>
  <si>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</si>
  <si>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</si>
  <si>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</si>
  <si>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</si>
  <si>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</si>
  <si>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</si>
  <si>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</si>
  <si>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</si>
  <si>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</si>
  <si>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</si>
  <si>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</si>
  <si>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</si>
  <si>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</si>
  <si>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</si>
  <si>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</si>
  <si>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</si>
  <si>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</si>
  <si>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</si>
  <si>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</si>
  <si>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</si>
  <si>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</si>
  <si>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</si>
  <si>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</si>
  <si>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</si>
  <si>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</si>
  <si>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</si>
  <si>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</si>
  <si>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</si>
  <si>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</si>
  <si>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</si>
  <si>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</si>
  <si>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</si>
  <si>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</si>
  <si>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</si>
  <si>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</si>
  <si>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</si>
  <si>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</si>
  <si>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</si>
  <si>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</si>
  <si>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</si>
  <si>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</si>
  <si>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</si>
  <si>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</si>
  <si>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</si>
  <si>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</si>
  <si>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</si>
  <si>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</si>
  <si>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</si>
  <si>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</si>
  <si>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</si>
  <si>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</si>
  <si>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</si>
  <si>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</si>
  <si>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</si>
  <si>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</si>
  <si>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</si>
  <si>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</si>
  <si>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</si>
  <si>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</si>
  <si>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</si>
  <si>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</si>
  <si>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</si>
  <si>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</si>
  <si>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</si>
  <si>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</si>
  <si>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</si>
  <si>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</si>
  <si>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</si>
  <si>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</si>
  <si>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</si>
  <si>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</si>
  <si>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</si>
  <si>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</si>
  <si>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</si>
  <si>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</si>
  <si>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</si>
  <si>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</si>
  <si>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</si>
  <si>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</si>
  <si>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</si>
  <si>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</si>
  <si>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</si>
  <si>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</si>
  <si>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</si>
  <si>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</si>
  <si>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</si>
  <si>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</si>
  <si>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</si>
  <si>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</si>
  <si>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</si>
  <si>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</si>
  <si>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</si>
  <si>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</si>
  <si>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</si>
  <si>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</si>
  <si>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</si>
  <si>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</si>
  <si>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</si>
  <si>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</si>
  <si>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</si>
  <si>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</si>
  <si>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</si>
  <si>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</si>
  <si>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</si>
  <si>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</si>
  <si>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</si>
  <si>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</si>
  <si>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</si>
  <si>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</si>
  <si>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</si>
  <si>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</si>
  <si>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</si>
  <si>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</si>
  <si>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</si>
  <si>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</si>
  <si>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</si>
  <si>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</si>
  <si>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</si>
  <si>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</si>
  <si>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</si>
  <si>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</si>
  <si>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</si>
  <si>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</si>
  <si>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</si>
  <si>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</si>
  <si>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</si>
  <si>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</si>
  <si>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</si>
  <si>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</si>
  <si>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</si>
  <si>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</si>
  <si>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</si>
  <si>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</si>
  <si>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</si>
  <si>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</si>
  <si>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</si>
  <si>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</si>
  <si>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</si>
  <si>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</si>
  <si>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</si>
  <si>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</si>
  <si>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</si>
  <si>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</si>
  <si>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</si>
  <si>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</si>
  <si>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</si>
  <si>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</si>
  <si>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</si>
  <si>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</si>
  <si>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</si>
  <si>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</si>
  <si>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</si>
  <si>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</si>
  <si>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</si>
  <si>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</si>
  <si>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</si>
  <si>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</si>
  <si>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</si>
  <si>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</si>
  <si>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</si>
  <si>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</si>
  <si>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</si>
  <si>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</si>
  <si>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</si>
  <si>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</si>
  <si>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</si>
  <si>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</si>
  <si>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</si>
  <si>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</si>
  <si>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</si>
  <si>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</si>
  <si>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</si>
  <si>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</si>
  <si>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</si>
  <si>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</si>
  <si>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</si>
  <si>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</si>
  <si>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</si>
  <si>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</si>
  <si>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</si>
  <si>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</si>
  <si>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</si>
  <si>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</si>
  <si>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</si>
  <si>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</si>
  <si>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</si>
  <si>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</si>
  <si>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</si>
  <si>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</si>
  <si>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</si>
  <si>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</si>
  <si>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</si>
  <si>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</si>
  <si>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</si>
  <si>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</si>
  <si>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</si>
  <si>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</si>
  <si>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</si>
  <si>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</si>
  <si>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</si>
  <si>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</si>
  <si>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</si>
  <si>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</si>
  <si>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</si>
  <si>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</si>
  <si>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</si>
  <si>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</si>
  <si>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</si>
  <si>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</si>
  <si>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</si>
  <si>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</si>
  <si>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</si>
  <si>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</si>
  <si>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</si>
  <si>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</si>
  <si>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</si>
  <si>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</si>
  <si>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</si>
  <si>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</si>
  <si>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</si>
  <si>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</si>
  <si>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</si>
  <si>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</si>
  <si>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</si>
  <si>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</si>
  <si>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</si>
  <si>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</si>
  <si>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</si>
  <si>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</si>
  <si>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</si>
  <si>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</si>
  <si>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</si>
  <si>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</si>
  <si>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</si>
  <si>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</si>
  <si>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</si>
  <si>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</si>
  <si>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</si>
  <si>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</si>
  <si>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</si>
  <si>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</si>
  <si>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</si>
  <si>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</si>
  <si>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</si>
  <si>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</si>
  <si>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</si>
  <si>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</si>
  <si>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</si>
  <si>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</si>
  <si>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</si>
  <si>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</si>
  <si>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</si>
  <si>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</si>
  <si>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</si>
  <si>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</si>
  <si>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</si>
  <si>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</si>
  <si>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</si>
  <si>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</si>
  <si>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</si>
  <si>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</si>
  <si>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</si>
  <si>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</si>
  <si>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</si>
  <si>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</si>
  <si>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</si>
  <si>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</si>
  <si>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</si>
  <si>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</si>
  <si>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</si>
  <si>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</si>
  <si>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</si>
  <si>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</si>
  <si>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</si>
  <si>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</si>
  <si>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</si>
  <si>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</si>
  <si>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</si>
  <si>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</si>
  <si>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</si>
  <si>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</si>
  <si>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</si>
  <si>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</si>
  <si>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</si>
  <si>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</si>
  <si>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</si>
  <si>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</si>
  <si>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</si>
  <si>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</si>
  <si>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</si>
  <si>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</si>
  <si>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</si>
  <si>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</si>
  <si>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</si>
  <si>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</si>
  <si>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</si>
  <si>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</si>
  <si>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</si>
  <si>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</si>
  <si>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</si>
  <si>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</si>
  <si>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</si>
  <si>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</si>
  <si>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</si>
  <si>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</si>
  <si>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</si>
  <si>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</si>
  <si>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</si>
  <si>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</si>
  <si>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</si>
  <si>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</si>
  <si>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</si>
  <si>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</si>
  <si>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</si>
  <si>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</si>
  <si>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</si>
  <si>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</si>
  <si>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</si>
  <si>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</si>
  <si>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</si>
  <si>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</si>
  <si>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</si>
  <si>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</si>
  <si>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</si>
  <si>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</si>
  <si>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</si>
  <si>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</si>
  <si>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</si>
  <si>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</si>
  <si>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</si>
  <si>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</si>
  <si>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</si>
  <si>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</si>
  <si>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</si>
  <si>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</si>
  <si>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</si>
  <si>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</si>
  <si>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</si>
  <si>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</si>
  <si>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</si>
  <si>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</si>
  <si>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</si>
  <si>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</si>
  <si>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</si>
  <si>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</si>
  <si>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</si>
  <si>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</si>
  <si>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</si>
  <si>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</si>
  <si>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</si>
  <si>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</si>
  <si>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</si>
  <si>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</si>
  <si>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</si>
  <si>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</si>
  <si>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</si>
  <si>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</si>
  <si>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</si>
  <si>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</si>
  <si>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</si>
  <si>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</si>
  <si>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</si>
  <si>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</si>
  <si>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</si>
  <si>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</si>
  <si>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</si>
  <si>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</si>
  <si>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</si>
  <si>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</si>
  <si>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</si>
  <si>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</si>
  <si>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</si>
  <si>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</si>
  <si>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</si>
  <si>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</si>
  <si>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</si>
  <si>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</si>
  <si>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</si>
  <si>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</si>
  <si>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</si>
  <si>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</si>
  <si>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</si>
  <si>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</si>
  <si>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</si>
  <si>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</si>
  <si>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</si>
  <si>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</si>
  <si>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</si>
  <si>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</si>
  <si>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</si>
  <si>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</si>
  <si>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</si>
  <si>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</si>
  <si>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</si>
  <si>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</si>
  <si>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</si>
  <si>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</si>
  <si>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</si>
  <si>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</si>
  <si>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</si>
  <si>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</si>
  <si>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</si>
  <si>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</si>
  <si>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</si>
  <si>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</si>
  <si>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</si>
  <si>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</si>
  <si>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</si>
  <si>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</si>
  <si>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</si>
  <si>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</si>
  <si>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</si>
  <si>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</si>
  <si>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</si>
  <si>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</si>
  <si>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</si>
  <si>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</si>
  <si>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</si>
  <si>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</si>
  <si>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</si>
  <si>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</si>
  <si>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</si>
  <si>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</si>
  <si>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</si>
  <si>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</si>
  <si>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</si>
  <si>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</si>
  <si>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</si>
  <si>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</si>
  <si>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</si>
  <si>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</si>
  <si>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</si>
  <si>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</si>
  <si>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</si>
  <si>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</si>
  <si>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</si>
  <si>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</si>
  <si>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</si>
  <si>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</si>
  <si>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</si>
  <si>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</si>
  <si>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</si>
  <si>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</si>
  <si>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</si>
  <si>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</si>
  <si>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</si>
  <si>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Sarah Baartman</t>
  </si>
  <si>
    <t>Andries Vosloo Hospital</t>
  </si>
  <si>
    <t xml:space="preserve">Fort England Hospital </t>
  </si>
  <si>
    <t xml:space="preserve">Settlers Hospital Net Care </t>
  </si>
  <si>
    <t xml:space="preserve">FIXED CHARGE AND VALUE RELATED ITEMS APPLICABLE TO ALL WORK </t>
  </si>
  <si>
    <t>TOTAL CARRIED TO NEXT PAGE</t>
  </si>
  <si>
    <t>Cluster Four - Nelson Mandela Metro &amp; Sarah Baartman</t>
  </si>
  <si>
    <t>TENDER AMOUNT</t>
  </si>
  <si>
    <t>TOTAL AMOUNT OF WORKS (INCL VAT) - ENTER THIS AMOUNT TO FORM OF OFFER</t>
  </si>
  <si>
    <t>SUBTOTAL AMOUNT OF WORKS (EXCL VAT)</t>
  </si>
  <si>
    <t xml:space="preserve">NMM DISTRICT - </t>
  </si>
  <si>
    <t xml:space="preserve">SB DISTRICT - </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</si>
  <si>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machine)</t>
    </r>
  </si>
  <si>
    <t xml:space="preserve">SCHEDULE 1B-1 : </t>
  </si>
  <si>
    <t xml:space="preserve">SCHEDULE 1A-2: </t>
  </si>
  <si>
    <t xml:space="preserve">SCHEDULE 1A-1: </t>
  </si>
  <si>
    <t xml:space="preserve">SCHEDULE 1B-2: </t>
  </si>
  <si>
    <t>GM 2.7</t>
  </si>
  <si>
    <r>
      <rPr>
        <b/>
        <sz val="10"/>
        <color theme="1"/>
        <rFont val="Arial"/>
        <family val="2"/>
      </rPr>
      <t xml:space="preserve">COMPILING OF OPERATING AND MAINTENANCE MANUALS : </t>
    </r>
    <r>
      <rPr>
        <sz val="10"/>
        <color theme="1"/>
        <rFont val="Arial"/>
        <family val="2"/>
      </rPr>
      <t>Compile three sets of O&amp;M Manuals per site per asset type and asset model as per information from the Asset Register C4.1</t>
    </r>
  </si>
  <si>
    <t xml:space="preserve">SCHEDULE 1A-3: </t>
  </si>
  <si>
    <t xml:space="preserve">SCHEDULE 1B-3: </t>
  </si>
  <si>
    <t>SS 8 &amp; 9</t>
  </si>
  <si>
    <r>
      <t xml:space="preserve">OPERATOR AND MAINTAINER TRAINING : </t>
    </r>
    <r>
      <rPr>
        <sz val="10"/>
        <color theme="1"/>
        <rFont val="Arial"/>
        <family val="2"/>
      </rPr>
      <t>Provide Operator and Maintainer training as per SS8 and SS9</t>
    </r>
  </si>
  <si>
    <t xml:space="preserve">SCHEDULE 1A-4: </t>
  </si>
  <si>
    <t xml:space="preserve">SCHEDULE 1B-4: </t>
  </si>
  <si>
    <t>GM 3</t>
  </si>
  <si>
    <r>
      <t xml:space="preserve">MAINTENANCE CONTROL PLAN </t>
    </r>
    <r>
      <rPr>
        <sz val="10"/>
        <color theme="1"/>
        <rFont val="Arial"/>
        <family val="2"/>
      </rPr>
      <t>: Compiling of a detailed Maintenance Control Plan for each Health Facility included in this Tender (See SS 3 for facility listing)</t>
    </r>
  </si>
  <si>
    <t>SS15</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</si>
  <si>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</si>
  <si>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</si>
  <si>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</si>
  <si>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</si>
  <si>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t>SS16</t>
  </si>
  <si>
    <r>
      <t xml:space="preserve">PROVISION OF ASSET APPLICABLE ACCREDITED TRAINING : </t>
    </r>
    <r>
      <rPr>
        <sz val="10"/>
        <rFont val="Arial"/>
        <family val="2"/>
      </rPr>
      <t>Arranging of Accredited Asset Applicable Training for Operating and Maintenance Staff as per SS16</t>
    </r>
  </si>
  <si>
    <t>Psum</t>
  </si>
  <si>
    <t>Clause 11.2(8)</t>
  </si>
  <si>
    <t>Direct Fee Percentage (Mark-up) to be charged by Contractor on amount above</t>
  </si>
  <si>
    <t>GM 2.15</t>
  </si>
  <si>
    <r>
      <t xml:space="preserve">ENVIRONMENTAL MANAGEMENT PLAN : </t>
    </r>
    <r>
      <rPr>
        <sz val="10"/>
        <rFont val="Arial"/>
        <family val="2"/>
      </rPr>
      <t>The Contractor must compile a basic Environmental plan specific to the type of work that he will be performing at the Health Facilities as per C3.2</t>
    </r>
  </si>
  <si>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</si>
  <si>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</si>
  <si>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</si>
  <si>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</si>
  <si>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</si>
  <si>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</si>
  <si>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</si>
  <si>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 xml:space="preserve">SCHEDULE 2A-1: </t>
  </si>
  <si>
    <t xml:space="preserve">SCHEDULE 2A-2: </t>
  </si>
  <si>
    <t xml:space="preserve">SCHEDULE 2B-1: </t>
  </si>
  <si>
    <t xml:space="preserve">SCHEDULE 2B-2: </t>
  </si>
  <si>
    <r>
      <t xml:space="preserve">COMPILING OF DETAILED REPAIR SCHEDULE : </t>
    </r>
    <r>
      <rPr>
        <sz val="10"/>
        <rFont val="Arial"/>
        <family val="2"/>
      </rPr>
      <t>Compile detailed, comprehensive repair schedule including defect description, recommended repair method, detailed quote including priced spare parts, outsourced work, and provisional work program, for each Health Facility and asset type.</t>
    </r>
  </si>
  <si>
    <t>FUNCTIONAL REPAIR SCHEDULE (continued)</t>
  </si>
  <si>
    <t>FIXED CHARGE AND VALUE RELATED ITEMS APPLICABLE TO ALL WORK (continued)</t>
  </si>
  <si>
    <t>GM 2.6</t>
  </si>
  <si>
    <t>GM 6</t>
  </si>
  <si>
    <r>
      <t xml:space="preserve">PROVISION FOR SPECIAL TESTING BY SERVICE MANAGER : </t>
    </r>
    <r>
      <rPr>
        <sz val="10"/>
        <rFont val="Arial"/>
        <family val="2"/>
      </rPr>
      <t>Lump sum provision for doing special tests at the  Health Facilities as per the prerogative of the Service Manager</t>
    </r>
  </si>
  <si>
    <t>Direct Fee Percentage (Mark-up) to be charged by Contractor on amounts above</t>
  </si>
  <si>
    <r>
      <t xml:space="preserve">MAINTENANCE DOCUMENTATION SITE STORAGE CONSOLE: </t>
    </r>
    <r>
      <rPr>
        <sz val="10"/>
        <rFont val="Arial"/>
        <family val="2"/>
      </rPr>
      <t>Provisional sum to supply and install O&amp;M Manual, Log Books, and site Maintenance Records at each equipment type location as directed by the Service Manager</t>
    </r>
  </si>
  <si>
    <t>1A-1</t>
  </si>
  <si>
    <t>1A-2</t>
  </si>
  <si>
    <t>1A-3</t>
  </si>
  <si>
    <t>1A-4</t>
  </si>
  <si>
    <t>1B-1</t>
  </si>
  <si>
    <t>1B-2</t>
  </si>
  <si>
    <t>1B-3</t>
  </si>
  <si>
    <t>1B-4</t>
  </si>
  <si>
    <t>2A-1</t>
  </si>
  <si>
    <t>2A-2</t>
  </si>
  <si>
    <t>2B-1</t>
  </si>
  <si>
    <t>2B-2</t>
  </si>
  <si>
    <t>Hr</t>
  </si>
  <si>
    <t>Km</t>
  </si>
  <si>
    <t>Per/night</t>
  </si>
  <si>
    <t>GM 2.5, GM 2.8.1 &amp; GM 2.10.3</t>
  </si>
  <si>
    <t>Direct Fee Percentage (Mark-up) to be charged by Contractor on amount in items 6.1 and 6.2 above</t>
  </si>
  <si>
    <t xml:space="preserve">ECDOH GENERAL ELECTRICAL MV MAINTENANCE AND REPAIR CONTRACT </t>
  </si>
  <si>
    <t>MV INSTALLATIONS</t>
  </si>
  <si>
    <r>
      <t xml:space="preserve">OPERATOR AND MAINTAINER TRAINING : </t>
    </r>
    <r>
      <rPr>
        <sz val="10"/>
        <color theme="1"/>
        <rFont val="Arial"/>
        <family val="2"/>
      </rPr>
      <t>Provide Operator and Maintainer training for each Health Facility as per SS8 and SS9</t>
    </r>
  </si>
  <si>
    <t>Humansdorp Hospital</t>
  </si>
  <si>
    <r>
      <rPr>
        <b/>
        <sz val="10"/>
        <rFont val="Arial"/>
        <family val="2"/>
      </rPr>
      <t xml:space="preserve">Major Service Cost : </t>
    </r>
    <r>
      <rPr>
        <sz val="10"/>
        <rFont val="Arial"/>
        <family val="2"/>
      </rPr>
      <t>Price per Annually Service / Inspection per machine, as per tasks from the Annually Service Inspection Guideline in C6.</t>
    </r>
  </si>
  <si>
    <t>No. of Services</t>
  </si>
  <si>
    <t>No. of Equipment</t>
  </si>
  <si>
    <t>Elizabeth Donkin Psychiatric Hospital</t>
  </si>
  <si>
    <t>1A-1.1</t>
  </si>
  <si>
    <t>1A-1.2</t>
  </si>
  <si>
    <t>1A-1.3</t>
  </si>
  <si>
    <t>1A-1.4</t>
  </si>
  <si>
    <t>1A-1.5</t>
  </si>
  <si>
    <t>1A-2.1</t>
  </si>
  <si>
    <t>1A-2.2</t>
  </si>
  <si>
    <t>1A-2.3</t>
  </si>
  <si>
    <t>1A-2.4</t>
  </si>
  <si>
    <t>1A-2.5</t>
  </si>
  <si>
    <t>1A-3.1</t>
  </si>
  <si>
    <t>1A-3.2</t>
  </si>
  <si>
    <t>1A-3.3</t>
  </si>
  <si>
    <t>1A-3.4</t>
  </si>
  <si>
    <t>1A-3.5</t>
  </si>
  <si>
    <t>1A-4.1</t>
  </si>
  <si>
    <t>1A-4.2</t>
  </si>
  <si>
    <t>1A-4.3</t>
  </si>
  <si>
    <t>1A-4.4</t>
  </si>
  <si>
    <t>1A-4.5</t>
  </si>
  <si>
    <t>1A-4.6</t>
  </si>
  <si>
    <t>1A-4.7</t>
  </si>
  <si>
    <t>1B-1.1</t>
  </si>
  <si>
    <t>1B-1.2</t>
  </si>
  <si>
    <t>1B-1.3</t>
  </si>
  <si>
    <t>1B-1.4</t>
  </si>
  <si>
    <t>1B-2.1</t>
  </si>
  <si>
    <t>1B-2.2</t>
  </si>
  <si>
    <t>1B-2.3</t>
  </si>
  <si>
    <t>1B-2.4</t>
  </si>
  <si>
    <t>1B-3.1</t>
  </si>
  <si>
    <t>1B-3.2</t>
  </si>
  <si>
    <t>1B-3.3</t>
  </si>
  <si>
    <t>1B-3.4</t>
  </si>
  <si>
    <t>1B-4.1</t>
  </si>
  <si>
    <t>1B-4.2</t>
  </si>
  <si>
    <t>1B-4.3</t>
  </si>
  <si>
    <t>1B-4.4</t>
  </si>
  <si>
    <t>1B-4.5</t>
  </si>
  <si>
    <t>1B-4.6</t>
  </si>
  <si>
    <t>1B-4.6.1</t>
  </si>
  <si>
    <t>2A-1.1</t>
  </si>
  <si>
    <t>2A-1.2</t>
  </si>
  <si>
    <t>2A-1.3</t>
  </si>
  <si>
    <t>2A-1.4</t>
  </si>
  <si>
    <t>2A-1.5</t>
  </si>
  <si>
    <t>2A-2.1</t>
  </si>
  <si>
    <t>2A-2.2</t>
  </si>
  <si>
    <t>2A-2.3</t>
  </si>
  <si>
    <t>2A-2.4</t>
  </si>
  <si>
    <t>2A-2.5</t>
  </si>
  <si>
    <t>2B-1.1</t>
  </si>
  <si>
    <t>2B-1.2</t>
  </si>
  <si>
    <t>2B-1.3</t>
  </si>
  <si>
    <t>2B-1.4</t>
  </si>
  <si>
    <t>2B-2.1</t>
  </si>
  <si>
    <t>2B-2.2</t>
  </si>
  <si>
    <t>2B-2.3</t>
  </si>
  <si>
    <t>2B-2.4</t>
  </si>
  <si>
    <t>QTY (A)</t>
  </si>
  <si>
    <t>RATE          (B)</t>
  </si>
  <si>
    <t>AMOUNT                (C) = (A) x (B)</t>
  </si>
  <si>
    <t>TOTAL FROM PREVIOUS PAGE</t>
  </si>
  <si>
    <t>Settlers Hospital:     Transformer</t>
  </si>
  <si>
    <t>Nelson Mandela Metro &amp; Sarah Baartman</t>
  </si>
  <si>
    <t>3A-1</t>
  </si>
  <si>
    <t>3A-1.1</t>
  </si>
  <si>
    <t>3A-1.2</t>
  </si>
  <si>
    <t>3A-1.3</t>
  </si>
  <si>
    <t>3A-1.3.1</t>
  </si>
  <si>
    <t>3A-1.3.2</t>
  </si>
  <si>
    <t>3A-1.4</t>
  </si>
  <si>
    <t>3A-1.4.1</t>
  </si>
  <si>
    <t>3A-1.4.2</t>
  </si>
  <si>
    <t>3A-1.5</t>
  </si>
  <si>
    <t>3A-1.5.1</t>
  </si>
  <si>
    <t>3A-1.5.2</t>
  </si>
  <si>
    <t>3A-1.6</t>
  </si>
  <si>
    <t>3A-1.6.1</t>
  </si>
  <si>
    <t>3A-1.6.2</t>
  </si>
  <si>
    <t>3A-1.7</t>
  </si>
  <si>
    <t>3A-1.7.1</t>
  </si>
  <si>
    <t>3A-1.7.2</t>
  </si>
  <si>
    <t>3A-1.8</t>
  </si>
  <si>
    <t>3A-1.8.1</t>
  </si>
  <si>
    <t>3A-1.8.2</t>
  </si>
  <si>
    <t>3A-1.9</t>
  </si>
  <si>
    <t>3A-1.9.1</t>
  </si>
  <si>
    <t>3A-1.10</t>
  </si>
  <si>
    <t>3A-1.10.1</t>
  </si>
  <si>
    <t>3B-1</t>
  </si>
  <si>
    <t>3B-1.1</t>
  </si>
  <si>
    <t>3B-1.1.1</t>
  </si>
  <si>
    <t>3B-1.1.2</t>
  </si>
  <si>
    <t>3B-1.2</t>
  </si>
  <si>
    <t>3B-1.2.1</t>
  </si>
  <si>
    <t>3B-1.2.2</t>
  </si>
  <si>
    <t>3B-1.3</t>
  </si>
  <si>
    <t>3B-1.3.1</t>
  </si>
  <si>
    <t>3B-1.3.2</t>
  </si>
  <si>
    <t>3B-1.4</t>
  </si>
  <si>
    <t>3B-1.4.1</t>
  </si>
  <si>
    <t>3B-1.4.2</t>
  </si>
  <si>
    <t>3B-1.5</t>
  </si>
  <si>
    <t>3B-1.7.1</t>
  </si>
  <si>
    <t>3B-1.5.1</t>
  </si>
  <si>
    <t>3B-1.5.2</t>
  </si>
  <si>
    <t>3B-1.6</t>
  </si>
  <si>
    <t>3B-1.6.1</t>
  </si>
  <si>
    <t>3B-1.6.2</t>
  </si>
  <si>
    <t>3B-1.7</t>
  </si>
  <si>
    <t>3B-1.8.1</t>
  </si>
  <si>
    <t>Electrical Maintenance Supervisor</t>
  </si>
  <si>
    <t>4.1.1</t>
  </si>
  <si>
    <t>4.1.2</t>
  </si>
  <si>
    <t>4.1.3</t>
  </si>
  <si>
    <t>4.2.1</t>
  </si>
  <si>
    <t>4.3.1</t>
  </si>
  <si>
    <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</si>
  <si>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</si>
  <si>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</si>
  <si>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t>1B-4.5.1</t>
  </si>
  <si>
    <t>1B-4.5.2</t>
  </si>
  <si>
    <t>1B-4.5.3</t>
  </si>
  <si>
    <t>2B-5.6</t>
  </si>
  <si>
    <t xml:space="preserve">Accommodation </t>
  </si>
  <si>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</si>
  <si>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</si>
  <si>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t>SS 8 &amp; SS 9</t>
  </si>
  <si>
    <r>
      <t xml:space="preserve">PROVISION OF ASSET APPLICABLE ACCREDITED TRAINING : </t>
    </r>
    <r>
      <rPr>
        <sz val="10"/>
        <rFont val="Arial"/>
        <family val="2"/>
      </rPr>
      <t xml:space="preserve">Arranging of Accredited Asset Applicable Training for Operating and Maintenance Staff </t>
    </r>
  </si>
  <si>
    <t xml:space="preserve">500kVA Transformer </t>
  </si>
  <si>
    <t xml:space="preserve">200kVA Transformer </t>
  </si>
  <si>
    <t>Battery Tripping Unit (BTU)</t>
  </si>
  <si>
    <t xml:space="preserve">400kVA Transformer </t>
  </si>
  <si>
    <t>315kVA Mini-substation</t>
  </si>
  <si>
    <t>Ring Main Unit (RMU)</t>
  </si>
  <si>
    <t>MV Switchgear (Isolator, Circuit breaker)</t>
  </si>
  <si>
    <t>400kVA Mini-substation</t>
  </si>
  <si>
    <t>2B.1.1.1</t>
  </si>
  <si>
    <t>2B.1.1.2</t>
  </si>
  <si>
    <t>2B.1.1.3</t>
  </si>
  <si>
    <t>2B.1.1.4</t>
  </si>
  <si>
    <t>2B.1.1.5</t>
  </si>
  <si>
    <t>2B-1.2.1</t>
  </si>
  <si>
    <t>2B-2.2.2</t>
  </si>
  <si>
    <t>2B-1.2.2</t>
  </si>
  <si>
    <t>2B-1.2.3</t>
  </si>
  <si>
    <t>2B-1.2.4</t>
  </si>
  <si>
    <t>2B-1.2.5</t>
  </si>
  <si>
    <t>2B-1.3.1</t>
  </si>
  <si>
    <t>1B-1.3.1</t>
  </si>
  <si>
    <t>2B-1.3.2</t>
  </si>
  <si>
    <t>2B-1.3.3</t>
  </si>
  <si>
    <t>2B-1.3.4</t>
  </si>
  <si>
    <t>2B-1.4.1</t>
  </si>
  <si>
    <t>2B-2.1.1</t>
  </si>
  <si>
    <t>2B-2.1.2</t>
  </si>
  <si>
    <t>2B-2.1.3</t>
  </si>
  <si>
    <t>2B-2.1.4</t>
  </si>
  <si>
    <t>2B-2.1.5</t>
  </si>
  <si>
    <t>2B-2.2.1</t>
  </si>
  <si>
    <t>2B-2.2.4</t>
  </si>
  <si>
    <t>2B-2.2.3</t>
  </si>
  <si>
    <t>2B-2.2.5</t>
  </si>
  <si>
    <t>2B-2.3.1</t>
  </si>
  <si>
    <t>2B-2.3.2</t>
  </si>
  <si>
    <t>2B-2.3.3</t>
  </si>
  <si>
    <t>2B-2.3.4</t>
  </si>
  <si>
    <t>2B-2.4.1</t>
  </si>
  <si>
    <t xml:space="preserve">Andries Vosloo  Hospital:     </t>
  </si>
  <si>
    <t xml:space="preserve">Fort England  Hospital:    </t>
  </si>
  <si>
    <t xml:space="preserve">Humansdorp Hospital:    </t>
  </si>
  <si>
    <t>3B-1.1.3</t>
  </si>
  <si>
    <t>3B-1.1.4</t>
  </si>
  <si>
    <t>3B-1.1.5</t>
  </si>
  <si>
    <t>3B-1.2.3</t>
  </si>
  <si>
    <t>3B-1.2.4</t>
  </si>
  <si>
    <t>3B-1.2.5</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</si>
  <si>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Equipment)</t>
    </r>
  </si>
  <si>
    <t>1B.1.1.1</t>
  </si>
  <si>
    <t>1B.1.1.2</t>
  </si>
  <si>
    <t>1B.1.1.3</t>
  </si>
  <si>
    <t>1B.1.1.4</t>
  </si>
  <si>
    <t>1B.1.1.5</t>
  </si>
  <si>
    <t>1B-1.2.1</t>
  </si>
  <si>
    <t>1B-1.2.2</t>
  </si>
  <si>
    <t>1B-1.2.3</t>
  </si>
  <si>
    <t>1B-1.2.4</t>
  </si>
  <si>
    <t>1B-1.2.5</t>
  </si>
  <si>
    <t>1B-1.3.2</t>
  </si>
  <si>
    <t>1B-1.3.3</t>
  </si>
  <si>
    <t>1B-1.3.4</t>
  </si>
  <si>
    <t>1B-1.4.1</t>
  </si>
  <si>
    <t>1B-2.2.1</t>
  </si>
  <si>
    <t>1B-2.2.2</t>
  </si>
  <si>
    <t>1B-2.2.3</t>
  </si>
  <si>
    <t>1B-2.2.4</t>
  </si>
  <si>
    <t>1B-2.2.5</t>
  </si>
  <si>
    <t>1B-2.3.1</t>
  </si>
  <si>
    <t>1B-2.3.2</t>
  </si>
  <si>
    <t>1B-2.3.3</t>
  </si>
  <si>
    <t>1B-2.3.4</t>
  </si>
  <si>
    <t>1B-2.4.1</t>
  </si>
  <si>
    <t>1B-2.1.1</t>
  </si>
  <si>
    <t>1B-2.1.2</t>
  </si>
  <si>
    <t>1B-2.1.3</t>
  </si>
  <si>
    <t>1B-2.1.4</t>
  </si>
  <si>
    <t>1B-2.1.5</t>
  </si>
  <si>
    <t xml:space="preserve">2000kVA Transformer </t>
  </si>
  <si>
    <t xml:space="preserve">1600kVA Transformer </t>
  </si>
  <si>
    <t xml:space="preserve">800kVA Transformer </t>
  </si>
  <si>
    <t xml:space="preserve">750kVA Transformer </t>
  </si>
  <si>
    <t xml:space="preserve">315kVA Transformer </t>
  </si>
  <si>
    <t>1A-1.1.1</t>
  </si>
  <si>
    <t>1A-1.1.3</t>
  </si>
  <si>
    <t>1A-1.5.1</t>
  </si>
  <si>
    <t>1A-1.4.1</t>
  </si>
  <si>
    <t>1A-1.4.2</t>
  </si>
  <si>
    <t>1A-1.4.3</t>
  </si>
  <si>
    <t>1A-1.3.1</t>
  </si>
  <si>
    <t>1A-1.3.2</t>
  </si>
  <si>
    <t>1A-1.3.3</t>
  </si>
  <si>
    <t>1A-1.3.4</t>
  </si>
  <si>
    <t>1A-1.3.5</t>
  </si>
  <si>
    <t>1A-1.2.1</t>
  </si>
  <si>
    <t>1A-1.2.2</t>
  </si>
  <si>
    <t>1A-1.2.3</t>
  </si>
  <si>
    <t>1A-1.2.4</t>
  </si>
  <si>
    <t>1A-1.2.5</t>
  </si>
  <si>
    <t>1A-1.2.6</t>
  </si>
  <si>
    <t>1A-1.2.7</t>
  </si>
  <si>
    <t>1A-1.1.2</t>
  </si>
  <si>
    <t>1A-2.1.1</t>
  </si>
  <si>
    <t>1A-2.1.2</t>
  </si>
  <si>
    <t>1A-2.1.3</t>
  </si>
  <si>
    <t>1A-2.2.1</t>
  </si>
  <si>
    <t>1A-2.2.2</t>
  </si>
  <si>
    <t>1A-2.2.3</t>
  </si>
  <si>
    <t>1A-2.2.4</t>
  </si>
  <si>
    <t>1A-2.2.5</t>
  </si>
  <si>
    <t>1A-2.2.6</t>
  </si>
  <si>
    <t>1A-2.2.7</t>
  </si>
  <si>
    <t>1A-2.3.1</t>
  </si>
  <si>
    <t>1A-2.3.2</t>
  </si>
  <si>
    <t>1A-2.3.3</t>
  </si>
  <si>
    <t>1A-2.3.4</t>
  </si>
  <si>
    <t>1A-2.3.5</t>
  </si>
  <si>
    <t>1A-2.4.1</t>
  </si>
  <si>
    <t>1A-2.4.2</t>
  </si>
  <si>
    <t>1A-2.4.3</t>
  </si>
  <si>
    <t>1A-2.5.1</t>
  </si>
  <si>
    <t>2A-1.1.1</t>
  </si>
  <si>
    <t>2A-1.1.2</t>
  </si>
  <si>
    <t>2A-1.1.3</t>
  </si>
  <si>
    <t>2A-1.2.1</t>
  </si>
  <si>
    <t>2A-1.2.2</t>
  </si>
  <si>
    <t>2A-1.2.3</t>
  </si>
  <si>
    <t>2A-1.2.4</t>
  </si>
  <si>
    <t>2A-1.2.5</t>
  </si>
  <si>
    <t>2A-1.3.1</t>
  </si>
  <si>
    <t>2A-1.3.2</t>
  </si>
  <si>
    <t>2A-1.3.3</t>
  </si>
  <si>
    <t>2A-1.3.4</t>
  </si>
  <si>
    <t>2A-1.4.1</t>
  </si>
  <si>
    <t>2A-2.1.1</t>
  </si>
  <si>
    <t>2A-2.1.2</t>
  </si>
  <si>
    <t>2A-2.1.3</t>
  </si>
  <si>
    <t>2A-2.2.1</t>
  </si>
  <si>
    <t>2A-2.2.2</t>
  </si>
  <si>
    <t>2A-2.2.3</t>
  </si>
  <si>
    <t>2A-2.2.4</t>
  </si>
  <si>
    <t>2A-2.2.5</t>
  </si>
  <si>
    <t>2A-2.3.1</t>
  </si>
  <si>
    <t>2A-2.3.2</t>
  </si>
  <si>
    <t>2A-2.3.3</t>
  </si>
  <si>
    <t>2A-2.3.4</t>
  </si>
  <si>
    <t>2A-2.4.1</t>
  </si>
  <si>
    <t xml:space="preserve">Port Elizabeth Provincial Hospital:     </t>
  </si>
  <si>
    <t xml:space="preserve">Livingstone Hospital:     </t>
  </si>
  <si>
    <t xml:space="preserve">Dora Nginza Hospital:     </t>
  </si>
  <si>
    <t xml:space="preserve">Uitenhage Hospital:     </t>
  </si>
  <si>
    <t xml:space="preserve">Elizabeth Donkin Psychiatric Hospital: </t>
  </si>
  <si>
    <t>3A-1.4.3</t>
  </si>
  <si>
    <t>3A-1.3.3</t>
  </si>
  <si>
    <t>3A-1.3.4</t>
  </si>
  <si>
    <t>3A-1.3.5</t>
  </si>
  <si>
    <t>3A-1.3.6</t>
  </si>
  <si>
    <t>3A-1.3.7</t>
  </si>
  <si>
    <t>3A-1.4.4</t>
  </si>
  <si>
    <t>3A-1.4.5</t>
  </si>
  <si>
    <t>3A-1.4.6</t>
  </si>
  <si>
    <t>3A-1.4.7</t>
  </si>
  <si>
    <t>3A-1.5.3</t>
  </si>
  <si>
    <t>3A-1.5.4</t>
  </si>
  <si>
    <t>3A-1.5.5</t>
  </si>
  <si>
    <t>3A-1.6.3</t>
  </si>
  <si>
    <t>3A-1.6.4</t>
  </si>
  <si>
    <t>3A-1.6.5</t>
  </si>
  <si>
    <t>3A-1.7.3</t>
  </si>
  <si>
    <t>3A-1.8.3</t>
  </si>
  <si>
    <t>2A-1.2.6</t>
  </si>
  <si>
    <t>2A-1.2.7</t>
  </si>
  <si>
    <t>2A-1.3.5</t>
  </si>
  <si>
    <t>2A-1.4.2</t>
  </si>
  <si>
    <t>2A-1.4.3</t>
  </si>
  <si>
    <t>2A-1.5.1</t>
  </si>
  <si>
    <t>2A-2.2.6</t>
  </si>
  <si>
    <t>2A-2.2.7</t>
  </si>
  <si>
    <t>2A-2.3.5</t>
  </si>
  <si>
    <t>2A-2.4.2</t>
  </si>
  <si>
    <t>2A-2.4.3</t>
  </si>
  <si>
    <t>2A-2.5.1</t>
  </si>
  <si>
    <t>3A-3.1.1.1</t>
  </si>
  <si>
    <t>3A-3.1.1.2</t>
  </si>
  <si>
    <t>3A-3.1.1.3</t>
  </si>
  <si>
    <t>3A-3.1.2.1</t>
  </si>
  <si>
    <t>3A-3.1.2.2</t>
  </si>
  <si>
    <t>3A-3.1.2.3</t>
  </si>
  <si>
    <t>3B-1.3.3</t>
  </si>
  <si>
    <t>3B-1.3.4</t>
  </si>
  <si>
    <t>3B-1.3.5</t>
  </si>
  <si>
    <t>3B-1.4.3</t>
  </si>
  <si>
    <t>3B-1.4.4</t>
  </si>
  <si>
    <t>3B-1.4.5</t>
  </si>
  <si>
    <t>3B-1.5.3</t>
  </si>
  <si>
    <t>3B-1.5.4</t>
  </si>
  <si>
    <t>3B-1.6.3</t>
  </si>
  <si>
    <t>3B-1.6.4</t>
  </si>
  <si>
    <t>3B-1.8</t>
  </si>
  <si>
    <t>4.4.1</t>
  </si>
  <si>
    <r>
      <rPr>
        <b/>
        <sz val="10"/>
        <rFont val="Arial"/>
        <family val="2"/>
      </rPr>
      <t>REPLACEMENT OF LUBRICATING OIL</t>
    </r>
    <r>
      <rPr>
        <sz val="10"/>
        <rFont val="Arial"/>
        <family val="2"/>
      </rPr>
      <t>: Oil found to be contaminated after tests shall be replacement with new oil appropriate for the affected equipment. The price shall include removal of contaminated oil from site and disposal of such</t>
    </r>
  </si>
  <si>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4.4 above. </t>
    </r>
    <r>
      <rPr>
        <b/>
        <sz val="10"/>
        <color rgb="FFFF0000"/>
        <rFont val="Arial"/>
        <family val="2"/>
      </rPr>
      <t xml:space="preserve"> (Apply % to provisional sum in Item 4 above when pricing the tender)</t>
    </r>
  </si>
  <si>
    <t>Hrs</t>
  </si>
  <si>
    <t>Per Litre</t>
  </si>
  <si>
    <r>
      <t>VERIFICATION OF ASSETS ON SITE :</t>
    </r>
    <r>
      <rPr>
        <sz val="10"/>
        <rFont val="Arial"/>
        <family val="2"/>
      </rPr>
      <t xml:space="preserve"> Verify assets for each Health Facility  vs Asset Register (C4.1), and compile plant layout line drawings including MV Schematic drawing showing connection between each substation or mini-substation as per GM 2.5 (1) and (2).</t>
    </r>
  </si>
  <si>
    <t>3B-1.8.2</t>
  </si>
  <si>
    <t>3B-1.4.6</t>
  </si>
  <si>
    <t>3B-1.2.6</t>
  </si>
  <si>
    <t>3B-1.6.5</t>
  </si>
  <si>
    <t>1A-3.6</t>
  </si>
  <si>
    <t>1A-3.7</t>
  </si>
  <si>
    <t>1A-3.8</t>
  </si>
  <si>
    <t>1A-3.8.1</t>
  </si>
  <si>
    <t>1A-3.8.2</t>
  </si>
  <si>
    <t>1A-3.8.3</t>
  </si>
  <si>
    <t>1A-3.9</t>
  </si>
  <si>
    <t>1A-3.9.1</t>
  </si>
  <si>
    <t>1A-4.6.1</t>
  </si>
  <si>
    <t>1A-4.6.2</t>
  </si>
  <si>
    <t>1A-4.6.3</t>
  </si>
  <si>
    <t>1A-4.7.1</t>
  </si>
  <si>
    <t>1B-3.5</t>
  </si>
  <si>
    <t>1B-3.6</t>
  </si>
  <si>
    <t>1B-3.7</t>
  </si>
  <si>
    <t>1B-3.7.1</t>
  </si>
  <si>
    <t>1B-3.7.2</t>
  </si>
  <si>
    <t>1B-3.7.3</t>
  </si>
  <si>
    <t>1B-3.8</t>
  </si>
  <si>
    <t>1B-3.8.1</t>
  </si>
  <si>
    <t>2A-3.6</t>
  </si>
  <si>
    <t>2A-3.6.1</t>
  </si>
  <si>
    <t>2A-3.7</t>
  </si>
  <si>
    <t>2A-3.7.1</t>
  </si>
  <si>
    <t>2B-3.5</t>
  </si>
  <si>
    <t>2B-3.5.1</t>
  </si>
  <si>
    <t>2B-3.6.1</t>
  </si>
  <si>
    <r>
      <rPr>
        <b/>
        <sz val="10"/>
        <rFont val="Arial"/>
        <family val="2"/>
      </rPr>
      <t xml:space="preserve">Minor Service Cost : </t>
    </r>
    <r>
      <rPr>
        <sz val="10"/>
        <rFont val="Arial"/>
        <family val="2"/>
      </rPr>
      <t>Price for  Six Monthly Inspections per asset, as per Six Monthly Service Inspection Guideline in C6.</t>
    </r>
  </si>
  <si>
    <r>
      <t xml:space="preserve">FUNCTIONAL CONDITION ASSESSMENT : </t>
    </r>
    <r>
      <rPr>
        <sz val="10"/>
        <rFont val="Arial"/>
        <family val="2"/>
      </rPr>
      <t>Perform Functional Condition Assessment (Inspection and Testing) on all listed assets at all Health Facilities included in the Tender</t>
    </r>
    <r>
      <rPr>
        <b/>
        <sz val="10"/>
        <rFont val="Arial"/>
        <family val="2"/>
      </rPr>
      <t>. Compile Functional Condition Assessment Report for all asset types at all Health Facilities included in the Tender</t>
    </r>
  </si>
  <si>
    <r>
      <t xml:space="preserve">FUNCTIONAL CONDITION ASSESSMENT : </t>
    </r>
    <r>
      <rPr>
        <sz val="10"/>
        <rFont val="Arial"/>
        <family val="2"/>
      </rPr>
      <t>Perform Functional Condition Assessment (Inspection and Testing) on all listed assets at all Health Facilities included in the Tender</t>
    </r>
    <r>
      <rPr>
        <b/>
        <sz val="10"/>
        <rFont val="Arial"/>
        <family val="2"/>
      </rPr>
      <t>. Compile Functional Condition Assessment Report for all asset types at all Health Facilities</t>
    </r>
  </si>
  <si>
    <t>SCMU3-24/25-0461-HO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</si>
</sst>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General_)"/>
    <numFmt numFmtId="168" formatCode="_ [$R-1C09]\ * #,##0.00_ ;_ [$R-1C09]\ * \-#,##0.00_ ;_ [$R-1C09]\ * &quot;-&quot;??_ ;_ @_ "/>
    <numFmt numFmtId="169" formatCode="_(&quot;R&quot;* #,##0.00_);_(&quot;R&quot;* \(#,##0.00\);_(&quot;R&quot;* &quot;-&quot;??_);_(@_)"/>
    <numFmt numFmtId="170" formatCode="0.000000%"/>
    <numFmt numFmtId="171" formatCode="_(* #,##0.000000000_);_(* \(#,##0.000000000\);_(* &quot;-&quot;??_);_(@_)"/>
    <numFmt numFmtId="172" formatCode="0.0000000"/>
    <numFmt numFmtId="173" formatCode="&quot;R&quot;#,##0.00"/>
    <numFmt numFmtId="174" formatCode="_-[$R-1C09]* #,##0.00_-;\-[$R-1C09]* #,##0.00_-;_-[$R-1C09]* &quot;-&quot;??_-;_-@_-"/>
  </numFmts>
  <fonts count="38"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color rgb="FF000000"/>
      <name val="Arial"/>
      <family val="2"/>
    </font>
    <font>
      <sz val="11"/>
      <color theme="1"/>
      <name val="Calibri"/>
      <family val="2"/>
    </font>
    <font>
      <b/>
      <sz val="11"/>
      <color rgb="FF000000"/>
      <name val="Calibri"/>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b/>
      <sz val="18"/>
      <color rgb="FF000000"/>
      <name val="Arial"/>
      <family val="2"/>
    </font>
    <font>
      <sz val="16"/>
      <color rgb="FF000000"/>
      <name val="Arial"/>
      <family val="2"/>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11"/>
      <color rgb="FF000000"/>
      <name val="Calibri"/>
      <family val="2"/>
    </font>
    <font>
      <sz val="8"/>
      <name val="Calibri"/>
      <family val="2"/>
      <scheme val="minor"/>
    </font>
    <font>
      <sz val="10"/>
      <color theme="1"/>
      <name val="Calibri"/>
      <family val="2"/>
      <scheme val="minor"/>
    </font>
    <font>
      <sz val="9"/>
      <name val="Arial"/>
      <family val="2"/>
    </font>
    <font>
      <sz val="9"/>
      <color rgb="FF000000"/>
      <name val="Arial"/>
      <family val="2"/>
    </font>
    <font>
      <b/>
      <sz val="11"/>
      <color theme="1"/>
      <name val="Arial"/>
      <family val="2"/>
    </font>
    <font>
      <sz val="10"/>
      <color rgb="FFFF000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s>
  <cellStyleXfs count="13">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cellStyleXfs>
  <cellXfs count="523">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2" xfId="0" applyFont="1" applyFill="1" applyBorder="1" applyAlignment="1">
      <alignment horizontal="center" vertical="center" wrapText="1"/>
    </xf>
    <xf numFmtId="0" fontId="1" fillId="0" borderId="0" xfId="0" applyFont="1"/>
    <xf numFmtId="0" fontId="13" fillId="0" borderId="0" xfId="0" applyFont="1"/>
    <xf numFmtId="0" fontId="16" fillId="0" borderId="0" xfId="0" applyFont="1"/>
    <xf numFmtId="0" fontId="14" fillId="0" borderId="0" xfId="0" applyFont="1"/>
    <xf numFmtId="0" fontId="13" fillId="0" borderId="0" xfId="0" applyFont="1" applyAlignment="1">
      <alignment horizontal="left" vertical="center"/>
    </xf>
    <xf numFmtId="0" fontId="18" fillId="0" borderId="0" xfId="0" applyFont="1"/>
    <xf numFmtId="0" fontId="6" fillId="3" borderId="22"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Border="1" applyAlignment="1">
      <alignment horizontal="justify" vertical="center" wrapText="1"/>
    </xf>
    <xf numFmtId="0" fontId="5" fillId="0" borderId="25" xfId="0" applyFont="1" applyBorder="1" applyAlignment="1">
      <alignment horizontal="center" vertical="center" wrapText="1"/>
    </xf>
    <xf numFmtId="0" fontId="5" fillId="0" borderId="26" xfId="0" applyFont="1" applyBorder="1" applyAlignment="1">
      <alignment horizontal="justify" vertical="center" wrapText="1"/>
    </xf>
    <xf numFmtId="44" fontId="4" fillId="0" borderId="24" xfId="1" applyFont="1" applyFill="1" applyBorder="1" applyAlignment="1">
      <alignment horizontal="center" vertical="center"/>
    </xf>
    <xf numFmtId="0" fontId="5" fillId="0" borderId="25" xfId="0" applyFont="1" applyBorder="1" applyAlignment="1">
      <alignment horizontal="justify" vertical="center" wrapText="1"/>
    </xf>
    <xf numFmtId="44" fontId="4" fillId="0" borderId="25" xfId="1" applyFont="1" applyFill="1" applyBorder="1" applyAlignment="1">
      <alignment horizontal="center" vertical="center"/>
    </xf>
    <xf numFmtId="0" fontId="6" fillId="0" borderId="22" xfId="0" applyFont="1" applyBorder="1" applyAlignment="1">
      <alignment vertical="center"/>
    </xf>
    <xf numFmtId="44" fontId="4" fillId="0" borderId="22" xfId="1" applyFont="1" applyFill="1" applyBorder="1" applyAlignment="1">
      <alignment vertical="center"/>
    </xf>
    <xf numFmtId="44" fontId="3" fillId="0" borderId="22" xfId="1" applyFont="1" applyFill="1" applyBorder="1" applyAlignment="1">
      <alignment vertical="center"/>
    </xf>
    <xf numFmtId="0" fontId="6" fillId="4" borderId="23" xfId="0" applyFont="1" applyFill="1" applyBorder="1" applyAlignment="1">
      <alignment horizontal="center" vertical="center" wrapText="1"/>
    </xf>
    <xf numFmtId="0" fontId="6" fillId="4" borderId="23" xfId="0" quotePrefix="1" applyFont="1" applyFill="1" applyBorder="1" applyAlignment="1">
      <alignment horizontal="left" vertical="center" wrapText="1"/>
    </xf>
    <xf numFmtId="44" fontId="3" fillId="4" borderId="23" xfId="1" applyFont="1" applyFill="1" applyBorder="1" applyAlignment="1">
      <alignment horizontal="center" vertical="center"/>
    </xf>
    <xf numFmtId="0" fontId="6" fillId="0" borderId="24"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quotePrefix="1" applyFont="1" applyBorder="1" applyAlignment="1">
      <alignment horizontal="left" vertical="center" wrapText="1"/>
    </xf>
    <xf numFmtId="44" fontId="3" fillId="0" borderId="29"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8" xfId="0" applyFont="1" applyFill="1" applyBorder="1" applyAlignment="1">
      <alignment horizontal="center" vertical="center" wrapText="1"/>
    </xf>
    <xf numFmtId="0" fontId="6" fillId="4" borderId="28" xfId="0" applyFont="1" applyFill="1" applyBorder="1" applyAlignment="1">
      <alignment horizontal="justify" vertical="center" wrapText="1"/>
    </xf>
    <xf numFmtId="0" fontId="5" fillId="4" borderId="28" xfId="0" applyFont="1" applyFill="1" applyBorder="1" applyAlignment="1">
      <alignment horizontal="center" vertical="center" wrapText="1"/>
    </xf>
    <xf numFmtId="44" fontId="4" fillId="4" borderId="28" xfId="1" applyFont="1" applyFill="1" applyBorder="1" applyAlignment="1">
      <alignment vertical="center"/>
    </xf>
    <xf numFmtId="167" fontId="6" fillId="0" borderId="25" xfId="0" applyNumberFormat="1" applyFont="1" applyBorder="1" applyAlignment="1">
      <alignment horizontal="center" vertical="center" wrapText="1"/>
    </xf>
    <xf numFmtId="0" fontId="5" fillId="0" borderId="25" xfId="0" applyFont="1" applyBorder="1" applyAlignment="1">
      <alignment horizontal="left" vertical="center" wrapText="1"/>
    </xf>
    <xf numFmtId="0" fontId="16" fillId="0" borderId="0" xfId="0" applyFont="1" applyAlignment="1">
      <alignment vertical="center"/>
    </xf>
    <xf numFmtId="44" fontId="14" fillId="0" borderId="24" xfId="1" applyFont="1" applyFill="1" applyBorder="1" applyAlignment="1">
      <alignment horizontal="center" vertical="center"/>
    </xf>
    <xf numFmtId="0" fontId="14" fillId="0" borderId="24" xfId="0" applyFont="1" applyBorder="1" applyAlignment="1">
      <alignment vertical="center"/>
    </xf>
    <xf numFmtId="44" fontId="5" fillId="0" borderId="24" xfId="1" applyFont="1" applyFill="1" applyBorder="1" applyAlignment="1">
      <alignment horizontal="center" vertical="center"/>
    </xf>
    <xf numFmtId="0" fontId="14" fillId="0" borderId="26" xfId="0" applyFont="1" applyBorder="1" applyAlignment="1">
      <alignment vertical="center"/>
    </xf>
    <xf numFmtId="44" fontId="14" fillId="0" borderId="26" xfId="1" applyFont="1" applyFill="1" applyBorder="1" applyAlignment="1">
      <alignment horizontal="center" vertical="center"/>
    </xf>
    <xf numFmtId="44" fontId="14" fillId="0" borderId="24" xfId="1" applyFont="1" applyFill="1" applyBorder="1" applyAlignment="1">
      <alignment vertical="center"/>
    </xf>
    <xf numFmtId="44" fontId="14" fillId="0" borderId="22" xfId="1" applyFont="1" applyFill="1" applyBorder="1" applyAlignment="1">
      <alignment vertical="center"/>
    </xf>
    <xf numFmtId="0" fontId="14"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6" xfId="0" applyFont="1" applyBorder="1" applyAlignment="1">
      <alignment horizontal="center" vertical="center" wrapText="1"/>
    </xf>
    <xf numFmtId="0" fontId="5" fillId="0" borderId="22" xfId="0" applyFont="1" applyBorder="1" applyAlignment="1">
      <alignment horizontal="center" vertical="center" wrapText="1"/>
    </xf>
    <xf numFmtId="0" fontId="6" fillId="5" borderId="27" xfId="0" applyFont="1" applyFill="1" applyBorder="1" applyAlignment="1">
      <alignment horizontal="center" vertical="center" wrapText="1"/>
    </xf>
    <xf numFmtId="0" fontId="13" fillId="5" borderId="27" xfId="0" applyFont="1" applyFill="1" applyBorder="1" applyAlignment="1">
      <alignment horizontal="center" vertical="center"/>
    </xf>
    <xf numFmtId="0" fontId="5" fillId="5" borderId="27" xfId="0" applyFont="1" applyFill="1" applyBorder="1" applyAlignment="1">
      <alignment horizontal="justify" vertical="center" wrapText="1"/>
    </xf>
    <xf numFmtId="0" fontId="5" fillId="5" borderId="27" xfId="0" applyFont="1" applyFill="1" applyBorder="1" applyAlignment="1">
      <alignment horizontal="center" vertical="center" wrapText="1"/>
    </xf>
    <xf numFmtId="44" fontId="5" fillId="5" borderId="27" xfId="1" applyFont="1" applyFill="1" applyBorder="1" applyAlignment="1">
      <alignment horizontal="center" vertical="center"/>
    </xf>
    <xf numFmtId="44" fontId="14" fillId="5" borderId="27" xfId="1" applyFont="1" applyFill="1" applyBorder="1" applyAlignment="1">
      <alignment horizontal="center" vertical="center"/>
    </xf>
    <xf numFmtId="0" fontId="6" fillId="5" borderId="22" xfId="0" applyFont="1" applyFill="1" applyBorder="1" applyAlignment="1">
      <alignment horizontal="center" vertical="center" wrapText="1"/>
    </xf>
    <xf numFmtId="0" fontId="6" fillId="5" borderId="22" xfId="0" quotePrefix="1" applyFont="1" applyFill="1" applyBorder="1" applyAlignment="1">
      <alignment horizontal="left" vertical="center" wrapText="1"/>
    </xf>
    <xf numFmtId="44" fontId="14" fillId="0" borderId="22" xfId="1" applyFont="1" applyFill="1" applyBorder="1" applyAlignment="1">
      <alignment horizontal="center" vertical="center"/>
    </xf>
    <xf numFmtId="44" fontId="5" fillId="0" borderId="26" xfId="1" applyFont="1" applyFill="1" applyBorder="1" applyAlignment="1">
      <alignment horizontal="center" vertical="center"/>
    </xf>
    <xf numFmtId="44" fontId="4" fillId="0" borderId="24" xfId="1" applyFont="1" applyFill="1" applyBorder="1" applyAlignment="1">
      <alignment vertical="center"/>
    </xf>
    <xf numFmtId="44" fontId="4" fillId="0" borderId="26" xfId="1" applyFont="1" applyFill="1" applyBorder="1" applyAlignment="1">
      <alignment vertical="center"/>
    </xf>
    <xf numFmtId="44" fontId="4" fillId="0" borderId="26" xfId="1" applyFont="1" applyFill="1" applyBorder="1" applyAlignment="1">
      <alignment horizontal="center" vertical="center"/>
    </xf>
    <xf numFmtId="0" fontId="5" fillId="5" borderId="22" xfId="0" quotePrefix="1" applyFont="1" applyFill="1" applyBorder="1" applyAlignment="1">
      <alignment horizontal="left" vertical="center" wrapText="1"/>
    </xf>
    <xf numFmtId="0" fontId="15" fillId="0" borderId="0" xfId="0" applyFont="1" applyAlignment="1">
      <alignment horizontal="left" vertical="top"/>
    </xf>
    <xf numFmtId="0" fontId="6" fillId="5" borderId="24" xfId="0" applyFont="1" applyFill="1" applyBorder="1" applyAlignment="1">
      <alignment horizontal="center" vertical="center" wrapText="1"/>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14" fillId="5" borderId="24" xfId="1" applyFont="1" applyFill="1" applyBorder="1" applyAlignment="1">
      <alignment horizontal="center" vertical="center"/>
    </xf>
    <xf numFmtId="0" fontId="5" fillId="0" borderId="32" xfId="0" applyFont="1" applyBorder="1" applyAlignment="1">
      <alignment horizontal="center" vertical="center" wrapText="1"/>
    </xf>
    <xf numFmtId="0" fontId="6" fillId="4" borderId="24" xfId="0" applyFont="1" applyFill="1" applyBorder="1" applyAlignment="1">
      <alignment horizontal="center" vertical="center" wrapText="1"/>
    </xf>
    <xf numFmtId="0" fontId="5" fillId="4" borderId="24" xfId="0" applyFont="1" applyFill="1" applyBorder="1" applyAlignment="1">
      <alignment horizontal="center" vertical="center" wrapText="1"/>
    </xf>
    <xf numFmtId="44" fontId="4" fillId="4" borderId="24" xfId="1" applyFont="1" applyFill="1" applyBorder="1" applyAlignment="1">
      <alignment vertical="center"/>
    </xf>
    <xf numFmtId="44" fontId="4" fillId="4" borderId="24" xfId="1" applyFont="1" applyFill="1" applyBorder="1" applyAlignment="1">
      <alignment horizontal="center" vertical="center"/>
    </xf>
    <xf numFmtId="0" fontId="5" fillId="4" borderId="23" xfId="0" applyFont="1" applyFill="1" applyBorder="1" applyAlignment="1">
      <alignment horizontal="center" vertical="center" wrapText="1"/>
    </xf>
    <xf numFmtId="44" fontId="4" fillId="4" borderId="23" xfId="1" applyFont="1" applyFill="1" applyBorder="1" applyAlignment="1">
      <alignment vertical="center"/>
    </xf>
    <xf numFmtId="0" fontId="19" fillId="0" borderId="25" xfId="3" applyFont="1" applyBorder="1" applyAlignment="1">
      <alignment vertical="center" wrapText="1"/>
    </xf>
    <xf numFmtId="44" fontId="4" fillId="0" borderId="25" xfId="1" applyFont="1" applyFill="1" applyBorder="1" applyAlignment="1">
      <alignment vertical="center"/>
    </xf>
    <xf numFmtId="166" fontId="1" fillId="0" borderId="0" xfId="0" applyNumberFormat="1" applyFont="1"/>
    <xf numFmtId="9" fontId="14" fillId="0" borderId="22" xfId="5" applyFont="1" applyFill="1" applyBorder="1" applyAlignment="1">
      <alignment horizontal="center" vertical="center"/>
    </xf>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44" fontId="3" fillId="0" borderId="34" xfId="1" applyFont="1" applyFill="1" applyBorder="1" applyAlignment="1">
      <alignment vertical="center"/>
    </xf>
    <xf numFmtId="44" fontId="4" fillId="0" borderId="37" xfId="1" applyFont="1" applyFill="1" applyBorder="1" applyAlignment="1">
      <alignment horizontal="center"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0" xfId="0" applyBorder="1"/>
    <xf numFmtId="0" fontId="11" fillId="0" borderId="0" xfId="0" applyFont="1"/>
    <xf numFmtId="0" fontId="11" fillId="0" borderId="30" xfId="0" applyFont="1" applyBorder="1"/>
    <xf numFmtId="0" fontId="11" fillId="0" borderId="37" xfId="0" applyFont="1" applyBorder="1"/>
    <xf numFmtId="0" fontId="0" fillId="0" borderId="5" xfId="0" applyBorder="1"/>
    <xf numFmtId="0" fontId="0" fillId="0" borderId="54" xfId="0" applyBorder="1"/>
    <xf numFmtId="0" fontId="0" fillId="0" borderId="33"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1" xfId="0" applyBorder="1"/>
    <xf numFmtId="0" fontId="0" fillId="0" borderId="59" xfId="0" applyBorder="1"/>
    <xf numFmtId="0" fontId="0" fillId="0" borderId="43" xfId="0" applyBorder="1"/>
    <xf numFmtId="0" fontId="0" fillId="0" borderId="51" xfId="0" applyBorder="1"/>
    <xf numFmtId="168" fontId="0" fillId="0" borderId="43" xfId="4" applyNumberFormat="1" applyFont="1" applyBorder="1"/>
    <xf numFmtId="168" fontId="0" fillId="0" borderId="30" xfId="1" applyNumberFormat="1" applyFont="1" applyBorder="1"/>
    <xf numFmtId="0" fontId="0" fillId="0" borderId="60" xfId="0" applyBorder="1"/>
    <xf numFmtId="0" fontId="0" fillId="0" borderId="61" xfId="0" applyBorder="1"/>
    <xf numFmtId="168" fontId="0" fillId="0" borderId="61" xfId="4" applyNumberFormat="1" applyFont="1" applyBorder="1"/>
    <xf numFmtId="0" fontId="0" fillId="0" borderId="52" xfId="0" applyBorder="1"/>
    <xf numFmtId="168" fontId="0" fillId="0" borderId="52" xfId="4" applyNumberFormat="1" applyFont="1" applyBorder="1"/>
    <xf numFmtId="168"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8" fontId="0" fillId="0" borderId="61" xfId="1" applyNumberFormat="1" applyFont="1" applyBorder="1"/>
    <xf numFmtId="168" fontId="0" fillId="0" borderId="30" xfId="4" applyNumberFormat="1" applyFont="1" applyBorder="1"/>
    <xf numFmtId="44" fontId="0" fillId="0" borderId="0" xfId="1" applyFont="1"/>
    <xf numFmtId="168" fontId="11" fillId="0" borderId="36" xfId="1" applyNumberFormat="1" applyFont="1" applyBorder="1" applyAlignment="1"/>
    <xf numFmtId="168" fontId="0" fillId="0" borderId="40" xfId="4" applyNumberFormat="1" applyFont="1" applyBorder="1"/>
    <xf numFmtId="0" fontId="0" fillId="0" borderId="4" xfId="0" applyBorder="1"/>
    <xf numFmtId="0" fontId="0" fillId="0" borderId="64" xfId="0" applyBorder="1"/>
    <xf numFmtId="168"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8" fontId="0" fillId="0" borderId="61" xfId="1" applyNumberFormat="1" applyFont="1" applyBorder="1" applyAlignment="1">
      <alignment horizontal="center"/>
    </xf>
    <xf numFmtId="0" fontId="0" fillId="0" borderId="64" xfId="0" applyBorder="1" applyAlignment="1">
      <alignment horizontal="center"/>
    </xf>
    <xf numFmtId="168"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8" fontId="0" fillId="0" borderId="30" xfId="0" applyNumberFormat="1" applyBorder="1"/>
    <xf numFmtId="0" fontId="11" fillId="0" borderId="4" xfId="0" applyFont="1" applyBorder="1" applyAlignment="1">
      <alignment horizontal="center"/>
    </xf>
    <xf numFmtId="44" fontId="0" fillId="0" borderId="0" xfId="1" applyFont="1" applyBorder="1" applyAlignment="1"/>
    <xf numFmtId="168" fontId="0" fillId="0" borderId="30"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8"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1" xfId="0" applyBorder="1" applyAlignment="1">
      <alignment horizontal="center"/>
    </xf>
    <xf numFmtId="168"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5" fillId="0" borderId="0" xfId="0" applyFont="1" applyAlignment="1">
      <alignment vertical="center"/>
    </xf>
    <xf numFmtId="170" fontId="26" fillId="0" borderId="0" xfId="4" applyNumberFormat="1" applyFont="1" applyFill="1" applyBorder="1" applyAlignment="1">
      <alignment vertical="center"/>
    </xf>
    <xf numFmtId="0" fontId="27" fillId="0" borderId="43" xfId="0" applyFont="1" applyBorder="1" applyAlignment="1">
      <alignment horizontal="center"/>
    </xf>
    <xf numFmtId="0" fontId="27" fillId="0" borderId="61" xfId="0" applyFont="1" applyBorder="1" applyAlignment="1">
      <alignment horizontal="center"/>
    </xf>
    <xf numFmtId="168" fontId="27"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2" fontId="16" fillId="0" borderId="0" xfId="0" applyNumberFormat="1" applyFont="1"/>
    <xf numFmtId="2" fontId="1" fillId="0" borderId="0" xfId="0" applyNumberFormat="1" applyFont="1"/>
    <xf numFmtId="2" fontId="6" fillId="0" borderId="0" xfId="0" applyNumberFormat="1" applyFont="1"/>
    <xf numFmtId="2" fontId="16" fillId="0" borderId="0" xfId="0" applyNumberFormat="1" applyFont="1" applyAlignment="1">
      <alignment vertical="center"/>
    </xf>
    <xf numFmtId="168" fontId="29" fillId="0" borderId="61" xfId="1" applyNumberFormat="1" applyFont="1" applyBorder="1"/>
    <xf numFmtId="168" fontId="0" fillId="0" borderId="68" xfId="4" applyNumberFormat="1" applyFont="1" applyBorder="1"/>
    <xf numFmtId="168" fontId="0" fillId="0" borderId="62" xfId="4" applyNumberFormat="1" applyFont="1" applyBorder="1"/>
    <xf numFmtId="0" fontId="0" fillId="6" borderId="0" xfId="0" applyFill="1"/>
    <xf numFmtId="171" fontId="14" fillId="0" borderId="0" xfId="0" applyNumberFormat="1" applyFont="1" applyAlignment="1">
      <alignment vertical="center"/>
    </xf>
    <xf numFmtId="1" fontId="0" fillId="0" borderId="43" xfId="0" applyNumberFormat="1" applyBorder="1" applyAlignment="1">
      <alignment horizontal="center"/>
    </xf>
    <xf numFmtId="168" fontId="29" fillId="0" borderId="5" xfId="1" applyNumberFormat="1" applyFont="1" applyBorder="1"/>
    <xf numFmtId="1" fontId="0" fillId="0" borderId="61" xfId="0" applyNumberFormat="1" applyBorder="1" applyAlignment="1">
      <alignment horizontal="center"/>
    </xf>
    <xf numFmtId="168"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172" fontId="16" fillId="0" borderId="0" xfId="0" applyNumberFormat="1" applyFont="1" applyAlignment="1">
      <alignment vertical="center"/>
    </xf>
    <xf numFmtId="44" fontId="0" fillId="6" borderId="0" xfId="1" applyFont="1" applyFill="1"/>
    <xf numFmtId="0" fontId="11" fillId="6" borderId="0" xfId="0" applyFont="1" applyFill="1"/>
    <xf numFmtId="2" fontId="16" fillId="6" borderId="0" xfId="0" applyNumberFormat="1" applyFont="1" applyFill="1" applyAlignment="1">
      <alignment vertical="center"/>
    </xf>
    <xf numFmtId="165" fontId="16" fillId="6" borderId="0" xfId="4" applyFont="1" applyFill="1" applyBorder="1" applyAlignment="1">
      <alignment vertical="center"/>
    </xf>
    <xf numFmtId="44" fontId="13" fillId="0" borderId="22" xfId="1" applyFont="1" applyFill="1" applyBorder="1" applyAlignment="1">
      <alignment vertical="center"/>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3" xfId="0" applyFont="1" applyFill="1" applyBorder="1" applyAlignment="1">
      <alignment horizontal="center" vertical="center" wrapText="1"/>
    </xf>
    <xf numFmtId="0" fontId="13" fillId="5" borderId="23"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 applyFont="1" applyFill="1" applyBorder="1" applyAlignment="1">
      <alignment horizontal="center" vertical="center"/>
    </xf>
    <xf numFmtId="44" fontId="14" fillId="0" borderId="38" xfId="1" applyFont="1" applyFill="1" applyBorder="1" applyAlignment="1">
      <alignment horizontal="center" vertical="center"/>
    </xf>
    <xf numFmtId="0" fontId="5" fillId="5" borderId="23" xfId="0" applyFont="1" applyFill="1" applyBorder="1" applyAlignment="1">
      <alignment horizontal="justify" vertical="center" wrapText="1"/>
    </xf>
    <xf numFmtId="0" fontId="5" fillId="5" borderId="23" xfId="0" applyFont="1" applyFill="1" applyBorder="1" applyAlignment="1">
      <alignment horizontal="center" vertical="center" wrapText="1"/>
    </xf>
    <xf numFmtId="44" fontId="5" fillId="5" borderId="23" xfId="1" applyFont="1" applyFill="1" applyBorder="1" applyAlignment="1">
      <alignment horizontal="center" vertical="center"/>
    </xf>
    <xf numFmtId="44" fontId="14" fillId="5" borderId="23" xfId="1" applyFont="1" applyFill="1" applyBorder="1" applyAlignment="1">
      <alignment horizontal="center" vertical="center"/>
    </xf>
    <xf numFmtId="0" fontId="5" fillId="0" borderId="24" xfId="3" applyFont="1" applyBorder="1" applyAlignment="1">
      <alignment vertical="center" wrapText="1"/>
    </xf>
    <xf numFmtId="0" fontId="0" fillId="6" borderId="61" xfId="0" applyFill="1" applyBorder="1" applyAlignment="1">
      <alignment horizontal="center"/>
    </xf>
    <xf numFmtId="0" fontId="6" fillId="8" borderId="23" xfId="0" applyFont="1" applyFill="1" applyBorder="1" applyAlignment="1">
      <alignment horizontal="justify" vertical="center" wrapText="1"/>
    </xf>
    <xf numFmtId="0" fontId="0" fillId="9" borderId="61" xfId="0" applyFill="1" applyBorder="1" applyAlignment="1">
      <alignment horizontal="center"/>
    </xf>
    <xf numFmtId="168" fontId="11" fillId="9" borderId="36" xfId="0" applyNumberFormat="1" applyFont="1" applyFill="1" applyBorder="1"/>
    <xf numFmtId="0" fontId="0" fillId="6" borderId="0" xfId="0" applyFill="1" applyAlignment="1">
      <alignment horizontal="center"/>
    </xf>
    <xf numFmtId="2" fontId="29" fillId="0" borderId="43" xfId="0" applyNumberFormat="1" applyFont="1" applyBorder="1" applyAlignment="1">
      <alignment horizontal="center" vertical="center" wrapText="1"/>
    </xf>
    <xf numFmtId="2" fontId="29" fillId="0" borderId="61" xfId="0" applyNumberFormat="1" applyFont="1" applyBorder="1" applyAlignment="1">
      <alignment horizontal="center" vertical="center" wrapText="1"/>
    </xf>
    <xf numFmtId="1" fontId="0" fillId="9" borderId="43" xfId="0" applyNumberFormat="1" applyFill="1" applyBorder="1" applyAlignment="1">
      <alignment horizontal="center"/>
    </xf>
    <xf numFmtId="44" fontId="29" fillId="0" borderId="43" xfId="0" applyNumberFormat="1" applyFont="1" applyBorder="1" applyAlignment="1">
      <alignment horizontal="center" vertical="center" wrapText="1"/>
    </xf>
    <xf numFmtId="44" fontId="29"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9" fillId="6" borderId="43" xfId="0" applyNumberFormat="1" applyFont="1" applyFill="1" applyBorder="1" applyAlignment="1">
      <alignment horizontal="center" vertical="center" wrapText="1"/>
    </xf>
    <xf numFmtId="168" fontId="0" fillId="6" borderId="30" xfId="4" applyNumberFormat="1" applyFont="1" applyFill="1" applyBorder="1"/>
    <xf numFmtId="44" fontId="29" fillId="6" borderId="61" xfId="0" applyNumberFormat="1" applyFont="1" applyFill="1" applyBorder="1" applyAlignment="1">
      <alignment horizontal="center" vertical="center" wrapText="1"/>
    </xf>
    <xf numFmtId="2" fontId="29" fillId="6" borderId="61" xfId="0" applyNumberFormat="1" applyFont="1" applyFill="1" applyBorder="1" applyAlignment="1">
      <alignment horizontal="center" vertical="center" wrapText="1"/>
    </xf>
    <xf numFmtId="168" fontId="0" fillId="6" borderId="5" xfId="1" applyNumberFormat="1" applyFont="1" applyFill="1" applyBorder="1"/>
    <xf numFmtId="168" fontId="0" fillId="6" borderId="68" xfId="4" applyNumberFormat="1" applyFont="1" applyFill="1" applyBorder="1"/>
    <xf numFmtId="168" fontId="0" fillId="6" borderId="61" xfId="1" applyNumberFormat="1" applyFont="1" applyFill="1" applyBorder="1" applyAlignment="1">
      <alignment horizontal="center"/>
    </xf>
    <xf numFmtId="0" fontId="0" fillId="6" borderId="64" xfId="0" applyFill="1" applyBorder="1" applyAlignment="1">
      <alignment horizontal="center"/>
    </xf>
    <xf numFmtId="168"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8" fontId="0" fillId="6" borderId="30"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8" fontId="0" fillId="6" borderId="30" xfId="1" applyNumberFormat="1" applyFont="1" applyFill="1" applyBorder="1" applyAlignment="1"/>
    <xf numFmtId="168" fontId="11" fillId="6" borderId="65" xfId="0" applyNumberFormat="1" applyFont="1" applyFill="1" applyBorder="1"/>
    <xf numFmtId="168" fontId="2" fillId="6" borderId="36" xfId="1" applyNumberFormat="1" applyFont="1" applyFill="1" applyBorder="1" applyAlignment="1"/>
    <xf numFmtId="1" fontId="29" fillId="0" borderId="61" xfId="0" applyNumberFormat="1" applyFont="1" applyBorder="1" applyAlignment="1">
      <alignment horizontal="center"/>
    </xf>
    <xf numFmtId="168" fontId="29" fillId="0" borderId="30" xfId="4" applyNumberFormat="1" applyFont="1" applyBorder="1"/>
    <xf numFmtId="174" fontId="0" fillId="0" borderId="0" xfId="0" applyNumberFormat="1"/>
    <xf numFmtId="0" fontId="0" fillId="9" borderId="0" xfId="0" applyFill="1"/>
    <xf numFmtId="44" fontId="0" fillId="9" borderId="0" xfId="1" applyFont="1" applyFill="1"/>
    <xf numFmtId="0" fontId="11" fillId="9" borderId="0" xfId="0" applyFont="1" applyFill="1"/>
    <xf numFmtId="0" fontId="0" fillId="0" borderId="59" xfId="0" applyBorder="1" applyAlignment="1">
      <alignment horizontal="center"/>
    </xf>
    <xf numFmtId="44" fontId="29" fillId="0" borderId="5" xfId="0" applyNumberFormat="1" applyFont="1" applyBorder="1" applyAlignment="1">
      <alignment horizontal="center" vertical="center" wrapText="1"/>
    </xf>
    <xf numFmtId="0" fontId="29" fillId="0" borderId="61" xfId="0" applyFont="1" applyBorder="1" applyAlignment="1">
      <alignment horizontal="center" vertical="center" wrapText="1"/>
    </xf>
    <xf numFmtId="168"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3" fontId="0" fillId="0" borderId="0" xfId="0" applyNumberFormat="1"/>
    <xf numFmtId="0" fontId="29" fillId="0" borderId="4" xfId="0" applyFont="1" applyBorder="1" applyAlignment="1">
      <alignment vertical="center"/>
    </xf>
    <xf numFmtId="0" fontId="29"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1" fillId="0" borderId="24" xfId="0" applyFont="1" applyBorder="1" applyAlignment="1">
      <alignment vertical="center"/>
    </xf>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8" fontId="9" fillId="0" borderId="18" xfId="1" applyNumberFormat="1" applyFont="1" applyFill="1" applyBorder="1" applyAlignment="1">
      <alignment horizontal="right" vertical="center"/>
    </xf>
    <xf numFmtId="168" fontId="10" fillId="0" borderId="21" xfId="1" applyNumberFormat="1" applyFont="1" applyFill="1" applyBorder="1" applyAlignment="1">
      <alignment horizontal="right" vertical="center"/>
    </xf>
    <xf numFmtId="0" fontId="14" fillId="0" borderId="0" xfId="0" applyFont="1" applyAlignment="1">
      <alignment wrapText="1"/>
    </xf>
    <xf numFmtId="44" fontId="34" fillId="0" borderId="22" xfId="1" applyFont="1" applyFill="1" applyBorder="1" applyAlignment="1">
      <alignment horizontal="left" vertical="center"/>
    </xf>
    <xf numFmtId="44" fontId="35" fillId="0" borderId="22" xfId="1" applyFont="1" applyFill="1" applyBorder="1" applyAlignment="1">
      <alignment horizontal="left" vertical="center"/>
    </xf>
    <xf numFmtId="0" fontId="6" fillId="4" borderId="23" xfId="0" applyFont="1" applyFill="1" applyBorder="1" applyAlignment="1">
      <alignment horizontal="justify" vertical="center" wrapText="1"/>
    </xf>
    <xf numFmtId="0" fontId="4" fillId="4" borderId="23" xfId="0" applyFont="1" applyFill="1" applyBorder="1" applyAlignment="1">
      <alignment vertical="center" wrapText="1"/>
    </xf>
    <xf numFmtId="0" fontId="3" fillId="4" borderId="23" xfId="0" applyFont="1" applyFill="1" applyBorder="1" applyAlignment="1">
      <alignment vertical="center" wrapText="1"/>
    </xf>
    <xf numFmtId="0" fontId="36" fillId="4" borderId="6" xfId="0" applyFont="1" applyFill="1" applyBorder="1" applyAlignment="1">
      <alignment vertical="center" wrapText="1"/>
    </xf>
    <xf numFmtId="0" fontId="1" fillId="0" borderId="0" xfId="0" applyFont="1" applyAlignment="1">
      <alignment vertical="center"/>
    </xf>
    <xf numFmtId="0" fontId="6" fillId="4" borderId="27" xfId="0" quotePrefix="1" applyFont="1" applyFill="1" applyBorder="1" applyAlignment="1">
      <alignment horizontal="left" vertical="center" wrapText="1"/>
    </xf>
    <xf numFmtId="0" fontId="5" fillId="6" borderId="27" xfId="0" applyFont="1" applyFill="1" applyBorder="1" applyAlignment="1">
      <alignment horizontal="center" vertical="center" wrapText="1"/>
    </xf>
    <xf numFmtId="165" fontId="1" fillId="0" borderId="0" xfId="4" applyFont="1" applyFill="1" applyAlignment="1">
      <alignment vertical="center"/>
    </xf>
    <xf numFmtId="0" fontId="5" fillId="0" borderId="24" xfId="0" quotePrefix="1" applyFont="1" applyBorder="1" applyAlignment="1">
      <alignment horizontal="left" vertical="center" wrapText="1"/>
    </xf>
    <xf numFmtId="0" fontId="5" fillId="0" borderId="27" xfId="0" applyFont="1" applyBorder="1" applyAlignment="1">
      <alignment horizontal="center" vertical="center" wrapText="1"/>
    </xf>
    <xf numFmtId="9" fontId="4" fillId="0" borderId="24" xfId="5" applyFont="1" applyFill="1" applyBorder="1" applyAlignment="1">
      <alignment horizontal="center" vertical="center"/>
    </xf>
    <xf numFmtId="0" fontId="5" fillId="0" borderId="28" xfId="0" applyFont="1" applyBorder="1" applyAlignment="1">
      <alignment horizontal="center" vertical="center" wrapText="1"/>
    </xf>
    <xf numFmtId="165" fontId="4" fillId="0" borderId="27" xfId="4" applyFont="1" applyFill="1" applyBorder="1" applyAlignment="1">
      <alignment vertical="center"/>
    </xf>
    <xf numFmtId="44" fontId="4" fillId="0" borderId="27" xfId="1" applyFont="1" applyFill="1" applyBorder="1" applyAlignment="1">
      <alignment vertical="center"/>
    </xf>
    <xf numFmtId="0" fontId="1" fillId="6" borderId="0" xfId="0" applyFont="1" applyFill="1" applyAlignment="1">
      <alignment vertical="center"/>
    </xf>
    <xf numFmtId="0" fontId="6" fillId="4" borderId="22" xfId="0" applyFont="1" applyFill="1" applyBorder="1" applyAlignment="1">
      <alignment horizontal="center" vertical="center" wrapText="1"/>
    </xf>
    <xf numFmtId="0" fontId="6" fillId="4" borderId="22" xfId="0" applyFont="1" applyFill="1" applyBorder="1" applyAlignment="1">
      <alignment horizontal="justify" vertical="center" wrapText="1"/>
    </xf>
    <xf numFmtId="0" fontId="36" fillId="0" borderId="0" xfId="0" applyFont="1" applyAlignment="1">
      <alignment vertical="center"/>
    </xf>
    <xf numFmtId="0" fontId="6" fillId="4" borderId="25" xfId="0" applyFont="1" applyFill="1" applyBorder="1" applyAlignment="1">
      <alignment horizontal="center" vertical="center" wrapText="1"/>
    </xf>
    <xf numFmtId="0" fontId="3" fillId="4" borderId="27" xfId="0" applyFont="1" applyFill="1" applyBorder="1" applyAlignment="1">
      <alignment vertical="center" wrapText="1"/>
    </xf>
    <xf numFmtId="0" fontId="36" fillId="6" borderId="0" xfId="0" applyFont="1" applyFill="1" applyAlignment="1">
      <alignment vertical="center"/>
    </xf>
    <xf numFmtId="0" fontId="6" fillId="4" borderId="26" xfId="0" applyFont="1" applyFill="1" applyBorder="1" applyAlignment="1">
      <alignment horizontal="center" vertical="center" wrapText="1"/>
    </xf>
    <xf numFmtId="0" fontId="4" fillId="4" borderId="24" xfId="0" applyFont="1" applyFill="1" applyBorder="1" applyAlignment="1">
      <alignment vertical="center" wrapText="1"/>
    </xf>
    <xf numFmtId="0" fontId="5" fillId="4" borderId="26" xfId="0" applyFont="1" applyFill="1" applyBorder="1" applyAlignment="1">
      <alignment horizontal="center" vertical="center" wrapText="1"/>
    </xf>
    <xf numFmtId="0" fontId="5" fillId="0" borderId="23" xfId="0" applyFont="1" applyBorder="1" applyAlignment="1">
      <alignment horizontal="center" vertical="center" wrapText="1"/>
    </xf>
    <xf numFmtId="165" fontId="4" fillId="0" borderId="23" xfId="4" applyFont="1" applyFill="1" applyBorder="1" applyAlignment="1">
      <alignment horizontal="center" vertical="center"/>
    </xf>
    <xf numFmtId="44" fontId="4" fillId="0" borderId="23" xfId="1" applyFont="1" applyFill="1" applyBorder="1" applyAlignment="1">
      <alignment horizontal="center" vertical="center"/>
    </xf>
    <xf numFmtId="9" fontId="4" fillId="0" borderId="26" xfId="5" applyFont="1" applyFill="1" applyBorder="1" applyAlignment="1">
      <alignment horizontal="center" vertical="center"/>
    </xf>
    <xf numFmtId="44" fontId="4" fillId="0" borderId="29" xfId="1" applyFont="1" applyFill="1" applyBorder="1" applyAlignment="1">
      <alignment horizontal="center" vertical="center"/>
    </xf>
    <xf numFmtId="0" fontId="6" fillId="4" borderId="27" xfId="0" applyFont="1" applyFill="1" applyBorder="1" applyAlignment="1">
      <alignment horizontal="center" vertical="center" wrapText="1"/>
    </xf>
    <xf numFmtId="9" fontId="5" fillId="0" borderId="24" xfId="0" applyNumberFormat="1" applyFont="1" applyBorder="1" applyAlignment="1">
      <alignment horizontal="center" vertical="center" wrapText="1"/>
    </xf>
    <xf numFmtId="44" fontId="4" fillId="0" borderId="24" xfId="5" applyNumberFormat="1" applyFont="1" applyFill="1" applyBorder="1" applyAlignment="1">
      <alignment horizontal="center" vertical="center"/>
    </xf>
    <xf numFmtId="0" fontId="6" fillId="4" borderId="23" xfId="0" quotePrefix="1" applyFont="1" applyFill="1" applyBorder="1" applyAlignment="1">
      <alignment horizontal="center" vertical="center" wrapText="1"/>
    </xf>
    <xf numFmtId="0" fontId="19" fillId="0" borderId="24" xfId="3" applyFont="1" applyBorder="1" applyAlignment="1">
      <alignment vertical="center" wrapText="1"/>
    </xf>
    <xf numFmtId="9" fontId="5" fillId="0" borderId="22"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6" fillId="0" borderId="22" xfId="0" applyFont="1" applyBorder="1" applyAlignment="1">
      <alignment horizontal="justify" vertical="center" wrapText="1"/>
    </xf>
    <xf numFmtId="0" fontId="6" fillId="0" borderId="25" xfId="0" applyFont="1" applyBorder="1" applyAlignment="1">
      <alignment horizontal="center" vertical="center" wrapText="1"/>
    </xf>
    <xf numFmtId="0" fontId="3" fillId="0" borderId="27" xfId="0" applyFont="1" applyBorder="1" applyAlignment="1">
      <alignment vertical="center" wrapText="1"/>
    </xf>
    <xf numFmtId="0" fontId="6" fillId="0" borderId="26" xfId="0" applyFont="1" applyBorder="1" applyAlignment="1">
      <alignment horizontal="center" vertical="center" wrapText="1"/>
    </xf>
    <xf numFmtId="0" fontId="4" fillId="0" borderId="24" xfId="0" applyFont="1" applyBorder="1" applyAlignment="1">
      <alignment vertical="center" wrapText="1"/>
    </xf>
    <xf numFmtId="0" fontId="18" fillId="0" borderId="24" xfId="0" applyFont="1" applyBorder="1" applyAlignment="1">
      <alignment vertical="center"/>
    </xf>
    <xf numFmtId="0" fontId="6" fillId="0" borderId="24" xfId="0" applyFont="1" applyBorder="1" applyAlignment="1">
      <alignment horizontal="justify" vertical="center" wrapText="1"/>
    </xf>
    <xf numFmtId="9" fontId="8" fillId="0" borderId="0" xfId="5" applyFont="1" applyAlignment="1">
      <alignment vertical="center"/>
    </xf>
    <xf numFmtId="44" fontId="34" fillId="0" borderId="24" xfId="1" applyFont="1" applyFill="1" applyBorder="1" applyAlignment="1">
      <alignment horizontal="left" vertical="center"/>
    </xf>
    <xf numFmtId="44" fontId="35" fillId="0" borderId="24" xfId="1" applyFont="1" applyFill="1" applyBorder="1" applyAlignment="1">
      <alignment horizontal="left" vertical="center"/>
    </xf>
    <xf numFmtId="44" fontId="4" fillId="4" borderId="23" xfId="1" applyFont="1" applyFill="1" applyBorder="1" applyAlignment="1">
      <alignment horizontal="center" vertical="center"/>
    </xf>
    <xf numFmtId="44" fontId="8" fillId="0" borderId="0" xfId="0" applyNumberFormat="1" applyFont="1" applyAlignment="1">
      <alignment vertical="center"/>
    </xf>
    <xf numFmtId="0" fontId="6" fillId="0" borderId="0" xfId="0" applyFont="1" applyAlignment="1">
      <alignment horizontal="center" vertical="center"/>
    </xf>
    <xf numFmtId="0" fontId="6" fillId="0" borderId="0" xfId="0" applyFont="1" applyAlignment="1">
      <alignment horizontal="right"/>
    </xf>
    <xf numFmtId="0" fontId="11" fillId="0" borderId="0" xfId="0" applyFont="1" applyAlignment="1">
      <alignment wrapText="1"/>
    </xf>
    <xf numFmtId="165" fontId="5" fillId="0" borderId="22" xfId="4" applyFont="1" applyFill="1" applyBorder="1" applyAlignment="1">
      <alignment vertical="center"/>
    </xf>
    <xf numFmtId="44" fontId="5" fillId="0" borderId="22" xfId="1" applyFont="1" applyFill="1" applyBorder="1" applyAlignment="1">
      <alignment vertical="center"/>
    </xf>
    <xf numFmtId="165" fontId="4" fillId="0" borderId="22" xfId="4" applyFont="1" applyFill="1" applyBorder="1" applyAlignment="1">
      <alignment vertical="center"/>
    </xf>
    <xf numFmtId="0" fontId="6" fillId="0" borderId="74"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33" fillId="0" borderId="0" xfId="0" applyFont="1" applyAlignment="1">
      <alignment horizontal="left" vertical="top" wrapText="1"/>
    </xf>
    <xf numFmtId="0" fontId="33"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3"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4" fillId="0" borderId="0" xfId="0" applyFont="1" applyAlignment="1">
      <alignment horizontal="left" wrapText="1"/>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1" fillId="0" borderId="32"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50" xfId="0" applyBorder="1" applyAlignment="1">
      <alignment horizontal="center"/>
    </xf>
    <xf numFmtId="0" fontId="0" fillId="0" borderId="3" xfId="0" applyBorder="1" applyAlignment="1">
      <alignment horizontal="center"/>
    </xf>
    <xf numFmtId="0" fontId="11" fillId="7" borderId="32"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8" xfId="0" applyBorder="1" applyAlignment="1">
      <alignment horizontal="left"/>
    </xf>
    <xf numFmtId="0" fontId="0" fillId="0" borderId="33" xfId="0" applyBorder="1" applyAlignment="1">
      <alignment horizontal="left"/>
    </xf>
    <xf numFmtId="0" fontId="0" fillId="0" borderId="49" xfId="0" applyBorder="1" applyAlignment="1">
      <alignment horizontal="left"/>
    </xf>
    <xf numFmtId="0" fontId="0" fillId="0" borderId="4" xfId="0" applyBorder="1"/>
    <xf numFmtId="0" fontId="0" fillId="0" borderId="0" xfId="0"/>
    <xf numFmtId="0" fontId="0" fillId="0" borderId="5" xfId="0" applyBorder="1"/>
    <xf numFmtId="0" fontId="11" fillId="7" borderId="3" xfId="0" applyFont="1" applyFill="1"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1" fontId="21" fillId="0" borderId="1" xfId="0" applyNumberFormat="1" applyFont="1" applyBorder="1" applyAlignment="1">
      <alignment horizontal="center"/>
    </xf>
    <xf numFmtId="1" fontId="21" fillId="0" borderId="68" xfId="0" applyNumberFormat="1" applyFont="1" applyBorder="1" applyAlignment="1">
      <alignment horizontal="center"/>
    </xf>
    <xf numFmtId="14" fontId="22" fillId="0" borderId="1" xfId="0" applyNumberFormat="1" applyFont="1" applyBorder="1" applyAlignment="1">
      <alignment horizontal="center"/>
    </xf>
    <xf numFmtId="0" fontId="22" fillId="0" borderId="68" xfId="0" applyFont="1" applyBorder="1" applyAlignment="1">
      <alignment horizontal="center"/>
    </xf>
    <xf numFmtId="0" fontId="22" fillId="0" borderId="1" xfId="0" applyFont="1" applyBorder="1" applyAlignment="1">
      <alignment horizontal="center"/>
    </xf>
    <xf numFmtId="0" fontId="0" fillId="0" borderId="44" xfId="0" applyBorder="1" applyAlignment="1">
      <alignment horizontal="center"/>
    </xf>
    <xf numFmtId="0" fontId="0" fillId="0" borderId="41" xfId="0" applyBorder="1" applyAlignment="1">
      <alignment horizontal="center"/>
    </xf>
    <xf numFmtId="0" fontId="0" fillId="0" borderId="51" xfId="0" applyBorder="1" applyAlignment="1">
      <alignment horizontal="center"/>
    </xf>
    <xf numFmtId="0" fontId="0" fillId="0" borderId="48" xfId="0" applyBorder="1" applyAlignment="1">
      <alignment horizontal="center"/>
    </xf>
    <xf numFmtId="0" fontId="0" fillId="0" borderId="33" xfId="0" applyBorder="1" applyAlignment="1">
      <alignment horizontal="center"/>
    </xf>
    <xf numFmtId="0" fontId="0" fillId="0" borderId="49" xfId="0" applyBorder="1" applyAlignment="1">
      <alignment horizontal="center"/>
    </xf>
    <xf numFmtId="0" fontId="11" fillId="0" borderId="32"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0" fillId="0" borderId="44" xfId="0" applyBorder="1"/>
    <xf numFmtId="0" fontId="0" fillId="0" borderId="41" xfId="0" applyBorder="1"/>
    <xf numFmtId="0" fontId="0" fillId="0" borderId="51" xfId="0" applyBorder="1"/>
    <xf numFmtId="0" fontId="11" fillId="0" borderId="37" xfId="0" applyFont="1" applyBorder="1" applyAlignment="1">
      <alignment horizontal="left"/>
    </xf>
    <xf numFmtId="0" fontId="11" fillId="0" borderId="0" xfId="0" applyFont="1" applyAlignment="1">
      <alignment horizontal="left"/>
    </xf>
    <xf numFmtId="0" fontId="11" fillId="0" borderId="4" xfId="0" applyFont="1" applyBorder="1" applyAlignment="1">
      <alignment horizontal="left"/>
    </xf>
    <xf numFmtId="0" fontId="0" fillId="0" borderId="48" xfId="0" applyBorder="1"/>
    <xf numFmtId="0" fontId="0" fillId="0" borderId="33" xfId="0" applyBorder="1"/>
    <xf numFmtId="0" fontId="0" fillId="0" borderId="49" xfId="0" applyBorder="1"/>
    <xf numFmtId="0" fontId="0" fillId="0" borderId="2" xfId="0" applyBorder="1" applyAlignment="1">
      <alignment horizontal="center"/>
    </xf>
    <xf numFmtId="0" fontId="23" fillId="0" borderId="67" xfId="0" applyFont="1" applyBorder="1" applyAlignment="1">
      <alignment horizontal="center"/>
    </xf>
    <xf numFmtId="0" fontId="11" fillId="0" borderId="67" xfId="0" applyFont="1" applyBorder="1" applyAlignment="1">
      <alignment horizontal="center"/>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22" fillId="0" borderId="50" xfId="0" applyFont="1" applyBorder="1" applyAlignment="1">
      <alignment horizontal="center"/>
    </xf>
    <xf numFmtId="0" fontId="22"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22" fillId="0" borderId="2" xfId="0" applyFont="1" applyBorder="1" applyAlignment="1">
      <alignment horizontal="center"/>
    </xf>
    <xf numFmtId="0" fontId="20" fillId="0" borderId="4" xfId="0" applyFont="1" applyBorder="1" applyAlignment="1">
      <alignment horizontal="left"/>
    </xf>
    <xf numFmtId="0" fontId="20" fillId="0" borderId="0" xfId="0" applyFont="1" applyAlignment="1">
      <alignment horizontal="left"/>
    </xf>
    <xf numFmtId="0" fontId="20" fillId="0" borderId="5" xfId="0" applyFont="1" applyBorder="1" applyAlignment="1">
      <alignment horizontal="left"/>
    </xf>
    <xf numFmtId="0" fontId="11" fillId="0" borderId="32"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29" fillId="0" borderId="4" xfId="0" applyFont="1" applyBorder="1" applyAlignment="1">
      <alignment horizontal="left"/>
    </xf>
    <xf numFmtId="0" fontId="29" fillId="0" borderId="0" xfId="0" applyFont="1" applyAlignment="1">
      <alignment horizontal="left"/>
    </xf>
    <xf numFmtId="0" fontId="29"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0" fontId="0" fillId="6" borderId="48" xfId="0" applyFill="1" applyBorder="1" applyAlignment="1">
      <alignment horizontal="left"/>
    </xf>
    <xf numFmtId="0" fontId="0" fillId="6" borderId="33"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2"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15" fontId="22" fillId="0" borderId="1" xfId="0" applyNumberFormat="1" applyFont="1" applyBorder="1" applyAlignment="1">
      <alignment horizontal="center"/>
    </xf>
    <xf numFmtId="0" fontId="22" fillId="6" borderId="2" xfId="0" applyFont="1" applyFill="1" applyBorder="1" applyAlignment="1">
      <alignment horizontal="center"/>
    </xf>
    <xf numFmtId="0" fontId="22" fillId="6" borderId="36" xfId="0" applyFont="1" applyFill="1" applyBorder="1" applyAlignment="1">
      <alignment horizontal="center"/>
    </xf>
    <xf numFmtId="0" fontId="27" fillId="0" borderId="4" xfId="0" applyFont="1" applyBorder="1" applyAlignment="1">
      <alignment horizontal="center"/>
    </xf>
    <xf numFmtId="0" fontId="27" fillId="0" borderId="0" xfId="0" applyFont="1" applyAlignment="1">
      <alignment horizontal="center"/>
    </xf>
    <xf numFmtId="0" fontId="27" fillId="0" borderId="5" xfId="0" applyFont="1" applyBorder="1" applyAlignment="1">
      <alignment horizontal="center"/>
    </xf>
    <xf numFmtId="0" fontId="29" fillId="0" borderId="4" xfId="0" applyFont="1" applyBorder="1" applyAlignment="1">
      <alignment vertical="center"/>
    </xf>
    <xf numFmtId="0" fontId="29" fillId="0" borderId="0" xfId="0" applyFont="1" applyAlignment="1">
      <alignment vertical="center"/>
    </xf>
    <xf numFmtId="0" fontId="29" fillId="0" borderId="5" xfId="0" applyFont="1" applyBorder="1" applyAlignment="1">
      <alignment vertical="center"/>
    </xf>
    <xf numFmtId="0" fontId="29" fillId="0" borderId="44" xfId="0" applyFont="1" applyBorder="1" applyAlignment="1">
      <alignment vertical="center"/>
    </xf>
    <xf numFmtId="0" fontId="29" fillId="0" borderId="41" xfId="0" applyFont="1" applyBorder="1" applyAlignment="1">
      <alignment vertical="center"/>
    </xf>
    <xf numFmtId="0" fontId="29" fillId="0" borderId="51" xfId="0" applyFont="1" applyBorder="1" applyAlignment="1">
      <alignment vertical="center"/>
    </xf>
    <xf numFmtId="14" fontId="21" fillId="0" borderId="1" xfId="0" applyNumberFormat="1" applyFont="1" applyBorder="1" applyAlignment="1">
      <alignment horizontal="center"/>
    </xf>
    <xf numFmtId="0" fontId="21" fillId="0" borderId="68" xfId="0" applyFont="1" applyBorder="1" applyAlignment="1">
      <alignment horizontal="center"/>
    </xf>
    <xf numFmtId="0" fontId="21" fillId="0" borderId="1" xfId="0" applyFont="1" applyBorder="1" applyAlignment="1">
      <alignment horizontal="center"/>
    </xf>
    <xf numFmtId="0" fontId="22" fillId="6" borderId="1" xfId="0" applyFont="1" applyFill="1" applyBorder="1" applyAlignment="1">
      <alignment horizontal="center"/>
    </xf>
    <xf numFmtId="0" fontId="22" fillId="6" borderId="68" xfId="0" applyFont="1" applyFill="1" applyBorder="1" applyAlignment="1">
      <alignment horizontal="center"/>
    </xf>
    <xf numFmtId="0" fontId="0" fillId="0" borderId="55" xfId="0" applyBorder="1" applyAlignment="1">
      <alignment horizontal="center"/>
    </xf>
    <xf numFmtId="0" fontId="29" fillId="6" borderId="4" xfId="0" applyFont="1" applyFill="1" applyBorder="1" applyAlignment="1">
      <alignment vertical="center"/>
    </xf>
    <xf numFmtId="0" fontId="29" fillId="6" borderId="0" xfId="0" applyFont="1" applyFill="1" applyAlignment="1">
      <alignment vertical="center"/>
    </xf>
    <xf numFmtId="0" fontId="29" fillId="6" borderId="5" xfId="0" applyFont="1" applyFill="1" applyBorder="1" applyAlignment="1">
      <alignment vertical="center"/>
    </xf>
    <xf numFmtId="1" fontId="30" fillId="0" borderId="1" xfId="0" applyNumberFormat="1" applyFont="1" applyBorder="1" applyAlignment="1">
      <alignment horizontal="center"/>
    </xf>
    <xf numFmtId="1" fontId="30" fillId="0" borderId="68" xfId="0" applyNumberFormat="1" applyFont="1" applyBorder="1" applyAlignment="1">
      <alignment horizontal="center"/>
    </xf>
    <xf numFmtId="14" fontId="30" fillId="0" borderId="1" xfId="0" applyNumberFormat="1" applyFont="1" applyBorder="1" applyAlignment="1">
      <alignment horizontal="center"/>
    </xf>
    <xf numFmtId="0" fontId="30" fillId="0" borderId="68" xfId="0" applyFont="1" applyBorder="1" applyAlignment="1">
      <alignment horizontal="center"/>
    </xf>
    <xf numFmtId="15" fontId="30" fillId="0" borderId="1" xfId="0" applyNumberFormat="1" applyFont="1" applyBorder="1" applyAlignment="1">
      <alignment horizontal="center"/>
    </xf>
    <xf numFmtId="0" fontId="30" fillId="6" borderId="1" xfId="0" applyFont="1" applyFill="1" applyBorder="1" applyAlignment="1">
      <alignment horizontal="center"/>
    </xf>
    <xf numFmtId="0" fontId="30" fillId="6" borderId="68" xfId="0" applyFont="1" applyFill="1" applyBorder="1" applyAlignment="1">
      <alignment horizontal="center"/>
    </xf>
    <xf numFmtId="0" fontId="30" fillId="0" borderId="50" xfId="0" applyFont="1" applyBorder="1" applyAlignment="1">
      <alignment horizontal="center"/>
    </xf>
    <xf numFmtId="0" fontId="30" fillId="0" borderId="36" xfId="0" applyFont="1" applyBorder="1" applyAlignment="1">
      <alignment horizontal="center"/>
    </xf>
    <xf numFmtId="0" fontId="30" fillId="0" borderId="1" xfId="0" applyFont="1" applyBorder="1" applyAlignment="1">
      <alignment horizontal="center"/>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3"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cellXfs>
  <cellStyles count="13">
    <cellStyle name="Comma" xfId="4" builtinId="3"/>
    <cellStyle name="Comma 2" xfId="10" xr:uid="{00000000-0005-0000-0000-000001000000}"/>
    <cellStyle name="Comma 3" xfId="12" xr:uid="{00000000-0005-0000-0000-000002000000}"/>
    <cellStyle name="Currency" xfId="1" builtinId="4"/>
    <cellStyle name="Currency 2" xfId="7" xr:uid="{00000000-0005-0000-0000-000004000000}"/>
    <cellStyle name="Currency 3" xfId="8" xr:uid="{00000000-0005-0000-0000-000005000000}"/>
    <cellStyle name="Currency 3 2" xfId="6" xr:uid="{00000000-0005-0000-0000-000006000000}"/>
    <cellStyle name="Currency 4" xfId="9" xr:uid="{00000000-0005-0000-0000-000007000000}"/>
    <cellStyle name="Normal" xfId="0" builtinId="0"/>
    <cellStyle name="Normal 2" xfId="2" xr:uid="{00000000-0005-0000-0000-000009000000}"/>
    <cellStyle name="Normal 3" xfId="3" xr:uid="{00000000-0005-0000-0000-00000A000000}"/>
    <cellStyle name="Normal 3 2" xfId="11" xr:uid="{00000000-0005-0000-0000-00000B000000}"/>
    <cellStyle name="Percent" xfId="5" builtinId="5"/>
  </cellStyles>
  <dxfs count="0"/>
  <tableStyles count="0" defaultTableStyle="TableStyleMedium2" defaultPivotStyle="PivotStyleLight16"/>
  <colors>
    <mruColors>
      <color rgb="FF00FF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microsoft.com/office/2017/10/relationships/person" Target="persons/person.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urrent%20Projects\2406%20ECDOH%20Electrical%20Maintenance\2030%20Tender%20Documents\240719%20C2.2%20MV%20Installation%20Maintenance%20Cluster%204%20BOQ_bl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CHED 1A-1_NM"/>
      <sheetName val="SCHED 1A-2_NM"/>
      <sheetName val="SCHED 1A-3_NM"/>
      <sheetName val="SCHED 1A-4_NM"/>
      <sheetName val="SCHED 1A-5_NM"/>
      <sheetName val="SCHED 1B-1_SB"/>
      <sheetName val="SCHED 1B-2_SB"/>
      <sheetName val="SCHED 1B-3_SB"/>
      <sheetName val="SCHED 1B-4_SB"/>
      <sheetName val="SCHED 1B-5_SB"/>
      <sheetName val="SCHED 2A-1_NM"/>
      <sheetName val="SCHED 2A-2_NM"/>
      <sheetName val="SCHED 2A-3_NM"/>
      <sheetName val="SCHED 2A-4_NM"/>
      <sheetName val="SCHED 2B-1_SB"/>
      <sheetName val="SCHED 2B-2_SB"/>
      <sheetName val="SCHED 2B-3_SB"/>
      <sheetName val="SCHED 2B-4_SB"/>
      <sheetName val="SCHEDULE 3A_NM"/>
      <sheetName val="SCHEDULE 3B_SB"/>
      <sheetName val="SCHEDULE 4"/>
      <sheetName val="SCHEDULE 5"/>
      <sheetName val="Sheet1"/>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row r="2">
          <cell r="B2" t="str">
            <v xml:space="preserve">SCHEDULED MAINTENANCE AND REPAIRS OF MV EQUIPMENT </v>
          </cell>
        </row>
      </sheetData>
      <sheetData sheetId="1">
        <row r="3">
          <cell r="B3" t="str">
            <v>CONTRACT REF. NO:</v>
          </cell>
          <cell r="G3" t="str">
            <v>Nelson Mandela Metro</v>
          </cell>
        </row>
        <row r="4">
          <cell r="B4" t="str">
            <v>ASSET TYPE:</v>
          </cell>
          <cell r="D4" t="str">
            <v>MEDIUM VOLTAGE EQUIPMENT</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H46"/>
  <sheetViews>
    <sheetView view="pageBreakPreview" zoomScale="80" zoomScaleNormal="100" zoomScaleSheetLayoutView="80" workbookViewId="0">
      <selection activeCell="D4" sqref="D4"/>
    </sheetView>
  </sheetViews>
  <sheetFormatPr defaultColWidth="9.140625" defaultRowHeight="14.25" x14ac:dyDescent="0.2"/>
  <cols>
    <col min="1" max="1" width="2.85546875" style="6" customWidth="1"/>
    <col min="2" max="2" width="13.28515625" style="6" customWidth="1"/>
    <col min="3" max="3" width="14.42578125" style="6" customWidth="1"/>
    <col min="4" max="4" width="48.85546875" style="6" customWidth="1"/>
    <col min="5" max="5" width="29" style="6" customWidth="1"/>
    <col min="6" max="6" width="31.140625" style="10" customWidth="1"/>
    <col min="7" max="7" width="17.28515625" style="6" bestFit="1" customWidth="1"/>
    <col min="8" max="16384" width="9.140625" style="6"/>
  </cols>
  <sheetData>
    <row r="2" spans="2:7" s="12" customFormat="1" x14ac:dyDescent="0.2">
      <c r="B2" s="2" t="s">
        <v>695</v>
      </c>
      <c r="C2" s="7"/>
      <c r="D2" s="2"/>
      <c r="E2" s="278"/>
      <c r="F2" s="278"/>
    </row>
    <row r="3" spans="2:7" ht="4.5" customHeight="1" x14ac:dyDescent="0.2">
      <c r="B3" s="2"/>
      <c r="C3" s="279"/>
      <c r="D3" s="279"/>
      <c r="E3" s="279"/>
      <c r="F3" s="7"/>
    </row>
    <row r="4" spans="2:7" ht="27.75" customHeight="1" x14ac:dyDescent="0.2">
      <c r="B4" s="277" t="str">
        <f>'SCHED 1A-1_NM'!B3</f>
        <v>CONTRACT REF. NO:</v>
      </c>
      <c r="C4" s="343"/>
      <c r="D4" s="277" t="s">
        <v>1072</v>
      </c>
      <c r="E4" s="277" t="s">
        <v>10</v>
      </c>
      <c r="F4" s="292" t="s">
        <v>626</v>
      </c>
      <c r="G4" s="292"/>
    </row>
    <row r="5" spans="2:7" ht="4.5" customHeight="1" x14ac:dyDescent="0.2">
      <c r="B5" s="344"/>
      <c r="C5" s="2"/>
      <c r="D5" s="2"/>
      <c r="E5" s="2"/>
      <c r="F5" s="7"/>
    </row>
    <row r="6" spans="2:7" x14ac:dyDescent="0.2">
      <c r="B6" s="356" t="str">
        <f>'SCHED 1A-1_NM'!B4</f>
        <v>ASSET TYPE:</v>
      </c>
      <c r="C6" s="357"/>
      <c r="D6" s="356" t="str">
        <f>'SCHED 1A-1_NM'!D4</f>
        <v>MV INSTALLATIONS</v>
      </c>
      <c r="E6" s="358"/>
      <c r="F6" s="358"/>
    </row>
    <row r="7" spans="2:7" ht="6" customHeight="1" thickBot="1" x14ac:dyDescent="0.25">
      <c r="B7" s="355"/>
      <c r="C7" s="355"/>
      <c r="D7" s="355"/>
      <c r="E7" s="355"/>
      <c r="F7" s="6"/>
    </row>
    <row r="8" spans="2:7" s="37" customFormat="1" ht="26.25" thickTop="1" x14ac:dyDescent="0.25">
      <c r="B8" s="285" t="s">
        <v>13</v>
      </c>
      <c r="C8" s="352" t="s">
        <v>0</v>
      </c>
      <c r="D8" s="353"/>
      <c r="E8" s="354"/>
      <c r="F8" s="286" t="s">
        <v>627</v>
      </c>
    </row>
    <row r="9" spans="2:7" s="9" customFormat="1" ht="20.25" customHeight="1" x14ac:dyDescent="0.25">
      <c r="B9" s="280"/>
      <c r="C9" s="281"/>
      <c r="D9" s="37"/>
      <c r="E9" s="282"/>
      <c r="F9" s="287"/>
    </row>
    <row r="10" spans="2:7" s="9" customFormat="1" ht="20.25" customHeight="1" x14ac:dyDescent="0.25">
      <c r="B10" s="53" t="s">
        <v>678</v>
      </c>
      <c r="C10" s="281" t="s">
        <v>630</v>
      </c>
      <c r="D10" s="37" t="str">
        <f>'SCHED 1A-1_NM'!D6</f>
        <v>FIXED CHARGE AND VALUE RELATED ITEMS APPLICABLE TO ALL WORK</v>
      </c>
      <c r="E10" s="282"/>
      <c r="F10" s="287"/>
    </row>
    <row r="11" spans="2:7" s="9" customFormat="1" ht="20.25" customHeight="1" x14ac:dyDescent="0.25">
      <c r="B11" s="53"/>
      <c r="C11" s="281"/>
      <c r="D11" s="37"/>
      <c r="E11" s="282"/>
      <c r="F11" s="287"/>
    </row>
    <row r="12" spans="2:7" s="9" customFormat="1" ht="20.25" customHeight="1" x14ac:dyDescent="0.25">
      <c r="B12" s="53" t="s">
        <v>679</v>
      </c>
      <c r="C12" s="281" t="s">
        <v>630</v>
      </c>
      <c r="D12" s="37" t="str">
        <f>'SCHED 1A-2_NM'!D6</f>
        <v>FIXED CHARGE AND VALUE RELATED ITEMS APPLICABLE TO ALL WORK (continued)</v>
      </c>
      <c r="E12" s="282"/>
      <c r="F12" s="287"/>
    </row>
    <row r="13" spans="2:7" s="9" customFormat="1" ht="20.25" customHeight="1" x14ac:dyDescent="0.25">
      <c r="B13" s="53"/>
      <c r="C13" s="281"/>
      <c r="D13" s="37"/>
      <c r="E13" s="282"/>
      <c r="F13" s="287"/>
    </row>
    <row r="14" spans="2:7" s="9" customFormat="1" ht="20.25" customHeight="1" x14ac:dyDescent="0.25">
      <c r="B14" s="53" t="s">
        <v>680</v>
      </c>
      <c r="C14" s="281" t="s">
        <v>630</v>
      </c>
      <c r="D14" s="37" t="str">
        <f>'SCHED 1A-3_NM'!D6</f>
        <v>FIXED CHARGE AND VALUE RELATED ITEMS APPLICABLE TO ALL WORK (continued)</v>
      </c>
      <c r="E14" s="282"/>
      <c r="F14" s="287"/>
    </row>
    <row r="15" spans="2:7" s="9" customFormat="1" ht="20.25" customHeight="1" x14ac:dyDescent="0.25">
      <c r="B15" s="53"/>
      <c r="C15" s="281"/>
      <c r="D15" s="37"/>
      <c r="E15" s="282"/>
      <c r="F15" s="287"/>
    </row>
    <row r="16" spans="2:7" s="9" customFormat="1" ht="20.25" customHeight="1" x14ac:dyDescent="0.25">
      <c r="B16" s="53" t="s">
        <v>681</v>
      </c>
      <c r="C16" s="281" t="s">
        <v>630</v>
      </c>
      <c r="D16" s="37" t="str">
        <f>'SCHED 1A-4_NM'!D6</f>
        <v>FIXED CHARGE AND VALUE RELATED ITEMS APPLICABLE TO ALL WORK</v>
      </c>
      <c r="E16" s="282"/>
      <c r="F16" s="287"/>
    </row>
    <row r="17" spans="2:7" s="9" customFormat="1" ht="20.25" customHeight="1" x14ac:dyDescent="0.25">
      <c r="B17" s="53"/>
      <c r="C17" s="281"/>
      <c r="D17" s="37"/>
      <c r="E17" s="282"/>
      <c r="F17" s="287"/>
    </row>
    <row r="18" spans="2:7" s="9" customFormat="1" ht="20.25" customHeight="1" x14ac:dyDescent="0.25">
      <c r="B18" s="53" t="s">
        <v>682</v>
      </c>
      <c r="C18" s="281" t="s">
        <v>631</v>
      </c>
      <c r="D18" s="37" t="str">
        <f>'SCHED 1B-1_SB '!D6</f>
        <v xml:space="preserve">FIXED CHARGE AND VALUE RELATED ITEMS APPLICABLE TO ALL WORK </v>
      </c>
      <c r="E18" s="282"/>
      <c r="F18" s="287"/>
    </row>
    <row r="19" spans="2:7" s="9" customFormat="1" ht="20.25" customHeight="1" x14ac:dyDescent="0.25">
      <c r="B19" s="53"/>
      <c r="C19" s="281"/>
      <c r="D19" s="37"/>
      <c r="E19" s="282"/>
      <c r="F19" s="287"/>
    </row>
    <row r="20" spans="2:7" s="9" customFormat="1" ht="20.25" customHeight="1" x14ac:dyDescent="0.25">
      <c r="B20" s="53" t="s">
        <v>683</v>
      </c>
      <c r="C20" s="281" t="s">
        <v>631</v>
      </c>
      <c r="D20" s="37" t="str">
        <f>'SCHED 1B-2_SB'!D6</f>
        <v>FIXED CHARGE AND VALUE RELATED ITEMS APPLICABLE TO ALL WORK (continued)</v>
      </c>
      <c r="E20" s="282"/>
      <c r="F20" s="287"/>
    </row>
    <row r="21" spans="2:7" s="9" customFormat="1" ht="20.25" customHeight="1" x14ac:dyDescent="0.25">
      <c r="B21" s="53"/>
      <c r="C21" s="281"/>
      <c r="D21" s="37"/>
      <c r="E21" s="282"/>
      <c r="F21" s="287"/>
    </row>
    <row r="22" spans="2:7" s="9" customFormat="1" ht="20.25" customHeight="1" x14ac:dyDescent="0.25">
      <c r="B22" s="53" t="s">
        <v>684</v>
      </c>
      <c r="C22" s="281" t="s">
        <v>631</v>
      </c>
      <c r="D22" s="37" t="str">
        <f>'SCHED 1B-3_SB'!D6</f>
        <v>FIXED CHARGE AND VALUE RELATED ITEMS APPLICABLE TO ALL WORK (continued)</v>
      </c>
      <c r="E22" s="282"/>
      <c r="F22" s="287"/>
    </row>
    <row r="23" spans="2:7" s="9" customFormat="1" ht="20.25" customHeight="1" x14ac:dyDescent="0.25">
      <c r="B23" s="53"/>
      <c r="C23" s="281"/>
      <c r="D23" s="37"/>
      <c r="E23" s="282"/>
      <c r="F23" s="287"/>
    </row>
    <row r="24" spans="2:7" s="9" customFormat="1" ht="20.25" customHeight="1" x14ac:dyDescent="0.25">
      <c r="B24" s="53" t="s">
        <v>685</v>
      </c>
      <c r="C24" s="281" t="s">
        <v>631</v>
      </c>
      <c r="D24" s="37" t="str">
        <f>'SCHED 1B-4_SB'!D6</f>
        <v xml:space="preserve">FIXED CHARGE AND VALUE RELATED ITEMS APPLICABLE TO ALL WORK </v>
      </c>
      <c r="E24" s="282"/>
      <c r="F24" s="287"/>
    </row>
    <row r="25" spans="2:7" s="9" customFormat="1" ht="20.25" customHeight="1" x14ac:dyDescent="0.25">
      <c r="B25" s="53"/>
      <c r="C25" s="281"/>
      <c r="D25" s="37"/>
      <c r="E25" s="282"/>
      <c r="F25" s="287"/>
    </row>
    <row r="26" spans="2:7" s="9" customFormat="1" ht="20.25" customHeight="1" x14ac:dyDescent="0.25">
      <c r="B26" s="53" t="s">
        <v>686</v>
      </c>
      <c r="C26" s="281" t="s">
        <v>630</v>
      </c>
      <c r="D26" s="37" t="str">
        <f>'SCHED 2A-1_NM'!D6</f>
        <v xml:space="preserve">FUNCTIONAL REPAIR SCHEDULE </v>
      </c>
      <c r="E26" s="54"/>
      <c r="F26" s="287"/>
    </row>
    <row r="27" spans="2:7" s="9" customFormat="1" ht="20.25" customHeight="1" x14ac:dyDescent="0.25">
      <c r="B27" s="53"/>
      <c r="C27" s="281"/>
      <c r="D27" s="37"/>
      <c r="E27" s="54"/>
      <c r="F27" s="287"/>
    </row>
    <row r="28" spans="2:7" s="9" customFormat="1" ht="20.25" customHeight="1" x14ac:dyDescent="0.25">
      <c r="B28" s="53" t="s">
        <v>687</v>
      </c>
      <c r="C28" s="281" t="s">
        <v>630</v>
      </c>
      <c r="D28" s="37" t="str">
        <f>'SCHED 2A-2_NM'!D6</f>
        <v>FUNCTIONAL REPAIR SCHEDULE (continued)</v>
      </c>
      <c r="E28" s="54"/>
      <c r="F28" s="287"/>
    </row>
    <row r="29" spans="2:7" s="9" customFormat="1" ht="20.25" customHeight="1" x14ac:dyDescent="0.25">
      <c r="B29" s="53"/>
      <c r="C29" s="281"/>
      <c r="D29" s="37"/>
      <c r="E29" s="54"/>
      <c r="F29" s="287"/>
    </row>
    <row r="30" spans="2:7" s="9" customFormat="1" ht="20.25" customHeight="1" x14ac:dyDescent="0.25">
      <c r="B30" s="53" t="s">
        <v>688</v>
      </c>
      <c r="C30" s="281" t="s">
        <v>631</v>
      </c>
      <c r="D30" s="37" t="str">
        <f>'SCHED 2B-1_SB'!D6</f>
        <v xml:space="preserve">FUNCTIONAL REPAIR SCHEDULE </v>
      </c>
      <c r="E30" s="54"/>
      <c r="F30" s="287"/>
    </row>
    <row r="31" spans="2:7" s="9" customFormat="1" ht="20.25" customHeight="1" x14ac:dyDescent="0.25">
      <c r="B31" s="53"/>
      <c r="C31" s="281"/>
      <c r="D31" s="37"/>
      <c r="E31" s="54"/>
      <c r="F31" s="287"/>
    </row>
    <row r="32" spans="2:7" s="9" customFormat="1" ht="20.25" customHeight="1" x14ac:dyDescent="0.25">
      <c r="B32" s="53" t="s">
        <v>689</v>
      </c>
      <c r="C32" s="281" t="s">
        <v>631</v>
      </c>
      <c r="D32" s="37" t="str">
        <f>'SCHED 2B-2_SB'!D6</f>
        <v>FUNCTIONAL REPAIR SCHEDULE (continued)</v>
      </c>
      <c r="E32" s="54"/>
      <c r="F32" s="287"/>
      <c r="G32" s="342"/>
    </row>
    <row r="33" spans="2:8" s="9" customFormat="1" ht="20.25" customHeight="1" x14ac:dyDescent="0.25">
      <c r="B33" s="53"/>
      <c r="C33" s="281"/>
      <c r="D33" s="37"/>
      <c r="E33" s="54"/>
      <c r="F33" s="287"/>
    </row>
    <row r="34" spans="2:8" s="9" customFormat="1" ht="20.25" customHeight="1" x14ac:dyDescent="0.25">
      <c r="B34" s="53" t="s">
        <v>25</v>
      </c>
      <c r="C34" s="281" t="s">
        <v>630</v>
      </c>
      <c r="D34" s="37" t="str">
        <f>'SCHEDULE 3A_NM'!D6</f>
        <v>MAINTENANCE SERVICE SCHEDULE</v>
      </c>
      <c r="E34" s="54"/>
      <c r="F34" s="287"/>
      <c r="G34" s="338"/>
    </row>
    <row r="35" spans="2:8" s="9" customFormat="1" ht="20.25" customHeight="1" x14ac:dyDescent="0.25">
      <c r="B35" s="53"/>
      <c r="C35" s="281"/>
      <c r="D35" s="37"/>
      <c r="E35" s="54"/>
      <c r="F35" s="287"/>
    </row>
    <row r="36" spans="2:8" s="9" customFormat="1" ht="20.25" customHeight="1" x14ac:dyDescent="0.25">
      <c r="B36" s="53" t="s">
        <v>26</v>
      </c>
      <c r="C36" s="281" t="s">
        <v>631</v>
      </c>
      <c r="D36" s="37" t="str">
        <f>'SCHEDULE 3B_SB'!D5</f>
        <v>MAINTENANCE SERVICE SCHEDULE</v>
      </c>
      <c r="E36" s="54"/>
      <c r="F36" s="287"/>
      <c r="G36" s="342"/>
      <c r="H36" s="338"/>
    </row>
    <row r="37" spans="2:8" s="9" customFormat="1" ht="20.25" customHeight="1" x14ac:dyDescent="0.25">
      <c r="B37" s="53"/>
      <c r="C37" s="281"/>
      <c r="D37" s="37"/>
      <c r="E37" s="54"/>
      <c r="F37" s="287"/>
    </row>
    <row r="38" spans="2:8" s="9" customFormat="1" ht="20.25" customHeight="1" x14ac:dyDescent="0.25">
      <c r="B38" s="53">
        <v>4</v>
      </c>
      <c r="C38" s="281" t="str">
        <f>'SCHEDULE 4'!D6</f>
        <v xml:space="preserve">TERM REPAIRS SUBJECT TO APPROVAL OF QUOTATION OF THE WORKS </v>
      </c>
      <c r="D38" s="37"/>
      <c r="E38" s="54"/>
      <c r="F38" s="288"/>
      <c r="G38" s="338"/>
    </row>
    <row r="39" spans="2:8" s="9" customFormat="1" ht="20.25" customHeight="1" x14ac:dyDescent="0.25">
      <c r="B39" s="53"/>
      <c r="C39" s="281"/>
      <c r="D39" s="37"/>
      <c r="E39" s="54"/>
      <c r="F39" s="287"/>
    </row>
    <row r="40" spans="2:8" s="9" customFormat="1" ht="20.25" customHeight="1" x14ac:dyDescent="0.25">
      <c r="B40" s="53"/>
      <c r="C40" s="359"/>
      <c r="D40" s="360"/>
      <c r="E40" s="361"/>
      <c r="F40" s="288"/>
    </row>
    <row r="41" spans="2:8" s="9" customFormat="1" ht="20.25" customHeight="1" thickBot="1" x14ac:dyDescent="0.3">
      <c r="B41" s="53"/>
      <c r="C41" s="283"/>
      <c r="D41" s="284"/>
      <c r="E41" s="55"/>
      <c r="F41" s="289"/>
    </row>
    <row r="42" spans="2:8" s="9" customFormat="1" ht="24.95" customHeight="1" thickTop="1" x14ac:dyDescent="0.25">
      <c r="B42" s="362" t="s">
        <v>629</v>
      </c>
      <c r="C42" s="363"/>
      <c r="D42" s="363"/>
      <c r="E42" s="364"/>
      <c r="F42" s="290"/>
    </row>
    <row r="43" spans="2:8" s="9" customFormat="1" ht="24.95" customHeight="1" thickBot="1" x14ac:dyDescent="0.3">
      <c r="B43" s="365" t="s">
        <v>42</v>
      </c>
      <c r="C43" s="366"/>
      <c r="D43" s="366"/>
      <c r="E43" s="367"/>
      <c r="F43" s="291"/>
    </row>
    <row r="44" spans="2:8" s="9" customFormat="1" ht="24.95" customHeight="1" thickTop="1" thickBot="1" x14ac:dyDescent="0.25">
      <c r="B44" s="349" t="s">
        <v>628</v>
      </c>
      <c r="C44" s="350"/>
      <c r="D44" s="350"/>
      <c r="E44" s="351"/>
      <c r="F44" s="86"/>
    </row>
    <row r="45" spans="2:8" s="12" customFormat="1" ht="15" thickTop="1" x14ac:dyDescent="0.2">
      <c r="F45" s="10"/>
    </row>
    <row r="46" spans="2:8" x14ac:dyDescent="0.2">
      <c r="B46" s="12"/>
    </row>
  </sheetData>
  <mergeCells count="8">
    <mergeCell ref="B44:E44"/>
    <mergeCell ref="C8:E8"/>
    <mergeCell ref="B7:E7"/>
    <mergeCell ref="B6:C6"/>
    <mergeCell ref="D6:F6"/>
    <mergeCell ref="C40:E40"/>
    <mergeCell ref="B42:E42"/>
    <mergeCell ref="B43:E43"/>
  </mergeCells>
  <phoneticPr fontId="32" type="noConversion"/>
  <pageMargins left="0.51181102362204722" right="0.51181102362204722" top="0.55118110236220474" bottom="0.35433070866141736" header="0.31496062992125984" footer="0.31496062992125984"/>
  <pageSetup paperSize="9" scale="65" orientation="portrait" r:id="rId1"/>
  <headerFooter>
    <oddFooter>&amp;R&amp;"Arial,Regular"&amp;P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P77"/>
  <sheetViews>
    <sheetView view="pageBreakPreview" topLeftCell="A43" zoomScaleNormal="70" zoomScaleSheetLayoutView="10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5.7109375" style="6" customWidth="1"/>
    <col min="8" max="8" width="18.140625" style="6" customWidth="1"/>
    <col min="9" max="16384" width="9.140625" style="6"/>
  </cols>
  <sheetData>
    <row r="1" spans="2:16" ht="18" x14ac:dyDescent="0.25">
      <c r="B1" s="2"/>
      <c r="C1" s="2"/>
      <c r="D1" s="8"/>
      <c r="E1" s="1"/>
      <c r="F1" s="1"/>
      <c r="G1" s="7"/>
    </row>
    <row r="2" spans="2:16" s="12" customFormat="1" ht="18" customHeight="1" x14ac:dyDescent="0.25">
      <c r="B2" s="2" t="str">
        <f>SUMMARY!B2</f>
        <v xml:space="preserve">ECDOH GENERAL ELECTRICAL MV MAINTENANCE AND REPAIR CONTRACT </v>
      </c>
      <c r="D2" s="2"/>
      <c r="E2" s="3"/>
      <c r="F2" s="3"/>
      <c r="G2" s="7"/>
    </row>
    <row r="3" spans="2:16" ht="15" customHeight="1" x14ac:dyDescent="0.25">
      <c r="B3" s="2" t="s">
        <v>9</v>
      </c>
      <c r="D3" s="345" t="str">
        <f>+SUMMARY!D4</f>
        <v>SCMU3-24/25-0461-HO</v>
      </c>
      <c r="E3" s="368" t="s">
        <v>10</v>
      </c>
      <c r="F3" s="369"/>
      <c r="G3" s="276" t="s">
        <v>37</v>
      </c>
    </row>
    <row r="4" spans="2:16" ht="15" customHeight="1" x14ac:dyDescent="0.2">
      <c r="B4" s="2" t="s">
        <v>8</v>
      </c>
      <c r="D4" s="2" t="s">
        <v>696</v>
      </c>
      <c r="E4" s="2"/>
      <c r="F4" s="2"/>
      <c r="G4" s="7"/>
    </row>
    <row r="5" spans="2:16" x14ac:dyDescent="0.2">
      <c r="B5" s="2"/>
      <c r="C5" s="2"/>
      <c r="E5" s="2"/>
      <c r="F5" s="2"/>
      <c r="G5" s="7"/>
    </row>
    <row r="6" spans="2:16" s="4" customFormat="1" ht="15" customHeight="1" x14ac:dyDescent="0.2">
      <c r="B6" s="4" t="s">
        <v>635</v>
      </c>
      <c r="D6" s="4" t="s">
        <v>11</v>
      </c>
    </row>
    <row r="7" spans="2:16" ht="6" customHeight="1" thickBot="1" x14ac:dyDescent="0.25">
      <c r="B7" s="5"/>
      <c r="C7" s="5"/>
      <c r="D7" s="5"/>
      <c r="E7" s="5"/>
      <c r="F7" s="5"/>
      <c r="G7" s="7"/>
    </row>
    <row r="8" spans="2:16" s="9" customFormat="1" ht="39" customHeight="1" thickBot="1" x14ac:dyDescent="0.3">
      <c r="B8" s="11" t="s">
        <v>12</v>
      </c>
      <c r="C8" s="11" t="s">
        <v>6</v>
      </c>
      <c r="D8" s="11" t="s">
        <v>0</v>
      </c>
      <c r="E8" s="11" t="s">
        <v>1</v>
      </c>
      <c r="F8" s="11" t="s">
        <v>4</v>
      </c>
      <c r="G8" s="11" t="s">
        <v>2</v>
      </c>
      <c r="H8" s="11" t="s">
        <v>5</v>
      </c>
    </row>
    <row r="9" spans="2:16" s="9" customFormat="1" ht="72.75" customHeight="1" x14ac:dyDescent="0.25">
      <c r="B9" s="29" t="s">
        <v>678</v>
      </c>
      <c r="C9" s="29" t="s">
        <v>14</v>
      </c>
      <c r="D9" s="295" t="s">
        <v>1037</v>
      </c>
      <c r="E9" s="82"/>
      <c r="F9" s="82"/>
      <c r="G9" s="83"/>
      <c r="H9" s="341"/>
    </row>
    <row r="10" spans="2:16" s="9" customFormat="1" ht="20.25" customHeight="1" x14ac:dyDescent="0.25">
      <c r="B10" s="19" t="s">
        <v>703</v>
      </c>
      <c r="C10" s="19"/>
      <c r="D10" s="337" t="s">
        <v>29</v>
      </c>
      <c r="E10" s="19"/>
      <c r="F10" s="19"/>
      <c r="G10" s="68"/>
      <c r="H10" s="23"/>
    </row>
    <row r="11" spans="2:16" s="9" customFormat="1" ht="20.25" customHeight="1" x14ac:dyDescent="0.25">
      <c r="B11" s="19" t="s">
        <v>916</v>
      </c>
      <c r="C11" s="19"/>
      <c r="D11" s="275" t="s">
        <v>836</v>
      </c>
      <c r="E11" s="19" t="s">
        <v>36</v>
      </c>
      <c r="F11" s="19">
        <v>6</v>
      </c>
      <c r="G11" s="68"/>
      <c r="H11" s="23"/>
      <c r="I11" s="91"/>
      <c r="J11" s="91"/>
      <c r="K11" s="91"/>
      <c r="L11" s="91"/>
      <c r="M11" s="91"/>
      <c r="N11" s="91"/>
      <c r="O11" s="91"/>
      <c r="P11" s="91"/>
    </row>
    <row r="12" spans="2:16" s="9" customFormat="1" ht="20.25" customHeight="1" x14ac:dyDescent="0.25">
      <c r="B12" s="19" t="s">
        <v>934</v>
      </c>
      <c r="C12" s="19"/>
      <c r="D12" s="275" t="s">
        <v>839</v>
      </c>
      <c r="E12" s="19" t="s">
        <v>36</v>
      </c>
      <c r="F12" s="19">
        <v>18</v>
      </c>
      <c r="G12" s="68"/>
      <c r="H12" s="23"/>
      <c r="I12" s="91"/>
      <c r="J12" s="91"/>
      <c r="K12" s="91"/>
      <c r="L12" s="91"/>
      <c r="M12" s="91"/>
      <c r="N12" s="91"/>
      <c r="O12" s="91"/>
      <c r="P12" s="91"/>
    </row>
    <row r="13" spans="2:16" s="9" customFormat="1" ht="20.25" customHeight="1" x14ac:dyDescent="0.25">
      <c r="B13" s="19" t="s">
        <v>917</v>
      </c>
      <c r="C13" s="19"/>
      <c r="D13" s="275" t="s">
        <v>835</v>
      </c>
      <c r="E13" s="19" t="s">
        <v>36</v>
      </c>
      <c r="F13" s="19">
        <v>3</v>
      </c>
      <c r="G13" s="68"/>
      <c r="H13" s="23"/>
      <c r="I13" s="91"/>
      <c r="J13" s="91"/>
      <c r="K13" s="91"/>
      <c r="L13" s="91"/>
      <c r="M13" s="91"/>
      <c r="N13" s="91"/>
      <c r="O13" s="91"/>
      <c r="P13" s="91"/>
    </row>
    <row r="14" spans="2:16" s="9" customFormat="1" ht="20.25" customHeight="1" x14ac:dyDescent="0.25">
      <c r="B14" s="19" t="s">
        <v>704</v>
      </c>
      <c r="C14" s="19"/>
      <c r="D14" s="337" t="s">
        <v>30</v>
      </c>
      <c r="E14" s="19"/>
      <c r="F14" s="19"/>
      <c r="G14" s="68"/>
      <c r="H14" s="23"/>
    </row>
    <row r="15" spans="2:16" s="9" customFormat="1" ht="20.25" customHeight="1" x14ac:dyDescent="0.25">
      <c r="B15" s="19" t="s">
        <v>927</v>
      </c>
      <c r="C15" s="19"/>
      <c r="D15" s="275" t="s">
        <v>911</v>
      </c>
      <c r="E15" s="19" t="s">
        <v>36</v>
      </c>
      <c r="F15" s="19">
        <v>2</v>
      </c>
      <c r="G15" s="68"/>
      <c r="H15" s="23"/>
      <c r="I15" s="91"/>
      <c r="J15" s="91"/>
      <c r="K15" s="91"/>
      <c r="L15" s="91"/>
      <c r="M15" s="91"/>
      <c r="N15" s="91"/>
      <c r="O15" s="91"/>
      <c r="P15" s="91"/>
    </row>
    <row r="16" spans="2:16" s="9" customFormat="1" ht="20.25" customHeight="1" x14ac:dyDescent="0.25">
      <c r="B16" s="19" t="s">
        <v>928</v>
      </c>
      <c r="C16" s="19"/>
      <c r="D16" s="275" t="s">
        <v>912</v>
      </c>
      <c r="E16" s="19" t="s">
        <v>36</v>
      </c>
      <c r="F16" s="19">
        <v>2</v>
      </c>
      <c r="G16" s="68"/>
      <c r="H16" s="23"/>
      <c r="I16" s="91"/>
      <c r="J16" s="91"/>
      <c r="K16" s="91"/>
      <c r="L16" s="91"/>
      <c r="M16" s="91"/>
      <c r="N16" s="91"/>
      <c r="O16" s="91"/>
      <c r="P16" s="91"/>
    </row>
    <row r="17" spans="2:16" s="9" customFormat="1" ht="20.25" customHeight="1" x14ac:dyDescent="0.25">
      <c r="B17" s="19" t="s">
        <v>929</v>
      </c>
      <c r="C17" s="19"/>
      <c r="D17" s="275" t="s">
        <v>913</v>
      </c>
      <c r="E17" s="19" t="s">
        <v>36</v>
      </c>
      <c r="F17" s="19">
        <v>2</v>
      </c>
      <c r="G17" s="68"/>
      <c r="H17" s="23"/>
      <c r="I17" s="91"/>
      <c r="J17" s="91"/>
      <c r="K17" s="91"/>
      <c r="L17" s="91"/>
      <c r="M17" s="91"/>
      <c r="N17" s="91"/>
      <c r="O17" s="91"/>
      <c r="P17" s="91"/>
    </row>
    <row r="18" spans="2:16" s="9" customFormat="1" ht="20.25" customHeight="1" x14ac:dyDescent="0.25">
      <c r="B18" s="19" t="s">
        <v>930</v>
      </c>
      <c r="C18" s="19"/>
      <c r="D18" s="275" t="s">
        <v>914</v>
      </c>
      <c r="E18" s="19" t="s">
        <v>36</v>
      </c>
      <c r="F18" s="19">
        <v>2</v>
      </c>
      <c r="G18" s="68"/>
      <c r="H18" s="23"/>
      <c r="I18" s="91"/>
      <c r="J18" s="91"/>
      <c r="K18" s="91"/>
      <c r="L18" s="91"/>
      <c r="M18" s="91"/>
      <c r="N18" s="91"/>
      <c r="O18" s="91"/>
      <c r="P18" s="91"/>
    </row>
    <row r="19" spans="2:16" s="9" customFormat="1" ht="20.25" customHeight="1" x14ac:dyDescent="0.25">
      <c r="B19" s="19" t="s">
        <v>931</v>
      </c>
      <c r="C19" s="19"/>
      <c r="D19" s="275" t="s">
        <v>833</v>
      </c>
      <c r="E19" s="19" t="s">
        <v>36</v>
      </c>
      <c r="F19" s="19">
        <v>2</v>
      </c>
      <c r="G19" s="68"/>
      <c r="H19" s="23"/>
      <c r="I19" s="91"/>
      <c r="J19" s="91"/>
      <c r="K19" s="91"/>
      <c r="L19" s="91"/>
      <c r="M19" s="91"/>
      <c r="N19" s="91"/>
      <c r="O19" s="91"/>
      <c r="P19" s="91"/>
    </row>
    <row r="20" spans="2:16" s="9" customFormat="1" ht="20.25" customHeight="1" x14ac:dyDescent="0.25">
      <c r="B20" s="19" t="s">
        <v>932</v>
      </c>
      <c r="C20" s="19"/>
      <c r="D20" s="275" t="s">
        <v>839</v>
      </c>
      <c r="E20" s="19" t="s">
        <v>36</v>
      </c>
      <c r="F20" s="19">
        <v>11</v>
      </c>
      <c r="G20" s="68"/>
      <c r="H20" s="23"/>
      <c r="I20" s="91"/>
      <c r="J20" s="91"/>
      <c r="K20" s="91"/>
      <c r="L20" s="91"/>
      <c r="M20" s="91"/>
      <c r="N20" s="91"/>
      <c r="O20" s="91"/>
      <c r="P20" s="91"/>
    </row>
    <row r="21" spans="2:16" s="9" customFormat="1" ht="20.25" customHeight="1" x14ac:dyDescent="0.25">
      <c r="B21" s="19" t="s">
        <v>933</v>
      </c>
      <c r="C21" s="19"/>
      <c r="D21" s="275" t="s">
        <v>835</v>
      </c>
      <c r="E21" s="19" t="s">
        <v>36</v>
      </c>
      <c r="F21" s="19">
        <v>2</v>
      </c>
      <c r="G21" s="68"/>
      <c r="H21" s="23"/>
      <c r="I21" s="91"/>
      <c r="J21" s="91"/>
      <c r="K21" s="91"/>
      <c r="L21" s="91"/>
      <c r="M21" s="91"/>
      <c r="N21" s="91"/>
      <c r="O21" s="91"/>
      <c r="P21" s="91"/>
    </row>
    <row r="22" spans="2:16" s="9" customFormat="1" ht="20.25" customHeight="1" x14ac:dyDescent="0.25">
      <c r="B22" s="19" t="s">
        <v>705</v>
      </c>
      <c r="C22" s="19"/>
      <c r="D22" s="337" t="s">
        <v>31</v>
      </c>
      <c r="E22" s="19"/>
      <c r="F22" s="19"/>
      <c r="G22" s="68"/>
      <c r="H22" s="23"/>
    </row>
    <row r="23" spans="2:16" s="9" customFormat="1" ht="20.25" customHeight="1" x14ac:dyDescent="0.25">
      <c r="B23" s="19" t="s">
        <v>922</v>
      </c>
      <c r="C23" s="19"/>
      <c r="D23" s="275" t="s">
        <v>833</v>
      </c>
      <c r="E23" s="19" t="s">
        <v>36</v>
      </c>
      <c r="F23" s="19">
        <v>5</v>
      </c>
      <c r="G23" s="68"/>
      <c r="H23" s="23"/>
      <c r="I23" s="91"/>
      <c r="J23" s="91"/>
      <c r="K23" s="91"/>
      <c r="L23" s="91"/>
      <c r="M23" s="91"/>
      <c r="N23" s="91"/>
      <c r="O23" s="91"/>
      <c r="P23" s="91"/>
    </row>
    <row r="24" spans="2:16" s="9" customFormat="1" ht="20.25" customHeight="1" x14ac:dyDescent="0.25">
      <c r="B24" s="19" t="s">
        <v>923</v>
      </c>
      <c r="C24" s="19"/>
      <c r="D24" s="275" t="s">
        <v>915</v>
      </c>
      <c r="E24" s="19" t="s">
        <v>36</v>
      </c>
      <c r="F24" s="19">
        <v>1</v>
      </c>
      <c r="G24" s="68"/>
      <c r="H24" s="23"/>
      <c r="I24" s="91"/>
      <c r="J24" s="91"/>
      <c r="K24" s="91"/>
      <c r="L24" s="91"/>
      <c r="M24" s="91"/>
      <c r="N24" s="91"/>
      <c r="O24" s="91"/>
      <c r="P24" s="91"/>
    </row>
    <row r="25" spans="2:16" s="9" customFormat="1" ht="20.25" customHeight="1" x14ac:dyDescent="0.25">
      <c r="B25" s="19" t="s">
        <v>924</v>
      </c>
      <c r="C25" s="19"/>
      <c r="D25" s="275" t="s">
        <v>837</v>
      </c>
      <c r="E25" s="19" t="s">
        <v>36</v>
      </c>
      <c r="F25" s="19">
        <v>9</v>
      </c>
      <c r="G25" s="68"/>
      <c r="H25" s="23"/>
      <c r="I25" s="91"/>
      <c r="J25" s="91"/>
      <c r="K25" s="91"/>
      <c r="L25" s="91"/>
      <c r="M25" s="91"/>
      <c r="N25" s="91"/>
      <c r="O25" s="91"/>
      <c r="P25" s="91"/>
    </row>
    <row r="26" spans="2:16" s="9" customFormat="1" ht="20.25" customHeight="1" x14ac:dyDescent="0.25">
      <c r="B26" s="19" t="s">
        <v>925</v>
      </c>
      <c r="C26" s="19"/>
      <c r="D26" s="275" t="s">
        <v>839</v>
      </c>
      <c r="E26" s="19" t="s">
        <v>36</v>
      </c>
      <c r="F26" s="19">
        <v>8</v>
      </c>
      <c r="G26" s="68"/>
      <c r="H26" s="23"/>
      <c r="I26" s="91"/>
      <c r="J26" s="91"/>
      <c r="K26" s="91"/>
      <c r="L26" s="91"/>
      <c r="M26" s="91"/>
      <c r="N26" s="91"/>
      <c r="O26" s="91"/>
      <c r="P26" s="91"/>
    </row>
    <row r="27" spans="2:16" s="9" customFormat="1" ht="20.25" customHeight="1" x14ac:dyDescent="0.25">
      <c r="B27" s="19" t="s">
        <v>926</v>
      </c>
      <c r="C27" s="19"/>
      <c r="D27" s="275" t="s">
        <v>838</v>
      </c>
      <c r="E27" s="19" t="s">
        <v>36</v>
      </c>
      <c r="F27" s="19">
        <v>2</v>
      </c>
      <c r="G27" s="68"/>
      <c r="H27" s="23"/>
      <c r="I27" s="91"/>
      <c r="J27" s="91"/>
      <c r="K27" s="91"/>
      <c r="L27" s="91"/>
      <c r="M27" s="91"/>
      <c r="N27" s="91"/>
      <c r="O27" s="91"/>
      <c r="P27" s="91"/>
    </row>
    <row r="28" spans="2:16" s="9" customFormat="1" ht="20.25" customHeight="1" x14ac:dyDescent="0.25">
      <c r="B28" s="19" t="s">
        <v>706</v>
      </c>
      <c r="C28" s="19"/>
      <c r="D28" s="337" t="s">
        <v>32</v>
      </c>
      <c r="E28" s="19"/>
      <c r="F28" s="19"/>
      <c r="G28" s="68"/>
      <c r="H28" s="23"/>
    </row>
    <row r="29" spans="2:16" s="9" customFormat="1" ht="20.25" customHeight="1" x14ac:dyDescent="0.25">
      <c r="B29" s="19" t="s">
        <v>919</v>
      </c>
      <c r="C29" s="19"/>
      <c r="D29" s="275" t="s">
        <v>833</v>
      </c>
      <c r="E29" s="19" t="s">
        <v>36</v>
      </c>
      <c r="F29" s="19">
        <v>1</v>
      </c>
      <c r="G29" s="68"/>
      <c r="H29" s="23"/>
      <c r="I29" s="91"/>
      <c r="J29" s="91"/>
      <c r="K29" s="91"/>
      <c r="L29" s="91"/>
      <c r="M29" s="91"/>
      <c r="N29" s="91"/>
      <c r="O29" s="91"/>
      <c r="P29" s="91"/>
    </row>
    <row r="30" spans="2:16" s="9" customFormat="1" ht="20.25" customHeight="1" x14ac:dyDescent="0.25">
      <c r="B30" s="19" t="s">
        <v>920</v>
      </c>
      <c r="C30" s="19"/>
      <c r="D30" s="275" t="s">
        <v>839</v>
      </c>
      <c r="E30" s="19" t="s">
        <v>36</v>
      </c>
      <c r="F30" s="19">
        <v>8</v>
      </c>
      <c r="G30" s="68"/>
      <c r="H30" s="23"/>
      <c r="I30" s="91"/>
      <c r="J30" s="91"/>
      <c r="K30" s="91"/>
      <c r="L30" s="91"/>
      <c r="M30" s="91"/>
      <c r="N30" s="91"/>
      <c r="O30" s="91"/>
      <c r="P30" s="91"/>
    </row>
    <row r="31" spans="2:16" s="9" customFormat="1" ht="20.25" customHeight="1" x14ac:dyDescent="0.25">
      <c r="B31" s="19" t="s">
        <v>921</v>
      </c>
      <c r="C31" s="19"/>
      <c r="D31" s="275" t="s">
        <v>838</v>
      </c>
      <c r="E31" s="19" t="s">
        <v>36</v>
      </c>
      <c r="F31" s="19">
        <v>1</v>
      </c>
      <c r="G31" s="68"/>
      <c r="H31" s="23"/>
      <c r="I31" s="91"/>
      <c r="J31" s="91"/>
      <c r="K31" s="91"/>
      <c r="L31" s="91"/>
      <c r="M31" s="91"/>
      <c r="N31" s="91"/>
      <c r="O31" s="91"/>
      <c r="P31" s="91"/>
    </row>
    <row r="32" spans="2:16" s="9" customFormat="1" ht="20.25" customHeight="1" x14ac:dyDescent="0.25">
      <c r="B32" s="19" t="s">
        <v>707</v>
      </c>
      <c r="C32" s="19"/>
      <c r="D32" s="337" t="s">
        <v>702</v>
      </c>
      <c r="E32" s="19"/>
      <c r="F32" s="19"/>
      <c r="G32" s="68"/>
      <c r="H32" s="23"/>
    </row>
    <row r="33" spans="2:16" s="9" customFormat="1" ht="20.25" customHeight="1" x14ac:dyDescent="0.25">
      <c r="B33" s="19" t="s">
        <v>918</v>
      </c>
      <c r="C33" s="19"/>
      <c r="D33" s="275" t="s">
        <v>839</v>
      </c>
      <c r="E33" s="19" t="s">
        <v>36</v>
      </c>
      <c r="F33" s="19">
        <v>8</v>
      </c>
      <c r="G33" s="68"/>
      <c r="H33" s="23"/>
      <c r="I33" s="91"/>
      <c r="J33" s="91"/>
      <c r="K33" s="91"/>
      <c r="L33" s="91"/>
      <c r="M33" s="91"/>
      <c r="N33" s="91"/>
      <c r="O33" s="91"/>
      <c r="P33" s="91"/>
    </row>
    <row r="34" spans="2:16" s="9" customFormat="1" ht="20.25" customHeight="1" x14ac:dyDescent="0.25">
      <c r="B34" s="19"/>
      <c r="C34" s="19"/>
      <c r="D34" s="220"/>
      <c r="E34" s="19"/>
      <c r="F34" s="19"/>
      <c r="G34" s="68"/>
      <c r="H34" s="23"/>
    </row>
    <row r="35" spans="2:16" s="9" customFormat="1" ht="20.25" customHeight="1" x14ac:dyDescent="0.25">
      <c r="B35" s="19"/>
      <c r="C35" s="19"/>
      <c r="D35" s="220"/>
      <c r="E35" s="19"/>
      <c r="F35" s="19"/>
      <c r="G35" s="68"/>
      <c r="H35" s="23"/>
    </row>
    <row r="36" spans="2:16" s="9" customFormat="1" ht="20.25" customHeight="1" x14ac:dyDescent="0.25">
      <c r="B36" s="19"/>
      <c r="C36" s="19"/>
      <c r="D36" s="220"/>
      <c r="E36" s="19"/>
      <c r="F36" s="19"/>
      <c r="G36" s="68"/>
      <c r="H36" s="23"/>
    </row>
    <row r="37" spans="2:16" s="9" customFormat="1" ht="6" customHeight="1" thickBot="1" x14ac:dyDescent="0.3">
      <c r="B37" s="21"/>
      <c r="C37" s="21"/>
      <c r="D37" s="24"/>
      <c r="E37" s="21"/>
      <c r="F37" s="21"/>
      <c r="G37" s="68"/>
      <c r="H37" s="23"/>
    </row>
    <row r="38" spans="2:16" s="9" customFormat="1" ht="20.25" customHeight="1" thickBot="1" x14ac:dyDescent="0.3">
      <c r="B38" s="26" t="s">
        <v>7</v>
      </c>
      <c r="C38" s="26"/>
      <c r="D38" s="26"/>
      <c r="E38" s="26"/>
      <c r="F38" s="26"/>
      <c r="G38" s="27"/>
      <c r="H38" s="92"/>
    </row>
    <row r="39" spans="2:16" x14ac:dyDescent="0.2">
      <c r="B39" s="5"/>
      <c r="C39" s="5"/>
      <c r="D39" s="5"/>
      <c r="E39" s="5"/>
      <c r="F39" s="5"/>
      <c r="G39" s="7"/>
      <c r="H39" s="7"/>
    </row>
    <row r="40" spans="2:16" x14ac:dyDescent="0.2">
      <c r="B40" s="5"/>
      <c r="C40" s="5"/>
      <c r="D40" s="5"/>
      <c r="E40" s="5"/>
      <c r="F40" s="5"/>
      <c r="G40" s="7"/>
      <c r="H40" s="7"/>
    </row>
    <row r="41" spans="2:16" x14ac:dyDescent="0.2">
      <c r="B41" s="5"/>
      <c r="C41" s="5"/>
      <c r="D41" s="5"/>
      <c r="E41" s="5"/>
      <c r="F41" s="5"/>
      <c r="G41" s="7"/>
      <c r="H41" s="7"/>
    </row>
    <row r="42" spans="2:16" x14ac:dyDescent="0.2">
      <c r="B42" s="5"/>
      <c r="C42" s="5"/>
      <c r="D42" s="5"/>
      <c r="E42" s="5"/>
      <c r="F42" s="5"/>
      <c r="G42" s="7"/>
      <c r="H42" s="7"/>
    </row>
    <row r="43" spans="2:16" x14ac:dyDescent="0.2">
      <c r="B43" s="5"/>
      <c r="C43" s="5"/>
      <c r="D43" s="5"/>
      <c r="E43" s="5"/>
      <c r="F43" s="5"/>
      <c r="G43" s="7"/>
      <c r="H43" s="7"/>
    </row>
    <row r="44" spans="2:16" x14ac:dyDescent="0.2">
      <c r="B44" s="5"/>
      <c r="C44" s="5"/>
      <c r="D44" s="5"/>
      <c r="E44" s="5"/>
      <c r="F44" s="5"/>
      <c r="G44" s="7"/>
      <c r="H44" s="7"/>
    </row>
    <row r="45" spans="2:16" x14ac:dyDescent="0.2">
      <c r="B45" s="5"/>
      <c r="C45" s="5"/>
      <c r="D45" s="5"/>
      <c r="E45" s="5"/>
      <c r="F45" s="5"/>
      <c r="G45" s="7"/>
      <c r="H45" s="7"/>
    </row>
    <row r="46" spans="2:16" x14ac:dyDescent="0.2">
      <c r="B46" s="5"/>
      <c r="C46" s="5"/>
      <c r="D46" s="5"/>
      <c r="E46" s="5"/>
      <c r="F46" s="5"/>
      <c r="G46" s="7"/>
      <c r="H46" s="7"/>
    </row>
    <row r="47" spans="2:16" x14ac:dyDescent="0.2">
      <c r="B47" s="5"/>
      <c r="C47" s="5"/>
      <c r="D47" s="5"/>
      <c r="E47" s="5"/>
      <c r="F47" s="5"/>
      <c r="G47" s="7"/>
      <c r="H47" s="7"/>
    </row>
    <row r="48" spans="2:16"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row r="77" spans="2:6" x14ac:dyDescent="0.2">
      <c r="B77" s="5"/>
      <c r="C77" s="5"/>
      <c r="D77" s="5"/>
      <c r="E77" s="5"/>
      <c r="F77" s="5"/>
    </row>
  </sheetData>
  <mergeCells count="1">
    <mergeCell ref="E3:F3"/>
  </mergeCells>
  <phoneticPr fontId="32" type="noConversion"/>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B1:S77"/>
  <sheetViews>
    <sheetView view="pageBreakPreview" topLeftCell="A44" zoomScaleNormal="70" zoomScaleSheetLayoutView="10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5.7109375" style="6" customWidth="1"/>
    <col min="8" max="8" width="18.140625" style="6" customWidth="1"/>
    <col min="9" max="11" width="9.140625" style="88"/>
    <col min="12" max="16384" width="9.140625" style="6"/>
  </cols>
  <sheetData>
    <row r="1" spans="2:19" ht="18" x14ac:dyDescent="0.25">
      <c r="B1" s="2"/>
      <c r="C1" s="2"/>
      <c r="D1" s="8"/>
      <c r="E1" s="1"/>
      <c r="F1" s="1"/>
      <c r="G1" s="7"/>
    </row>
    <row r="2" spans="2:19" s="12" customFormat="1" ht="18" customHeight="1" x14ac:dyDescent="0.25">
      <c r="B2" s="2" t="str">
        <f>SUMMARY!B2</f>
        <v xml:space="preserve">ECDOH GENERAL ELECTRICAL MV MAINTENANCE AND REPAIR CONTRACT </v>
      </c>
      <c r="D2" s="2"/>
      <c r="E2" s="3"/>
      <c r="F2" s="3"/>
      <c r="G2" s="7"/>
      <c r="I2" s="89"/>
      <c r="J2" s="89"/>
      <c r="K2" s="89"/>
    </row>
    <row r="3" spans="2:19" ht="15" customHeight="1" x14ac:dyDescent="0.25">
      <c r="B3" s="2" t="s">
        <v>9</v>
      </c>
      <c r="D3" s="345" t="str">
        <f>+SUMMARY!D4</f>
        <v>SCMU3-24/25-0461-HO</v>
      </c>
      <c r="E3" s="368" t="s">
        <v>10</v>
      </c>
      <c r="F3" s="369"/>
      <c r="G3" s="276" t="s">
        <v>37</v>
      </c>
    </row>
    <row r="4" spans="2:19" ht="15" customHeight="1" x14ac:dyDescent="0.2">
      <c r="B4" s="2" t="s">
        <v>8</v>
      </c>
      <c r="D4" s="2" t="s">
        <v>696</v>
      </c>
      <c r="E4" s="2"/>
      <c r="F4" s="2"/>
      <c r="G4" s="7"/>
    </row>
    <row r="5" spans="2:19" x14ac:dyDescent="0.2">
      <c r="B5" s="2"/>
      <c r="C5" s="2"/>
      <c r="E5" s="2"/>
      <c r="F5" s="2"/>
      <c r="G5" s="7"/>
    </row>
    <row r="6" spans="2:19" s="4" customFormat="1" ht="15" customHeight="1" x14ac:dyDescent="0.2">
      <c r="B6" s="4" t="s">
        <v>634</v>
      </c>
      <c r="D6" s="4" t="s">
        <v>672</v>
      </c>
      <c r="I6" s="90"/>
      <c r="J6" s="90"/>
      <c r="K6" s="90"/>
    </row>
    <row r="7" spans="2:19" ht="6" customHeight="1" thickBot="1" x14ac:dyDescent="0.25">
      <c r="B7" s="5"/>
      <c r="C7" s="5"/>
      <c r="D7" s="5"/>
      <c r="E7" s="5"/>
      <c r="F7" s="5"/>
      <c r="G7" s="7"/>
    </row>
    <row r="8" spans="2:19" s="9" customFormat="1" ht="39" customHeight="1" thickBot="1" x14ac:dyDescent="0.3">
      <c r="B8" s="11" t="s">
        <v>12</v>
      </c>
      <c r="C8" s="11" t="s">
        <v>6</v>
      </c>
      <c r="D8" s="11" t="s">
        <v>0</v>
      </c>
      <c r="E8" s="11" t="s">
        <v>1</v>
      </c>
      <c r="F8" s="11" t="s">
        <v>4</v>
      </c>
      <c r="G8" s="11" t="s">
        <v>2</v>
      </c>
      <c r="H8" s="11" t="s">
        <v>5</v>
      </c>
      <c r="I8" s="91"/>
      <c r="J8" s="91"/>
      <c r="K8" s="91"/>
    </row>
    <row r="9" spans="2:19" s="9" customFormat="1" ht="51" customHeight="1" x14ac:dyDescent="0.25">
      <c r="B9" s="78" t="s">
        <v>679</v>
      </c>
      <c r="C9" s="29" t="s">
        <v>637</v>
      </c>
      <c r="D9" s="296" t="s">
        <v>638</v>
      </c>
      <c r="E9" s="79"/>
      <c r="F9" s="79"/>
      <c r="G9" s="80"/>
      <c r="H9" s="81"/>
      <c r="I9" s="91"/>
      <c r="J9" s="91"/>
      <c r="K9" s="91"/>
    </row>
    <row r="10" spans="2:19" s="9" customFormat="1" ht="20.25" customHeight="1" x14ac:dyDescent="0.25">
      <c r="B10" s="19" t="s">
        <v>708</v>
      </c>
      <c r="C10" s="19"/>
      <c r="D10" s="337" t="s">
        <v>29</v>
      </c>
      <c r="E10" s="19"/>
      <c r="F10" s="19"/>
      <c r="G10" s="68"/>
      <c r="H10" s="23"/>
      <c r="I10" s="302"/>
      <c r="J10" s="302"/>
      <c r="K10" s="302"/>
      <c r="L10" s="299"/>
    </row>
    <row r="11" spans="2:19" s="9" customFormat="1" ht="20.25" customHeight="1" x14ac:dyDescent="0.25">
      <c r="B11" s="19" t="s">
        <v>935</v>
      </c>
      <c r="C11" s="19"/>
      <c r="D11" s="275" t="s">
        <v>836</v>
      </c>
      <c r="E11" s="19" t="s">
        <v>36</v>
      </c>
      <c r="F11" s="19">
        <v>6</v>
      </c>
      <c r="G11" s="68"/>
      <c r="H11" s="23"/>
      <c r="I11" s="91"/>
      <c r="J11" s="91"/>
      <c r="K11" s="91"/>
      <c r="L11" s="91"/>
      <c r="M11" s="91"/>
      <c r="N11" s="91"/>
      <c r="O11" s="91"/>
      <c r="P11" s="91"/>
      <c r="Q11" s="91"/>
      <c r="R11" s="91"/>
      <c r="S11" s="91"/>
    </row>
    <row r="12" spans="2:19" s="9" customFormat="1" ht="20.25" customHeight="1" x14ac:dyDescent="0.25">
      <c r="B12" s="19" t="s">
        <v>936</v>
      </c>
      <c r="C12" s="19"/>
      <c r="D12" s="275" t="s">
        <v>839</v>
      </c>
      <c r="E12" s="19" t="s">
        <v>36</v>
      </c>
      <c r="F12" s="19">
        <v>18</v>
      </c>
      <c r="G12" s="68"/>
      <c r="H12" s="23"/>
      <c r="I12" s="91"/>
      <c r="J12" s="91"/>
      <c r="K12" s="91"/>
      <c r="L12" s="91"/>
      <c r="M12" s="91"/>
      <c r="N12" s="91"/>
      <c r="O12" s="91"/>
      <c r="P12" s="91"/>
      <c r="Q12" s="91"/>
      <c r="R12" s="91"/>
      <c r="S12" s="91"/>
    </row>
    <row r="13" spans="2:19" s="9" customFormat="1" ht="20.25" customHeight="1" x14ac:dyDescent="0.25">
      <c r="B13" s="19" t="s">
        <v>937</v>
      </c>
      <c r="C13" s="19"/>
      <c r="D13" s="275" t="s">
        <v>835</v>
      </c>
      <c r="E13" s="19" t="s">
        <v>36</v>
      </c>
      <c r="F13" s="19">
        <v>3</v>
      </c>
      <c r="G13" s="68"/>
      <c r="H13" s="23"/>
      <c r="I13" s="91"/>
      <c r="J13" s="91"/>
      <c r="K13" s="91"/>
      <c r="L13" s="91"/>
      <c r="M13" s="91"/>
      <c r="N13" s="91"/>
      <c r="O13" s="91"/>
      <c r="P13" s="91"/>
      <c r="Q13" s="91"/>
      <c r="R13" s="91"/>
      <c r="S13" s="91"/>
    </row>
    <row r="14" spans="2:19" s="9" customFormat="1" ht="20.25" customHeight="1" x14ac:dyDescent="0.25">
      <c r="B14" s="19" t="s">
        <v>709</v>
      </c>
      <c r="C14" s="19"/>
      <c r="D14" s="337" t="s">
        <v>30</v>
      </c>
      <c r="E14" s="19"/>
      <c r="F14" s="19"/>
      <c r="G14" s="68"/>
      <c r="H14" s="23"/>
    </row>
    <row r="15" spans="2:19" s="9" customFormat="1" ht="19.5" customHeight="1" x14ac:dyDescent="0.25">
      <c r="B15" s="19" t="s">
        <v>938</v>
      </c>
      <c r="C15" s="19"/>
      <c r="D15" s="275" t="s">
        <v>911</v>
      </c>
      <c r="E15" s="19" t="s">
        <v>36</v>
      </c>
      <c r="F15" s="19">
        <v>2</v>
      </c>
      <c r="G15" s="68"/>
      <c r="H15" s="23"/>
      <c r="I15" s="91"/>
      <c r="J15" s="91"/>
      <c r="K15" s="91"/>
      <c r="L15" s="91"/>
      <c r="M15" s="91"/>
      <c r="N15" s="91"/>
      <c r="O15" s="91"/>
      <c r="P15" s="91"/>
      <c r="Q15" s="91"/>
      <c r="R15" s="91"/>
      <c r="S15" s="91"/>
    </row>
    <row r="16" spans="2:19" s="9" customFormat="1" ht="20.25" customHeight="1" x14ac:dyDescent="0.25">
      <c r="B16" s="19" t="s">
        <v>939</v>
      </c>
      <c r="C16" s="19"/>
      <c r="D16" s="275" t="s">
        <v>912</v>
      </c>
      <c r="E16" s="19" t="s">
        <v>36</v>
      </c>
      <c r="F16" s="19">
        <v>2</v>
      </c>
      <c r="G16" s="68"/>
      <c r="H16" s="23"/>
      <c r="I16" s="91"/>
      <c r="J16" s="91"/>
      <c r="K16" s="91"/>
      <c r="L16" s="91"/>
      <c r="M16" s="91"/>
      <c r="N16" s="91"/>
      <c r="O16" s="91"/>
      <c r="P16" s="91"/>
      <c r="Q16" s="91"/>
      <c r="R16" s="91"/>
      <c r="S16" s="91"/>
    </row>
    <row r="17" spans="2:19" s="9" customFormat="1" ht="20.25" customHeight="1" x14ac:dyDescent="0.25">
      <c r="B17" s="19" t="s">
        <v>940</v>
      </c>
      <c r="C17" s="19"/>
      <c r="D17" s="275" t="s">
        <v>913</v>
      </c>
      <c r="E17" s="19" t="s">
        <v>36</v>
      </c>
      <c r="F17" s="19">
        <v>1</v>
      </c>
      <c r="G17" s="68"/>
      <c r="H17" s="23"/>
      <c r="I17" s="91"/>
      <c r="J17" s="91"/>
      <c r="K17" s="91"/>
      <c r="L17" s="91"/>
      <c r="M17" s="91"/>
      <c r="N17" s="91"/>
      <c r="O17" s="91"/>
      <c r="P17" s="91"/>
      <c r="Q17" s="91"/>
      <c r="R17" s="91"/>
      <c r="S17" s="91"/>
    </row>
    <row r="18" spans="2:19" s="9" customFormat="1" ht="20.25" customHeight="1" x14ac:dyDescent="0.25">
      <c r="B18" s="19" t="s">
        <v>941</v>
      </c>
      <c r="C18" s="19"/>
      <c r="D18" s="275" t="s">
        <v>914</v>
      </c>
      <c r="E18" s="19" t="s">
        <v>36</v>
      </c>
      <c r="F18" s="19">
        <v>2</v>
      </c>
      <c r="G18" s="68"/>
      <c r="H18" s="23"/>
      <c r="I18" s="91"/>
      <c r="J18" s="91"/>
      <c r="K18" s="91"/>
      <c r="L18" s="91"/>
      <c r="M18" s="91"/>
      <c r="N18" s="91"/>
      <c r="O18" s="91"/>
      <c r="P18" s="91"/>
      <c r="Q18" s="91"/>
      <c r="R18" s="91"/>
      <c r="S18" s="91"/>
    </row>
    <row r="19" spans="2:19" s="9" customFormat="1" ht="20.25" customHeight="1" x14ac:dyDescent="0.25">
      <c r="B19" s="19" t="s">
        <v>942</v>
      </c>
      <c r="C19" s="19"/>
      <c r="D19" s="275" t="s">
        <v>833</v>
      </c>
      <c r="E19" s="19" t="s">
        <v>36</v>
      </c>
      <c r="F19" s="19">
        <v>1</v>
      </c>
      <c r="G19" s="68"/>
      <c r="H19" s="23"/>
      <c r="I19" s="91"/>
      <c r="J19" s="91"/>
      <c r="K19" s="91"/>
      <c r="L19" s="91"/>
      <c r="M19" s="91"/>
      <c r="N19" s="91"/>
      <c r="O19" s="91"/>
      <c r="P19" s="91"/>
      <c r="Q19" s="91"/>
      <c r="R19" s="91"/>
      <c r="S19" s="91"/>
    </row>
    <row r="20" spans="2:19" s="9" customFormat="1" ht="20.25" customHeight="1" x14ac:dyDescent="0.25">
      <c r="B20" s="19" t="s">
        <v>943</v>
      </c>
      <c r="C20" s="19"/>
      <c r="D20" s="275" t="s">
        <v>839</v>
      </c>
      <c r="E20" s="19" t="s">
        <v>36</v>
      </c>
      <c r="F20" s="19">
        <v>11</v>
      </c>
      <c r="G20" s="68"/>
      <c r="H20" s="23"/>
      <c r="I20" s="91"/>
      <c r="J20" s="91"/>
      <c r="K20" s="91"/>
      <c r="L20" s="91"/>
      <c r="M20" s="91"/>
      <c r="N20" s="91"/>
      <c r="O20" s="91"/>
      <c r="P20" s="91"/>
      <c r="Q20" s="91"/>
      <c r="R20" s="91"/>
      <c r="S20" s="91"/>
    </row>
    <row r="21" spans="2:19" s="9" customFormat="1" ht="20.25" customHeight="1" x14ac:dyDescent="0.25">
      <c r="B21" s="19" t="s">
        <v>944</v>
      </c>
      <c r="C21" s="19"/>
      <c r="D21" s="275" t="s">
        <v>835</v>
      </c>
      <c r="E21" s="19" t="s">
        <v>36</v>
      </c>
      <c r="F21" s="19">
        <v>2</v>
      </c>
      <c r="G21" s="68"/>
      <c r="H21" s="23"/>
      <c r="I21" s="91"/>
      <c r="J21" s="91"/>
      <c r="K21" s="91"/>
      <c r="L21" s="91"/>
      <c r="M21" s="91"/>
      <c r="N21" s="91"/>
      <c r="O21" s="91"/>
      <c r="P21" s="91"/>
      <c r="Q21" s="91"/>
      <c r="R21" s="91"/>
      <c r="S21" s="91"/>
    </row>
    <row r="22" spans="2:19" s="9" customFormat="1" ht="20.25" customHeight="1" x14ac:dyDescent="0.25">
      <c r="B22" s="19" t="s">
        <v>710</v>
      </c>
      <c r="C22" s="19"/>
      <c r="D22" s="337" t="s">
        <v>31</v>
      </c>
      <c r="E22" s="19"/>
      <c r="F22" s="19"/>
      <c r="G22" s="68"/>
      <c r="H22" s="23"/>
      <c r="I22" s="91"/>
      <c r="J22" s="91"/>
      <c r="K22" s="91"/>
    </row>
    <row r="23" spans="2:19" s="9" customFormat="1" ht="20.25" customHeight="1" x14ac:dyDescent="0.25">
      <c r="B23" s="19" t="s">
        <v>945</v>
      </c>
      <c r="C23" s="19"/>
      <c r="D23" s="275" t="s">
        <v>833</v>
      </c>
      <c r="E23" s="19" t="s">
        <v>36</v>
      </c>
      <c r="F23" s="19">
        <v>5</v>
      </c>
      <c r="G23" s="68"/>
      <c r="H23" s="23"/>
      <c r="I23" s="91"/>
      <c r="J23" s="91"/>
      <c r="K23" s="91"/>
      <c r="L23" s="91"/>
      <c r="M23" s="91"/>
      <c r="N23" s="91"/>
      <c r="O23" s="91"/>
      <c r="P23" s="91"/>
      <c r="Q23" s="91"/>
      <c r="R23" s="91"/>
      <c r="S23" s="91"/>
    </row>
    <row r="24" spans="2:19" s="9" customFormat="1" ht="20.25" customHeight="1" x14ac:dyDescent="0.25">
      <c r="B24" s="19" t="s">
        <v>946</v>
      </c>
      <c r="C24" s="19"/>
      <c r="D24" s="275" t="s">
        <v>915</v>
      </c>
      <c r="E24" s="19" t="s">
        <v>36</v>
      </c>
      <c r="F24" s="19">
        <v>1</v>
      </c>
      <c r="G24" s="68"/>
      <c r="H24" s="23"/>
      <c r="I24" s="91"/>
      <c r="J24" s="91"/>
      <c r="K24" s="91"/>
      <c r="L24" s="91"/>
      <c r="M24" s="91"/>
      <c r="N24" s="91"/>
      <c r="O24" s="91"/>
      <c r="P24" s="91"/>
      <c r="Q24" s="91"/>
      <c r="R24" s="91"/>
      <c r="S24" s="91"/>
    </row>
    <row r="25" spans="2:19" s="9" customFormat="1" ht="20.25" customHeight="1" x14ac:dyDescent="0.25">
      <c r="B25" s="19" t="s">
        <v>947</v>
      </c>
      <c r="C25" s="19"/>
      <c r="D25" s="275" t="s">
        <v>837</v>
      </c>
      <c r="E25" s="19" t="s">
        <v>36</v>
      </c>
      <c r="F25" s="19">
        <v>9</v>
      </c>
      <c r="G25" s="68"/>
      <c r="H25" s="23"/>
      <c r="I25" s="91"/>
      <c r="J25" s="91"/>
      <c r="K25" s="91"/>
      <c r="L25" s="91"/>
      <c r="M25" s="91"/>
      <c r="N25" s="91"/>
      <c r="O25" s="91"/>
      <c r="P25" s="91"/>
      <c r="Q25" s="91"/>
      <c r="R25" s="91"/>
      <c r="S25" s="91"/>
    </row>
    <row r="26" spans="2:19" s="9" customFormat="1" ht="20.25" customHeight="1" x14ac:dyDescent="0.25">
      <c r="B26" s="19" t="s">
        <v>948</v>
      </c>
      <c r="C26" s="19"/>
      <c r="D26" s="275" t="s">
        <v>839</v>
      </c>
      <c r="E26" s="19" t="s">
        <v>36</v>
      </c>
      <c r="F26" s="19">
        <v>8</v>
      </c>
      <c r="G26" s="68"/>
      <c r="H26" s="23"/>
      <c r="I26" s="91"/>
      <c r="J26" s="91"/>
      <c r="K26" s="91"/>
      <c r="L26" s="91"/>
      <c r="M26" s="91"/>
      <c r="N26" s="91"/>
      <c r="O26" s="91"/>
      <c r="P26" s="91"/>
      <c r="Q26" s="91"/>
      <c r="R26" s="91"/>
      <c r="S26" s="91"/>
    </row>
    <row r="27" spans="2:19" s="9" customFormat="1" ht="20.25" customHeight="1" x14ac:dyDescent="0.25">
      <c r="B27" s="19" t="s">
        <v>949</v>
      </c>
      <c r="C27" s="19"/>
      <c r="D27" s="275" t="s">
        <v>838</v>
      </c>
      <c r="E27" s="19" t="s">
        <v>36</v>
      </c>
      <c r="F27" s="19">
        <v>2</v>
      </c>
      <c r="G27" s="68"/>
      <c r="H27" s="23"/>
      <c r="I27" s="91"/>
      <c r="J27" s="91"/>
      <c r="K27" s="91"/>
      <c r="L27" s="91"/>
      <c r="M27" s="91"/>
      <c r="N27" s="91"/>
      <c r="O27" s="91"/>
      <c r="P27" s="91"/>
      <c r="Q27" s="91"/>
      <c r="R27" s="91"/>
      <c r="S27" s="91"/>
    </row>
    <row r="28" spans="2:19" s="9" customFormat="1" ht="20.25" customHeight="1" x14ac:dyDescent="0.25">
      <c r="B28" s="19" t="s">
        <v>711</v>
      </c>
      <c r="C28" s="19"/>
      <c r="D28" s="337" t="s">
        <v>32</v>
      </c>
      <c r="E28" s="19"/>
      <c r="F28" s="19"/>
      <c r="G28" s="68"/>
      <c r="H28" s="23"/>
      <c r="I28" s="91"/>
      <c r="J28" s="91"/>
      <c r="K28" s="91"/>
    </row>
    <row r="29" spans="2:19" s="9" customFormat="1" ht="20.25" customHeight="1" x14ac:dyDescent="0.25">
      <c r="B29" s="19" t="s">
        <v>950</v>
      </c>
      <c r="C29" s="19"/>
      <c r="D29" s="275" t="s">
        <v>833</v>
      </c>
      <c r="E29" s="19" t="s">
        <v>36</v>
      </c>
      <c r="F29" s="19">
        <v>1</v>
      </c>
      <c r="G29" s="68"/>
      <c r="H29" s="23"/>
      <c r="I29" s="91"/>
      <c r="J29" s="91"/>
      <c r="K29" s="91"/>
      <c r="L29" s="91"/>
      <c r="M29" s="91"/>
      <c r="N29" s="91"/>
      <c r="O29" s="91"/>
      <c r="P29" s="91"/>
      <c r="Q29" s="91"/>
      <c r="R29" s="91"/>
      <c r="S29" s="91"/>
    </row>
    <row r="30" spans="2:19" s="9" customFormat="1" ht="20.25" customHeight="1" x14ac:dyDescent="0.25">
      <c r="B30" s="19" t="s">
        <v>951</v>
      </c>
      <c r="C30" s="19"/>
      <c r="D30" s="275" t="s">
        <v>839</v>
      </c>
      <c r="E30" s="19" t="s">
        <v>36</v>
      </c>
      <c r="F30" s="19">
        <v>8</v>
      </c>
      <c r="G30" s="68"/>
      <c r="H30" s="23"/>
      <c r="I30" s="91"/>
      <c r="J30" s="91"/>
      <c r="K30" s="91"/>
      <c r="L30" s="91"/>
      <c r="M30" s="91"/>
      <c r="N30" s="91"/>
      <c r="O30" s="91"/>
      <c r="P30" s="91"/>
      <c r="Q30" s="91"/>
      <c r="R30" s="91"/>
      <c r="S30" s="91"/>
    </row>
    <row r="31" spans="2:19" s="9" customFormat="1" ht="20.25" customHeight="1" x14ac:dyDescent="0.25">
      <c r="B31" s="19" t="s">
        <v>952</v>
      </c>
      <c r="C31" s="19"/>
      <c r="D31" s="275" t="s">
        <v>838</v>
      </c>
      <c r="E31" s="19" t="s">
        <v>36</v>
      </c>
      <c r="F31" s="19">
        <v>1</v>
      </c>
      <c r="G31" s="68"/>
      <c r="H31" s="23"/>
      <c r="I31" s="91"/>
      <c r="J31" s="91"/>
      <c r="K31" s="91"/>
      <c r="L31" s="91"/>
      <c r="M31" s="91"/>
      <c r="N31" s="91"/>
      <c r="O31" s="91"/>
      <c r="P31" s="91"/>
      <c r="Q31" s="91"/>
      <c r="R31" s="91"/>
      <c r="S31" s="91"/>
    </row>
    <row r="32" spans="2:19" s="9" customFormat="1" ht="20.25" customHeight="1" x14ac:dyDescent="0.25">
      <c r="B32" s="19" t="s">
        <v>712</v>
      </c>
      <c r="C32" s="19"/>
      <c r="D32" s="337" t="s">
        <v>702</v>
      </c>
      <c r="E32" s="19"/>
      <c r="F32" s="19"/>
      <c r="G32" s="68"/>
      <c r="H32" s="23"/>
      <c r="I32" s="91"/>
      <c r="J32" s="91"/>
      <c r="K32" s="91"/>
    </row>
    <row r="33" spans="2:19" s="9" customFormat="1" ht="20.25" customHeight="1" x14ac:dyDescent="0.25">
      <c r="B33" s="19" t="s">
        <v>953</v>
      </c>
      <c r="C33" s="19"/>
      <c r="D33" s="275" t="s">
        <v>839</v>
      </c>
      <c r="E33" s="19" t="s">
        <v>36</v>
      </c>
      <c r="F33" s="19">
        <v>8</v>
      </c>
      <c r="G33" s="68"/>
      <c r="H33" s="23"/>
      <c r="I33" s="91"/>
      <c r="J33" s="91"/>
      <c r="K33" s="91"/>
      <c r="L33" s="91"/>
      <c r="M33" s="91"/>
      <c r="N33" s="91"/>
      <c r="O33" s="91"/>
      <c r="P33" s="91"/>
      <c r="Q33" s="91"/>
      <c r="R33" s="91"/>
      <c r="S33" s="91"/>
    </row>
    <row r="34" spans="2:19" s="9" customFormat="1" ht="20.25" customHeight="1" x14ac:dyDescent="0.25">
      <c r="B34" s="19"/>
      <c r="C34" s="19"/>
      <c r="D34" s="220"/>
      <c r="E34" s="19"/>
      <c r="F34" s="19"/>
      <c r="G34" s="68"/>
      <c r="H34" s="23"/>
      <c r="I34" s="91"/>
      <c r="J34" s="91"/>
      <c r="K34" s="91"/>
    </row>
    <row r="35" spans="2:19" s="9" customFormat="1" ht="20.25" customHeight="1" x14ac:dyDescent="0.25">
      <c r="B35" s="19"/>
      <c r="C35" s="19"/>
      <c r="D35" s="220"/>
      <c r="E35" s="19"/>
      <c r="F35" s="19"/>
      <c r="G35" s="68"/>
      <c r="H35" s="23"/>
      <c r="I35" s="91"/>
      <c r="J35" s="91"/>
      <c r="K35" s="91"/>
    </row>
    <row r="36" spans="2:19" s="9" customFormat="1" ht="20.25" customHeight="1" x14ac:dyDescent="0.25">
      <c r="B36" s="19"/>
      <c r="C36" s="19"/>
      <c r="D36" s="220"/>
      <c r="E36" s="19"/>
      <c r="F36" s="19"/>
      <c r="G36" s="68"/>
      <c r="H36" s="23"/>
      <c r="I36" s="91"/>
      <c r="J36" s="91"/>
      <c r="K36" s="91"/>
    </row>
    <row r="37" spans="2:19" s="9" customFormat="1" ht="6" customHeight="1" thickBot="1" x14ac:dyDescent="0.3">
      <c r="B37" s="21"/>
      <c r="C37" s="21"/>
      <c r="D37" s="24"/>
      <c r="E37" s="21"/>
      <c r="F37" s="21"/>
      <c r="G37" s="68"/>
      <c r="H37" s="23"/>
      <c r="I37" s="91"/>
      <c r="J37" s="91"/>
      <c r="K37" s="91"/>
    </row>
    <row r="38" spans="2:19" s="9" customFormat="1" ht="20.25" customHeight="1" thickBot="1" x14ac:dyDescent="0.3">
      <c r="B38" s="26" t="s">
        <v>7</v>
      </c>
      <c r="C38" s="26"/>
      <c r="D38" s="26"/>
      <c r="E38" s="26"/>
      <c r="F38" s="26"/>
      <c r="G38" s="27"/>
      <c r="H38" s="92"/>
      <c r="I38" s="91"/>
      <c r="J38" s="91"/>
      <c r="K38" s="91"/>
    </row>
    <row r="39" spans="2:19" x14ac:dyDescent="0.2">
      <c r="B39" s="5"/>
      <c r="C39" s="5"/>
      <c r="D39" s="5"/>
      <c r="E39" s="5"/>
      <c r="F39" s="5"/>
      <c r="G39" s="7"/>
      <c r="H39" s="7"/>
    </row>
    <row r="40" spans="2:19" x14ac:dyDescent="0.2">
      <c r="B40" s="5"/>
      <c r="C40" s="5"/>
      <c r="D40" s="5"/>
      <c r="E40" s="5"/>
      <c r="F40" s="5"/>
      <c r="G40" s="7"/>
      <c r="H40" s="7"/>
    </row>
    <row r="41" spans="2:19" x14ac:dyDescent="0.2">
      <c r="B41" s="5"/>
      <c r="C41" s="5"/>
      <c r="D41" s="5"/>
      <c r="E41" s="5"/>
      <c r="F41" s="5"/>
      <c r="G41" s="7"/>
      <c r="H41" s="7"/>
    </row>
    <row r="42" spans="2:19" x14ac:dyDescent="0.2">
      <c r="B42" s="5"/>
      <c r="C42" s="5"/>
      <c r="D42" s="5"/>
      <c r="E42" s="5"/>
      <c r="F42" s="5"/>
      <c r="G42" s="7"/>
      <c r="H42" s="7"/>
    </row>
    <row r="43" spans="2:19" x14ac:dyDescent="0.2">
      <c r="B43" s="5"/>
      <c r="C43" s="5"/>
      <c r="D43" s="5"/>
      <c r="E43" s="5"/>
      <c r="F43" s="5"/>
      <c r="G43" s="7"/>
      <c r="H43" s="7"/>
    </row>
    <row r="44" spans="2:19" x14ac:dyDescent="0.2">
      <c r="B44" s="5"/>
      <c r="C44" s="5"/>
      <c r="D44" s="5"/>
      <c r="E44" s="5"/>
      <c r="F44" s="5"/>
      <c r="G44" s="7"/>
      <c r="H44" s="7"/>
    </row>
    <row r="45" spans="2:19" x14ac:dyDescent="0.2">
      <c r="B45" s="5"/>
      <c r="C45" s="5"/>
      <c r="D45" s="5"/>
      <c r="E45" s="5"/>
      <c r="F45" s="5"/>
      <c r="G45" s="7"/>
      <c r="H45" s="7"/>
    </row>
    <row r="46" spans="2:19" x14ac:dyDescent="0.2">
      <c r="B46" s="5"/>
      <c r="C46" s="5"/>
      <c r="D46" s="5"/>
      <c r="E46" s="5"/>
      <c r="F46" s="5"/>
      <c r="G46" s="7"/>
      <c r="H46" s="7"/>
    </row>
    <row r="47" spans="2:19" x14ac:dyDescent="0.2">
      <c r="B47" s="5"/>
      <c r="C47" s="5"/>
      <c r="D47" s="5"/>
      <c r="E47" s="5"/>
      <c r="F47" s="5"/>
      <c r="G47" s="7"/>
      <c r="H47" s="7"/>
    </row>
    <row r="48" spans="2:19"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row r="77" spans="2:6" x14ac:dyDescent="0.2">
      <c r="B77" s="5"/>
      <c r="C77" s="5"/>
      <c r="D77" s="5"/>
      <c r="E77" s="5"/>
      <c r="F77" s="5"/>
    </row>
  </sheetData>
  <mergeCells count="1">
    <mergeCell ref="E3:F3"/>
  </mergeCells>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K53"/>
  <sheetViews>
    <sheetView view="pageBreakPreview" topLeftCell="A21" zoomScaleNormal="70" zoomScaleSheetLayoutView="100" workbookViewId="0">
      <selection activeCell="I8" sqref="I8"/>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6.7109375" style="6" customWidth="1"/>
    <col min="8" max="8" width="18.140625" style="6" customWidth="1"/>
    <col min="9" max="11" width="9.140625" style="88"/>
    <col min="12" max="16384" width="9.140625" style="6"/>
  </cols>
  <sheetData>
    <row r="1" spans="2:11" ht="18" x14ac:dyDescent="0.25">
      <c r="B1" s="2"/>
      <c r="C1" s="2"/>
      <c r="D1" s="8"/>
      <c r="E1" s="1"/>
      <c r="F1" s="1"/>
      <c r="G1" s="7"/>
    </row>
    <row r="2" spans="2:11" s="12" customFormat="1" ht="18" customHeight="1" x14ac:dyDescent="0.25">
      <c r="B2" s="2" t="str">
        <f>SUMMARY!B2</f>
        <v xml:space="preserve">ECDOH GENERAL ELECTRICAL MV MAINTENANCE AND REPAIR CONTRACT </v>
      </c>
      <c r="D2" s="2"/>
      <c r="E2" s="3"/>
      <c r="F2" s="3"/>
      <c r="G2" s="7"/>
      <c r="I2" s="89"/>
      <c r="J2" s="89"/>
      <c r="K2" s="89"/>
    </row>
    <row r="3" spans="2:11" ht="15" customHeight="1" x14ac:dyDescent="0.25">
      <c r="B3" s="2" t="s">
        <v>9</v>
      </c>
      <c r="D3" s="345" t="str">
        <f>+SUMMARY!D4</f>
        <v>SCMU3-24/25-0461-HO</v>
      </c>
      <c r="E3" s="368" t="s">
        <v>10</v>
      </c>
      <c r="F3" s="369"/>
      <c r="G3" s="276" t="s">
        <v>37</v>
      </c>
    </row>
    <row r="4" spans="2:11" ht="15" customHeight="1" x14ac:dyDescent="0.2">
      <c r="B4" s="2" t="s">
        <v>8</v>
      </c>
      <c r="D4" s="2" t="str">
        <f>'SCHED 1A-1_NM'!D4</f>
        <v>MV INSTALLATIONS</v>
      </c>
      <c r="E4" s="2"/>
      <c r="F4" s="2"/>
      <c r="G4" s="7"/>
    </row>
    <row r="5" spans="2:11" x14ac:dyDescent="0.2">
      <c r="B5" s="2"/>
      <c r="C5" s="2"/>
      <c r="E5" s="2"/>
      <c r="F5" s="2"/>
      <c r="G5" s="7"/>
    </row>
    <row r="6" spans="2:11" s="4" customFormat="1" ht="15" customHeight="1" x14ac:dyDescent="0.2">
      <c r="B6" s="4" t="s">
        <v>639</v>
      </c>
      <c r="D6" s="4" t="s">
        <v>672</v>
      </c>
      <c r="I6" s="90"/>
      <c r="J6" s="90"/>
      <c r="K6" s="90"/>
    </row>
    <row r="7" spans="2:11" ht="6" customHeight="1" thickBot="1" x14ac:dyDescent="0.25">
      <c r="B7" s="5"/>
      <c r="C7" s="5"/>
      <c r="D7" s="5"/>
      <c r="E7" s="5"/>
      <c r="F7" s="5"/>
      <c r="G7" s="7"/>
    </row>
    <row r="8" spans="2:11" s="9" customFormat="1" ht="39" customHeight="1" thickBot="1" x14ac:dyDescent="0.3">
      <c r="B8" s="11" t="s">
        <v>12</v>
      </c>
      <c r="C8" s="11" t="s">
        <v>6</v>
      </c>
      <c r="D8" s="11" t="s">
        <v>0</v>
      </c>
      <c r="E8" s="11" t="s">
        <v>1</v>
      </c>
      <c r="F8" s="11" t="s">
        <v>4</v>
      </c>
      <c r="G8" s="11" t="s">
        <v>2</v>
      </c>
      <c r="H8" s="11" t="s">
        <v>5</v>
      </c>
      <c r="I8" s="91"/>
      <c r="J8" s="91"/>
      <c r="K8" s="91"/>
    </row>
    <row r="9" spans="2:11" s="9" customFormat="1" ht="38.25" x14ac:dyDescent="0.25">
      <c r="B9" s="78" t="s">
        <v>680</v>
      </c>
      <c r="C9" s="29" t="s">
        <v>641</v>
      </c>
      <c r="D9" s="297" t="s">
        <v>697</v>
      </c>
      <c r="E9" s="79"/>
      <c r="F9" s="79"/>
      <c r="G9" s="80"/>
      <c r="H9" s="81"/>
      <c r="I9" s="91"/>
      <c r="J9" s="91"/>
      <c r="K9" s="91"/>
    </row>
    <row r="10" spans="2:11" s="9" customFormat="1" ht="20.25" customHeight="1" x14ac:dyDescent="0.25">
      <c r="B10" s="19" t="s">
        <v>713</v>
      </c>
      <c r="C10" s="19"/>
      <c r="D10" s="20" t="s">
        <v>29</v>
      </c>
      <c r="E10" s="19" t="s">
        <v>1035</v>
      </c>
      <c r="F10" s="19">
        <v>40</v>
      </c>
      <c r="G10" s="68"/>
      <c r="H10" s="23"/>
      <c r="I10" s="91"/>
      <c r="J10" s="91"/>
      <c r="K10" s="91"/>
    </row>
    <row r="11" spans="2:11" s="9" customFormat="1" ht="20.25" customHeight="1" x14ac:dyDescent="0.25">
      <c r="B11" s="19" t="s">
        <v>714</v>
      </c>
      <c r="C11" s="19"/>
      <c r="D11" s="20" t="s">
        <v>30</v>
      </c>
      <c r="E11" s="19" t="s">
        <v>1035</v>
      </c>
      <c r="F11" s="19">
        <v>30</v>
      </c>
      <c r="G11" s="68"/>
      <c r="H11" s="23"/>
      <c r="I11" s="91"/>
      <c r="J11" s="91"/>
      <c r="K11" s="91"/>
    </row>
    <row r="12" spans="2:11" s="9" customFormat="1" ht="20.25" customHeight="1" x14ac:dyDescent="0.25">
      <c r="B12" s="19" t="s">
        <v>715</v>
      </c>
      <c r="C12" s="19"/>
      <c r="D12" s="20" t="s">
        <v>31</v>
      </c>
      <c r="E12" s="19" t="s">
        <v>1035</v>
      </c>
      <c r="F12" s="19">
        <v>25</v>
      </c>
      <c r="G12" s="68"/>
      <c r="H12" s="23"/>
      <c r="I12" s="91"/>
      <c r="J12" s="91"/>
      <c r="K12" s="91"/>
    </row>
    <row r="13" spans="2:11" s="9" customFormat="1" ht="20.25" customHeight="1" x14ac:dyDescent="0.25">
      <c r="B13" s="19" t="s">
        <v>716</v>
      </c>
      <c r="C13" s="19"/>
      <c r="D13" s="20" t="s">
        <v>32</v>
      </c>
      <c r="E13" s="19" t="s">
        <v>1035</v>
      </c>
      <c r="F13" s="19">
        <v>15</v>
      </c>
      <c r="G13" s="68"/>
      <c r="H13" s="23"/>
      <c r="I13" s="91"/>
      <c r="J13" s="91"/>
      <c r="K13" s="91"/>
    </row>
    <row r="14" spans="2:11" s="9" customFormat="1" ht="20.25" customHeight="1" x14ac:dyDescent="0.25">
      <c r="B14" s="19" t="s">
        <v>717</v>
      </c>
      <c r="C14" s="19"/>
      <c r="D14" s="20" t="s">
        <v>702</v>
      </c>
      <c r="E14" s="19" t="s">
        <v>1035</v>
      </c>
      <c r="F14" s="19">
        <v>10</v>
      </c>
      <c r="G14" s="68"/>
      <c r="H14" s="23"/>
      <c r="I14" s="91"/>
      <c r="J14" s="91"/>
      <c r="K14" s="91"/>
    </row>
    <row r="15" spans="2:11" s="9" customFormat="1" ht="20.25" customHeight="1" thickBot="1" x14ac:dyDescent="0.3">
      <c r="B15" s="56"/>
      <c r="C15" s="56"/>
      <c r="D15" s="22"/>
      <c r="E15" s="56"/>
      <c r="F15" s="56"/>
      <c r="G15" s="69"/>
      <c r="H15" s="70"/>
      <c r="I15" s="91"/>
      <c r="J15" s="91"/>
      <c r="K15" s="91"/>
    </row>
    <row r="16" spans="2:11" s="299" customFormat="1" ht="60" customHeight="1" thickBot="1" x14ac:dyDescent="0.3">
      <c r="B16" s="330" t="s">
        <v>1042</v>
      </c>
      <c r="C16" s="330" t="s">
        <v>657</v>
      </c>
      <c r="D16" s="331" t="s">
        <v>658</v>
      </c>
      <c r="E16" s="57" t="s">
        <v>660</v>
      </c>
      <c r="F16" s="57">
        <v>36</v>
      </c>
      <c r="G16" s="346"/>
      <c r="H16" s="347"/>
    </row>
    <row r="17" spans="1:11" s="299" customFormat="1" ht="57.75" customHeight="1" thickBot="1" x14ac:dyDescent="0.3">
      <c r="B17" s="330" t="s">
        <v>1043</v>
      </c>
      <c r="C17" s="330" t="s">
        <v>657</v>
      </c>
      <c r="D17" s="331" t="s">
        <v>659</v>
      </c>
      <c r="E17" s="57" t="s">
        <v>660</v>
      </c>
      <c r="F17" s="57">
        <v>36</v>
      </c>
      <c r="G17" s="346"/>
      <c r="H17" s="347"/>
    </row>
    <row r="18" spans="1:11" s="312" customFormat="1" ht="30" customHeight="1" x14ac:dyDescent="0.25">
      <c r="B18" s="332" t="s">
        <v>1044</v>
      </c>
      <c r="C18" s="332" t="s">
        <v>661</v>
      </c>
      <c r="D18" s="333" t="s">
        <v>662</v>
      </c>
      <c r="E18" s="332"/>
      <c r="F18" s="332"/>
      <c r="G18" s="307"/>
      <c r="H18" s="308"/>
    </row>
    <row r="19" spans="1:11" s="299" customFormat="1" ht="51" x14ac:dyDescent="0.25">
      <c r="B19" s="56" t="s">
        <v>1045</v>
      </c>
      <c r="C19" s="56"/>
      <c r="D19" s="20" t="s">
        <v>823</v>
      </c>
      <c r="E19" s="56" t="s">
        <v>660</v>
      </c>
      <c r="F19" s="56">
        <v>36</v>
      </c>
      <c r="G19" s="307"/>
      <c r="H19" s="308"/>
    </row>
    <row r="20" spans="1:11" s="299" customFormat="1" ht="54.75" customHeight="1" x14ac:dyDescent="0.25">
      <c r="B20" s="56" t="s">
        <v>1046</v>
      </c>
      <c r="C20" s="56"/>
      <c r="D20" s="20" t="s">
        <v>821</v>
      </c>
      <c r="E20" s="56" t="s">
        <v>660</v>
      </c>
      <c r="F20" s="56">
        <v>36</v>
      </c>
      <c r="G20" s="307"/>
      <c r="H20" s="308"/>
    </row>
    <row r="21" spans="1:11" s="299" customFormat="1" ht="51" x14ac:dyDescent="0.25">
      <c r="B21" s="56" t="s">
        <v>1047</v>
      </c>
      <c r="C21" s="56"/>
      <c r="D21" s="20" t="s">
        <v>822</v>
      </c>
      <c r="E21" s="56" t="s">
        <v>660</v>
      </c>
      <c r="F21" s="56">
        <v>36</v>
      </c>
      <c r="G21" s="307"/>
      <c r="H21" s="308"/>
    </row>
    <row r="22" spans="1:11" s="299" customFormat="1" ht="32.25" customHeight="1" x14ac:dyDescent="0.25">
      <c r="B22" s="334" t="s">
        <v>1048</v>
      </c>
      <c r="C22" s="334" t="s">
        <v>663</v>
      </c>
      <c r="D22" s="335" t="s">
        <v>664</v>
      </c>
      <c r="E22" s="56"/>
      <c r="F22" s="56"/>
      <c r="G22" s="307"/>
      <c r="H22" s="308"/>
    </row>
    <row r="23" spans="1:11" s="299" customFormat="1" ht="32.25" customHeight="1" x14ac:dyDescent="0.25">
      <c r="B23" s="56" t="s">
        <v>1049</v>
      </c>
      <c r="C23" s="19"/>
      <c r="D23" s="20" t="s">
        <v>665</v>
      </c>
      <c r="E23" s="19" t="s">
        <v>660</v>
      </c>
      <c r="F23" s="19">
        <v>36</v>
      </c>
      <c r="G23" s="307"/>
      <c r="H23" s="308"/>
    </row>
    <row r="24" spans="1:11" s="9" customFormat="1" ht="20.25" customHeight="1" x14ac:dyDescent="0.25">
      <c r="B24" s="21"/>
      <c r="C24" s="21"/>
      <c r="D24" s="84"/>
      <c r="E24" s="21"/>
      <c r="F24" s="21"/>
      <c r="G24" s="85"/>
      <c r="H24" s="25"/>
      <c r="I24" s="91"/>
      <c r="J24" s="91"/>
      <c r="K24" s="91"/>
    </row>
    <row r="25" spans="1:11" s="9" customFormat="1" ht="20.25" customHeight="1" x14ac:dyDescent="0.25">
      <c r="B25" s="21"/>
      <c r="C25" s="21"/>
      <c r="D25" s="84"/>
      <c r="E25" s="21"/>
      <c r="F25" s="21"/>
      <c r="G25" s="85"/>
      <c r="H25" s="25"/>
      <c r="I25" s="91"/>
      <c r="J25" s="91"/>
      <c r="K25" s="91"/>
    </row>
    <row r="26" spans="1:11" s="9" customFormat="1" ht="20.25" customHeight="1" x14ac:dyDescent="0.25">
      <c r="B26" s="21"/>
      <c r="C26" s="21"/>
      <c r="D26" s="84"/>
      <c r="E26" s="21"/>
      <c r="F26" s="21"/>
      <c r="G26" s="85"/>
      <c r="H26" s="25"/>
      <c r="I26" s="91"/>
      <c r="J26" s="91"/>
      <c r="K26" s="91"/>
    </row>
    <row r="27" spans="1:11" s="9" customFormat="1" ht="6" customHeight="1" thickBot="1" x14ac:dyDescent="0.3">
      <c r="B27" s="21"/>
      <c r="C27" s="21"/>
      <c r="D27" s="24"/>
      <c r="E27" s="21"/>
      <c r="F27" s="21"/>
      <c r="G27" s="25"/>
      <c r="H27" s="93"/>
      <c r="I27" s="91"/>
      <c r="J27" s="91"/>
      <c r="K27" s="91"/>
    </row>
    <row r="28" spans="1:11" s="9" customFormat="1" ht="20.25" customHeight="1" thickBot="1" x14ac:dyDescent="0.3">
      <c r="B28" s="26" t="s">
        <v>7</v>
      </c>
      <c r="C28" s="26"/>
      <c r="D28" s="26"/>
      <c r="E28" s="26"/>
      <c r="F28" s="26"/>
      <c r="G28" s="27"/>
      <c r="H28" s="92"/>
      <c r="I28" s="91"/>
      <c r="J28" s="91"/>
      <c r="K28" s="91"/>
    </row>
    <row r="29" spans="1:11" ht="5.25" customHeight="1" x14ac:dyDescent="0.2">
      <c r="B29" s="5"/>
      <c r="C29" s="5"/>
      <c r="D29" s="5"/>
      <c r="E29" s="5"/>
      <c r="F29" s="5"/>
      <c r="G29" s="7"/>
      <c r="H29" s="7"/>
    </row>
    <row r="30" spans="1:11" x14ac:dyDescent="0.2">
      <c r="B30" s="5"/>
      <c r="C30" s="5"/>
      <c r="D30" s="5"/>
      <c r="E30" s="5"/>
      <c r="F30" s="5"/>
      <c r="G30" s="7"/>
      <c r="H30" s="7"/>
    </row>
    <row r="31" spans="1:11" x14ac:dyDescent="0.2">
      <c r="B31" s="5"/>
      <c r="C31" s="5"/>
      <c r="D31" s="5"/>
      <c r="E31" s="5"/>
      <c r="F31" s="5"/>
      <c r="G31" s="7"/>
      <c r="H31" s="7"/>
    </row>
    <row r="32" spans="1:11" s="88" customFormat="1" x14ac:dyDescent="0.2">
      <c r="A32" s="6"/>
      <c r="B32" s="5"/>
      <c r="C32" s="5"/>
      <c r="D32" s="5"/>
      <c r="E32" s="5"/>
      <c r="F32" s="5"/>
      <c r="G32" s="7"/>
      <c r="H32" s="7"/>
    </row>
    <row r="33" spans="1:8" s="88" customFormat="1" x14ac:dyDescent="0.2">
      <c r="A33" s="6"/>
      <c r="B33" s="5"/>
      <c r="C33" s="5"/>
      <c r="D33" s="5"/>
      <c r="E33" s="5"/>
      <c r="F33" s="5"/>
      <c r="G33" s="7"/>
      <c r="H33" s="7"/>
    </row>
    <row r="34" spans="1:8" s="88" customFormat="1" x14ac:dyDescent="0.2">
      <c r="A34" s="6"/>
      <c r="B34" s="5"/>
      <c r="C34" s="5"/>
      <c r="D34" s="5"/>
      <c r="E34" s="5"/>
      <c r="F34" s="5"/>
      <c r="G34" s="7"/>
      <c r="H34" s="7"/>
    </row>
    <row r="35" spans="1:8" s="88" customFormat="1" x14ac:dyDescent="0.2">
      <c r="A35" s="6"/>
      <c r="B35" s="5"/>
      <c r="C35" s="5"/>
      <c r="D35" s="5"/>
      <c r="E35" s="5"/>
      <c r="F35" s="5"/>
      <c r="G35" s="7"/>
      <c r="H35" s="7"/>
    </row>
    <row r="36" spans="1:8" s="88" customFormat="1" x14ac:dyDescent="0.2">
      <c r="A36" s="6"/>
      <c r="B36" s="5"/>
      <c r="C36" s="5"/>
      <c r="D36" s="5"/>
      <c r="E36" s="5"/>
      <c r="F36" s="5"/>
      <c r="G36" s="7"/>
      <c r="H36" s="7"/>
    </row>
    <row r="37" spans="1:8" s="88" customFormat="1" x14ac:dyDescent="0.2">
      <c r="A37" s="6"/>
      <c r="B37" s="5"/>
      <c r="C37" s="5"/>
      <c r="D37" s="5"/>
      <c r="E37" s="5"/>
      <c r="F37" s="5"/>
      <c r="G37" s="7"/>
      <c r="H37" s="7"/>
    </row>
    <row r="38" spans="1:8" s="88" customFormat="1" x14ac:dyDescent="0.2">
      <c r="A38" s="6"/>
      <c r="B38" s="5"/>
      <c r="C38" s="5"/>
      <c r="D38" s="5"/>
      <c r="E38" s="5"/>
      <c r="F38" s="5"/>
      <c r="G38" s="6"/>
      <c r="H38" s="6"/>
    </row>
    <row r="39" spans="1:8" s="88" customFormat="1" x14ac:dyDescent="0.2">
      <c r="A39" s="6"/>
      <c r="B39" s="5"/>
      <c r="C39" s="5"/>
      <c r="D39" s="5"/>
      <c r="E39" s="5"/>
      <c r="F39" s="5"/>
      <c r="G39" s="6"/>
      <c r="H39" s="6"/>
    </row>
    <row r="40" spans="1:8" s="88" customFormat="1" x14ac:dyDescent="0.2">
      <c r="A40" s="6"/>
      <c r="B40" s="5"/>
      <c r="C40" s="5"/>
      <c r="D40" s="5"/>
      <c r="E40" s="5"/>
      <c r="F40" s="5"/>
      <c r="G40" s="6"/>
      <c r="H40" s="6"/>
    </row>
    <row r="41" spans="1:8" s="88" customFormat="1" x14ac:dyDescent="0.2">
      <c r="A41" s="6"/>
      <c r="B41" s="5"/>
      <c r="C41" s="5"/>
      <c r="D41" s="5"/>
      <c r="E41" s="5"/>
      <c r="F41" s="5"/>
      <c r="G41" s="6"/>
      <c r="H41" s="6"/>
    </row>
    <row r="42" spans="1:8" s="88" customFormat="1" x14ac:dyDescent="0.2">
      <c r="A42" s="6"/>
      <c r="B42" s="5"/>
      <c r="C42" s="5"/>
      <c r="D42" s="5"/>
      <c r="E42" s="5"/>
      <c r="F42" s="5"/>
      <c r="G42" s="6"/>
      <c r="H42" s="6"/>
    </row>
    <row r="43" spans="1:8" s="88" customFormat="1" x14ac:dyDescent="0.2">
      <c r="A43" s="6"/>
      <c r="B43" s="5"/>
      <c r="C43" s="5"/>
      <c r="D43" s="5"/>
      <c r="E43" s="5"/>
      <c r="F43" s="5"/>
      <c r="G43" s="6"/>
      <c r="H43" s="6"/>
    </row>
    <row r="44" spans="1:8" s="88" customFormat="1" x14ac:dyDescent="0.2">
      <c r="A44" s="6"/>
      <c r="B44" s="5"/>
      <c r="C44" s="5"/>
      <c r="D44" s="5"/>
      <c r="E44" s="5"/>
      <c r="F44" s="5"/>
      <c r="G44" s="6"/>
      <c r="H44" s="6"/>
    </row>
    <row r="45" spans="1:8" s="88" customFormat="1" x14ac:dyDescent="0.2">
      <c r="A45" s="6"/>
      <c r="B45" s="5"/>
      <c r="C45" s="5"/>
      <c r="D45" s="5"/>
      <c r="E45" s="5"/>
      <c r="F45" s="5"/>
      <c r="G45" s="6"/>
      <c r="H45" s="6"/>
    </row>
    <row r="46" spans="1:8" s="88" customFormat="1" x14ac:dyDescent="0.2">
      <c r="A46" s="6"/>
      <c r="B46" s="5"/>
      <c r="C46" s="5"/>
      <c r="D46" s="5"/>
      <c r="E46" s="5"/>
      <c r="F46" s="5"/>
      <c r="G46" s="6"/>
      <c r="H46" s="6"/>
    </row>
    <row r="47" spans="1:8" s="88" customFormat="1" x14ac:dyDescent="0.2">
      <c r="A47" s="6"/>
      <c r="B47" s="5"/>
      <c r="C47" s="5"/>
      <c r="D47" s="5"/>
      <c r="E47" s="5"/>
      <c r="F47" s="5"/>
      <c r="G47" s="6"/>
      <c r="H47" s="6"/>
    </row>
    <row r="48" spans="1:8" s="88" customFormat="1" x14ac:dyDescent="0.2">
      <c r="A48" s="6"/>
      <c r="B48" s="5"/>
      <c r="C48" s="5"/>
      <c r="D48" s="5"/>
      <c r="E48" s="5"/>
      <c r="F48" s="5"/>
      <c r="G48" s="6"/>
      <c r="H48" s="6"/>
    </row>
    <row r="49" spans="2:6" x14ac:dyDescent="0.2">
      <c r="B49" s="5"/>
      <c r="C49" s="5"/>
      <c r="D49" s="5"/>
      <c r="E49" s="5"/>
      <c r="F49" s="5"/>
    </row>
    <row r="50" spans="2:6" x14ac:dyDescent="0.2">
      <c r="B50" s="5"/>
      <c r="C50" s="5"/>
      <c r="D50" s="5"/>
      <c r="E50" s="5"/>
      <c r="F50" s="5"/>
    </row>
    <row r="51" spans="2:6" x14ac:dyDescent="0.2">
      <c r="B51" s="5"/>
      <c r="C51" s="5"/>
      <c r="D51" s="5"/>
      <c r="E51" s="5"/>
      <c r="F51" s="5"/>
    </row>
    <row r="52" spans="2:6" x14ac:dyDescent="0.2">
      <c r="B52" s="5"/>
      <c r="C52" s="5"/>
      <c r="D52" s="5"/>
      <c r="E52" s="5"/>
      <c r="F52" s="5"/>
    </row>
    <row r="53" spans="2:6" x14ac:dyDescent="0.2">
      <c r="B53" s="5"/>
      <c r="C53" s="5"/>
      <c r="D53" s="5"/>
      <c r="E53" s="5"/>
      <c r="F53" s="5"/>
    </row>
  </sheetData>
  <mergeCells count="1">
    <mergeCell ref="E3:F3"/>
  </mergeCells>
  <phoneticPr fontId="32" type="noConversion"/>
  <pageMargins left="0.19685039370078741" right="0.19685039370078741" top="0.35433070866141736" bottom="0.35433070866141736" header="0.31496062992125984" footer="0.31496062992125984"/>
  <pageSetup paperSize="9" scale="79" firstPageNumber="5" orientation="portrait" useFirstPageNumber="1" r:id="rId1"/>
  <headerFooter>
    <oddFooter>&amp;R&amp;"Arial,Regular"&amp;P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L78"/>
  <sheetViews>
    <sheetView view="pageBreakPreview" topLeftCell="A7" zoomScale="80" zoomScaleNormal="70" zoomScaleSheetLayoutView="80" workbookViewId="0">
      <selection activeCell="G17" sqref="G17"/>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4" style="6" customWidth="1"/>
    <col min="8" max="8" width="18.140625" style="6" customWidth="1"/>
    <col min="9" max="11" width="9.140625" style="88"/>
    <col min="12" max="16384" width="9.140625" style="6"/>
  </cols>
  <sheetData>
    <row r="1" spans="2:12" ht="18" x14ac:dyDescent="0.25">
      <c r="B1" s="2"/>
      <c r="C1" s="2"/>
      <c r="D1" s="8"/>
      <c r="E1" s="1"/>
      <c r="F1" s="1"/>
      <c r="G1" s="7"/>
    </row>
    <row r="2" spans="2:12" s="12" customFormat="1" ht="18" customHeight="1" x14ac:dyDescent="0.25">
      <c r="B2" s="2" t="str">
        <f>'SCHED 1A-1_NM'!B2</f>
        <v xml:space="preserve">ECDOH GENERAL ELECTRICAL MV MAINTENANCE AND REPAIR CONTRACT </v>
      </c>
      <c r="D2" s="2"/>
      <c r="E2" s="3"/>
      <c r="F2" s="3"/>
      <c r="G2" s="7"/>
      <c r="I2" s="89"/>
      <c r="J2" s="89"/>
      <c r="K2" s="89"/>
    </row>
    <row r="3" spans="2:12" ht="15" customHeight="1" x14ac:dyDescent="0.25">
      <c r="B3" s="2" t="s">
        <v>9</v>
      </c>
      <c r="D3" s="345" t="str">
        <f>'SCHED 1A-1_NM'!D3</f>
        <v>SCMU3-24/25-0461-HO</v>
      </c>
      <c r="E3" s="368" t="s">
        <v>10</v>
      </c>
      <c r="F3" s="369"/>
      <c r="G3" s="276" t="s">
        <v>37</v>
      </c>
    </row>
    <row r="4" spans="2:12" ht="15" customHeight="1" x14ac:dyDescent="0.2">
      <c r="B4" s="2" t="s">
        <v>8</v>
      </c>
      <c r="D4" s="2" t="str">
        <f>'SCHED 1A-1_NM'!D4</f>
        <v>MV INSTALLATIONS</v>
      </c>
      <c r="E4" s="2"/>
      <c r="F4" s="2"/>
      <c r="G4" s="7"/>
    </row>
    <row r="5" spans="2:12" x14ac:dyDescent="0.2">
      <c r="B5" s="2"/>
      <c r="C5" s="2"/>
      <c r="E5" s="2"/>
      <c r="F5" s="2"/>
      <c r="G5" s="7"/>
    </row>
    <row r="6" spans="2:12" s="4" customFormat="1" ht="15" customHeight="1" x14ac:dyDescent="0.2">
      <c r="B6" s="4" t="s">
        <v>643</v>
      </c>
      <c r="D6" s="4" t="s">
        <v>11</v>
      </c>
      <c r="I6" s="90"/>
      <c r="J6" s="90"/>
      <c r="K6" s="90"/>
    </row>
    <row r="7" spans="2:12" ht="6" customHeight="1" thickBot="1" x14ac:dyDescent="0.25">
      <c r="B7" s="5"/>
      <c r="C7" s="5"/>
      <c r="D7" s="5"/>
      <c r="E7" s="5"/>
      <c r="F7" s="5"/>
      <c r="G7" s="7"/>
    </row>
    <row r="8" spans="2:12" s="9" customFormat="1" ht="39" customHeight="1" thickBot="1" x14ac:dyDescent="0.3">
      <c r="B8" s="11" t="s">
        <v>12</v>
      </c>
      <c r="C8" s="11" t="s">
        <v>6</v>
      </c>
      <c r="D8" s="11" t="s">
        <v>0</v>
      </c>
      <c r="E8" s="11" t="s">
        <v>1</v>
      </c>
      <c r="F8" s="11" t="s">
        <v>4</v>
      </c>
      <c r="G8" s="11" t="s">
        <v>2</v>
      </c>
      <c r="H8" s="11" t="s">
        <v>5</v>
      </c>
      <c r="I8" s="91"/>
      <c r="J8" s="91"/>
      <c r="K8" s="91"/>
    </row>
    <row r="9" spans="2:12" s="9" customFormat="1" ht="54" customHeight="1" x14ac:dyDescent="0.25">
      <c r="B9" s="78" t="s">
        <v>681</v>
      </c>
      <c r="C9" s="29" t="s">
        <v>645</v>
      </c>
      <c r="D9" s="298" t="s">
        <v>646</v>
      </c>
      <c r="E9" s="79"/>
      <c r="F9" s="79"/>
      <c r="G9" s="80"/>
      <c r="H9" s="81"/>
      <c r="I9" s="91"/>
      <c r="J9" s="91"/>
      <c r="K9" s="91"/>
    </row>
    <row r="10" spans="2:12" s="9" customFormat="1" ht="20.25" customHeight="1" x14ac:dyDescent="0.25">
      <c r="B10" s="19" t="s">
        <v>718</v>
      </c>
      <c r="C10" s="19"/>
      <c r="D10" s="20" t="s">
        <v>29</v>
      </c>
      <c r="E10" s="19" t="s">
        <v>36</v>
      </c>
      <c r="F10" s="19">
        <v>1</v>
      </c>
      <c r="G10" s="68"/>
      <c r="H10" s="23"/>
      <c r="I10" s="91"/>
      <c r="J10" s="91"/>
      <c r="K10" s="91"/>
    </row>
    <row r="11" spans="2:12" s="9" customFormat="1" ht="20.25" customHeight="1" x14ac:dyDescent="0.25">
      <c r="B11" s="19" t="s">
        <v>719</v>
      </c>
      <c r="C11" s="19"/>
      <c r="D11" s="20" t="s">
        <v>30</v>
      </c>
      <c r="E11" s="19" t="s">
        <v>36</v>
      </c>
      <c r="F11" s="19">
        <v>1</v>
      </c>
      <c r="G11" s="68"/>
      <c r="H11" s="23"/>
      <c r="I11" s="91"/>
      <c r="J11" s="91"/>
      <c r="K11" s="91"/>
    </row>
    <row r="12" spans="2:12" s="9" customFormat="1" ht="20.25" customHeight="1" x14ac:dyDescent="0.25">
      <c r="B12" s="19" t="s">
        <v>720</v>
      </c>
      <c r="C12" s="19"/>
      <c r="D12" s="20" t="s">
        <v>31</v>
      </c>
      <c r="E12" s="19" t="s">
        <v>36</v>
      </c>
      <c r="F12" s="19">
        <v>1</v>
      </c>
      <c r="G12" s="68"/>
      <c r="H12" s="23"/>
      <c r="I12" s="91"/>
      <c r="J12" s="91"/>
      <c r="K12" s="91"/>
    </row>
    <row r="13" spans="2:12" s="9" customFormat="1" ht="20.25" customHeight="1" x14ac:dyDescent="0.25">
      <c r="B13" s="19" t="s">
        <v>721</v>
      </c>
      <c r="C13" s="19"/>
      <c r="D13" s="20" t="s">
        <v>32</v>
      </c>
      <c r="E13" s="19" t="s">
        <v>36</v>
      </c>
      <c r="F13" s="19">
        <v>1</v>
      </c>
      <c r="G13" s="68"/>
      <c r="H13" s="23"/>
      <c r="I13" s="91"/>
      <c r="J13" s="91"/>
      <c r="K13" s="91"/>
    </row>
    <row r="14" spans="2:12" s="9" customFormat="1" ht="20.25" customHeight="1" x14ac:dyDescent="0.25">
      <c r="B14" s="19" t="s">
        <v>722</v>
      </c>
      <c r="C14" s="19"/>
      <c r="D14" s="20" t="s">
        <v>702</v>
      </c>
      <c r="E14" s="19" t="s">
        <v>36</v>
      </c>
      <c r="F14" s="19">
        <v>1</v>
      </c>
      <c r="G14" s="68"/>
      <c r="H14" s="23"/>
      <c r="I14" s="91"/>
      <c r="J14" s="91"/>
      <c r="K14" s="91"/>
    </row>
    <row r="15" spans="2:12" s="9" customFormat="1" ht="20.25" customHeight="1" x14ac:dyDescent="0.25">
      <c r="B15" s="19"/>
      <c r="C15" s="19"/>
      <c r="D15" s="20"/>
      <c r="E15" s="19"/>
      <c r="F15" s="19"/>
      <c r="G15" s="68"/>
      <c r="H15" s="23"/>
      <c r="I15" s="91"/>
      <c r="J15" s="91"/>
      <c r="K15" s="91"/>
    </row>
    <row r="16" spans="2:12" s="299" customFormat="1" ht="56.25" customHeight="1" x14ac:dyDescent="0.25">
      <c r="B16" s="78" t="s">
        <v>723</v>
      </c>
      <c r="C16" s="78" t="s">
        <v>647</v>
      </c>
      <c r="D16" s="300" t="s">
        <v>648</v>
      </c>
      <c r="E16" s="301"/>
      <c r="F16" s="79"/>
      <c r="G16" s="81"/>
      <c r="H16" s="81"/>
      <c r="I16" s="302"/>
      <c r="J16" s="302"/>
      <c r="K16" s="302"/>
      <c r="L16" s="302"/>
    </row>
    <row r="17" spans="2:12" s="299" customFormat="1" ht="20.25" customHeight="1" x14ac:dyDescent="0.25">
      <c r="B17" s="19" t="s">
        <v>1050</v>
      </c>
      <c r="C17" s="19"/>
      <c r="D17" s="303" t="s">
        <v>649</v>
      </c>
      <c r="E17" s="304" t="s">
        <v>650</v>
      </c>
      <c r="F17" s="19">
        <v>36</v>
      </c>
      <c r="G17" s="23"/>
      <c r="H17" s="23"/>
      <c r="I17" s="302"/>
      <c r="J17" s="302"/>
      <c r="K17" s="302"/>
      <c r="L17" s="302"/>
    </row>
    <row r="18" spans="2:12" s="299" customFormat="1" ht="20.25" customHeight="1" x14ac:dyDescent="0.25">
      <c r="B18" s="19" t="s">
        <v>1051</v>
      </c>
      <c r="C18" s="19"/>
      <c r="D18" s="20" t="s">
        <v>651</v>
      </c>
      <c r="E18" s="19" t="s">
        <v>650</v>
      </c>
      <c r="F18" s="19">
        <v>36</v>
      </c>
      <c r="G18" s="23"/>
      <c r="H18" s="23"/>
      <c r="I18" s="302"/>
      <c r="J18" s="302"/>
      <c r="K18" s="302"/>
      <c r="L18" s="302"/>
    </row>
    <row r="19" spans="2:12" s="299" customFormat="1" ht="42" customHeight="1" x14ac:dyDescent="0.25">
      <c r="B19" s="19" t="s">
        <v>1052</v>
      </c>
      <c r="C19" s="19"/>
      <c r="D19" s="303" t="s">
        <v>694</v>
      </c>
      <c r="E19" s="19" t="s">
        <v>3</v>
      </c>
      <c r="F19" s="19"/>
      <c r="G19" s="305"/>
      <c r="H19" s="23"/>
      <c r="I19" s="302"/>
      <c r="J19" s="302"/>
      <c r="K19" s="302"/>
      <c r="L19" s="302"/>
    </row>
    <row r="20" spans="2:12" s="299" customFormat="1" ht="57" customHeight="1" x14ac:dyDescent="0.25">
      <c r="B20" s="78" t="s">
        <v>724</v>
      </c>
      <c r="C20" s="78" t="s">
        <v>652</v>
      </c>
      <c r="D20" s="300" t="s">
        <v>653</v>
      </c>
      <c r="E20" s="304" t="s">
        <v>654</v>
      </c>
      <c r="F20" s="19">
        <v>1</v>
      </c>
      <c r="G20" s="23">
        <v>345000</v>
      </c>
      <c r="H20" s="23">
        <v>345000</v>
      </c>
      <c r="I20" s="302"/>
      <c r="J20" s="302"/>
      <c r="K20" s="302"/>
      <c r="L20" s="302"/>
    </row>
    <row r="21" spans="2:12" s="299" customFormat="1" ht="39" customHeight="1" x14ac:dyDescent="0.25">
      <c r="B21" s="19" t="s">
        <v>1053</v>
      </c>
      <c r="C21" s="19" t="s">
        <v>655</v>
      </c>
      <c r="D21" s="303" t="s">
        <v>656</v>
      </c>
      <c r="E21" s="19" t="s">
        <v>3</v>
      </c>
      <c r="F21" s="19"/>
      <c r="G21" s="305"/>
      <c r="H21" s="23"/>
      <c r="I21" s="302"/>
      <c r="J21" s="302"/>
      <c r="K21" s="302"/>
      <c r="L21" s="302"/>
    </row>
    <row r="22" spans="2:12" s="9" customFormat="1" ht="20.25" customHeight="1" x14ac:dyDescent="0.25">
      <c r="B22" s="21"/>
      <c r="C22" s="21"/>
      <c r="D22" s="84"/>
      <c r="E22" s="21"/>
      <c r="F22" s="21"/>
      <c r="G22" s="85"/>
      <c r="H22" s="25"/>
      <c r="I22" s="91"/>
      <c r="J22" s="91"/>
      <c r="K22" s="91"/>
    </row>
    <row r="23" spans="2:12" s="9" customFormat="1" ht="20.25" customHeight="1" x14ac:dyDescent="0.25">
      <c r="B23" s="21"/>
      <c r="C23" s="21"/>
      <c r="D23" s="84"/>
      <c r="E23" s="21"/>
      <c r="F23" s="21"/>
      <c r="G23" s="85"/>
      <c r="H23" s="25"/>
      <c r="I23" s="91"/>
      <c r="J23" s="91"/>
      <c r="K23" s="91"/>
    </row>
    <row r="24" spans="2:12" s="9" customFormat="1" ht="20.25" customHeight="1" x14ac:dyDescent="0.25">
      <c r="B24" s="21"/>
      <c r="C24" s="21"/>
      <c r="D24" s="84"/>
      <c r="E24" s="21"/>
      <c r="F24" s="21"/>
      <c r="G24" s="85"/>
      <c r="H24" s="25"/>
      <c r="I24" s="91"/>
      <c r="J24" s="91"/>
      <c r="K24" s="91"/>
    </row>
    <row r="25" spans="2:12" s="9" customFormat="1" ht="20.25" customHeight="1" x14ac:dyDescent="0.25">
      <c r="B25" s="21"/>
      <c r="C25" s="21"/>
      <c r="D25" s="84"/>
      <c r="E25" s="21"/>
      <c r="F25" s="21"/>
      <c r="G25" s="85"/>
      <c r="H25" s="25"/>
      <c r="I25" s="91"/>
      <c r="J25" s="91"/>
      <c r="K25" s="91"/>
    </row>
    <row r="26" spans="2:12" s="9" customFormat="1" ht="20.25" customHeight="1" x14ac:dyDescent="0.25">
      <c r="B26" s="21"/>
      <c r="C26" s="21"/>
      <c r="D26" s="84"/>
      <c r="E26" s="21"/>
      <c r="F26" s="21"/>
      <c r="G26" s="85"/>
      <c r="H26" s="25"/>
      <c r="I26" s="91"/>
      <c r="J26" s="91"/>
      <c r="K26" s="91"/>
    </row>
    <row r="27" spans="2:12" s="9" customFormat="1" ht="20.25" customHeight="1" x14ac:dyDescent="0.25">
      <c r="B27" s="21"/>
      <c r="C27" s="21"/>
      <c r="D27" s="84"/>
      <c r="E27" s="21"/>
      <c r="F27" s="21"/>
      <c r="G27" s="85"/>
      <c r="H27" s="25"/>
      <c r="I27" s="91"/>
      <c r="J27" s="91"/>
      <c r="K27" s="91"/>
    </row>
    <row r="28" spans="2:12" s="9" customFormat="1" ht="6" customHeight="1" thickBot="1" x14ac:dyDescent="0.3">
      <c r="B28" s="21"/>
      <c r="C28" s="21"/>
      <c r="D28" s="24"/>
      <c r="E28" s="21"/>
      <c r="F28" s="21"/>
      <c r="G28" s="25"/>
      <c r="H28" s="93"/>
      <c r="I28" s="91"/>
      <c r="J28" s="91"/>
      <c r="K28" s="91"/>
    </row>
    <row r="29" spans="2:12" s="9" customFormat="1" ht="20.25" customHeight="1" thickBot="1" x14ac:dyDescent="0.3">
      <c r="B29" s="26" t="s">
        <v>7</v>
      </c>
      <c r="C29" s="26"/>
      <c r="D29" s="26"/>
      <c r="E29" s="26"/>
      <c r="F29" s="26"/>
      <c r="G29" s="27"/>
      <c r="H29" s="92">
        <f>SUM(H10:H21)</f>
        <v>345000</v>
      </c>
      <c r="I29" s="91"/>
      <c r="J29" s="91"/>
      <c r="K29" s="91"/>
    </row>
    <row r="30" spans="2:12" ht="5.25" customHeight="1" x14ac:dyDescent="0.2">
      <c r="B30" s="5"/>
      <c r="C30" s="5"/>
      <c r="D30" s="5"/>
      <c r="E30" s="5"/>
      <c r="F30" s="5"/>
      <c r="G30" s="7"/>
      <c r="H30" s="7"/>
    </row>
    <row r="31" spans="2:12" x14ac:dyDescent="0.2">
      <c r="B31" s="5"/>
      <c r="C31" s="5"/>
      <c r="D31" s="5"/>
      <c r="E31" s="5"/>
      <c r="F31" s="5"/>
      <c r="G31" s="7"/>
      <c r="H31" s="7"/>
    </row>
    <row r="32" spans="2:12" x14ac:dyDescent="0.2">
      <c r="B32" s="5"/>
      <c r="C32" s="5"/>
      <c r="D32" s="5"/>
      <c r="E32" s="5"/>
      <c r="F32" s="5"/>
      <c r="G32" s="7"/>
      <c r="H32" s="7"/>
    </row>
    <row r="33" spans="1:8" x14ac:dyDescent="0.2">
      <c r="B33" s="5"/>
      <c r="C33" s="5"/>
      <c r="D33" s="5"/>
      <c r="E33" s="5"/>
      <c r="F33" s="5"/>
      <c r="G33" s="7"/>
      <c r="H33" s="7"/>
    </row>
    <row r="34" spans="1:8" x14ac:dyDescent="0.2">
      <c r="B34" s="5"/>
      <c r="C34" s="5"/>
      <c r="D34" s="5"/>
      <c r="E34" s="5"/>
      <c r="F34" s="5"/>
      <c r="G34" s="7"/>
      <c r="H34" s="7"/>
    </row>
    <row r="35" spans="1:8" x14ac:dyDescent="0.2">
      <c r="B35" s="5"/>
      <c r="C35" s="5"/>
      <c r="D35" s="5"/>
      <c r="E35" s="5"/>
      <c r="F35" s="5"/>
      <c r="G35" s="7"/>
      <c r="H35" s="7"/>
    </row>
    <row r="36" spans="1:8" x14ac:dyDescent="0.2">
      <c r="B36" s="5"/>
      <c r="C36" s="5"/>
      <c r="D36" s="5"/>
      <c r="E36" s="5"/>
      <c r="F36" s="5"/>
      <c r="G36" s="7"/>
      <c r="H36" s="7"/>
    </row>
    <row r="37" spans="1:8" x14ac:dyDescent="0.2">
      <c r="B37" s="5"/>
      <c r="C37" s="5"/>
      <c r="D37" s="5"/>
      <c r="E37" s="5"/>
      <c r="F37" s="5"/>
      <c r="G37" s="7"/>
      <c r="H37" s="7"/>
    </row>
    <row r="38" spans="1:8" x14ac:dyDescent="0.2">
      <c r="B38" s="5"/>
      <c r="C38" s="5"/>
      <c r="D38" s="5"/>
      <c r="E38" s="5"/>
      <c r="F38" s="5"/>
      <c r="G38" s="7"/>
      <c r="H38" s="7"/>
    </row>
    <row r="39" spans="1:8" x14ac:dyDescent="0.2">
      <c r="B39" s="5"/>
      <c r="C39" s="5"/>
      <c r="D39" s="5"/>
      <c r="E39" s="5"/>
      <c r="F39" s="5"/>
      <c r="G39" s="7"/>
      <c r="H39" s="7"/>
    </row>
    <row r="40" spans="1:8" x14ac:dyDescent="0.2">
      <c r="B40" s="5"/>
      <c r="C40" s="5"/>
      <c r="D40" s="5"/>
      <c r="E40" s="5"/>
      <c r="F40" s="5"/>
      <c r="G40" s="7"/>
      <c r="H40" s="7"/>
    </row>
    <row r="41" spans="1:8" x14ac:dyDescent="0.2">
      <c r="B41" s="5"/>
      <c r="C41" s="5"/>
      <c r="D41" s="5"/>
      <c r="E41" s="5"/>
      <c r="F41" s="5"/>
      <c r="G41" s="7"/>
      <c r="H41" s="7"/>
    </row>
    <row r="42" spans="1:8" s="88" customFormat="1" x14ac:dyDescent="0.2">
      <c r="A42" s="6"/>
      <c r="B42" s="5"/>
      <c r="C42" s="5"/>
      <c r="D42" s="5"/>
      <c r="E42" s="5"/>
      <c r="F42" s="5"/>
      <c r="G42" s="7"/>
      <c r="H42" s="7"/>
    </row>
    <row r="43" spans="1:8" s="88" customFormat="1" x14ac:dyDescent="0.2">
      <c r="A43" s="6"/>
      <c r="B43" s="5"/>
      <c r="C43" s="5"/>
      <c r="D43" s="5"/>
      <c r="E43" s="5"/>
      <c r="F43" s="5"/>
      <c r="G43" s="7"/>
      <c r="H43" s="7"/>
    </row>
    <row r="44" spans="1:8" s="88" customFormat="1" x14ac:dyDescent="0.2">
      <c r="A44" s="6"/>
      <c r="B44" s="5"/>
      <c r="C44" s="5"/>
      <c r="D44" s="5"/>
      <c r="E44" s="5"/>
      <c r="F44" s="5"/>
      <c r="G44" s="7"/>
      <c r="H44" s="7"/>
    </row>
    <row r="45" spans="1:8" s="88" customFormat="1" x14ac:dyDescent="0.2">
      <c r="A45" s="6"/>
      <c r="B45" s="5"/>
      <c r="C45" s="5"/>
      <c r="D45" s="5"/>
      <c r="E45" s="5"/>
      <c r="F45" s="5"/>
      <c r="G45" s="7"/>
      <c r="H45" s="7"/>
    </row>
    <row r="46" spans="1:8" s="88" customFormat="1" x14ac:dyDescent="0.2">
      <c r="A46" s="6"/>
      <c r="B46" s="5"/>
      <c r="C46" s="5"/>
      <c r="D46" s="5"/>
      <c r="E46" s="5"/>
      <c r="F46" s="5"/>
      <c r="G46" s="7"/>
      <c r="H46" s="7"/>
    </row>
    <row r="47" spans="1:8" s="88" customFormat="1" x14ac:dyDescent="0.2">
      <c r="A47" s="6"/>
      <c r="B47" s="5"/>
      <c r="C47" s="5"/>
      <c r="D47" s="5"/>
      <c r="E47" s="5"/>
      <c r="F47" s="5"/>
      <c r="G47" s="7"/>
      <c r="H47" s="7"/>
    </row>
    <row r="48" spans="1:8" s="88" customFormat="1" x14ac:dyDescent="0.2">
      <c r="A48" s="6"/>
      <c r="B48" s="5"/>
      <c r="C48" s="5"/>
      <c r="D48" s="5"/>
      <c r="E48" s="5"/>
      <c r="F48" s="5"/>
      <c r="G48" s="7"/>
      <c r="H48" s="7"/>
    </row>
    <row r="49" spans="1:8" s="88" customFormat="1" x14ac:dyDescent="0.2">
      <c r="A49" s="6"/>
      <c r="B49" s="5"/>
      <c r="C49" s="5"/>
      <c r="D49" s="5"/>
      <c r="E49" s="5"/>
      <c r="F49" s="5"/>
      <c r="G49" s="7"/>
      <c r="H49" s="7"/>
    </row>
    <row r="50" spans="1:8" s="88" customFormat="1" x14ac:dyDescent="0.2">
      <c r="A50" s="6"/>
      <c r="B50" s="5"/>
      <c r="C50" s="5"/>
      <c r="D50" s="5"/>
      <c r="E50" s="5"/>
      <c r="F50" s="5"/>
      <c r="G50" s="7"/>
      <c r="H50" s="7"/>
    </row>
    <row r="51" spans="1:8" s="88" customFormat="1" x14ac:dyDescent="0.2">
      <c r="A51" s="6"/>
      <c r="B51" s="5"/>
      <c r="C51" s="5"/>
      <c r="D51" s="5"/>
      <c r="E51" s="5"/>
      <c r="F51" s="5"/>
      <c r="G51" s="7"/>
      <c r="H51" s="7"/>
    </row>
    <row r="52" spans="1:8" s="88" customFormat="1" x14ac:dyDescent="0.2">
      <c r="A52" s="6"/>
      <c r="B52" s="5"/>
      <c r="C52" s="5"/>
      <c r="D52" s="5"/>
      <c r="E52" s="5"/>
      <c r="F52" s="5"/>
      <c r="G52" s="7"/>
      <c r="H52" s="7"/>
    </row>
    <row r="53" spans="1:8" s="88" customFormat="1" x14ac:dyDescent="0.2">
      <c r="A53" s="6"/>
      <c r="B53" s="5"/>
      <c r="C53" s="5"/>
      <c r="D53" s="5"/>
      <c r="E53" s="5"/>
      <c r="F53" s="5"/>
      <c r="G53" s="7"/>
      <c r="H53" s="7"/>
    </row>
    <row r="54" spans="1:8" s="88" customFormat="1" x14ac:dyDescent="0.2">
      <c r="A54" s="6"/>
      <c r="B54" s="5"/>
      <c r="C54" s="5"/>
      <c r="D54" s="5"/>
      <c r="E54" s="5"/>
      <c r="F54" s="5"/>
      <c r="G54" s="7"/>
      <c r="H54" s="7"/>
    </row>
    <row r="55" spans="1:8" s="88" customFormat="1" x14ac:dyDescent="0.2">
      <c r="A55" s="6"/>
      <c r="B55" s="5"/>
      <c r="C55" s="5"/>
      <c r="D55" s="5"/>
      <c r="E55" s="5"/>
      <c r="F55" s="5"/>
      <c r="G55" s="7"/>
      <c r="H55" s="7"/>
    </row>
    <row r="56" spans="1:8" s="88" customFormat="1" x14ac:dyDescent="0.2">
      <c r="A56" s="6"/>
      <c r="B56" s="5"/>
      <c r="C56" s="5"/>
      <c r="D56" s="5"/>
      <c r="E56" s="5"/>
      <c r="F56" s="5"/>
      <c r="G56" s="7"/>
      <c r="H56" s="7"/>
    </row>
    <row r="57" spans="1:8" s="88" customFormat="1" x14ac:dyDescent="0.2">
      <c r="A57" s="6"/>
      <c r="B57" s="5"/>
      <c r="C57" s="5"/>
      <c r="D57" s="5"/>
      <c r="E57" s="5"/>
      <c r="F57" s="5"/>
      <c r="G57" s="7"/>
      <c r="H57" s="7"/>
    </row>
    <row r="58" spans="1:8" s="88" customFormat="1" x14ac:dyDescent="0.2">
      <c r="A58" s="6"/>
      <c r="B58" s="5"/>
      <c r="C58" s="5"/>
      <c r="D58" s="5"/>
      <c r="E58" s="5"/>
      <c r="F58" s="5"/>
      <c r="G58" s="7"/>
      <c r="H58" s="7"/>
    </row>
    <row r="59" spans="1:8" s="88" customFormat="1" x14ac:dyDescent="0.2">
      <c r="A59" s="6"/>
      <c r="B59" s="5"/>
      <c r="C59" s="5"/>
      <c r="D59" s="5"/>
      <c r="E59" s="5"/>
      <c r="F59" s="5"/>
      <c r="G59" s="7"/>
      <c r="H59" s="7"/>
    </row>
    <row r="60" spans="1:8" s="88" customFormat="1" x14ac:dyDescent="0.2">
      <c r="A60" s="6"/>
      <c r="B60" s="5"/>
      <c r="C60" s="5"/>
      <c r="D60" s="5"/>
      <c r="E60" s="5"/>
      <c r="F60" s="5"/>
      <c r="G60" s="7"/>
      <c r="H60" s="7"/>
    </row>
    <row r="61" spans="1:8" s="88" customFormat="1" x14ac:dyDescent="0.2">
      <c r="A61" s="6"/>
      <c r="B61" s="5"/>
      <c r="C61" s="5"/>
      <c r="D61" s="5"/>
      <c r="E61" s="5"/>
      <c r="F61" s="5"/>
      <c r="G61" s="7"/>
      <c r="H61" s="7"/>
    </row>
    <row r="62" spans="1:8" s="88" customFormat="1" x14ac:dyDescent="0.2">
      <c r="A62" s="6"/>
      <c r="B62" s="5"/>
      <c r="C62" s="5"/>
      <c r="D62" s="5"/>
      <c r="E62" s="5"/>
      <c r="F62" s="5"/>
      <c r="G62" s="7"/>
      <c r="H62" s="7"/>
    </row>
    <row r="63" spans="1:8" s="88" customFormat="1" x14ac:dyDescent="0.2">
      <c r="A63" s="6"/>
      <c r="B63" s="5"/>
      <c r="C63" s="5"/>
      <c r="D63" s="5"/>
      <c r="E63" s="5"/>
      <c r="F63" s="5"/>
      <c r="G63" s="6"/>
      <c r="H63" s="6"/>
    </row>
    <row r="64" spans="1:8" s="88" customFormat="1" x14ac:dyDescent="0.2">
      <c r="A64" s="6"/>
      <c r="B64" s="5"/>
      <c r="C64" s="5"/>
      <c r="D64" s="5"/>
      <c r="E64" s="5"/>
      <c r="F64" s="5"/>
      <c r="G64" s="6"/>
      <c r="H64" s="6"/>
    </row>
    <row r="65" spans="1:8" s="88" customFormat="1" x14ac:dyDescent="0.2">
      <c r="A65" s="6"/>
      <c r="B65" s="5"/>
      <c r="C65" s="5"/>
      <c r="D65" s="5"/>
      <c r="E65" s="5"/>
      <c r="F65" s="5"/>
      <c r="G65" s="6"/>
      <c r="H65" s="6"/>
    </row>
    <row r="66" spans="1:8" s="88" customFormat="1" x14ac:dyDescent="0.2">
      <c r="A66" s="6"/>
      <c r="B66" s="5"/>
      <c r="C66" s="5"/>
      <c r="D66" s="5"/>
      <c r="E66" s="5"/>
      <c r="F66" s="5"/>
      <c r="G66" s="6"/>
      <c r="H66" s="6"/>
    </row>
    <row r="67" spans="1:8" s="88" customFormat="1" x14ac:dyDescent="0.2">
      <c r="A67" s="6"/>
      <c r="B67" s="5"/>
      <c r="C67" s="5"/>
      <c r="D67" s="5"/>
      <c r="E67" s="5"/>
      <c r="F67" s="5"/>
      <c r="G67" s="6"/>
      <c r="H67" s="6"/>
    </row>
    <row r="68" spans="1:8" s="88" customFormat="1" x14ac:dyDescent="0.2">
      <c r="A68" s="6"/>
      <c r="B68" s="5"/>
      <c r="C68" s="5"/>
      <c r="D68" s="5"/>
      <c r="E68" s="5"/>
      <c r="F68" s="5"/>
      <c r="G68" s="6"/>
      <c r="H68" s="6"/>
    </row>
    <row r="69" spans="1:8" s="88" customFormat="1" x14ac:dyDescent="0.2">
      <c r="A69" s="6"/>
      <c r="B69" s="5"/>
      <c r="C69" s="5"/>
      <c r="D69" s="5"/>
      <c r="E69" s="5"/>
      <c r="F69" s="5"/>
      <c r="G69" s="6"/>
      <c r="H69" s="6"/>
    </row>
    <row r="70" spans="1:8" s="88" customFormat="1" x14ac:dyDescent="0.2">
      <c r="A70" s="6"/>
      <c r="B70" s="5"/>
      <c r="C70" s="5"/>
      <c r="D70" s="5"/>
      <c r="E70" s="5"/>
      <c r="F70" s="5"/>
      <c r="G70" s="6"/>
      <c r="H70" s="6"/>
    </row>
    <row r="71" spans="1:8" s="88" customFormat="1" x14ac:dyDescent="0.2">
      <c r="A71" s="6"/>
      <c r="B71" s="5"/>
      <c r="C71" s="5"/>
      <c r="D71" s="5"/>
      <c r="E71" s="5"/>
      <c r="F71" s="5"/>
      <c r="G71" s="6"/>
      <c r="H71" s="6"/>
    </row>
    <row r="72" spans="1:8" s="88" customFormat="1" x14ac:dyDescent="0.2">
      <c r="A72" s="6"/>
      <c r="B72" s="5"/>
      <c r="C72" s="5"/>
      <c r="D72" s="5"/>
      <c r="E72" s="5"/>
      <c r="F72" s="5"/>
      <c r="G72" s="6"/>
      <c r="H72" s="6"/>
    </row>
    <row r="73" spans="1:8" s="88" customFormat="1" x14ac:dyDescent="0.2">
      <c r="A73" s="6"/>
      <c r="B73" s="5"/>
      <c r="C73" s="5"/>
      <c r="D73" s="5"/>
      <c r="E73" s="5"/>
      <c r="F73" s="5"/>
      <c r="G73" s="6"/>
      <c r="H73" s="6"/>
    </row>
    <row r="74" spans="1:8" x14ac:dyDescent="0.2">
      <c r="B74" s="5"/>
      <c r="C74" s="5"/>
      <c r="D74" s="5"/>
      <c r="E74" s="5"/>
      <c r="F74" s="5"/>
    </row>
    <row r="75" spans="1:8" x14ac:dyDescent="0.2">
      <c r="B75" s="5"/>
      <c r="C75" s="5"/>
      <c r="D75" s="5"/>
      <c r="E75" s="5"/>
      <c r="F75" s="5"/>
    </row>
    <row r="76" spans="1:8" x14ac:dyDescent="0.2">
      <c r="B76" s="5"/>
      <c r="C76" s="5"/>
      <c r="D76" s="5"/>
      <c r="E76" s="5"/>
      <c r="F76" s="5"/>
    </row>
    <row r="77" spans="1:8" x14ac:dyDescent="0.2">
      <c r="B77" s="5"/>
      <c r="C77" s="5"/>
      <c r="D77" s="5"/>
      <c r="E77" s="5"/>
      <c r="F77" s="5"/>
    </row>
    <row r="78" spans="1:8" x14ac:dyDescent="0.2">
      <c r="B78" s="5"/>
      <c r="C78" s="5"/>
      <c r="D78" s="5"/>
      <c r="E78" s="5"/>
      <c r="F78" s="5"/>
    </row>
  </sheetData>
  <mergeCells count="1">
    <mergeCell ref="E3:F3"/>
  </mergeCells>
  <phoneticPr fontId="32" type="noConversion"/>
  <pageMargins left="0.19685039370078741" right="0.19685039370078741" top="0.35433070866141736" bottom="0.35433070866141736" header="0.31496062992125984" footer="0.31496062992125984"/>
  <pageSetup paperSize="9" scale="80" firstPageNumber="6" orientation="portrait" useFirstPageNumber="1" r:id="rId1"/>
  <headerFooter>
    <oddFooter>&amp;R&amp;"Arial,Regular"&amp;P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B1:R72"/>
  <sheetViews>
    <sheetView view="pageBreakPreview" topLeftCell="A20" zoomScale="70" zoomScaleNormal="70" zoomScaleSheetLayoutView="70" workbookViewId="0">
      <selection activeCell="D4" sqref="D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18" width="9.140625" style="88"/>
    <col min="19" max="16384" width="9.140625" style="6"/>
  </cols>
  <sheetData>
    <row r="1" spans="2:18" ht="18" x14ac:dyDescent="0.25">
      <c r="B1" s="2"/>
      <c r="C1" s="2"/>
      <c r="D1" s="8"/>
      <c r="E1" s="1"/>
      <c r="F1" s="1"/>
      <c r="G1" s="7"/>
    </row>
    <row r="2" spans="2:18" s="12" customFormat="1" ht="18" customHeight="1" x14ac:dyDescent="0.25">
      <c r="B2" s="2" t="str">
        <f>SUMMARY!B2</f>
        <v xml:space="preserve">ECDOH GENERAL ELECTRICAL MV MAINTENANCE AND REPAIR CONTRACT </v>
      </c>
      <c r="D2" s="2"/>
      <c r="E2" s="3"/>
      <c r="F2" s="3"/>
      <c r="G2" s="7"/>
      <c r="I2" s="89"/>
      <c r="J2" s="89"/>
      <c r="K2" s="89"/>
      <c r="L2" s="89"/>
      <c r="M2" s="89"/>
      <c r="N2" s="89"/>
      <c r="O2" s="89"/>
      <c r="P2" s="89"/>
      <c r="Q2" s="89"/>
      <c r="R2" s="89"/>
    </row>
    <row r="3" spans="2:18" ht="15" customHeight="1" x14ac:dyDescent="0.25">
      <c r="B3" s="2" t="str">
        <f>'SCHED 1A-1_NM'!B3</f>
        <v>CONTRACT REF. NO:</v>
      </c>
      <c r="D3" s="2" t="str">
        <f>+SUMMARY!D4</f>
        <v>SCMU3-24/25-0461-HO</v>
      </c>
      <c r="E3" s="368" t="s">
        <v>10</v>
      </c>
      <c r="F3" s="369"/>
      <c r="G3" s="276" t="s">
        <v>620</v>
      </c>
    </row>
    <row r="4" spans="2:18" ht="15" customHeight="1" x14ac:dyDescent="0.2">
      <c r="B4" s="2" t="str">
        <f>'SCHED 1A-1_NM'!B4</f>
        <v>ASSET TYPE:</v>
      </c>
      <c r="D4" s="2" t="str">
        <f>'SCHED 1A-1_NM'!D4</f>
        <v>MV INSTALLATIONS</v>
      </c>
      <c r="E4" s="2"/>
      <c r="F4" s="2"/>
      <c r="G4" s="7"/>
    </row>
    <row r="5" spans="2:18" x14ac:dyDescent="0.2">
      <c r="B5" s="2"/>
      <c r="C5" s="2"/>
      <c r="D5" s="2"/>
      <c r="E5" s="2"/>
      <c r="F5" s="2"/>
      <c r="G5" s="7"/>
    </row>
    <row r="6" spans="2:18" s="4" customFormat="1" ht="15" customHeight="1" x14ac:dyDescent="0.2">
      <c r="B6" s="4" t="s">
        <v>633</v>
      </c>
      <c r="D6" s="4" t="s">
        <v>624</v>
      </c>
      <c r="I6" s="90"/>
      <c r="J6" s="90"/>
      <c r="K6" s="90"/>
      <c r="L6" s="90"/>
      <c r="M6" s="90"/>
      <c r="N6" s="90"/>
      <c r="O6" s="90"/>
      <c r="P6" s="90"/>
      <c r="Q6" s="90"/>
      <c r="R6" s="90"/>
    </row>
    <row r="7" spans="2:18" ht="6" customHeight="1" thickBot="1" x14ac:dyDescent="0.25">
      <c r="B7" s="5"/>
      <c r="C7" s="5"/>
      <c r="D7" s="5"/>
      <c r="E7" s="5"/>
      <c r="F7" s="5"/>
      <c r="G7" s="7"/>
    </row>
    <row r="8" spans="2:18" s="9" customFormat="1" ht="39" customHeight="1" thickBot="1" x14ac:dyDescent="0.3">
      <c r="B8" s="11" t="s">
        <v>12</v>
      </c>
      <c r="C8" s="11" t="s">
        <v>6</v>
      </c>
      <c r="D8" s="11" t="s">
        <v>0</v>
      </c>
      <c r="E8" s="11" t="s">
        <v>1</v>
      </c>
      <c r="F8" s="11" t="s">
        <v>4</v>
      </c>
      <c r="G8" s="11" t="s">
        <v>2</v>
      </c>
      <c r="H8" s="11" t="s">
        <v>5</v>
      </c>
      <c r="I8" s="91"/>
      <c r="J8" s="91"/>
      <c r="K8" s="91"/>
      <c r="L8" s="91"/>
      <c r="M8" s="91"/>
      <c r="N8" s="91"/>
      <c r="O8" s="91"/>
      <c r="P8" s="91"/>
      <c r="Q8" s="91"/>
      <c r="R8" s="91"/>
    </row>
    <row r="9" spans="2:18" s="9" customFormat="1" ht="69" customHeight="1" x14ac:dyDescent="0.25">
      <c r="B9" s="29" t="s">
        <v>682</v>
      </c>
      <c r="C9" s="29" t="s">
        <v>14</v>
      </c>
      <c r="D9" s="295" t="s">
        <v>1037</v>
      </c>
      <c r="E9" s="82"/>
      <c r="F9" s="82"/>
      <c r="G9" s="83"/>
      <c r="H9" s="83"/>
      <c r="I9" s="91"/>
      <c r="J9" s="91"/>
      <c r="K9" s="91"/>
      <c r="L9" s="91"/>
      <c r="M9" s="91"/>
      <c r="N9" s="91"/>
      <c r="O9" s="91"/>
      <c r="P9" s="91"/>
      <c r="Q9" s="91"/>
      <c r="R9" s="91"/>
    </row>
    <row r="10" spans="2:18" s="9" customFormat="1" ht="20.25" customHeight="1" x14ac:dyDescent="0.25">
      <c r="B10" s="19" t="s">
        <v>725</v>
      </c>
      <c r="C10" s="19"/>
      <c r="D10" s="336" t="s">
        <v>621</v>
      </c>
      <c r="E10" s="19"/>
      <c r="F10" s="19"/>
      <c r="G10" s="68"/>
      <c r="H10" s="23"/>
      <c r="I10" s="91"/>
      <c r="J10" s="91"/>
      <c r="K10" s="91"/>
      <c r="L10" s="91"/>
      <c r="M10" s="91"/>
      <c r="N10" s="91"/>
      <c r="O10" s="91"/>
      <c r="P10" s="91"/>
      <c r="Q10" s="91"/>
      <c r="R10" s="91"/>
    </row>
    <row r="11" spans="2:18" s="9" customFormat="1" ht="20.25" customHeight="1" x14ac:dyDescent="0.25">
      <c r="B11" s="19" t="s">
        <v>882</v>
      </c>
      <c r="C11" s="19"/>
      <c r="D11" s="275" t="s">
        <v>833</v>
      </c>
      <c r="E11" s="19" t="s">
        <v>36</v>
      </c>
      <c r="F11" s="19">
        <v>1</v>
      </c>
      <c r="G11" s="68"/>
      <c r="H11" s="23"/>
      <c r="I11" s="91"/>
      <c r="J11" s="91"/>
      <c r="K11" s="91"/>
      <c r="L11" s="91"/>
      <c r="M11" s="91"/>
      <c r="N11" s="91"/>
      <c r="O11" s="91"/>
      <c r="P11" s="91"/>
      <c r="Q11" s="91"/>
      <c r="R11" s="91"/>
    </row>
    <row r="12" spans="2:18" s="9" customFormat="1" ht="20.25" customHeight="1" x14ac:dyDescent="0.25">
      <c r="B12" s="19" t="s">
        <v>883</v>
      </c>
      <c r="C12" s="19"/>
      <c r="D12" s="275" t="s">
        <v>834</v>
      </c>
      <c r="E12" s="19" t="s">
        <v>36</v>
      </c>
      <c r="F12" s="19">
        <v>4</v>
      </c>
      <c r="G12" s="68"/>
      <c r="H12" s="23"/>
      <c r="I12" s="91"/>
      <c r="J12" s="91"/>
      <c r="K12" s="91"/>
      <c r="L12" s="91"/>
      <c r="M12" s="91"/>
      <c r="N12" s="91"/>
      <c r="O12" s="91"/>
      <c r="P12" s="91"/>
      <c r="Q12" s="91"/>
      <c r="R12" s="91"/>
    </row>
    <row r="13" spans="2:18" s="9" customFormat="1" ht="20.25" customHeight="1" x14ac:dyDescent="0.25">
      <c r="B13" s="19" t="s">
        <v>884</v>
      </c>
      <c r="C13" s="19"/>
      <c r="D13" s="275" t="s">
        <v>839</v>
      </c>
      <c r="E13" s="19" t="s">
        <v>36</v>
      </c>
      <c r="F13" s="19">
        <v>6</v>
      </c>
      <c r="G13" s="68"/>
      <c r="H13" s="23"/>
      <c r="I13" s="91"/>
      <c r="J13" s="91"/>
      <c r="K13" s="91"/>
      <c r="L13" s="91"/>
      <c r="M13" s="91"/>
      <c r="N13" s="91"/>
      <c r="O13" s="91"/>
      <c r="P13" s="91"/>
      <c r="Q13" s="91"/>
      <c r="R13" s="91"/>
    </row>
    <row r="14" spans="2:18" s="9" customFormat="1" ht="20.25" customHeight="1" x14ac:dyDescent="0.25">
      <c r="B14" s="19" t="s">
        <v>885</v>
      </c>
      <c r="C14" s="19"/>
      <c r="D14" s="275" t="s">
        <v>838</v>
      </c>
      <c r="E14" s="19" t="s">
        <v>36</v>
      </c>
      <c r="F14" s="19">
        <v>4</v>
      </c>
      <c r="G14" s="68"/>
      <c r="H14" s="23"/>
      <c r="I14" s="91"/>
      <c r="J14" s="91"/>
      <c r="K14" s="91"/>
      <c r="L14" s="91"/>
      <c r="M14" s="91"/>
      <c r="N14" s="91"/>
      <c r="O14" s="91"/>
      <c r="P14" s="91"/>
      <c r="Q14" s="91"/>
      <c r="R14" s="91"/>
    </row>
    <row r="15" spans="2:18" s="9" customFormat="1" ht="20.25" customHeight="1" x14ac:dyDescent="0.25">
      <c r="B15" s="19" t="s">
        <v>886</v>
      </c>
      <c r="C15" s="19"/>
      <c r="D15" s="275" t="s">
        <v>835</v>
      </c>
      <c r="E15" s="19" t="s">
        <v>36</v>
      </c>
      <c r="F15" s="19">
        <v>2</v>
      </c>
      <c r="G15" s="68"/>
      <c r="H15" s="23"/>
      <c r="I15" s="91"/>
      <c r="J15" s="91"/>
      <c r="K15" s="91"/>
      <c r="L15" s="91"/>
      <c r="M15" s="91"/>
      <c r="N15" s="91"/>
      <c r="O15" s="91"/>
      <c r="P15" s="91"/>
      <c r="Q15" s="91"/>
      <c r="R15" s="91"/>
    </row>
    <row r="16" spans="2:18" s="9" customFormat="1" ht="20.25" customHeight="1" x14ac:dyDescent="0.25">
      <c r="B16" s="19" t="s">
        <v>726</v>
      </c>
      <c r="C16" s="19"/>
      <c r="D16" s="336" t="s">
        <v>622</v>
      </c>
      <c r="E16" s="19"/>
      <c r="F16" s="19"/>
      <c r="G16" s="68"/>
      <c r="H16" s="23"/>
      <c r="I16" s="91"/>
      <c r="J16" s="91"/>
      <c r="K16" s="91"/>
      <c r="L16" s="91"/>
      <c r="M16" s="91"/>
      <c r="N16" s="91"/>
      <c r="O16" s="91"/>
      <c r="P16" s="91"/>
      <c r="Q16" s="91"/>
      <c r="R16" s="91"/>
    </row>
    <row r="17" spans="2:18" s="9" customFormat="1" ht="20.25" customHeight="1" x14ac:dyDescent="0.25">
      <c r="B17" s="19" t="s">
        <v>887</v>
      </c>
      <c r="C17" s="19"/>
      <c r="D17" s="275" t="s">
        <v>836</v>
      </c>
      <c r="E17" s="19" t="s">
        <v>36</v>
      </c>
      <c r="F17" s="19">
        <v>1</v>
      </c>
      <c r="G17" s="68"/>
      <c r="H17" s="23"/>
      <c r="I17" s="91"/>
      <c r="J17" s="91"/>
      <c r="K17" s="91"/>
      <c r="L17" s="91"/>
      <c r="M17" s="91"/>
      <c r="N17" s="91"/>
      <c r="O17" s="91"/>
      <c r="P17" s="91"/>
      <c r="Q17" s="91"/>
      <c r="R17" s="91"/>
    </row>
    <row r="18" spans="2:18" s="9" customFormat="1" ht="20.25" customHeight="1" x14ac:dyDescent="0.25">
      <c r="B18" s="19" t="s">
        <v>888</v>
      </c>
      <c r="C18" s="19"/>
      <c r="D18" s="275" t="s">
        <v>840</v>
      </c>
      <c r="E18" s="19" t="s">
        <v>36</v>
      </c>
      <c r="F18" s="19">
        <v>2</v>
      </c>
      <c r="G18" s="68"/>
      <c r="H18" s="23"/>
      <c r="I18" s="91"/>
      <c r="J18" s="91"/>
      <c r="K18" s="91"/>
      <c r="L18" s="91"/>
      <c r="M18" s="91"/>
      <c r="N18" s="91"/>
      <c r="O18" s="91"/>
      <c r="P18" s="91"/>
      <c r="Q18" s="91"/>
      <c r="R18" s="91"/>
    </row>
    <row r="19" spans="2:18" s="9" customFormat="1" ht="20.25" customHeight="1" x14ac:dyDescent="0.25">
      <c r="B19" s="19" t="s">
        <v>889</v>
      </c>
      <c r="C19" s="19"/>
      <c r="D19" s="275" t="s">
        <v>837</v>
      </c>
      <c r="E19" s="19" t="s">
        <v>36</v>
      </c>
      <c r="F19" s="19">
        <v>1</v>
      </c>
      <c r="G19" s="68"/>
      <c r="H19" s="23"/>
      <c r="I19" s="91"/>
      <c r="J19" s="91"/>
      <c r="K19" s="91"/>
      <c r="L19" s="91"/>
      <c r="M19" s="91"/>
      <c r="N19" s="91"/>
      <c r="O19" s="91"/>
      <c r="P19" s="91"/>
      <c r="Q19" s="91"/>
      <c r="R19" s="91"/>
    </row>
    <row r="20" spans="2:18" s="9" customFormat="1" ht="20.25" customHeight="1" x14ac:dyDescent="0.25">
      <c r="B20" s="19" t="s">
        <v>890</v>
      </c>
      <c r="C20" s="19"/>
      <c r="D20" s="275" t="s">
        <v>839</v>
      </c>
      <c r="E20" s="19" t="s">
        <v>36</v>
      </c>
      <c r="F20" s="19">
        <v>4</v>
      </c>
      <c r="G20" s="68"/>
      <c r="H20" s="23"/>
      <c r="I20" s="91"/>
      <c r="J20" s="91"/>
      <c r="K20" s="91"/>
      <c r="L20" s="91"/>
      <c r="M20" s="91"/>
      <c r="N20" s="91"/>
      <c r="O20" s="91"/>
      <c r="P20" s="91"/>
      <c r="Q20" s="91"/>
      <c r="R20" s="91"/>
    </row>
    <row r="21" spans="2:18" s="9" customFormat="1" ht="20.25" customHeight="1" x14ac:dyDescent="0.25">
      <c r="B21" s="19" t="s">
        <v>891</v>
      </c>
      <c r="C21" s="19"/>
      <c r="D21" s="275" t="s">
        <v>835</v>
      </c>
      <c r="E21" s="19" t="s">
        <v>36</v>
      </c>
      <c r="F21" s="19">
        <v>2</v>
      </c>
      <c r="G21" s="68"/>
      <c r="H21" s="23"/>
      <c r="I21" s="91"/>
      <c r="J21" s="91"/>
      <c r="K21" s="91"/>
      <c r="L21" s="91"/>
      <c r="M21" s="91"/>
      <c r="N21" s="91"/>
      <c r="O21" s="91"/>
      <c r="P21" s="91"/>
      <c r="Q21" s="91"/>
      <c r="R21" s="91"/>
    </row>
    <row r="22" spans="2:18" s="9" customFormat="1" ht="20.25" customHeight="1" x14ac:dyDescent="0.25">
      <c r="B22" s="19" t="s">
        <v>727</v>
      </c>
      <c r="C22" s="19"/>
      <c r="D22" s="336" t="s">
        <v>623</v>
      </c>
      <c r="E22" s="19"/>
      <c r="F22" s="19"/>
      <c r="G22" s="68"/>
      <c r="H22" s="23"/>
      <c r="I22" s="91"/>
      <c r="J22" s="91"/>
      <c r="K22" s="91"/>
      <c r="L22" s="91"/>
      <c r="M22" s="91"/>
      <c r="N22" s="91"/>
      <c r="O22" s="91"/>
      <c r="P22" s="91"/>
    </row>
    <row r="23" spans="2:18" s="9" customFormat="1" ht="20.25" customHeight="1" x14ac:dyDescent="0.25">
      <c r="B23" s="19" t="s">
        <v>853</v>
      </c>
      <c r="C23" s="19"/>
      <c r="D23" s="275" t="s">
        <v>836</v>
      </c>
      <c r="E23" s="19" t="s">
        <v>36</v>
      </c>
      <c r="F23" s="19">
        <v>2</v>
      </c>
      <c r="G23" s="68"/>
      <c r="H23" s="23"/>
      <c r="I23" s="91"/>
      <c r="J23" s="91"/>
      <c r="K23" s="91"/>
      <c r="L23" s="91"/>
      <c r="M23" s="91"/>
      <c r="N23" s="91"/>
      <c r="O23" s="91"/>
      <c r="P23" s="91"/>
      <c r="Q23" s="91"/>
      <c r="R23" s="91"/>
    </row>
    <row r="24" spans="2:18" s="9" customFormat="1" ht="20.25" customHeight="1" x14ac:dyDescent="0.25">
      <c r="B24" s="19" t="s">
        <v>892</v>
      </c>
      <c r="C24" s="19"/>
      <c r="D24" s="275" t="s">
        <v>837</v>
      </c>
      <c r="E24" s="19" t="s">
        <v>36</v>
      </c>
      <c r="F24" s="19">
        <v>1</v>
      </c>
      <c r="G24" s="68"/>
      <c r="H24" s="23"/>
      <c r="I24" s="91"/>
      <c r="J24" s="91"/>
      <c r="K24" s="91"/>
      <c r="L24" s="91"/>
      <c r="M24" s="91"/>
      <c r="N24" s="91"/>
      <c r="O24" s="91"/>
      <c r="P24" s="91"/>
      <c r="Q24" s="91"/>
      <c r="R24" s="91"/>
    </row>
    <row r="25" spans="2:18" s="9" customFormat="1" ht="20.25" customHeight="1" x14ac:dyDescent="0.25">
      <c r="B25" s="19" t="s">
        <v>893</v>
      </c>
      <c r="C25" s="19"/>
      <c r="D25" s="275" t="s">
        <v>839</v>
      </c>
      <c r="E25" s="19" t="s">
        <v>36</v>
      </c>
      <c r="F25" s="19">
        <v>4</v>
      </c>
      <c r="G25" s="68"/>
      <c r="H25" s="23"/>
      <c r="I25" s="91"/>
      <c r="J25" s="91"/>
      <c r="K25" s="91"/>
      <c r="L25" s="91"/>
      <c r="M25" s="91"/>
      <c r="N25" s="91"/>
      <c r="O25" s="91"/>
      <c r="P25" s="91"/>
      <c r="Q25" s="91"/>
      <c r="R25" s="91"/>
    </row>
    <row r="26" spans="2:18" s="9" customFormat="1" ht="20.25" customHeight="1" x14ac:dyDescent="0.25">
      <c r="B26" s="19" t="s">
        <v>894</v>
      </c>
      <c r="C26" s="19"/>
      <c r="D26" s="275" t="s">
        <v>835</v>
      </c>
      <c r="E26" s="19" t="s">
        <v>36</v>
      </c>
      <c r="F26" s="19">
        <v>2</v>
      </c>
      <c r="G26" s="68"/>
      <c r="H26" s="23"/>
      <c r="I26" s="91"/>
      <c r="J26" s="91"/>
      <c r="K26" s="91"/>
      <c r="L26" s="91"/>
      <c r="M26" s="91"/>
      <c r="N26" s="91"/>
      <c r="O26" s="91"/>
      <c r="P26" s="91"/>
      <c r="Q26" s="91"/>
      <c r="R26" s="91"/>
    </row>
    <row r="27" spans="2:18" s="9" customFormat="1" ht="20.25" customHeight="1" x14ac:dyDescent="0.25">
      <c r="B27" s="19" t="s">
        <v>728</v>
      </c>
      <c r="C27" s="19"/>
      <c r="D27" s="336" t="s">
        <v>698</v>
      </c>
      <c r="E27" s="19"/>
      <c r="F27" s="19"/>
      <c r="G27" s="68"/>
      <c r="H27" s="23"/>
      <c r="I27" s="91"/>
      <c r="J27" s="91"/>
      <c r="K27" s="91"/>
      <c r="L27" s="91"/>
      <c r="M27" s="91"/>
      <c r="N27" s="91"/>
      <c r="O27" s="91"/>
      <c r="P27" s="91"/>
      <c r="Q27" s="91"/>
      <c r="R27" s="91"/>
    </row>
    <row r="28" spans="2:18" s="9" customFormat="1" ht="20.25" customHeight="1" x14ac:dyDescent="0.25">
      <c r="B28" s="19" t="s">
        <v>895</v>
      </c>
      <c r="C28" s="19"/>
      <c r="D28" s="275" t="s">
        <v>833</v>
      </c>
      <c r="E28" s="19" t="s">
        <v>36</v>
      </c>
      <c r="F28" s="19">
        <v>2</v>
      </c>
      <c r="G28" s="68"/>
      <c r="H28" s="23"/>
      <c r="I28" s="91"/>
      <c r="J28" s="91"/>
      <c r="K28" s="91"/>
      <c r="L28" s="91"/>
      <c r="M28" s="91"/>
      <c r="N28" s="91"/>
      <c r="O28" s="91"/>
      <c r="P28" s="91"/>
      <c r="Q28" s="91"/>
      <c r="R28" s="91"/>
    </row>
    <row r="29" spans="2:18" s="9" customFormat="1" ht="8.25" customHeight="1" thickBot="1" x14ac:dyDescent="0.3">
      <c r="B29" s="33"/>
      <c r="C29" s="33"/>
      <c r="D29" s="34"/>
      <c r="E29" s="33"/>
      <c r="F29" s="33"/>
      <c r="G29" s="35"/>
      <c r="H29" s="35"/>
      <c r="I29" s="91"/>
      <c r="J29" s="91"/>
      <c r="K29" s="91"/>
      <c r="L29" s="91"/>
      <c r="M29" s="91"/>
      <c r="N29" s="91"/>
      <c r="O29" s="91"/>
      <c r="P29" s="91"/>
      <c r="Q29" s="91"/>
      <c r="R29" s="91"/>
    </row>
    <row r="30" spans="2:18" s="9" customFormat="1" ht="20.25" customHeight="1" thickBot="1" x14ac:dyDescent="0.3">
      <c r="B30" s="26" t="s">
        <v>7</v>
      </c>
      <c r="C30" s="26"/>
      <c r="D30" s="26"/>
      <c r="E30" s="26"/>
      <c r="F30" s="26"/>
      <c r="G30" s="27"/>
      <c r="H30" s="92"/>
      <c r="I30" s="91"/>
      <c r="J30" s="91"/>
      <c r="K30" s="91"/>
      <c r="L30" s="91"/>
      <c r="M30" s="91"/>
      <c r="N30" s="91"/>
      <c r="O30" s="91"/>
      <c r="P30" s="91"/>
      <c r="Q30" s="91"/>
      <c r="R30" s="91"/>
    </row>
    <row r="31" spans="2:18" s="9" customFormat="1" x14ac:dyDescent="0.25">
      <c r="B31" s="36"/>
      <c r="C31" s="36"/>
      <c r="D31" s="36"/>
      <c r="E31" s="36"/>
      <c r="F31" s="36"/>
      <c r="G31" s="37"/>
      <c r="H31" s="37"/>
      <c r="I31" s="91"/>
      <c r="J31" s="91"/>
      <c r="K31" s="91"/>
      <c r="L31" s="91"/>
      <c r="M31" s="91"/>
      <c r="N31" s="91"/>
      <c r="O31" s="91"/>
      <c r="P31" s="91"/>
      <c r="Q31" s="91"/>
      <c r="R31" s="91"/>
    </row>
    <row r="32" spans="2:18" s="9" customFormat="1" x14ac:dyDescent="0.25">
      <c r="B32" s="36"/>
      <c r="C32" s="36"/>
      <c r="D32" s="36"/>
      <c r="E32" s="36"/>
      <c r="F32" s="36"/>
      <c r="G32" s="37"/>
      <c r="H32" s="37"/>
      <c r="I32" s="91"/>
      <c r="J32" s="91"/>
      <c r="K32" s="91"/>
      <c r="L32" s="91"/>
      <c r="M32" s="91"/>
      <c r="N32" s="91"/>
      <c r="O32" s="91"/>
      <c r="P32" s="91"/>
      <c r="Q32" s="91"/>
      <c r="R32" s="91"/>
    </row>
    <row r="33" spans="2:18" s="9" customFormat="1" x14ac:dyDescent="0.25">
      <c r="B33" s="36"/>
      <c r="C33" s="36"/>
      <c r="D33" s="36"/>
      <c r="E33" s="36"/>
      <c r="F33" s="36"/>
      <c r="G33" s="37"/>
      <c r="H33" s="37"/>
      <c r="I33" s="91"/>
      <c r="J33" s="91"/>
      <c r="K33" s="91"/>
      <c r="L33" s="91"/>
      <c r="M33" s="91"/>
      <c r="N33" s="91"/>
      <c r="O33" s="91"/>
      <c r="P33" s="91"/>
      <c r="Q33" s="91"/>
      <c r="R33" s="91"/>
    </row>
    <row r="34" spans="2:18" s="9" customFormat="1" x14ac:dyDescent="0.25">
      <c r="B34" s="36"/>
      <c r="C34" s="36"/>
      <c r="D34" s="36"/>
      <c r="E34" s="36"/>
      <c r="F34" s="36"/>
      <c r="G34" s="37"/>
      <c r="H34" s="37"/>
      <c r="I34" s="91"/>
      <c r="J34" s="91"/>
      <c r="K34" s="91"/>
      <c r="L34" s="91"/>
      <c r="M34" s="91"/>
      <c r="N34" s="91"/>
      <c r="O34" s="91"/>
      <c r="P34" s="91"/>
      <c r="Q34" s="91"/>
      <c r="R34" s="91"/>
    </row>
    <row r="35" spans="2:18" s="9" customFormat="1" x14ac:dyDescent="0.25">
      <c r="B35" s="36"/>
      <c r="C35" s="36"/>
      <c r="D35" s="36"/>
      <c r="E35" s="36"/>
      <c r="F35" s="36"/>
      <c r="G35" s="37"/>
      <c r="H35" s="37"/>
      <c r="I35" s="91"/>
      <c r="J35" s="91"/>
      <c r="K35" s="91"/>
      <c r="L35" s="91"/>
      <c r="M35" s="91"/>
      <c r="N35" s="91"/>
      <c r="O35" s="91"/>
      <c r="P35" s="91"/>
      <c r="Q35" s="91"/>
      <c r="R35" s="91"/>
    </row>
    <row r="36" spans="2:18" s="9" customFormat="1" x14ac:dyDescent="0.25">
      <c r="B36" s="36"/>
      <c r="C36" s="36"/>
      <c r="D36" s="36"/>
      <c r="E36" s="36"/>
      <c r="F36" s="36"/>
      <c r="G36" s="37"/>
      <c r="H36" s="37"/>
      <c r="I36" s="91"/>
      <c r="J36" s="91"/>
      <c r="K36" s="91"/>
      <c r="L36" s="91"/>
      <c r="M36" s="91"/>
      <c r="N36" s="91"/>
      <c r="O36" s="91"/>
      <c r="P36" s="91"/>
      <c r="Q36" s="91"/>
      <c r="R36" s="91"/>
    </row>
    <row r="37" spans="2:18" s="9" customFormat="1" x14ac:dyDescent="0.25">
      <c r="B37" s="36"/>
      <c r="C37" s="36"/>
      <c r="D37" s="36"/>
      <c r="E37" s="36"/>
      <c r="F37" s="36"/>
      <c r="G37" s="37"/>
      <c r="H37" s="37"/>
      <c r="I37" s="91"/>
      <c r="J37" s="91"/>
      <c r="K37" s="91"/>
      <c r="L37" s="91"/>
      <c r="M37" s="91"/>
      <c r="N37" s="91"/>
      <c r="O37" s="91"/>
      <c r="P37" s="91"/>
      <c r="Q37" s="91"/>
      <c r="R37" s="91"/>
    </row>
    <row r="38" spans="2:18" s="9" customFormat="1" x14ac:dyDescent="0.25">
      <c r="B38" s="36"/>
      <c r="C38" s="36"/>
      <c r="D38" s="36"/>
      <c r="E38" s="36"/>
      <c r="F38" s="36"/>
      <c r="G38" s="37"/>
      <c r="H38" s="37"/>
      <c r="I38" s="91"/>
      <c r="J38" s="91"/>
      <c r="K38" s="91"/>
      <c r="L38" s="91"/>
      <c r="M38" s="91"/>
      <c r="N38" s="91"/>
      <c r="O38" s="91"/>
      <c r="P38" s="91"/>
      <c r="Q38" s="91"/>
      <c r="R38" s="91"/>
    </row>
    <row r="39" spans="2:18" s="9" customFormat="1" x14ac:dyDescent="0.25">
      <c r="B39" s="36"/>
      <c r="C39" s="36"/>
      <c r="D39" s="36"/>
      <c r="E39" s="36"/>
      <c r="F39" s="36"/>
      <c r="G39" s="37"/>
      <c r="H39" s="37"/>
      <c r="I39" s="91"/>
      <c r="J39" s="91"/>
      <c r="K39" s="91"/>
      <c r="L39" s="91"/>
      <c r="M39" s="91"/>
      <c r="N39" s="91"/>
      <c r="O39" s="91"/>
      <c r="P39" s="91"/>
      <c r="Q39" s="91"/>
      <c r="R39" s="91"/>
    </row>
    <row r="40" spans="2:18" s="9" customFormat="1" x14ac:dyDescent="0.25">
      <c r="B40" s="36"/>
      <c r="C40" s="36"/>
      <c r="D40" s="36"/>
      <c r="E40" s="36"/>
      <c r="F40" s="36"/>
      <c r="G40" s="37"/>
      <c r="H40" s="37"/>
      <c r="I40" s="91"/>
      <c r="J40" s="91"/>
      <c r="K40" s="91"/>
      <c r="L40" s="91"/>
      <c r="M40" s="91"/>
      <c r="N40" s="91"/>
      <c r="O40" s="91"/>
      <c r="P40" s="91"/>
      <c r="Q40" s="91"/>
      <c r="R40" s="91"/>
    </row>
    <row r="41" spans="2:18" s="9" customFormat="1" x14ac:dyDescent="0.25">
      <c r="B41" s="36"/>
      <c r="C41" s="36"/>
      <c r="D41" s="36"/>
      <c r="E41" s="36"/>
      <c r="F41" s="36"/>
      <c r="G41" s="37"/>
      <c r="H41" s="37"/>
      <c r="I41" s="91"/>
      <c r="J41" s="91"/>
      <c r="K41" s="91"/>
      <c r="L41" s="91"/>
      <c r="M41" s="91"/>
      <c r="N41" s="91"/>
      <c r="O41" s="91"/>
      <c r="P41" s="91"/>
      <c r="Q41" s="91"/>
      <c r="R41" s="91"/>
    </row>
    <row r="42" spans="2:18" s="9" customFormat="1" x14ac:dyDescent="0.25">
      <c r="B42" s="36"/>
      <c r="C42" s="36"/>
      <c r="D42" s="36"/>
      <c r="E42" s="36"/>
      <c r="F42" s="36"/>
      <c r="G42" s="37"/>
      <c r="H42" s="37"/>
      <c r="I42" s="91"/>
      <c r="J42" s="91"/>
      <c r="K42" s="91"/>
      <c r="L42" s="91"/>
      <c r="M42" s="91"/>
      <c r="N42" s="91"/>
      <c r="O42" s="91"/>
      <c r="P42" s="91"/>
      <c r="Q42" s="91"/>
      <c r="R42" s="91"/>
    </row>
    <row r="43" spans="2:18" s="9" customFormat="1" x14ac:dyDescent="0.25">
      <c r="B43" s="36"/>
      <c r="C43" s="36"/>
      <c r="D43" s="36"/>
      <c r="E43" s="36"/>
      <c r="F43" s="36"/>
      <c r="G43" s="37"/>
      <c r="H43" s="37"/>
      <c r="I43" s="91"/>
      <c r="J43" s="91"/>
      <c r="K43" s="91"/>
      <c r="L43" s="91"/>
      <c r="M43" s="91"/>
      <c r="N43" s="91"/>
      <c r="O43" s="91"/>
      <c r="P43" s="91"/>
      <c r="Q43" s="91"/>
      <c r="R43" s="91"/>
    </row>
    <row r="44" spans="2:18" s="9" customFormat="1" x14ac:dyDescent="0.25">
      <c r="B44" s="36"/>
      <c r="C44" s="36"/>
      <c r="D44" s="36"/>
      <c r="E44" s="36"/>
      <c r="F44" s="36"/>
      <c r="G44" s="37"/>
      <c r="H44" s="37"/>
      <c r="I44" s="91"/>
      <c r="J44" s="91"/>
      <c r="K44" s="91"/>
      <c r="L44" s="91"/>
      <c r="M44" s="91"/>
      <c r="N44" s="91"/>
      <c r="O44" s="91"/>
      <c r="P44" s="91"/>
      <c r="Q44" s="91"/>
      <c r="R44" s="91"/>
    </row>
    <row r="45" spans="2:18" s="9" customFormat="1" x14ac:dyDescent="0.25">
      <c r="B45" s="36"/>
      <c r="C45" s="36"/>
      <c r="D45" s="36"/>
      <c r="E45" s="36"/>
      <c r="F45" s="36"/>
      <c r="G45" s="37"/>
      <c r="H45" s="37"/>
      <c r="I45" s="91"/>
      <c r="J45" s="91"/>
      <c r="K45" s="91"/>
      <c r="L45" s="91"/>
      <c r="M45" s="91"/>
      <c r="N45" s="91"/>
      <c r="O45" s="91"/>
      <c r="P45" s="91"/>
      <c r="Q45" s="91"/>
      <c r="R45" s="91"/>
    </row>
    <row r="46" spans="2:18" s="9" customFormat="1" x14ac:dyDescent="0.25">
      <c r="B46" s="36"/>
      <c r="C46" s="36"/>
      <c r="D46" s="36"/>
      <c r="E46" s="36"/>
      <c r="F46" s="36"/>
      <c r="G46" s="37"/>
      <c r="H46" s="37"/>
      <c r="I46" s="91"/>
      <c r="J46" s="91"/>
      <c r="K46" s="91"/>
      <c r="L46" s="91"/>
      <c r="M46" s="91"/>
      <c r="N46" s="91"/>
      <c r="O46" s="91"/>
      <c r="P46" s="91"/>
      <c r="Q46" s="91"/>
      <c r="R46" s="91"/>
    </row>
    <row r="47" spans="2:18" s="9" customFormat="1" x14ac:dyDescent="0.25">
      <c r="B47" s="36"/>
      <c r="C47" s="36"/>
      <c r="D47" s="36"/>
      <c r="E47" s="36"/>
      <c r="F47" s="36"/>
      <c r="G47" s="37"/>
      <c r="H47" s="37"/>
      <c r="I47" s="91"/>
      <c r="J47" s="91"/>
      <c r="K47" s="91"/>
      <c r="L47" s="91"/>
      <c r="M47" s="91"/>
      <c r="N47" s="91"/>
      <c r="O47" s="91"/>
      <c r="P47" s="91"/>
      <c r="Q47" s="91"/>
      <c r="R47" s="91"/>
    </row>
    <row r="48" spans="2:18" s="9" customFormat="1" x14ac:dyDescent="0.25">
      <c r="B48" s="36"/>
      <c r="C48" s="36"/>
      <c r="D48" s="36"/>
      <c r="E48" s="36"/>
      <c r="F48" s="36"/>
      <c r="G48" s="37"/>
      <c r="H48" s="37"/>
      <c r="I48" s="91"/>
      <c r="J48" s="91"/>
      <c r="K48" s="91"/>
      <c r="L48" s="91"/>
      <c r="M48" s="91"/>
      <c r="N48" s="91"/>
      <c r="O48" s="91"/>
      <c r="P48" s="91"/>
      <c r="Q48" s="91"/>
      <c r="R48" s="91"/>
    </row>
    <row r="49" spans="2:18" s="9" customFormat="1" x14ac:dyDescent="0.25">
      <c r="B49" s="36"/>
      <c r="C49" s="36"/>
      <c r="D49" s="36"/>
      <c r="E49" s="36"/>
      <c r="F49" s="36"/>
      <c r="G49" s="37"/>
      <c r="H49" s="37"/>
      <c r="I49" s="91"/>
      <c r="J49" s="91"/>
      <c r="K49" s="91"/>
      <c r="L49" s="91"/>
      <c r="M49" s="91"/>
      <c r="N49" s="91"/>
      <c r="O49" s="91"/>
      <c r="P49" s="91"/>
      <c r="Q49" s="91"/>
      <c r="R49" s="91"/>
    </row>
    <row r="50" spans="2:18" s="9" customFormat="1" x14ac:dyDescent="0.25">
      <c r="B50" s="36"/>
      <c r="C50" s="36"/>
      <c r="D50" s="36"/>
      <c r="E50" s="36"/>
      <c r="F50" s="36"/>
      <c r="G50" s="37"/>
      <c r="H50" s="37"/>
      <c r="I50" s="91"/>
      <c r="J50" s="91"/>
      <c r="K50" s="91"/>
      <c r="L50" s="91"/>
      <c r="M50" s="91"/>
      <c r="N50" s="91"/>
      <c r="O50" s="91"/>
      <c r="P50" s="91"/>
      <c r="Q50" s="91"/>
      <c r="R50" s="91"/>
    </row>
    <row r="51" spans="2:18" s="9" customFormat="1" x14ac:dyDescent="0.25">
      <c r="B51" s="36"/>
      <c r="C51" s="36"/>
      <c r="D51" s="36"/>
      <c r="E51" s="36"/>
      <c r="F51" s="36"/>
      <c r="G51" s="37"/>
      <c r="H51" s="37"/>
      <c r="I51" s="91"/>
      <c r="J51" s="91"/>
      <c r="K51" s="91"/>
      <c r="L51" s="91"/>
      <c r="M51" s="91"/>
      <c r="N51" s="91"/>
      <c r="O51" s="91"/>
      <c r="P51" s="91"/>
      <c r="Q51" s="91"/>
      <c r="R51" s="91"/>
    </row>
    <row r="52" spans="2:18" x14ac:dyDescent="0.2">
      <c r="B52" s="5"/>
      <c r="C52" s="5"/>
      <c r="D52" s="5"/>
      <c r="E52" s="5"/>
      <c r="F52" s="5"/>
      <c r="G52" s="7"/>
      <c r="H52" s="7"/>
    </row>
    <row r="53" spans="2:18" x14ac:dyDescent="0.2">
      <c r="B53" s="5"/>
      <c r="C53" s="5"/>
      <c r="D53" s="5"/>
      <c r="E53" s="5"/>
      <c r="F53" s="5"/>
      <c r="G53" s="7"/>
      <c r="H53" s="7"/>
    </row>
    <row r="54" spans="2:18" x14ac:dyDescent="0.2">
      <c r="B54" s="5"/>
      <c r="C54" s="5"/>
      <c r="D54" s="5"/>
      <c r="E54" s="5"/>
      <c r="F54" s="5"/>
      <c r="G54" s="7"/>
      <c r="H54" s="7"/>
    </row>
    <row r="55" spans="2:18" x14ac:dyDescent="0.2">
      <c r="B55" s="5"/>
      <c r="C55" s="5"/>
      <c r="D55" s="5"/>
      <c r="E55" s="5"/>
      <c r="F55" s="5"/>
      <c r="G55" s="7"/>
      <c r="H55" s="7"/>
    </row>
    <row r="56" spans="2:18" x14ac:dyDescent="0.2">
      <c r="B56" s="5"/>
      <c r="C56" s="5"/>
      <c r="D56" s="5"/>
      <c r="E56" s="5"/>
      <c r="F56" s="5"/>
      <c r="G56" s="7"/>
      <c r="H56" s="7"/>
    </row>
    <row r="57" spans="2:18" x14ac:dyDescent="0.2">
      <c r="B57" s="5"/>
      <c r="C57" s="5"/>
      <c r="D57" s="5"/>
      <c r="E57" s="5"/>
      <c r="F57" s="5"/>
      <c r="G57" s="7"/>
      <c r="H57" s="7"/>
    </row>
    <row r="58" spans="2:18" x14ac:dyDescent="0.2">
      <c r="B58" s="5"/>
      <c r="C58" s="5"/>
      <c r="D58" s="5"/>
      <c r="E58" s="5"/>
      <c r="F58" s="5"/>
      <c r="G58" s="7"/>
      <c r="H58" s="7"/>
    </row>
    <row r="59" spans="2:18" x14ac:dyDescent="0.2">
      <c r="B59" s="5"/>
      <c r="C59" s="5"/>
      <c r="D59" s="5"/>
      <c r="E59" s="5"/>
      <c r="F59" s="5"/>
      <c r="G59" s="7"/>
      <c r="H59" s="7"/>
    </row>
    <row r="60" spans="2:18" x14ac:dyDescent="0.2">
      <c r="B60" s="5"/>
      <c r="C60" s="5"/>
      <c r="D60" s="5"/>
      <c r="E60" s="5"/>
      <c r="F60" s="5"/>
      <c r="G60" s="7"/>
      <c r="H60" s="7"/>
    </row>
    <row r="61" spans="2:18" x14ac:dyDescent="0.2">
      <c r="B61" s="5"/>
      <c r="C61" s="5"/>
      <c r="D61" s="5"/>
      <c r="E61" s="5"/>
      <c r="F61" s="5"/>
      <c r="G61" s="7"/>
      <c r="H61" s="7"/>
    </row>
    <row r="62" spans="2:18" x14ac:dyDescent="0.2">
      <c r="B62" s="5"/>
      <c r="C62" s="5"/>
      <c r="D62" s="5"/>
      <c r="E62" s="5"/>
      <c r="F62" s="5"/>
      <c r="G62" s="7"/>
      <c r="H62" s="7"/>
    </row>
    <row r="63" spans="2:18" s="88" customFormat="1" x14ac:dyDescent="0.2">
      <c r="B63" s="5"/>
      <c r="C63" s="5"/>
      <c r="D63" s="5"/>
      <c r="E63" s="5"/>
      <c r="F63" s="5"/>
      <c r="G63" s="7"/>
      <c r="H63" s="7"/>
    </row>
    <row r="64" spans="2:18" s="88" customFormat="1" x14ac:dyDescent="0.2">
      <c r="B64" s="5"/>
      <c r="C64" s="5"/>
      <c r="D64" s="5"/>
      <c r="E64" s="5"/>
      <c r="F64" s="5"/>
      <c r="G64" s="7"/>
      <c r="H64" s="7"/>
    </row>
    <row r="65" spans="2:8" s="88" customFormat="1" x14ac:dyDescent="0.2">
      <c r="B65" s="5"/>
      <c r="C65" s="5"/>
      <c r="D65" s="5"/>
      <c r="E65" s="5"/>
      <c r="F65" s="5"/>
      <c r="G65" s="7"/>
      <c r="H65" s="7"/>
    </row>
    <row r="66" spans="2:8" s="88" customFormat="1" x14ac:dyDescent="0.2">
      <c r="B66" s="5"/>
      <c r="C66" s="5"/>
      <c r="D66" s="5"/>
      <c r="E66" s="5"/>
      <c r="F66" s="5"/>
      <c r="G66" s="7"/>
      <c r="H66" s="7"/>
    </row>
    <row r="67" spans="2:8" s="88" customFormat="1" x14ac:dyDescent="0.2">
      <c r="B67" s="5"/>
      <c r="C67" s="5"/>
      <c r="D67" s="5"/>
      <c r="E67" s="5"/>
      <c r="F67" s="5"/>
      <c r="G67" s="7"/>
      <c r="H67" s="7"/>
    </row>
    <row r="68" spans="2:8" s="88" customFormat="1" x14ac:dyDescent="0.2">
      <c r="B68" s="5"/>
      <c r="C68" s="5"/>
      <c r="D68" s="5"/>
      <c r="E68" s="5"/>
      <c r="F68" s="5"/>
      <c r="G68" s="7"/>
      <c r="H68" s="7"/>
    </row>
    <row r="69" spans="2:8" s="88" customFormat="1" x14ac:dyDescent="0.2">
      <c r="B69" s="5"/>
      <c r="C69" s="5"/>
      <c r="D69" s="5"/>
      <c r="E69" s="5"/>
      <c r="F69" s="5"/>
      <c r="G69" s="7"/>
      <c r="H69" s="7"/>
    </row>
    <row r="70" spans="2:8" s="88" customFormat="1" x14ac:dyDescent="0.2">
      <c r="B70" s="5"/>
      <c r="C70" s="5"/>
      <c r="D70" s="5"/>
      <c r="E70" s="5"/>
      <c r="F70" s="5"/>
      <c r="G70" s="7"/>
      <c r="H70" s="7"/>
    </row>
    <row r="71" spans="2:8" s="88" customFormat="1" x14ac:dyDescent="0.2">
      <c r="B71" s="5"/>
      <c r="C71" s="5"/>
      <c r="D71" s="5"/>
      <c r="E71" s="5"/>
      <c r="F71" s="5"/>
      <c r="G71" s="7"/>
      <c r="H71" s="7"/>
    </row>
    <row r="72" spans="2:8" s="88" customFormat="1" x14ac:dyDescent="0.2">
      <c r="B72" s="5"/>
      <c r="C72" s="5"/>
      <c r="D72" s="5"/>
      <c r="E72" s="5"/>
      <c r="F72" s="5"/>
      <c r="G72" s="6"/>
      <c r="H72" s="6"/>
    </row>
  </sheetData>
  <mergeCells count="1">
    <mergeCell ref="E3:F3"/>
  </mergeCells>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B1:R72"/>
  <sheetViews>
    <sheetView view="pageBreakPreview" topLeftCell="A21" zoomScale="70" zoomScaleNormal="70" zoomScaleSheetLayoutView="70" workbookViewId="0">
      <selection activeCell="D4" sqref="D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10.28515625" style="6" customWidth="1"/>
    <col min="6" max="6" width="7.7109375" style="6" customWidth="1"/>
    <col min="7" max="7" width="14.28515625" style="6" customWidth="1"/>
    <col min="8" max="8" width="19" style="6" customWidth="1"/>
    <col min="9" max="18" width="9.140625" style="88"/>
    <col min="19" max="16384" width="9.140625" style="6"/>
  </cols>
  <sheetData>
    <row r="1" spans="2:18" ht="18" x14ac:dyDescent="0.25">
      <c r="B1" s="2"/>
      <c r="C1" s="2"/>
      <c r="D1" s="8"/>
      <c r="E1" s="1"/>
      <c r="F1" s="1"/>
      <c r="G1" s="7"/>
    </row>
    <row r="2" spans="2:18" s="12" customFormat="1" ht="18" customHeight="1" x14ac:dyDescent="0.25">
      <c r="B2" s="2" t="str">
        <f>SUMMARY!B2</f>
        <v xml:space="preserve">ECDOH GENERAL ELECTRICAL MV MAINTENANCE AND REPAIR CONTRACT </v>
      </c>
      <c r="D2" s="2"/>
      <c r="E2" s="3"/>
      <c r="F2" s="3"/>
      <c r="G2" s="7"/>
      <c r="I2" s="89"/>
      <c r="J2" s="89"/>
      <c r="K2" s="89"/>
      <c r="L2" s="89"/>
      <c r="M2" s="89"/>
      <c r="N2" s="89"/>
      <c r="O2" s="89"/>
      <c r="P2" s="89"/>
      <c r="Q2" s="89"/>
      <c r="R2" s="89"/>
    </row>
    <row r="3" spans="2:18" ht="15" customHeight="1" x14ac:dyDescent="0.25">
      <c r="B3" s="2" t="str">
        <f>'SCHED 1A-1_NM'!B3</f>
        <v>CONTRACT REF. NO:</v>
      </c>
      <c r="D3" s="2" t="str">
        <f>+SUMMARY!D4</f>
        <v>SCMU3-24/25-0461-HO</v>
      </c>
      <c r="E3" s="368" t="s">
        <v>10</v>
      </c>
      <c r="F3" s="369"/>
      <c r="G3" s="276" t="str">
        <f>'SCHED 1B-1_SB '!G3</f>
        <v>Sarah Baartman</v>
      </c>
    </row>
    <row r="4" spans="2:18" ht="15" customHeight="1" x14ac:dyDescent="0.2">
      <c r="B4" s="2" t="str">
        <f>'SCHED 1A-1_NM'!B4</f>
        <v>ASSET TYPE:</v>
      </c>
      <c r="D4" s="2" t="str">
        <f>'SCHED 1A-1_NM'!D4</f>
        <v>MV INSTALLATIONS</v>
      </c>
      <c r="E4" s="2"/>
      <c r="F4" s="2"/>
      <c r="G4" s="7"/>
    </row>
    <row r="5" spans="2:18" x14ac:dyDescent="0.2">
      <c r="B5" s="2"/>
      <c r="C5" s="2"/>
      <c r="D5" s="2"/>
      <c r="E5" s="2"/>
      <c r="F5" s="2"/>
      <c r="G5" s="7"/>
    </row>
    <row r="6" spans="2:18" s="4" customFormat="1" ht="15" customHeight="1" x14ac:dyDescent="0.2">
      <c r="B6" s="4" t="s">
        <v>636</v>
      </c>
      <c r="D6" s="4" t="s">
        <v>672</v>
      </c>
      <c r="I6" s="90"/>
      <c r="J6" s="90"/>
      <c r="K6" s="90"/>
      <c r="L6" s="90"/>
      <c r="M6" s="90"/>
      <c r="N6" s="90"/>
      <c r="O6" s="90"/>
      <c r="P6" s="90"/>
      <c r="Q6" s="90"/>
      <c r="R6" s="90"/>
    </row>
    <row r="7" spans="2:18" ht="6" customHeight="1" thickBot="1" x14ac:dyDescent="0.25">
      <c r="B7" s="5"/>
      <c r="C7" s="5"/>
      <c r="D7" s="5"/>
      <c r="E7" s="5"/>
      <c r="F7" s="5"/>
      <c r="G7" s="7"/>
    </row>
    <row r="8" spans="2:18" s="9" customFormat="1" ht="39" customHeight="1" thickBot="1" x14ac:dyDescent="0.3">
      <c r="B8" s="11" t="s">
        <v>12</v>
      </c>
      <c r="C8" s="11" t="s">
        <v>6</v>
      </c>
      <c r="D8" s="11" t="s">
        <v>0</v>
      </c>
      <c r="E8" s="11" t="s">
        <v>1</v>
      </c>
      <c r="F8" s="11" t="s">
        <v>4</v>
      </c>
      <c r="G8" s="11" t="s">
        <v>2</v>
      </c>
      <c r="H8" s="11" t="s">
        <v>5</v>
      </c>
      <c r="I8" s="91"/>
      <c r="J8" s="91"/>
      <c r="K8" s="91"/>
      <c r="L8" s="91"/>
      <c r="M8" s="91"/>
      <c r="N8" s="91"/>
      <c r="O8" s="91"/>
      <c r="P8" s="91"/>
      <c r="Q8" s="91"/>
      <c r="R8" s="91"/>
    </row>
    <row r="9" spans="2:18" s="9" customFormat="1" ht="58.5" customHeight="1" x14ac:dyDescent="0.25">
      <c r="B9" s="78" t="s">
        <v>683</v>
      </c>
      <c r="C9" s="29" t="s">
        <v>637</v>
      </c>
      <c r="D9" s="296" t="s">
        <v>638</v>
      </c>
      <c r="E9" s="40"/>
      <c r="F9" s="40"/>
      <c r="G9" s="41"/>
      <c r="H9" s="41"/>
      <c r="I9" s="91"/>
      <c r="J9" s="91"/>
      <c r="K9" s="91"/>
      <c r="L9" s="91"/>
      <c r="M9" s="91"/>
      <c r="N9" s="91"/>
      <c r="O9" s="91"/>
      <c r="P9" s="91"/>
      <c r="Q9" s="91"/>
      <c r="R9" s="91"/>
    </row>
    <row r="10" spans="2:18" s="9" customFormat="1" ht="20.25" customHeight="1" x14ac:dyDescent="0.25">
      <c r="B10" s="19" t="s">
        <v>729</v>
      </c>
      <c r="C10" s="19"/>
      <c r="D10" s="336" t="s">
        <v>621</v>
      </c>
      <c r="E10" s="19"/>
      <c r="F10" s="19"/>
      <c r="G10" s="68"/>
      <c r="H10" s="23"/>
      <c r="I10" s="91"/>
      <c r="J10" s="91"/>
      <c r="K10" s="91"/>
      <c r="L10" s="91"/>
      <c r="M10" s="91"/>
      <c r="N10" s="91"/>
      <c r="O10" s="91"/>
      <c r="P10" s="91"/>
      <c r="Q10" s="91"/>
      <c r="R10" s="91"/>
    </row>
    <row r="11" spans="2:18" s="9" customFormat="1" ht="20.25" customHeight="1" x14ac:dyDescent="0.25">
      <c r="B11" s="19" t="s">
        <v>906</v>
      </c>
      <c r="C11" s="19"/>
      <c r="D11" s="275" t="s">
        <v>833</v>
      </c>
      <c r="E11" s="19" t="s">
        <v>36</v>
      </c>
      <c r="F11" s="19">
        <v>1</v>
      </c>
      <c r="G11" s="68"/>
      <c r="H11" s="23"/>
      <c r="I11" s="91"/>
      <c r="J11" s="91"/>
      <c r="K11" s="91"/>
      <c r="L11" s="91"/>
      <c r="M11" s="91"/>
      <c r="N11" s="91"/>
      <c r="O11" s="91"/>
      <c r="P11" s="91"/>
      <c r="Q11" s="91"/>
      <c r="R11" s="91"/>
    </row>
    <row r="12" spans="2:18" s="9" customFormat="1" ht="20.25" customHeight="1" x14ac:dyDescent="0.25">
      <c r="B12" s="19" t="s">
        <v>907</v>
      </c>
      <c r="C12" s="19"/>
      <c r="D12" s="275" t="s">
        <v>834</v>
      </c>
      <c r="E12" s="19" t="s">
        <v>36</v>
      </c>
      <c r="F12" s="19">
        <v>4</v>
      </c>
      <c r="G12" s="68"/>
      <c r="H12" s="23"/>
      <c r="I12" s="91"/>
      <c r="J12" s="91"/>
      <c r="K12" s="91"/>
      <c r="L12" s="91"/>
      <c r="M12" s="91"/>
      <c r="N12" s="91"/>
      <c r="O12" s="91"/>
      <c r="P12" s="91"/>
      <c r="Q12" s="91"/>
      <c r="R12" s="91"/>
    </row>
    <row r="13" spans="2:18" s="9" customFormat="1" ht="20.25" customHeight="1" x14ac:dyDescent="0.25">
      <c r="B13" s="19" t="s">
        <v>908</v>
      </c>
      <c r="C13" s="19"/>
      <c r="D13" s="275" t="s">
        <v>839</v>
      </c>
      <c r="E13" s="19" t="s">
        <v>36</v>
      </c>
      <c r="F13" s="19">
        <v>6</v>
      </c>
      <c r="G13" s="68"/>
      <c r="H13" s="23"/>
      <c r="I13" s="91"/>
      <c r="J13" s="91"/>
      <c r="K13" s="91"/>
      <c r="L13" s="91"/>
      <c r="M13" s="91"/>
      <c r="N13" s="91"/>
      <c r="O13" s="91"/>
      <c r="P13" s="91"/>
      <c r="Q13" s="91"/>
      <c r="R13" s="91"/>
    </row>
    <row r="14" spans="2:18" s="9" customFormat="1" ht="20.25" customHeight="1" x14ac:dyDescent="0.25">
      <c r="B14" s="19" t="s">
        <v>909</v>
      </c>
      <c r="C14" s="19"/>
      <c r="D14" s="275" t="s">
        <v>838</v>
      </c>
      <c r="E14" s="19" t="s">
        <v>36</v>
      </c>
      <c r="F14" s="19">
        <v>4</v>
      </c>
      <c r="G14" s="68"/>
      <c r="H14" s="23"/>
      <c r="I14" s="91"/>
      <c r="J14" s="91"/>
      <c r="K14" s="91"/>
      <c r="L14" s="91"/>
      <c r="M14" s="91"/>
      <c r="N14" s="91"/>
      <c r="O14" s="91"/>
      <c r="P14" s="91"/>
      <c r="Q14" s="91"/>
      <c r="R14" s="91"/>
    </row>
    <row r="15" spans="2:18" s="9" customFormat="1" ht="20.25" customHeight="1" x14ac:dyDescent="0.25">
      <c r="B15" s="19" t="s">
        <v>910</v>
      </c>
      <c r="C15" s="19"/>
      <c r="D15" s="275" t="s">
        <v>835</v>
      </c>
      <c r="E15" s="19" t="s">
        <v>36</v>
      </c>
      <c r="F15" s="19">
        <v>2</v>
      </c>
      <c r="G15" s="68"/>
      <c r="H15" s="23"/>
      <c r="I15" s="91"/>
      <c r="J15" s="91"/>
      <c r="K15" s="91"/>
      <c r="L15" s="91"/>
      <c r="M15" s="91"/>
      <c r="N15" s="91"/>
      <c r="O15" s="91"/>
      <c r="P15" s="91"/>
      <c r="Q15" s="91"/>
      <c r="R15" s="91"/>
    </row>
    <row r="16" spans="2:18" s="9" customFormat="1" ht="20.25" customHeight="1" x14ac:dyDescent="0.25">
      <c r="B16" s="19" t="s">
        <v>730</v>
      </c>
      <c r="C16" s="19"/>
      <c r="D16" s="336" t="s">
        <v>622</v>
      </c>
      <c r="E16" s="19"/>
      <c r="F16" s="19"/>
      <c r="G16" s="68"/>
      <c r="H16" s="23"/>
      <c r="I16" s="91"/>
      <c r="J16" s="91"/>
      <c r="K16" s="91"/>
      <c r="L16" s="91"/>
      <c r="M16" s="91"/>
      <c r="N16" s="91"/>
      <c r="O16" s="91"/>
      <c r="P16" s="91"/>
      <c r="Q16" s="91"/>
      <c r="R16" s="91"/>
    </row>
    <row r="17" spans="2:18" s="9" customFormat="1" ht="20.25" customHeight="1" x14ac:dyDescent="0.25">
      <c r="B17" s="19" t="s">
        <v>896</v>
      </c>
      <c r="C17" s="19"/>
      <c r="D17" s="275" t="s">
        <v>836</v>
      </c>
      <c r="E17" s="19" t="s">
        <v>36</v>
      </c>
      <c r="F17" s="19">
        <v>1</v>
      </c>
      <c r="G17" s="68"/>
      <c r="H17" s="23"/>
      <c r="I17" s="91"/>
      <c r="J17" s="91"/>
      <c r="K17" s="91"/>
      <c r="L17" s="91"/>
      <c r="M17" s="91"/>
      <c r="N17" s="91"/>
      <c r="O17" s="91"/>
      <c r="P17" s="91"/>
      <c r="Q17" s="91"/>
      <c r="R17" s="91"/>
    </row>
    <row r="18" spans="2:18" s="9" customFormat="1" ht="20.25" customHeight="1" x14ac:dyDescent="0.25">
      <c r="B18" s="19" t="s">
        <v>897</v>
      </c>
      <c r="C18" s="19"/>
      <c r="D18" s="275" t="s">
        <v>840</v>
      </c>
      <c r="E18" s="19" t="s">
        <v>36</v>
      </c>
      <c r="F18" s="19">
        <v>2</v>
      </c>
      <c r="G18" s="68"/>
      <c r="H18" s="23"/>
      <c r="I18" s="91"/>
      <c r="J18" s="91"/>
      <c r="K18" s="91"/>
      <c r="L18" s="91"/>
      <c r="M18" s="91"/>
      <c r="N18" s="91"/>
      <c r="O18" s="91"/>
      <c r="P18" s="91"/>
      <c r="Q18" s="91"/>
      <c r="R18" s="91"/>
    </row>
    <row r="19" spans="2:18" s="9" customFormat="1" ht="20.25" customHeight="1" x14ac:dyDescent="0.25">
      <c r="B19" s="19" t="s">
        <v>898</v>
      </c>
      <c r="C19" s="19"/>
      <c r="D19" s="275" t="s">
        <v>837</v>
      </c>
      <c r="E19" s="19" t="s">
        <v>36</v>
      </c>
      <c r="F19" s="19">
        <v>1</v>
      </c>
      <c r="G19" s="68"/>
      <c r="H19" s="23"/>
      <c r="I19" s="91"/>
      <c r="J19" s="91"/>
      <c r="K19" s="91"/>
      <c r="L19" s="91"/>
      <c r="M19" s="91"/>
      <c r="N19" s="91"/>
      <c r="O19" s="91"/>
      <c r="P19" s="91"/>
      <c r="Q19" s="91"/>
      <c r="R19" s="91"/>
    </row>
    <row r="20" spans="2:18" s="9" customFormat="1" ht="20.25" customHeight="1" x14ac:dyDescent="0.25">
      <c r="B20" s="19" t="s">
        <v>899</v>
      </c>
      <c r="C20" s="19"/>
      <c r="D20" s="275" t="s">
        <v>839</v>
      </c>
      <c r="E20" s="19" t="s">
        <v>36</v>
      </c>
      <c r="F20" s="19">
        <v>4</v>
      </c>
      <c r="G20" s="68"/>
      <c r="H20" s="23"/>
      <c r="I20" s="91"/>
      <c r="J20" s="91"/>
      <c r="K20" s="91"/>
      <c r="L20" s="91"/>
      <c r="M20" s="91"/>
      <c r="N20" s="91"/>
      <c r="O20" s="91"/>
      <c r="P20" s="91"/>
      <c r="Q20" s="91"/>
      <c r="R20" s="91"/>
    </row>
    <row r="21" spans="2:18" s="9" customFormat="1" ht="20.25" customHeight="1" x14ac:dyDescent="0.25">
      <c r="B21" s="19" t="s">
        <v>900</v>
      </c>
      <c r="C21" s="19"/>
      <c r="D21" s="275" t="s">
        <v>835</v>
      </c>
      <c r="E21" s="19" t="s">
        <v>36</v>
      </c>
      <c r="F21" s="19">
        <v>2</v>
      </c>
      <c r="G21" s="68"/>
      <c r="H21" s="23"/>
      <c r="I21" s="91"/>
      <c r="J21" s="91"/>
      <c r="K21" s="91"/>
      <c r="L21" s="91"/>
      <c r="M21" s="91"/>
      <c r="N21" s="91"/>
      <c r="O21" s="91"/>
      <c r="P21" s="91"/>
      <c r="Q21" s="91"/>
      <c r="R21" s="91"/>
    </row>
    <row r="22" spans="2:18" s="9" customFormat="1" ht="20.25" customHeight="1" x14ac:dyDescent="0.25">
      <c r="B22" s="19" t="s">
        <v>731</v>
      </c>
      <c r="C22" s="19"/>
      <c r="D22" s="336" t="s">
        <v>623</v>
      </c>
      <c r="E22" s="19"/>
      <c r="F22" s="19"/>
      <c r="G22" s="68"/>
      <c r="H22" s="23"/>
      <c r="I22" s="91"/>
      <c r="J22" s="91"/>
      <c r="K22" s="91"/>
      <c r="L22" s="91"/>
      <c r="M22" s="91"/>
      <c r="N22" s="91"/>
      <c r="O22" s="91"/>
      <c r="P22" s="91"/>
      <c r="Q22" s="91"/>
      <c r="R22" s="91"/>
    </row>
    <row r="23" spans="2:18" s="9" customFormat="1" ht="20.25" customHeight="1" x14ac:dyDescent="0.25">
      <c r="B23" s="19" t="s">
        <v>901</v>
      </c>
      <c r="C23" s="19"/>
      <c r="D23" s="275" t="s">
        <v>836</v>
      </c>
      <c r="E23" s="19" t="s">
        <v>36</v>
      </c>
      <c r="F23" s="19">
        <v>2</v>
      </c>
      <c r="G23" s="68"/>
      <c r="H23" s="23"/>
      <c r="I23" s="91"/>
      <c r="J23" s="91"/>
      <c r="K23" s="91"/>
      <c r="L23" s="91"/>
      <c r="M23" s="91"/>
      <c r="N23" s="91"/>
      <c r="O23" s="91"/>
      <c r="P23" s="91"/>
      <c r="Q23" s="91"/>
      <c r="R23" s="91"/>
    </row>
    <row r="24" spans="2:18" s="9" customFormat="1" ht="20.25" customHeight="1" x14ac:dyDescent="0.25">
      <c r="B24" s="19" t="s">
        <v>902</v>
      </c>
      <c r="C24" s="19"/>
      <c r="D24" s="275" t="s">
        <v>837</v>
      </c>
      <c r="E24" s="19" t="s">
        <v>36</v>
      </c>
      <c r="F24" s="19">
        <v>1</v>
      </c>
      <c r="G24" s="68"/>
      <c r="H24" s="23"/>
      <c r="I24" s="91"/>
      <c r="J24" s="91"/>
      <c r="K24" s="91"/>
      <c r="L24" s="91"/>
      <c r="M24" s="91"/>
      <c r="N24" s="91"/>
      <c r="O24" s="91"/>
      <c r="P24" s="91"/>
      <c r="Q24" s="91"/>
      <c r="R24" s="91"/>
    </row>
    <row r="25" spans="2:18" s="9" customFormat="1" ht="20.25" customHeight="1" x14ac:dyDescent="0.25">
      <c r="B25" s="19" t="s">
        <v>903</v>
      </c>
      <c r="C25" s="19"/>
      <c r="D25" s="275" t="s">
        <v>839</v>
      </c>
      <c r="E25" s="19" t="s">
        <v>36</v>
      </c>
      <c r="F25" s="19">
        <v>4</v>
      </c>
      <c r="G25" s="68"/>
      <c r="H25" s="23"/>
      <c r="I25" s="91"/>
      <c r="J25" s="91"/>
      <c r="K25" s="91"/>
      <c r="L25" s="91"/>
      <c r="M25" s="91"/>
      <c r="N25" s="91"/>
      <c r="O25" s="91"/>
      <c r="P25" s="91"/>
      <c r="Q25" s="91"/>
      <c r="R25" s="91"/>
    </row>
    <row r="26" spans="2:18" s="9" customFormat="1" ht="20.25" customHeight="1" x14ac:dyDescent="0.25">
      <c r="B26" s="19" t="s">
        <v>904</v>
      </c>
      <c r="C26" s="19"/>
      <c r="D26" s="275" t="s">
        <v>835</v>
      </c>
      <c r="E26" s="19" t="s">
        <v>36</v>
      </c>
      <c r="F26" s="19">
        <v>2</v>
      </c>
      <c r="G26" s="68"/>
      <c r="H26" s="23"/>
      <c r="I26" s="91"/>
      <c r="J26" s="91"/>
      <c r="K26" s="91"/>
      <c r="L26" s="91"/>
      <c r="M26" s="91"/>
      <c r="N26" s="91"/>
      <c r="O26" s="91"/>
      <c r="P26" s="91"/>
      <c r="Q26" s="91"/>
      <c r="R26" s="91"/>
    </row>
    <row r="27" spans="2:18" s="9" customFormat="1" ht="20.25" customHeight="1" x14ac:dyDescent="0.25">
      <c r="B27" s="19" t="s">
        <v>732</v>
      </c>
      <c r="C27" s="19"/>
      <c r="D27" s="336" t="s">
        <v>698</v>
      </c>
      <c r="E27" s="19"/>
      <c r="F27" s="19"/>
      <c r="G27" s="68"/>
      <c r="H27" s="23"/>
      <c r="I27" s="91"/>
      <c r="J27" s="91"/>
      <c r="K27" s="91"/>
      <c r="L27" s="91"/>
      <c r="M27" s="91"/>
      <c r="N27" s="91"/>
      <c r="O27" s="91"/>
      <c r="P27" s="91"/>
      <c r="Q27" s="91"/>
      <c r="R27" s="91"/>
    </row>
    <row r="28" spans="2:18" s="9" customFormat="1" ht="20.25" customHeight="1" x14ac:dyDescent="0.25">
      <c r="B28" s="19" t="s">
        <v>905</v>
      </c>
      <c r="C28" s="19"/>
      <c r="D28" s="275" t="s">
        <v>833</v>
      </c>
      <c r="E28" s="19" t="s">
        <v>36</v>
      </c>
      <c r="F28" s="19">
        <v>2</v>
      </c>
      <c r="G28" s="68"/>
      <c r="H28" s="23"/>
      <c r="I28" s="91"/>
      <c r="J28" s="91"/>
      <c r="K28" s="91"/>
      <c r="L28" s="91"/>
      <c r="M28" s="91"/>
      <c r="N28" s="91"/>
      <c r="O28" s="91"/>
      <c r="P28" s="91"/>
      <c r="Q28" s="91"/>
      <c r="R28" s="91"/>
    </row>
    <row r="29" spans="2:18" s="9" customFormat="1" ht="8.25" customHeight="1" thickBot="1" x14ac:dyDescent="0.3">
      <c r="B29" s="33"/>
      <c r="C29" s="33"/>
      <c r="D29" s="34"/>
      <c r="E29" s="33"/>
      <c r="F29" s="33"/>
      <c r="G29" s="35"/>
      <c r="H29" s="35"/>
      <c r="I29" s="91"/>
      <c r="J29" s="91"/>
      <c r="K29" s="91"/>
      <c r="L29" s="91"/>
      <c r="M29" s="91"/>
      <c r="N29" s="91"/>
      <c r="O29" s="91"/>
      <c r="P29" s="91"/>
      <c r="Q29" s="91"/>
      <c r="R29" s="91"/>
    </row>
    <row r="30" spans="2:18" s="9" customFormat="1" ht="20.25" customHeight="1" thickBot="1" x14ac:dyDescent="0.3">
      <c r="B30" s="26" t="s">
        <v>7</v>
      </c>
      <c r="C30" s="26"/>
      <c r="D30" s="26"/>
      <c r="E30" s="26"/>
      <c r="F30" s="26"/>
      <c r="G30" s="27"/>
      <c r="H30" s="92"/>
      <c r="I30" s="91"/>
      <c r="J30" s="91"/>
      <c r="K30" s="91"/>
      <c r="L30" s="91"/>
      <c r="M30" s="91"/>
      <c r="N30" s="91"/>
      <c r="O30" s="91"/>
      <c r="P30" s="91"/>
      <c r="Q30" s="91"/>
      <c r="R30" s="91"/>
    </row>
    <row r="31" spans="2:18" s="9" customFormat="1" x14ac:dyDescent="0.25">
      <c r="B31" s="36"/>
      <c r="C31" s="36"/>
      <c r="D31" s="36"/>
      <c r="E31" s="36"/>
      <c r="F31" s="36"/>
      <c r="G31" s="37"/>
      <c r="H31" s="37"/>
      <c r="I31" s="91"/>
      <c r="J31" s="91"/>
      <c r="K31" s="91"/>
      <c r="L31" s="91"/>
      <c r="M31" s="91"/>
      <c r="N31" s="91"/>
      <c r="O31" s="91"/>
      <c r="P31" s="91"/>
      <c r="Q31" s="91"/>
      <c r="R31" s="91"/>
    </row>
    <row r="32" spans="2:18" s="9" customFormat="1" x14ac:dyDescent="0.25">
      <c r="B32" s="36"/>
      <c r="C32" s="36"/>
      <c r="D32" s="36"/>
      <c r="E32" s="36"/>
      <c r="F32" s="36"/>
      <c r="G32" s="37"/>
      <c r="H32" s="37"/>
      <c r="I32" s="91"/>
      <c r="J32" s="91"/>
      <c r="K32" s="91"/>
      <c r="L32" s="91"/>
      <c r="M32" s="91"/>
      <c r="N32" s="91"/>
      <c r="O32" s="91"/>
      <c r="P32" s="91"/>
      <c r="Q32" s="91"/>
      <c r="R32" s="91"/>
    </row>
    <row r="33" spans="2:18" s="9" customFormat="1" x14ac:dyDescent="0.25">
      <c r="B33" s="36"/>
      <c r="C33" s="36"/>
      <c r="D33" s="36"/>
      <c r="E33" s="36"/>
      <c r="F33" s="36"/>
      <c r="G33" s="37"/>
      <c r="H33" s="37"/>
      <c r="I33" s="91"/>
      <c r="J33" s="91"/>
      <c r="K33" s="91"/>
      <c r="L33" s="91"/>
      <c r="M33" s="91"/>
      <c r="N33" s="91"/>
      <c r="O33" s="91"/>
      <c r="P33" s="91"/>
      <c r="Q33" s="91"/>
      <c r="R33" s="91"/>
    </row>
    <row r="34" spans="2:18" s="9" customFormat="1" x14ac:dyDescent="0.25">
      <c r="B34" s="36"/>
      <c r="C34" s="36"/>
      <c r="D34" s="36"/>
      <c r="E34" s="36"/>
      <c r="F34" s="36"/>
      <c r="G34" s="37"/>
      <c r="H34" s="37"/>
      <c r="I34" s="91"/>
      <c r="J34" s="91"/>
      <c r="K34" s="91"/>
      <c r="L34" s="91"/>
      <c r="M34" s="91"/>
      <c r="N34" s="91"/>
      <c r="O34" s="91"/>
      <c r="P34" s="91"/>
      <c r="Q34" s="91"/>
      <c r="R34" s="91"/>
    </row>
    <row r="35" spans="2:18" s="9" customFormat="1" x14ac:dyDescent="0.25">
      <c r="B35" s="36"/>
      <c r="C35" s="36"/>
      <c r="D35" s="36"/>
      <c r="E35" s="36"/>
      <c r="F35" s="36"/>
      <c r="G35" s="37"/>
      <c r="H35" s="37"/>
      <c r="I35" s="91"/>
      <c r="J35" s="91"/>
      <c r="K35" s="91"/>
      <c r="L35" s="91"/>
      <c r="M35" s="91"/>
      <c r="N35" s="91"/>
      <c r="O35" s="91"/>
      <c r="P35" s="91"/>
      <c r="Q35" s="91"/>
      <c r="R35" s="91"/>
    </row>
    <row r="36" spans="2:18" s="9" customFormat="1" x14ac:dyDescent="0.25">
      <c r="B36" s="36"/>
      <c r="C36" s="36"/>
      <c r="D36" s="36"/>
      <c r="E36" s="36"/>
      <c r="F36" s="36"/>
      <c r="G36" s="37"/>
      <c r="H36" s="37"/>
      <c r="I36" s="91"/>
      <c r="J36" s="91"/>
      <c r="K36" s="91"/>
      <c r="L36" s="91"/>
      <c r="M36" s="91"/>
      <c r="N36" s="91"/>
      <c r="O36" s="91"/>
      <c r="P36" s="91"/>
      <c r="Q36" s="91"/>
      <c r="R36" s="91"/>
    </row>
    <row r="37" spans="2:18" s="9" customFormat="1" x14ac:dyDescent="0.25">
      <c r="B37" s="36"/>
      <c r="C37" s="36"/>
      <c r="D37" s="36"/>
      <c r="E37" s="36"/>
      <c r="F37" s="36"/>
      <c r="G37" s="37"/>
      <c r="H37" s="37"/>
      <c r="I37" s="91"/>
      <c r="J37" s="91"/>
      <c r="K37" s="91"/>
      <c r="L37" s="91"/>
      <c r="M37" s="91"/>
      <c r="N37" s="91"/>
      <c r="O37" s="91"/>
      <c r="P37" s="91"/>
      <c r="Q37" s="91"/>
      <c r="R37" s="91"/>
    </row>
    <row r="38" spans="2:18" s="9" customFormat="1" x14ac:dyDescent="0.25">
      <c r="B38" s="36"/>
      <c r="C38" s="36"/>
      <c r="D38" s="36"/>
      <c r="E38" s="36"/>
      <c r="F38" s="36"/>
      <c r="G38" s="37"/>
      <c r="H38" s="37"/>
      <c r="I38" s="91"/>
      <c r="J38" s="91"/>
      <c r="K38" s="91"/>
      <c r="L38" s="91"/>
      <c r="M38" s="91"/>
      <c r="N38" s="91"/>
      <c r="O38" s="91"/>
      <c r="P38" s="91"/>
      <c r="Q38" s="91"/>
      <c r="R38" s="91"/>
    </row>
    <row r="39" spans="2:18" s="9" customFormat="1" x14ac:dyDescent="0.25">
      <c r="B39" s="36"/>
      <c r="C39" s="36"/>
      <c r="D39" s="36"/>
      <c r="E39" s="36"/>
      <c r="F39" s="36"/>
      <c r="G39" s="37"/>
      <c r="H39" s="37"/>
      <c r="I39" s="91"/>
      <c r="J39" s="91"/>
      <c r="K39" s="91"/>
      <c r="L39" s="91"/>
      <c r="M39" s="91"/>
      <c r="N39" s="91"/>
      <c r="O39" s="91"/>
      <c r="P39" s="91"/>
      <c r="Q39" s="91"/>
      <c r="R39" s="91"/>
    </row>
    <row r="40" spans="2:18" s="9" customFormat="1" x14ac:dyDescent="0.25">
      <c r="B40" s="36"/>
      <c r="C40" s="36"/>
      <c r="D40" s="36"/>
      <c r="E40" s="36"/>
      <c r="F40" s="36"/>
      <c r="G40" s="37"/>
      <c r="H40" s="37"/>
      <c r="I40" s="91"/>
      <c r="J40" s="91"/>
      <c r="K40" s="91"/>
      <c r="L40" s="91"/>
      <c r="M40" s="91"/>
      <c r="N40" s="91"/>
      <c r="O40" s="91"/>
      <c r="P40" s="91"/>
      <c r="Q40" s="91"/>
      <c r="R40" s="91"/>
    </row>
    <row r="41" spans="2:18" s="9" customFormat="1" x14ac:dyDescent="0.25">
      <c r="B41" s="36"/>
      <c r="C41" s="36"/>
      <c r="D41" s="36"/>
      <c r="E41" s="36"/>
      <c r="F41" s="36"/>
      <c r="G41" s="37"/>
      <c r="H41" s="37"/>
      <c r="I41" s="91"/>
      <c r="J41" s="91"/>
      <c r="K41" s="91"/>
      <c r="L41" s="91"/>
      <c r="M41" s="91"/>
      <c r="N41" s="91"/>
      <c r="O41" s="91"/>
      <c r="P41" s="91"/>
      <c r="Q41" s="91"/>
      <c r="R41" s="91"/>
    </row>
    <row r="42" spans="2:18" s="9" customFormat="1" x14ac:dyDescent="0.25">
      <c r="B42" s="36"/>
      <c r="C42" s="36"/>
      <c r="D42" s="36"/>
      <c r="E42" s="36"/>
      <c r="F42" s="36"/>
      <c r="G42" s="37"/>
      <c r="H42" s="37"/>
      <c r="I42" s="91"/>
      <c r="J42" s="91"/>
      <c r="K42" s="91"/>
      <c r="L42" s="91"/>
      <c r="M42" s="91"/>
      <c r="N42" s="91"/>
      <c r="O42" s="91"/>
      <c r="P42" s="91"/>
      <c r="Q42" s="91"/>
      <c r="R42" s="91"/>
    </row>
    <row r="43" spans="2:18" s="9" customFormat="1" x14ac:dyDescent="0.25">
      <c r="B43" s="36"/>
      <c r="C43" s="36"/>
      <c r="D43" s="36"/>
      <c r="E43" s="36"/>
      <c r="F43" s="36"/>
      <c r="G43" s="37"/>
      <c r="H43" s="37"/>
      <c r="I43" s="91"/>
      <c r="J43" s="91"/>
      <c r="K43" s="91"/>
      <c r="L43" s="91"/>
      <c r="M43" s="91"/>
      <c r="N43" s="91"/>
      <c r="O43" s="91"/>
      <c r="P43" s="91"/>
      <c r="Q43" s="91"/>
      <c r="R43" s="91"/>
    </row>
    <row r="44" spans="2:18" s="9" customFormat="1" x14ac:dyDescent="0.25">
      <c r="B44" s="36"/>
      <c r="C44" s="36"/>
      <c r="D44" s="36"/>
      <c r="E44" s="36"/>
      <c r="F44" s="36"/>
      <c r="G44" s="37"/>
      <c r="H44" s="37"/>
      <c r="I44" s="91"/>
      <c r="J44" s="91"/>
      <c r="K44" s="91"/>
      <c r="L44" s="91"/>
      <c r="M44" s="91"/>
      <c r="N44" s="91"/>
      <c r="O44" s="91"/>
      <c r="P44" s="91"/>
      <c r="Q44" s="91"/>
      <c r="R44" s="91"/>
    </row>
    <row r="45" spans="2:18" s="9" customFormat="1" x14ac:dyDescent="0.25">
      <c r="B45" s="36"/>
      <c r="C45" s="36"/>
      <c r="D45" s="36"/>
      <c r="E45" s="36"/>
      <c r="F45" s="36"/>
      <c r="G45" s="37"/>
      <c r="H45" s="37"/>
      <c r="I45" s="91"/>
      <c r="J45" s="91"/>
      <c r="K45" s="91"/>
      <c r="L45" s="91"/>
      <c r="M45" s="91"/>
      <c r="N45" s="91"/>
      <c r="O45" s="91"/>
      <c r="P45" s="91"/>
      <c r="Q45" s="91"/>
      <c r="R45" s="91"/>
    </row>
    <row r="46" spans="2:18" s="9" customFormat="1" x14ac:dyDescent="0.25">
      <c r="B46" s="36"/>
      <c r="C46" s="36"/>
      <c r="D46" s="36"/>
      <c r="E46" s="36"/>
      <c r="F46" s="36"/>
      <c r="G46" s="37"/>
      <c r="H46" s="37"/>
      <c r="I46" s="91"/>
      <c r="J46" s="91"/>
      <c r="K46" s="91"/>
      <c r="L46" s="91"/>
      <c r="M46" s="91"/>
      <c r="N46" s="91"/>
      <c r="O46" s="91"/>
      <c r="P46" s="91"/>
      <c r="Q46" s="91"/>
      <c r="R46" s="91"/>
    </row>
    <row r="47" spans="2:18" s="9" customFormat="1" x14ac:dyDescent="0.25">
      <c r="B47" s="36"/>
      <c r="C47" s="36"/>
      <c r="D47" s="36"/>
      <c r="E47" s="36"/>
      <c r="F47" s="36"/>
      <c r="G47" s="37"/>
      <c r="H47" s="37"/>
      <c r="I47" s="91"/>
      <c r="J47" s="91"/>
      <c r="K47" s="91"/>
      <c r="L47" s="91"/>
      <c r="M47" s="91"/>
      <c r="N47" s="91"/>
      <c r="O47" s="91"/>
      <c r="P47" s="91"/>
      <c r="Q47" s="91"/>
      <c r="R47" s="91"/>
    </row>
    <row r="48" spans="2:18" s="9" customFormat="1" x14ac:dyDescent="0.25">
      <c r="B48" s="36"/>
      <c r="C48" s="36"/>
      <c r="D48" s="36"/>
      <c r="E48" s="36"/>
      <c r="F48" s="36"/>
      <c r="G48" s="37"/>
      <c r="H48" s="37"/>
      <c r="I48" s="91"/>
      <c r="J48" s="91"/>
      <c r="K48" s="91"/>
      <c r="L48" s="91"/>
      <c r="M48" s="91"/>
      <c r="N48" s="91"/>
      <c r="O48" s="91"/>
      <c r="P48" s="91"/>
      <c r="Q48" s="91"/>
      <c r="R48" s="91"/>
    </row>
    <row r="49" spans="2:18" s="9" customFormat="1" x14ac:dyDescent="0.25">
      <c r="B49" s="36"/>
      <c r="C49" s="36"/>
      <c r="D49" s="36"/>
      <c r="E49" s="36"/>
      <c r="F49" s="36"/>
      <c r="G49" s="37"/>
      <c r="H49" s="37"/>
      <c r="I49" s="91"/>
      <c r="J49" s="91"/>
      <c r="K49" s="91"/>
      <c r="L49" s="91"/>
      <c r="M49" s="91"/>
      <c r="N49" s="91"/>
      <c r="O49" s="91"/>
      <c r="P49" s="91"/>
      <c r="Q49" s="91"/>
      <c r="R49" s="91"/>
    </row>
    <row r="50" spans="2:18" s="9" customFormat="1" x14ac:dyDescent="0.25">
      <c r="B50" s="36"/>
      <c r="C50" s="36"/>
      <c r="D50" s="36"/>
      <c r="E50" s="36"/>
      <c r="F50" s="36"/>
      <c r="G50" s="37"/>
      <c r="H50" s="37"/>
      <c r="I50" s="91"/>
      <c r="J50" s="91"/>
      <c r="K50" s="91"/>
      <c r="L50" s="91"/>
      <c r="M50" s="91"/>
      <c r="N50" s="91"/>
      <c r="O50" s="91"/>
      <c r="P50" s="91"/>
      <c r="Q50" s="91"/>
      <c r="R50" s="91"/>
    </row>
    <row r="51" spans="2:18" s="9" customFormat="1" x14ac:dyDescent="0.25">
      <c r="B51" s="36"/>
      <c r="C51" s="36"/>
      <c r="D51" s="36"/>
      <c r="E51" s="36"/>
      <c r="F51" s="36"/>
      <c r="G51" s="37"/>
      <c r="H51" s="37"/>
      <c r="I51" s="91"/>
      <c r="J51" s="91"/>
      <c r="K51" s="91"/>
      <c r="L51" s="91"/>
      <c r="M51" s="91"/>
      <c r="N51" s="91"/>
      <c r="O51" s="91"/>
      <c r="P51" s="91"/>
      <c r="Q51" s="91"/>
      <c r="R51" s="91"/>
    </row>
    <row r="52" spans="2:18" x14ac:dyDescent="0.2">
      <c r="B52" s="5"/>
      <c r="C52" s="5"/>
      <c r="D52" s="5"/>
      <c r="E52" s="5"/>
      <c r="F52" s="5"/>
      <c r="G52" s="7"/>
      <c r="H52" s="7"/>
    </row>
    <row r="53" spans="2:18" x14ac:dyDescent="0.2">
      <c r="B53" s="5"/>
      <c r="C53" s="5"/>
      <c r="D53" s="5"/>
      <c r="E53" s="5"/>
      <c r="F53" s="5"/>
      <c r="G53" s="7"/>
      <c r="H53" s="7"/>
    </row>
    <row r="54" spans="2:18" x14ac:dyDescent="0.2">
      <c r="B54" s="5"/>
      <c r="C54" s="5"/>
      <c r="D54" s="5"/>
      <c r="E54" s="5"/>
      <c r="F54" s="5"/>
      <c r="G54" s="7"/>
      <c r="H54" s="7"/>
    </row>
    <row r="55" spans="2:18" x14ac:dyDescent="0.2">
      <c r="B55" s="5"/>
      <c r="C55" s="5"/>
      <c r="D55" s="5"/>
      <c r="E55" s="5"/>
      <c r="F55" s="5"/>
      <c r="G55" s="7"/>
      <c r="H55" s="7"/>
    </row>
    <row r="56" spans="2:18" x14ac:dyDescent="0.2">
      <c r="B56" s="5"/>
      <c r="C56" s="5"/>
      <c r="D56" s="5"/>
      <c r="E56" s="5"/>
      <c r="F56" s="5"/>
      <c r="G56" s="7"/>
      <c r="H56" s="7"/>
    </row>
    <row r="57" spans="2:18" x14ac:dyDescent="0.2">
      <c r="B57" s="5"/>
      <c r="C57" s="5"/>
      <c r="D57" s="5"/>
      <c r="E57" s="5"/>
      <c r="F57" s="5"/>
      <c r="G57" s="7"/>
      <c r="H57" s="7"/>
    </row>
    <row r="58" spans="2:18" x14ac:dyDescent="0.2">
      <c r="B58" s="5"/>
      <c r="C58" s="5"/>
      <c r="D58" s="5"/>
      <c r="E58" s="5"/>
      <c r="F58" s="5"/>
      <c r="G58" s="7"/>
      <c r="H58" s="7"/>
    </row>
    <row r="59" spans="2:18" x14ac:dyDescent="0.2">
      <c r="B59" s="5"/>
      <c r="C59" s="5"/>
      <c r="D59" s="5"/>
      <c r="E59" s="5"/>
      <c r="F59" s="5"/>
      <c r="G59" s="7"/>
      <c r="H59" s="7"/>
    </row>
    <row r="60" spans="2:18" x14ac:dyDescent="0.2">
      <c r="B60" s="5"/>
      <c r="C60" s="5"/>
      <c r="D60" s="5"/>
      <c r="E60" s="5"/>
      <c r="F60" s="5"/>
      <c r="G60" s="7"/>
      <c r="H60" s="7"/>
    </row>
    <row r="61" spans="2:18" x14ac:dyDescent="0.2">
      <c r="B61" s="5"/>
      <c r="C61" s="5"/>
      <c r="D61" s="5"/>
      <c r="E61" s="5"/>
      <c r="F61" s="5"/>
      <c r="G61" s="7"/>
      <c r="H61" s="7"/>
    </row>
    <row r="62" spans="2:18" x14ac:dyDescent="0.2">
      <c r="B62" s="5"/>
      <c r="C62" s="5"/>
      <c r="D62" s="5"/>
      <c r="E62" s="5"/>
      <c r="F62" s="5"/>
      <c r="G62" s="7"/>
      <c r="H62" s="7"/>
    </row>
    <row r="63" spans="2:18" s="88" customFormat="1" x14ac:dyDescent="0.2">
      <c r="B63" s="5"/>
      <c r="C63" s="5"/>
      <c r="D63" s="5"/>
      <c r="E63" s="5"/>
      <c r="F63" s="5"/>
      <c r="G63" s="7"/>
      <c r="H63" s="7"/>
    </row>
    <row r="64" spans="2:18" s="88" customFormat="1" x14ac:dyDescent="0.2">
      <c r="B64" s="5"/>
      <c r="C64" s="5"/>
      <c r="D64" s="5"/>
      <c r="E64" s="5"/>
      <c r="F64" s="5"/>
      <c r="G64" s="7"/>
      <c r="H64" s="7"/>
    </row>
    <row r="65" spans="2:8" s="88" customFormat="1" x14ac:dyDescent="0.2">
      <c r="B65" s="5"/>
      <c r="C65" s="5"/>
      <c r="D65" s="5"/>
      <c r="E65" s="5"/>
      <c r="F65" s="5"/>
      <c r="G65" s="7"/>
      <c r="H65" s="7"/>
    </row>
    <row r="66" spans="2:8" s="88" customFormat="1" x14ac:dyDescent="0.2">
      <c r="B66" s="5"/>
      <c r="C66" s="5"/>
      <c r="D66" s="5"/>
      <c r="E66" s="5"/>
      <c r="F66" s="5"/>
      <c r="G66" s="7"/>
      <c r="H66" s="7"/>
    </row>
    <row r="67" spans="2:8" s="88" customFormat="1" x14ac:dyDescent="0.2">
      <c r="B67" s="5"/>
      <c r="C67" s="5"/>
      <c r="D67" s="5"/>
      <c r="E67" s="5"/>
      <c r="F67" s="5"/>
      <c r="G67" s="7"/>
      <c r="H67" s="7"/>
    </row>
    <row r="68" spans="2:8" s="88" customFormat="1" x14ac:dyDescent="0.2">
      <c r="B68" s="5"/>
      <c r="C68" s="5"/>
      <c r="D68" s="5"/>
      <c r="E68" s="5"/>
      <c r="F68" s="5"/>
      <c r="G68" s="7"/>
      <c r="H68" s="7"/>
    </row>
    <row r="69" spans="2:8" s="88" customFormat="1" x14ac:dyDescent="0.2">
      <c r="B69" s="5"/>
      <c r="C69" s="5"/>
      <c r="D69" s="5"/>
      <c r="E69" s="5"/>
      <c r="F69" s="5"/>
      <c r="G69" s="7"/>
      <c r="H69" s="7"/>
    </row>
    <row r="70" spans="2:8" s="88" customFormat="1" x14ac:dyDescent="0.2">
      <c r="B70" s="5"/>
      <c r="C70" s="5"/>
      <c r="D70" s="5"/>
      <c r="E70" s="5"/>
      <c r="F70" s="5"/>
      <c r="G70" s="7"/>
      <c r="H70" s="7"/>
    </row>
    <row r="71" spans="2:8" s="88" customFormat="1" x14ac:dyDescent="0.2">
      <c r="B71" s="5"/>
      <c r="C71" s="5"/>
      <c r="D71" s="5"/>
      <c r="E71" s="5"/>
      <c r="F71" s="5"/>
      <c r="G71" s="7"/>
      <c r="H71" s="7"/>
    </row>
    <row r="72" spans="2:8" s="88" customFormat="1" x14ac:dyDescent="0.2">
      <c r="B72" s="5"/>
      <c r="C72" s="5"/>
      <c r="D72" s="5"/>
      <c r="E72" s="5"/>
      <c r="F72" s="5"/>
      <c r="G72" s="6"/>
      <c r="H72" s="6"/>
    </row>
  </sheetData>
  <mergeCells count="1">
    <mergeCell ref="E3:F3"/>
  </mergeCells>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B1:N75"/>
  <sheetViews>
    <sheetView view="pageBreakPreview" topLeftCell="A26" zoomScale="80" zoomScaleNormal="70" zoomScaleSheetLayoutView="8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2.7109375" style="6" customWidth="1"/>
    <col min="8" max="8" width="17.42578125" style="6" customWidth="1"/>
    <col min="9" max="16384" width="9.140625" style="6"/>
  </cols>
  <sheetData>
    <row r="1" spans="2:14" ht="18" x14ac:dyDescent="0.25">
      <c r="B1" s="2"/>
      <c r="C1" s="2"/>
      <c r="D1" s="8"/>
      <c r="E1" s="1"/>
      <c r="F1" s="1"/>
      <c r="G1" s="7"/>
    </row>
    <row r="2" spans="2:14" s="12" customFormat="1" ht="18" customHeight="1" x14ac:dyDescent="0.25">
      <c r="B2" s="2" t="str">
        <f>SUMMARY!B2</f>
        <v xml:space="preserve">ECDOH GENERAL ELECTRICAL MV MAINTENANCE AND REPAIR CONTRACT </v>
      </c>
      <c r="D2" s="2"/>
      <c r="E2" s="3"/>
      <c r="F2" s="3"/>
      <c r="G2" s="7"/>
    </row>
    <row r="3" spans="2:14" ht="15" customHeight="1" x14ac:dyDescent="0.25">
      <c r="B3" s="2" t="s">
        <v>9</v>
      </c>
      <c r="D3" s="2" t="str">
        <f>+SUMMARY!D4</f>
        <v>SCMU3-24/25-0461-HO</v>
      </c>
      <c r="E3" s="368" t="s">
        <v>10</v>
      </c>
      <c r="F3" s="369"/>
      <c r="G3" s="276" t="s">
        <v>620</v>
      </c>
    </row>
    <row r="4" spans="2:14" ht="15" customHeight="1" x14ac:dyDescent="0.2">
      <c r="B4" s="2" t="s">
        <v>8</v>
      </c>
      <c r="D4" s="2" t="str">
        <f>'SCHED 1A-1_NM'!D4</f>
        <v>MV INSTALLATIONS</v>
      </c>
      <c r="E4" s="2"/>
      <c r="F4" s="2"/>
      <c r="G4" s="7"/>
    </row>
    <row r="5" spans="2:14" x14ac:dyDescent="0.2">
      <c r="B5" s="2"/>
      <c r="C5" s="2"/>
      <c r="D5" s="2"/>
      <c r="E5" s="2"/>
      <c r="F5" s="2"/>
      <c r="G5" s="7"/>
    </row>
    <row r="6" spans="2:14" s="4" customFormat="1" ht="15" customHeight="1" x14ac:dyDescent="0.2">
      <c r="B6" s="4" t="s">
        <v>640</v>
      </c>
      <c r="D6" s="4" t="s">
        <v>672</v>
      </c>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row>
    <row r="9" spans="2:14" s="9" customFormat="1" ht="33.75" customHeight="1" x14ac:dyDescent="0.25">
      <c r="B9" s="78" t="s">
        <v>684</v>
      </c>
      <c r="C9" s="29" t="s">
        <v>641</v>
      </c>
      <c r="D9" s="297" t="s">
        <v>642</v>
      </c>
      <c r="E9" s="40"/>
      <c r="F9" s="40"/>
      <c r="G9" s="41"/>
      <c r="H9" s="41"/>
    </row>
    <row r="10" spans="2:14" s="9" customFormat="1" ht="20.25" customHeight="1" x14ac:dyDescent="0.25">
      <c r="B10" s="19" t="s">
        <v>733</v>
      </c>
      <c r="C10" s="19"/>
      <c r="D10" s="275" t="s">
        <v>621</v>
      </c>
      <c r="E10" s="19" t="s">
        <v>1035</v>
      </c>
      <c r="F10" s="19">
        <v>30</v>
      </c>
      <c r="G10" s="68"/>
      <c r="H10" s="23"/>
    </row>
    <row r="11" spans="2:14" s="9" customFormat="1" ht="20.25" customHeight="1" x14ac:dyDescent="0.25">
      <c r="B11" s="19" t="s">
        <v>734</v>
      </c>
      <c r="C11" s="19"/>
      <c r="D11" s="275" t="s">
        <v>622</v>
      </c>
      <c r="E11" s="19" t="s">
        <v>1035</v>
      </c>
      <c r="F11" s="19">
        <v>20</v>
      </c>
      <c r="G11" s="68"/>
      <c r="H11" s="23"/>
    </row>
    <row r="12" spans="2:14" s="9" customFormat="1" ht="20.25" customHeight="1" x14ac:dyDescent="0.25">
      <c r="B12" s="19" t="s">
        <v>735</v>
      </c>
      <c r="C12" s="19"/>
      <c r="D12" s="275" t="s">
        <v>623</v>
      </c>
      <c r="E12" s="19" t="s">
        <v>36</v>
      </c>
      <c r="F12" s="19">
        <v>15</v>
      </c>
      <c r="G12" s="68"/>
      <c r="H12" s="23"/>
    </row>
    <row r="13" spans="2:14" s="9" customFormat="1" ht="20.25" customHeight="1" x14ac:dyDescent="0.25">
      <c r="B13" s="19" t="s">
        <v>736</v>
      </c>
      <c r="C13" s="19"/>
      <c r="D13" s="275" t="s">
        <v>698</v>
      </c>
      <c r="E13" s="19" t="s">
        <v>36</v>
      </c>
      <c r="F13" s="19">
        <v>10</v>
      </c>
      <c r="G13" s="68"/>
      <c r="H13" s="23"/>
    </row>
    <row r="14" spans="2:14" s="9" customFormat="1" ht="20.25" customHeight="1" thickBot="1" x14ac:dyDescent="0.3">
      <c r="B14" s="21"/>
      <c r="C14" s="21"/>
      <c r="D14" s="84"/>
      <c r="E14" s="21"/>
      <c r="F14" s="21"/>
      <c r="G14" s="85"/>
      <c r="H14" s="25"/>
    </row>
    <row r="15" spans="2:14" s="299" customFormat="1" ht="60" customHeight="1" thickBot="1" x14ac:dyDescent="0.3">
      <c r="B15" s="78" t="s">
        <v>1054</v>
      </c>
      <c r="C15" s="38" t="s">
        <v>657</v>
      </c>
      <c r="D15" s="39" t="s">
        <v>658</v>
      </c>
      <c r="E15" s="306" t="s">
        <v>36</v>
      </c>
      <c r="F15" s="57">
        <v>36</v>
      </c>
      <c r="G15" s="348"/>
      <c r="H15" s="27"/>
      <c r="J15" s="309"/>
      <c r="K15" s="309"/>
      <c r="L15" s="309"/>
      <c r="M15" s="309"/>
      <c r="N15" s="309"/>
    </row>
    <row r="16" spans="2:14" s="299" customFormat="1" ht="57.75" customHeight="1" thickBot="1" x14ac:dyDescent="0.3">
      <c r="B16" s="78" t="s">
        <v>1055</v>
      </c>
      <c r="C16" s="310" t="s">
        <v>657</v>
      </c>
      <c r="D16" s="311" t="s">
        <v>659</v>
      </c>
      <c r="E16" s="57" t="s">
        <v>660</v>
      </c>
      <c r="F16" s="57">
        <v>36</v>
      </c>
      <c r="G16" s="348"/>
      <c r="H16" s="27"/>
      <c r="J16" s="309"/>
      <c r="K16" s="309"/>
      <c r="L16" s="309"/>
      <c r="M16" s="309"/>
      <c r="N16" s="309"/>
    </row>
    <row r="17" spans="2:14" s="312" customFormat="1" ht="36" customHeight="1" x14ac:dyDescent="0.25">
      <c r="B17" s="78" t="s">
        <v>1056</v>
      </c>
      <c r="C17" s="313" t="s">
        <v>661</v>
      </c>
      <c r="D17" s="314" t="s">
        <v>662</v>
      </c>
      <c r="E17" s="313"/>
      <c r="F17" s="313"/>
      <c r="G17" s="307"/>
      <c r="H17" s="308"/>
      <c r="J17" s="315"/>
      <c r="K17" s="315"/>
      <c r="L17" s="315"/>
      <c r="M17" s="315"/>
      <c r="N17" s="315"/>
    </row>
    <row r="18" spans="2:14" s="299" customFormat="1" ht="51" x14ac:dyDescent="0.25">
      <c r="B18" s="56" t="s">
        <v>1057</v>
      </c>
      <c r="C18" s="56"/>
      <c r="D18" s="20" t="s">
        <v>823</v>
      </c>
      <c r="E18" s="56" t="s">
        <v>660</v>
      </c>
      <c r="F18" s="56">
        <v>36</v>
      </c>
      <c r="G18" s="307"/>
      <c r="H18" s="308"/>
      <c r="J18" s="309"/>
      <c r="K18" s="309"/>
      <c r="L18" s="309"/>
      <c r="M18" s="309"/>
      <c r="N18" s="309"/>
    </row>
    <row r="19" spans="2:14" s="299" customFormat="1" ht="51" x14ac:dyDescent="0.25">
      <c r="B19" s="56" t="s">
        <v>1058</v>
      </c>
      <c r="C19" s="56"/>
      <c r="D19" s="20" t="s">
        <v>821</v>
      </c>
      <c r="E19" s="56" t="s">
        <v>660</v>
      </c>
      <c r="F19" s="56">
        <v>36</v>
      </c>
      <c r="G19" s="307"/>
      <c r="H19" s="308"/>
      <c r="J19" s="309"/>
      <c r="K19" s="309"/>
      <c r="L19" s="309"/>
      <c r="M19" s="309"/>
      <c r="N19" s="309"/>
    </row>
    <row r="20" spans="2:14" s="299" customFormat="1" ht="59.25" customHeight="1" x14ac:dyDescent="0.25">
      <c r="B20" s="56" t="s">
        <v>1059</v>
      </c>
      <c r="C20" s="56"/>
      <c r="D20" s="20" t="s">
        <v>822</v>
      </c>
      <c r="E20" s="56" t="s">
        <v>660</v>
      </c>
      <c r="F20" s="56">
        <v>36</v>
      </c>
      <c r="G20" s="307"/>
      <c r="H20" s="308"/>
      <c r="J20" s="309"/>
      <c r="K20" s="309"/>
      <c r="L20" s="309"/>
      <c r="M20" s="309"/>
      <c r="N20" s="309"/>
    </row>
    <row r="21" spans="2:14" s="299" customFormat="1" ht="32.25" customHeight="1" x14ac:dyDescent="0.25">
      <c r="B21" s="78" t="s">
        <v>1060</v>
      </c>
      <c r="C21" s="316" t="s">
        <v>663</v>
      </c>
      <c r="D21" s="317" t="s">
        <v>664</v>
      </c>
      <c r="E21" s="318"/>
      <c r="F21" s="318"/>
      <c r="G21" s="318"/>
      <c r="H21" s="318"/>
      <c r="J21" s="309"/>
      <c r="K21" s="309"/>
      <c r="L21" s="309"/>
      <c r="M21" s="309"/>
      <c r="N21" s="309"/>
    </row>
    <row r="22" spans="2:14" s="299" customFormat="1" ht="32.25" customHeight="1" x14ac:dyDescent="0.25">
      <c r="B22" s="19" t="s">
        <v>1061</v>
      </c>
      <c r="C22" s="19"/>
      <c r="D22" s="20" t="s">
        <v>665</v>
      </c>
      <c r="E22" s="19" t="s">
        <v>660</v>
      </c>
      <c r="F22" s="19">
        <v>36</v>
      </c>
      <c r="G22" s="307"/>
      <c r="H22" s="308"/>
    </row>
    <row r="23" spans="2:14" s="9" customFormat="1" ht="20.25" customHeight="1" x14ac:dyDescent="0.25">
      <c r="B23" s="21"/>
      <c r="C23" s="21"/>
      <c r="D23" s="84"/>
      <c r="E23" s="21"/>
      <c r="F23" s="21"/>
      <c r="G23" s="85"/>
      <c r="H23" s="25"/>
    </row>
    <row r="24" spans="2:14" s="9" customFormat="1" ht="20.25" customHeight="1" x14ac:dyDescent="0.25">
      <c r="B24" s="21"/>
      <c r="C24" s="21"/>
      <c r="D24" s="84"/>
      <c r="E24" s="21"/>
      <c r="F24" s="21"/>
      <c r="G24" s="85"/>
      <c r="H24" s="25"/>
    </row>
    <row r="25" spans="2:14" s="9" customFormat="1" ht="6" customHeight="1" thickBot="1" x14ac:dyDescent="0.3">
      <c r="B25" s="21"/>
      <c r="C25" s="21"/>
      <c r="D25" s="24"/>
      <c r="E25" s="21"/>
      <c r="F25" s="21"/>
      <c r="G25" s="25"/>
      <c r="H25" s="25"/>
    </row>
    <row r="26" spans="2:14" s="9" customFormat="1" ht="20.25" customHeight="1" thickBot="1" x14ac:dyDescent="0.3">
      <c r="B26" s="26" t="s">
        <v>7</v>
      </c>
      <c r="C26" s="26"/>
      <c r="D26" s="26"/>
      <c r="E26" s="26"/>
      <c r="F26" s="26"/>
      <c r="G26" s="27"/>
      <c r="H26" s="92"/>
    </row>
    <row r="27" spans="2:14" ht="5.25" customHeight="1" x14ac:dyDescent="0.2">
      <c r="B27" s="5"/>
      <c r="C27" s="5"/>
      <c r="D27" s="5"/>
      <c r="E27" s="5"/>
      <c r="F27" s="5"/>
      <c r="G27" s="7"/>
      <c r="H27" s="7"/>
    </row>
    <row r="28" spans="2:14" x14ac:dyDescent="0.2">
      <c r="B28" s="5"/>
      <c r="C28" s="5"/>
      <c r="D28" s="5"/>
      <c r="E28" s="5"/>
      <c r="F28" s="5"/>
      <c r="G28" s="7"/>
      <c r="H28" s="7"/>
    </row>
    <row r="29" spans="2:14" x14ac:dyDescent="0.2">
      <c r="B29" s="5"/>
      <c r="C29" s="5"/>
      <c r="D29" s="5"/>
      <c r="E29" s="5"/>
      <c r="F29" s="5"/>
      <c r="G29" s="7"/>
      <c r="H29" s="7"/>
    </row>
    <row r="30" spans="2:14" x14ac:dyDescent="0.2">
      <c r="B30" s="5"/>
      <c r="C30" s="5"/>
      <c r="D30" s="5"/>
      <c r="E30" s="5"/>
      <c r="F30" s="5"/>
      <c r="G30" s="7"/>
      <c r="H30" s="7"/>
    </row>
    <row r="31" spans="2:14" x14ac:dyDescent="0.2">
      <c r="B31" s="5"/>
      <c r="C31" s="5"/>
      <c r="D31" s="5"/>
      <c r="E31" s="5"/>
      <c r="F31" s="5"/>
      <c r="G31" s="7"/>
      <c r="H31" s="7"/>
    </row>
    <row r="32" spans="2:14" x14ac:dyDescent="0.2">
      <c r="B32" s="5"/>
      <c r="C32" s="5"/>
      <c r="D32" s="5"/>
      <c r="E32" s="5"/>
      <c r="F32" s="5"/>
      <c r="G32" s="7"/>
      <c r="H32" s="7"/>
    </row>
    <row r="33" spans="2:8" x14ac:dyDescent="0.2">
      <c r="B33" s="5"/>
      <c r="C33" s="5"/>
      <c r="D33" s="5"/>
      <c r="E33" s="5"/>
      <c r="F33" s="5"/>
      <c r="G33" s="7"/>
      <c r="H33" s="7"/>
    </row>
    <row r="34" spans="2:8" x14ac:dyDescent="0.2">
      <c r="B34" s="5"/>
      <c r="C34" s="5"/>
      <c r="D34" s="5"/>
      <c r="E34" s="5"/>
      <c r="F34" s="5"/>
      <c r="G34" s="7"/>
      <c r="H34" s="7"/>
    </row>
    <row r="35" spans="2:8" x14ac:dyDescent="0.2">
      <c r="B35" s="5"/>
      <c r="C35" s="5"/>
      <c r="D35" s="5"/>
      <c r="E35" s="5"/>
      <c r="F35" s="5"/>
      <c r="G35" s="7"/>
      <c r="H35" s="7"/>
    </row>
    <row r="36" spans="2:8" x14ac:dyDescent="0.2">
      <c r="B36" s="5"/>
      <c r="C36" s="5"/>
      <c r="D36" s="5"/>
      <c r="E36" s="5"/>
      <c r="F36" s="5"/>
      <c r="G36" s="7"/>
      <c r="H36" s="7"/>
    </row>
    <row r="37" spans="2:8" x14ac:dyDescent="0.2">
      <c r="B37" s="5"/>
      <c r="C37" s="5"/>
      <c r="D37" s="5"/>
      <c r="E37" s="5"/>
      <c r="F37" s="5"/>
      <c r="G37" s="7"/>
      <c r="H37" s="7"/>
    </row>
    <row r="38" spans="2:8" x14ac:dyDescent="0.2">
      <c r="B38" s="5"/>
      <c r="C38" s="5"/>
      <c r="D38" s="5"/>
      <c r="E38" s="5"/>
      <c r="F38" s="5"/>
      <c r="G38" s="7"/>
      <c r="H38" s="7"/>
    </row>
    <row r="39" spans="2:8" x14ac:dyDescent="0.2">
      <c r="B39" s="5"/>
      <c r="C39" s="5"/>
      <c r="D39" s="5"/>
      <c r="E39" s="5"/>
      <c r="F39" s="5"/>
      <c r="G39" s="7"/>
      <c r="H39" s="7"/>
    </row>
    <row r="40" spans="2:8" x14ac:dyDescent="0.2">
      <c r="B40" s="5"/>
      <c r="C40" s="5"/>
      <c r="D40" s="5"/>
      <c r="E40" s="5"/>
      <c r="F40" s="5"/>
      <c r="G40" s="7"/>
      <c r="H40" s="7"/>
    </row>
    <row r="41" spans="2:8" x14ac:dyDescent="0.2">
      <c r="B41" s="5"/>
      <c r="C41" s="5"/>
      <c r="D41" s="5"/>
      <c r="E41" s="5"/>
      <c r="F41" s="5"/>
      <c r="G41" s="7"/>
      <c r="H41" s="7"/>
    </row>
    <row r="42" spans="2:8" x14ac:dyDescent="0.2">
      <c r="B42" s="5"/>
      <c r="C42" s="5"/>
      <c r="D42" s="5"/>
      <c r="E42" s="5"/>
      <c r="F42" s="5"/>
      <c r="G42" s="7"/>
      <c r="H42" s="7"/>
    </row>
    <row r="43" spans="2:8" x14ac:dyDescent="0.2">
      <c r="B43" s="5"/>
      <c r="C43" s="5"/>
      <c r="D43" s="5"/>
      <c r="E43" s="5"/>
      <c r="F43" s="5"/>
      <c r="G43" s="7"/>
      <c r="H43" s="7"/>
    </row>
    <row r="44" spans="2:8" x14ac:dyDescent="0.2">
      <c r="B44" s="5"/>
      <c r="C44" s="5"/>
      <c r="D44" s="5"/>
      <c r="E44" s="5"/>
      <c r="F44" s="5"/>
      <c r="G44" s="7"/>
      <c r="H44" s="7"/>
    </row>
    <row r="45" spans="2:8" x14ac:dyDescent="0.2">
      <c r="B45" s="5"/>
      <c r="C45" s="5"/>
      <c r="D45" s="5"/>
      <c r="E45" s="5"/>
      <c r="F45" s="5"/>
      <c r="G45" s="7"/>
      <c r="H45" s="7"/>
    </row>
    <row r="46" spans="2:8" x14ac:dyDescent="0.2">
      <c r="B46" s="5"/>
      <c r="C46" s="5"/>
      <c r="D46" s="5"/>
      <c r="E46" s="5"/>
      <c r="F46" s="5"/>
      <c r="G46" s="7"/>
      <c r="H46" s="7"/>
    </row>
    <row r="47" spans="2:8" x14ac:dyDescent="0.2">
      <c r="B47" s="5"/>
      <c r="C47" s="5"/>
      <c r="D47" s="5"/>
      <c r="E47" s="5"/>
      <c r="F47" s="5"/>
      <c r="G47" s="7"/>
      <c r="H47" s="7"/>
    </row>
    <row r="48" spans="2:8"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sheetData>
  <mergeCells count="1">
    <mergeCell ref="E3:F3"/>
  </mergeCells>
  <phoneticPr fontId="32" type="noConversion"/>
  <pageMargins left="0.19685039370078741" right="3.937007874015748E-2" top="0.43307086614173229" bottom="0.35433070866141736" header="0.31496062992125984" footer="0.31496062992125984"/>
  <pageSetup paperSize="9" scale="80" firstPageNumber="10" orientation="portrait" useFirstPageNumber="1" r:id="rId1"/>
  <headerFooter>
    <oddFooter>&amp;R&amp;"Arial,Regular"&amp;P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B1:N73"/>
  <sheetViews>
    <sheetView view="pageBreakPreview" topLeftCell="B16" zoomScale="80" zoomScaleNormal="70" zoomScaleSheetLayoutView="8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3.140625" style="6" customWidth="1"/>
    <col min="8" max="8" width="17.42578125" style="6" customWidth="1"/>
    <col min="9" max="16384" width="9.140625" style="6"/>
  </cols>
  <sheetData>
    <row r="1" spans="2:14" ht="18" x14ac:dyDescent="0.25">
      <c r="B1" s="2"/>
      <c r="C1" s="2"/>
      <c r="D1" s="8"/>
      <c r="E1" s="1"/>
      <c r="F1" s="1"/>
      <c r="G1" s="7"/>
    </row>
    <row r="2" spans="2:14" s="12" customFormat="1" ht="18" customHeight="1" x14ac:dyDescent="0.25">
      <c r="B2" s="2" t="str">
        <f>'SCHED 1A-1_NM'!B2</f>
        <v xml:space="preserve">ECDOH GENERAL ELECTRICAL MV MAINTENANCE AND REPAIR CONTRACT </v>
      </c>
      <c r="D2" s="2"/>
      <c r="E2" s="3"/>
      <c r="F2" s="3"/>
      <c r="G2" s="7"/>
    </row>
    <row r="3" spans="2:14" ht="15" customHeight="1" x14ac:dyDescent="0.25">
      <c r="B3" s="2" t="s">
        <v>9</v>
      </c>
      <c r="D3" s="2" t="str">
        <f>+SUMMARY!D4</f>
        <v>SCMU3-24/25-0461-HO</v>
      </c>
      <c r="E3" s="368" t="s">
        <v>10</v>
      </c>
      <c r="F3" s="369"/>
      <c r="G3" s="276" t="s">
        <v>620</v>
      </c>
    </row>
    <row r="4" spans="2:14" ht="15" customHeight="1" x14ac:dyDescent="0.2">
      <c r="B4" s="2" t="s">
        <v>8</v>
      </c>
      <c r="D4" s="2" t="str">
        <f>'SCHED 1A-1_NM'!D4</f>
        <v>MV INSTALLATIONS</v>
      </c>
      <c r="E4" s="2"/>
      <c r="F4" s="2"/>
      <c r="G4" s="7"/>
    </row>
    <row r="5" spans="2:14" x14ac:dyDescent="0.2">
      <c r="B5" s="2"/>
      <c r="C5" s="2"/>
      <c r="D5" s="2"/>
      <c r="E5" s="2"/>
      <c r="F5" s="2"/>
      <c r="G5" s="7"/>
    </row>
    <row r="6" spans="2:14" s="4" customFormat="1" ht="15" customHeight="1" x14ac:dyDescent="0.2">
      <c r="B6" s="4" t="s">
        <v>644</v>
      </c>
      <c r="D6" s="4" t="s">
        <v>624</v>
      </c>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row>
    <row r="9" spans="2:14" s="9" customFormat="1" ht="50.25" customHeight="1" x14ac:dyDescent="0.25">
      <c r="B9" s="78" t="s">
        <v>685</v>
      </c>
      <c r="C9" s="29" t="s">
        <v>645</v>
      </c>
      <c r="D9" s="298" t="s">
        <v>646</v>
      </c>
      <c r="E9" s="40"/>
      <c r="F9" s="40"/>
      <c r="G9" s="41"/>
      <c r="H9" s="41"/>
    </row>
    <row r="10" spans="2:14" s="9" customFormat="1" ht="20.25" customHeight="1" x14ac:dyDescent="0.25">
      <c r="B10" s="19" t="s">
        <v>737</v>
      </c>
      <c r="C10" s="19"/>
      <c r="D10" s="275" t="s">
        <v>621</v>
      </c>
      <c r="E10" s="19" t="s">
        <v>36</v>
      </c>
      <c r="F10" s="19">
        <v>1</v>
      </c>
      <c r="G10" s="68"/>
      <c r="H10" s="23"/>
    </row>
    <row r="11" spans="2:14" s="9" customFormat="1" ht="20.25" customHeight="1" x14ac:dyDescent="0.25">
      <c r="B11" s="19" t="s">
        <v>738</v>
      </c>
      <c r="C11" s="19"/>
      <c r="D11" s="275" t="s">
        <v>622</v>
      </c>
      <c r="E11" s="19" t="s">
        <v>36</v>
      </c>
      <c r="F11" s="19">
        <v>1</v>
      </c>
      <c r="G11" s="68"/>
      <c r="H11" s="23"/>
    </row>
    <row r="12" spans="2:14" s="9" customFormat="1" ht="20.25" customHeight="1" x14ac:dyDescent="0.25">
      <c r="B12" s="19" t="s">
        <v>739</v>
      </c>
      <c r="C12" s="19"/>
      <c r="D12" s="275" t="s">
        <v>623</v>
      </c>
      <c r="E12" s="19" t="s">
        <v>36</v>
      </c>
      <c r="F12" s="19">
        <v>1</v>
      </c>
      <c r="G12" s="68"/>
      <c r="H12" s="23"/>
    </row>
    <row r="13" spans="2:14" s="9" customFormat="1" ht="20.25" customHeight="1" x14ac:dyDescent="0.25">
      <c r="B13" s="19" t="s">
        <v>740</v>
      </c>
      <c r="C13" s="19"/>
      <c r="D13" s="275" t="s">
        <v>698</v>
      </c>
      <c r="E13" s="19" t="s">
        <v>36</v>
      </c>
      <c r="F13" s="19">
        <v>1</v>
      </c>
      <c r="G13" s="68"/>
      <c r="H13" s="23"/>
    </row>
    <row r="14" spans="2:14" s="9" customFormat="1" ht="20.25" customHeight="1" x14ac:dyDescent="0.25">
      <c r="B14" s="21"/>
      <c r="C14" s="21"/>
      <c r="D14" s="328"/>
      <c r="E14" s="21"/>
      <c r="F14" s="21"/>
      <c r="G14" s="85"/>
      <c r="H14" s="25"/>
    </row>
    <row r="15" spans="2:14" s="299" customFormat="1" ht="56.25" customHeight="1" x14ac:dyDescent="0.25">
      <c r="B15" s="78" t="s">
        <v>741</v>
      </c>
      <c r="C15" s="78" t="s">
        <v>831</v>
      </c>
      <c r="D15" s="300" t="s">
        <v>648</v>
      </c>
      <c r="E15" s="79"/>
      <c r="F15" s="79"/>
      <c r="G15" s="81"/>
      <c r="H15" s="81"/>
      <c r="I15" s="302"/>
      <c r="J15" s="302"/>
      <c r="K15" s="302"/>
      <c r="L15" s="302"/>
      <c r="M15" s="302"/>
      <c r="N15" s="302"/>
    </row>
    <row r="16" spans="2:14" s="299" customFormat="1" ht="20.25" customHeight="1" x14ac:dyDescent="0.25">
      <c r="B16" s="19" t="s">
        <v>824</v>
      </c>
      <c r="C16" s="19"/>
      <c r="D16" s="303" t="s">
        <v>649</v>
      </c>
      <c r="E16" s="304" t="s">
        <v>650</v>
      </c>
      <c r="F16" s="19">
        <v>36</v>
      </c>
      <c r="G16" s="23"/>
      <c r="H16" s="23"/>
      <c r="I16" s="302"/>
      <c r="J16" s="302"/>
      <c r="K16" s="302"/>
      <c r="L16" s="302"/>
      <c r="M16" s="302"/>
      <c r="N16" s="302"/>
    </row>
    <row r="17" spans="2:14" s="299" customFormat="1" ht="20.25" customHeight="1" x14ac:dyDescent="0.25">
      <c r="B17" s="19" t="s">
        <v>825</v>
      </c>
      <c r="C17" s="19"/>
      <c r="D17" s="20" t="s">
        <v>651</v>
      </c>
      <c r="E17" s="19" t="s">
        <v>650</v>
      </c>
      <c r="F17" s="19">
        <v>36</v>
      </c>
      <c r="G17" s="23"/>
      <c r="H17" s="23"/>
      <c r="I17" s="302"/>
      <c r="J17" s="302"/>
      <c r="K17" s="302"/>
      <c r="L17" s="302"/>
      <c r="M17" s="302"/>
      <c r="N17" s="302"/>
    </row>
    <row r="18" spans="2:14" s="299" customFormat="1" ht="31.5" customHeight="1" x14ac:dyDescent="0.25">
      <c r="B18" s="19" t="s">
        <v>826</v>
      </c>
      <c r="C18" s="19"/>
      <c r="D18" s="303" t="s">
        <v>694</v>
      </c>
      <c r="E18" s="19" t="s">
        <v>3</v>
      </c>
      <c r="F18" s="325"/>
      <c r="G18" s="326"/>
      <c r="H18" s="326"/>
      <c r="I18" s="302"/>
      <c r="J18" s="302"/>
      <c r="K18" s="302"/>
      <c r="L18" s="302"/>
      <c r="M18" s="302"/>
      <c r="N18" s="302"/>
    </row>
    <row r="19" spans="2:14" s="299" customFormat="1" ht="45" customHeight="1" x14ac:dyDescent="0.25">
      <c r="B19" s="78" t="s">
        <v>742</v>
      </c>
      <c r="C19" s="78" t="s">
        <v>831</v>
      </c>
      <c r="D19" s="300" t="s">
        <v>832</v>
      </c>
      <c r="E19" s="304" t="s">
        <v>654</v>
      </c>
      <c r="F19" s="19">
        <v>1</v>
      </c>
      <c r="G19" s="23">
        <v>345000</v>
      </c>
      <c r="H19" s="23">
        <v>345000</v>
      </c>
      <c r="I19" s="302"/>
      <c r="J19" s="302"/>
      <c r="K19" s="302"/>
      <c r="L19" s="302"/>
      <c r="M19" s="302"/>
      <c r="N19" s="302"/>
    </row>
    <row r="20" spans="2:14" s="299" customFormat="1" ht="31.5" customHeight="1" x14ac:dyDescent="0.25">
      <c r="B20" s="19" t="s">
        <v>743</v>
      </c>
      <c r="C20" s="19" t="s">
        <v>655</v>
      </c>
      <c r="D20" s="303" t="s">
        <v>656</v>
      </c>
      <c r="E20" s="19" t="s">
        <v>3</v>
      </c>
      <c r="F20" s="325"/>
      <c r="G20" s="326"/>
      <c r="H20" s="23"/>
      <c r="I20" s="302"/>
      <c r="J20" s="302"/>
      <c r="K20" s="302"/>
      <c r="L20" s="302"/>
      <c r="M20" s="302"/>
      <c r="N20" s="302"/>
    </row>
    <row r="21" spans="2:14" s="9" customFormat="1" ht="20.25" customHeight="1" x14ac:dyDescent="0.25">
      <c r="B21" s="21"/>
      <c r="C21" s="21"/>
      <c r="D21" s="84"/>
      <c r="E21" s="21"/>
      <c r="F21" s="21"/>
      <c r="G21" s="85"/>
      <c r="H21" s="25"/>
    </row>
    <row r="22" spans="2:14" s="9" customFormat="1" ht="20.25" customHeight="1" x14ac:dyDescent="0.25">
      <c r="B22" s="21"/>
      <c r="C22" s="21"/>
      <c r="D22" s="84"/>
      <c r="E22" s="21"/>
      <c r="F22" s="21"/>
      <c r="G22" s="85"/>
      <c r="H22" s="25"/>
    </row>
    <row r="23" spans="2:14" s="9" customFormat="1" ht="6" customHeight="1" thickBot="1" x14ac:dyDescent="0.3">
      <c r="B23" s="21"/>
      <c r="C23" s="21"/>
      <c r="D23" s="24"/>
      <c r="E23" s="21"/>
      <c r="F23" s="21"/>
      <c r="G23" s="25"/>
      <c r="H23" s="25"/>
    </row>
    <row r="24" spans="2:14" s="9" customFormat="1" ht="20.25" customHeight="1" thickBot="1" x14ac:dyDescent="0.3">
      <c r="B24" s="26" t="s">
        <v>7</v>
      </c>
      <c r="C24" s="26"/>
      <c r="D24" s="26"/>
      <c r="E24" s="26"/>
      <c r="F24" s="26"/>
      <c r="G24" s="27"/>
      <c r="H24" s="92">
        <f>SUM(H10:H20)</f>
        <v>345000</v>
      </c>
    </row>
    <row r="25" spans="2:14" ht="5.25" customHeight="1" x14ac:dyDescent="0.2">
      <c r="B25" s="5"/>
      <c r="C25" s="5"/>
      <c r="D25" s="5"/>
      <c r="E25" s="5"/>
      <c r="F25" s="5"/>
      <c r="G25" s="7"/>
      <c r="H25" s="7"/>
    </row>
    <row r="26" spans="2:14" x14ac:dyDescent="0.2">
      <c r="B26" s="5"/>
      <c r="C26" s="5"/>
      <c r="D26" s="5"/>
      <c r="E26" s="5"/>
      <c r="F26" s="5"/>
      <c r="G26" s="7"/>
      <c r="H26" s="7"/>
    </row>
    <row r="27" spans="2:14" x14ac:dyDescent="0.2">
      <c r="B27" s="5"/>
      <c r="C27" s="5"/>
      <c r="D27" s="5"/>
      <c r="E27" s="5"/>
      <c r="F27" s="5"/>
      <c r="G27" s="7"/>
      <c r="H27" s="7"/>
    </row>
    <row r="28" spans="2:14" x14ac:dyDescent="0.2">
      <c r="B28" s="5"/>
      <c r="C28" s="5"/>
      <c r="D28" s="5"/>
      <c r="E28" s="5"/>
      <c r="F28" s="5"/>
      <c r="G28" s="7"/>
      <c r="H28" s="7"/>
    </row>
    <row r="29" spans="2:14" x14ac:dyDescent="0.2">
      <c r="B29" s="5"/>
      <c r="C29" s="5"/>
      <c r="D29" s="5"/>
      <c r="E29" s="5"/>
      <c r="F29" s="5"/>
      <c r="G29" s="7"/>
      <c r="H29" s="7"/>
    </row>
    <row r="30" spans="2:14" x14ac:dyDescent="0.2">
      <c r="B30" s="5"/>
      <c r="C30" s="5"/>
      <c r="D30" s="5"/>
      <c r="E30" s="5"/>
      <c r="F30" s="5"/>
      <c r="G30" s="7"/>
      <c r="H30" s="7"/>
    </row>
    <row r="31" spans="2:14" x14ac:dyDescent="0.2">
      <c r="B31" s="5"/>
      <c r="C31" s="5"/>
      <c r="D31" s="5"/>
      <c r="E31" s="5"/>
      <c r="F31" s="5"/>
      <c r="G31" s="7"/>
      <c r="H31" s="7"/>
    </row>
    <row r="32" spans="2:14" x14ac:dyDescent="0.2">
      <c r="B32" s="5"/>
      <c r="C32" s="5"/>
      <c r="D32" s="5"/>
      <c r="E32" s="5"/>
      <c r="F32" s="5"/>
      <c r="G32" s="7"/>
      <c r="H32" s="7"/>
    </row>
    <row r="33" spans="2:8" x14ac:dyDescent="0.2">
      <c r="B33" s="5"/>
      <c r="C33" s="5"/>
      <c r="D33" s="5"/>
      <c r="E33" s="5"/>
      <c r="F33" s="5"/>
      <c r="G33" s="7"/>
      <c r="H33" s="7"/>
    </row>
    <row r="34" spans="2:8" x14ac:dyDescent="0.2">
      <c r="B34" s="5"/>
      <c r="C34" s="5"/>
      <c r="D34" s="5"/>
      <c r="E34" s="5"/>
      <c r="F34" s="5"/>
      <c r="G34" s="7"/>
      <c r="H34" s="7"/>
    </row>
    <row r="35" spans="2:8" x14ac:dyDescent="0.2">
      <c r="B35" s="5"/>
      <c r="C35" s="5"/>
      <c r="D35" s="5"/>
      <c r="E35" s="5"/>
      <c r="F35" s="5"/>
      <c r="G35" s="7"/>
      <c r="H35" s="7"/>
    </row>
    <row r="36" spans="2:8" x14ac:dyDescent="0.2">
      <c r="B36" s="5"/>
      <c r="C36" s="5"/>
      <c r="D36" s="5"/>
      <c r="E36" s="5"/>
      <c r="F36" s="5"/>
      <c r="G36" s="7"/>
      <c r="H36" s="7"/>
    </row>
    <row r="37" spans="2:8" x14ac:dyDescent="0.2">
      <c r="B37" s="5"/>
      <c r="C37" s="5"/>
      <c r="D37" s="5"/>
      <c r="E37" s="5"/>
      <c r="F37" s="5"/>
      <c r="G37" s="7"/>
      <c r="H37" s="7"/>
    </row>
    <row r="38" spans="2:8" x14ac:dyDescent="0.2">
      <c r="B38" s="5"/>
      <c r="C38" s="5"/>
      <c r="D38" s="5"/>
      <c r="E38" s="5"/>
      <c r="F38" s="5"/>
      <c r="G38" s="7"/>
      <c r="H38" s="7"/>
    </row>
    <row r="39" spans="2:8" x14ac:dyDescent="0.2">
      <c r="B39" s="5"/>
      <c r="C39" s="5"/>
      <c r="D39" s="5"/>
      <c r="E39" s="5"/>
      <c r="F39" s="5"/>
      <c r="G39" s="7"/>
      <c r="H39" s="7"/>
    </row>
    <row r="40" spans="2:8" x14ac:dyDescent="0.2">
      <c r="B40" s="5"/>
      <c r="C40" s="5"/>
      <c r="D40" s="5"/>
      <c r="E40" s="5"/>
      <c r="F40" s="5"/>
      <c r="G40" s="7"/>
      <c r="H40" s="7"/>
    </row>
    <row r="41" spans="2:8" x14ac:dyDescent="0.2">
      <c r="B41" s="5"/>
      <c r="C41" s="5"/>
      <c r="D41" s="5"/>
      <c r="E41" s="5"/>
      <c r="F41" s="5"/>
      <c r="G41" s="7"/>
      <c r="H41" s="7"/>
    </row>
    <row r="42" spans="2:8" x14ac:dyDescent="0.2">
      <c r="B42" s="5"/>
      <c r="C42" s="5"/>
      <c r="D42" s="5"/>
      <c r="E42" s="5"/>
      <c r="F42" s="5"/>
      <c r="G42" s="7"/>
      <c r="H42" s="7"/>
    </row>
    <row r="43" spans="2:8" x14ac:dyDescent="0.2">
      <c r="B43" s="5"/>
      <c r="C43" s="5"/>
      <c r="D43" s="5"/>
      <c r="E43" s="5"/>
      <c r="F43" s="5"/>
      <c r="G43" s="7"/>
      <c r="H43" s="7"/>
    </row>
    <row r="44" spans="2:8" x14ac:dyDescent="0.2">
      <c r="B44" s="5"/>
      <c r="C44" s="5"/>
      <c r="D44" s="5"/>
      <c r="E44" s="5"/>
      <c r="F44" s="5"/>
      <c r="G44" s="7"/>
      <c r="H44" s="7"/>
    </row>
    <row r="45" spans="2:8" x14ac:dyDescent="0.2">
      <c r="B45" s="5"/>
      <c r="C45" s="5"/>
      <c r="D45" s="5"/>
      <c r="E45" s="5"/>
      <c r="F45" s="5"/>
      <c r="G45" s="7"/>
      <c r="H45" s="7"/>
    </row>
    <row r="46" spans="2:8" x14ac:dyDescent="0.2">
      <c r="B46" s="5"/>
      <c r="C46" s="5"/>
      <c r="D46" s="5"/>
      <c r="E46" s="5"/>
      <c r="F46" s="5"/>
      <c r="G46" s="7"/>
      <c r="H46" s="7"/>
    </row>
    <row r="47" spans="2:8" x14ac:dyDescent="0.2">
      <c r="B47" s="5"/>
      <c r="C47" s="5"/>
      <c r="D47" s="5"/>
      <c r="E47" s="5"/>
      <c r="F47" s="5"/>
      <c r="G47" s="7"/>
      <c r="H47" s="7"/>
    </row>
    <row r="48" spans="2:8"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row>
    <row r="59" spans="2:8" x14ac:dyDescent="0.2">
      <c r="B59" s="5"/>
      <c r="C59" s="5"/>
      <c r="D59" s="5"/>
      <c r="E59" s="5"/>
      <c r="F59" s="5"/>
    </row>
    <row r="60" spans="2:8" x14ac:dyDescent="0.2">
      <c r="B60" s="5"/>
      <c r="C60" s="5"/>
      <c r="D60" s="5"/>
      <c r="E60" s="5"/>
      <c r="F60" s="5"/>
    </row>
    <row r="61" spans="2:8" x14ac:dyDescent="0.2">
      <c r="B61" s="5"/>
      <c r="C61" s="5"/>
      <c r="D61" s="5"/>
      <c r="E61" s="5"/>
      <c r="F61" s="5"/>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sheetData>
  <mergeCells count="1">
    <mergeCell ref="E3:F3"/>
  </mergeCells>
  <phoneticPr fontId="32" type="noConversion"/>
  <pageMargins left="0.19685039370078741" right="3.937007874015748E-2" top="0.43307086614173229" bottom="0.35433070866141736" header="0.31496062992125984" footer="0.31496062992125984"/>
  <pageSetup paperSize="9" scale="80" firstPageNumber="11" orientation="portrait" useFirstPageNumber="1" r:id="rId1"/>
  <headerFooter>
    <oddFooter>&amp;R&amp;"Arial,Regular"&amp;P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B1:Q81"/>
  <sheetViews>
    <sheetView view="pageBreakPreview" topLeftCell="A33" zoomScale="80" zoomScaleNormal="70" zoomScaleSheetLayoutView="8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5.7109375" style="6" customWidth="1"/>
    <col min="8" max="8" width="18.140625" style="6" customWidth="1"/>
    <col min="9" max="9" width="9.140625" style="88"/>
    <col min="10" max="16384" width="9.140625" style="6"/>
  </cols>
  <sheetData>
    <row r="1" spans="2:17" ht="18" x14ac:dyDescent="0.25">
      <c r="B1" s="2"/>
      <c r="C1" s="2"/>
      <c r="D1" s="8"/>
      <c r="E1" s="1"/>
      <c r="F1" s="1"/>
      <c r="G1" s="7"/>
    </row>
    <row r="2" spans="2:17" s="12" customFormat="1" ht="18" customHeight="1" x14ac:dyDescent="0.25">
      <c r="B2" s="2" t="str">
        <f>SUMMARY!B2</f>
        <v xml:space="preserve">ECDOH GENERAL ELECTRICAL MV MAINTENANCE AND REPAIR CONTRACT </v>
      </c>
      <c r="D2" s="2"/>
      <c r="E2" s="3"/>
      <c r="F2" s="3"/>
      <c r="G2" s="7"/>
      <c r="I2" s="89"/>
    </row>
    <row r="3" spans="2:17" ht="15" customHeight="1" x14ac:dyDescent="0.25">
      <c r="B3" s="2" t="s">
        <v>9</v>
      </c>
      <c r="D3" s="345" t="str">
        <f>+SUMMARY!D4</f>
        <v>SCMU3-24/25-0461-HO</v>
      </c>
      <c r="E3" s="368" t="s">
        <v>10</v>
      </c>
      <c r="F3" s="369"/>
      <c r="G3" s="276" t="s">
        <v>37</v>
      </c>
    </row>
    <row r="4" spans="2:17" ht="15" customHeight="1" x14ac:dyDescent="0.2">
      <c r="B4" s="2" t="s">
        <v>8</v>
      </c>
      <c r="D4" s="2" t="s">
        <v>696</v>
      </c>
      <c r="E4" s="2"/>
      <c r="F4" s="2"/>
      <c r="G4" s="7"/>
    </row>
    <row r="5" spans="2:17" x14ac:dyDescent="0.2">
      <c r="B5" s="2"/>
      <c r="C5" s="2"/>
      <c r="E5" s="2"/>
      <c r="F5" s="2"/>
      <c r="G5" s="7"/>
    </row>
    <row r="6" spans="2:17" s="4" customFormat="1" ht="15" customHeight="1" x14ac:dyDescent="0.2">
      <c r="B6" s="4" t="s">
        <v>666</v>
      </c>
      <c r="D6" s="4" t="s">
        <v>17</v>
      </c>
      <c r="I6" s="90"/>
    </row>
    <row r="7" spans="2:17" ht="6" customHeight="1" thickBot="1" x14ac:dyDescent="0.25">
      <c r="B7" s="5"/>
      <c r="C7" s="5"/>
      <c r="D7" s="5"/>
      <c r="E7" s="5"/>
      <c r="F7" s="5"/>
      <c r="G7" s="7"/>
    </row>
    <row r="8" spans="2:17" s="9" customFormat="1" ht="39" customHeight="1" thickBot="1" x14ac:dyDescent="0.3">
      <c r="B8" s="11" t="s">
        <v>12</v>
      </c>
      <c r="C8" s="11" t="s">
        <v>6</v>
      </c>
      <c r="D8" s="11" t="s">
        <v>0</v>
      </c>
      <c r="E8" s="11" t="s">
        <v>1</v>
      </c>
      <c r="F8" s="11" t="s">
        <v>4</v>
      </c>
      <c r="G8" s="11" t="s">
        <v>2</v>
      </c>
      <c r="H8" s="11" t="s">
        <v>5</v>
      </c>
      <c r="I8" s="91"/>
    </row>
    <row r="9" spans="2:17" s="9" customFormat="1" ht="85.5" customHeight="1" x14ac:dyDescent="0.25">
      <c r="B9" s="29" t="s">
        <v>686</v>
      </c>
      <c r="C9" s="29" t="s">
        <v>14</v>
      </c>
      <c r="D9" s="30" t="s">
        <v>1070</v>
      </c>
      <c r="E9" s="29"/>
      <c r="F9" s="29"/>
      <c r="G9" s="31"/>
      <c r="H9" s="31"/>
      <c r="I9" s="91"/>
    </row>
    <row r="10" spans="2:17" s="9" customFormat="1" ht="20.25" customHeight="1" x14ac:dyDescent="0.25">
      <c r="B10" s="19" t="s">
        <v>744</v>
      </c>
      <c r="C10" s="19"/>
      <c r="D10" s="337" t="s">
        <v>29</v>
      </c>
      <c r="E10" s="19"/>
      <c r="F10" s="19"/>
      <c r="G10" s="68"/>
      <c r="H10" s="23"/>
      <c r="I10" s="91"/>
    </row>
    <row r="11" spans="2:17" s="9" customFormat="1" ht="20.25" customHeight="1" x14ac:dyDescent="0.25">
      <c r="B11" s="19" t="s">
        <v>954</v>
      </c>
      <c r="C11" s="19"/>
      <c r="D11" s="275" t="s">
        <v>836</v>
      </c>
      <c r="E11" s="19" t="s">
        <v>36</v>
      </c>
      <c r="F11" s="19">
        <v>6</v>
      </c>
      <c r="G11" s="68"/>
      <c r="H11" s="23"/>
      <c r="I11" s="91"/>
      <c r="J11" s="91"/>
      <c r="K11" s="91"/>
      <c r="L11" s="91"/>
      <c r="M11" s="91"/>
      <c r="N11" s="91"/>
      <c r="O11" s="91"/>
      <c r="P11" s="91"/>
      <c r="Q11" s="91"/>
    </row>
    <row r="12" spans="2:17" s="9" customFormat="1" ht="20.25" customHeight="1" x14ac:dyDescent="0.25">
      <c r="B12" s="19" t="s">
        <v>955</v>
      </c>
      <c r="C12" s="19"/>
      <c r="D12" s="275" t="s">
        <v>839</v>
      </c>
      <c r="E12" s="19" t="s">
        <v>36</v>
      </c>
      <c r="F12" s="19">
        <v>18</v>
      </c>
      <c r="G12" s="68"/>
      <c r="H12" s="23"/>
      <c r="I12" s="91"/>
      <c r="J12" s="91"/>
      <c r="K12" s="91"/>
      <c r="L12" s="91"/>
      <c r="M12" s="91"/>
      <c r="N12" s="91"/>
      <c r="O12" s="91"/>
      <c r="P12" s="91"/>
      <c r="Q12" s="91"/>
    </row>
    <row r="13" spans="2:17" s="9" customFormat="1" ht="20.25" customHeight="1" x14ac:dyDescent="0.25">
      <c r="B13" s="19" t="s">
        <v>956</v>
      </c>
      <c r="C13" s="19"/>
      <c r="D13" s="275" t="s">
        <v>835</v>
      </c>
      <c r="E13" s="19" t="s">
        <v>36</v>
      </c>
      <c r="F13" s="19">
        <v>3</v>
      </c>
      <c r="G13" s="68"/>
      <c r="H13" s="23"/>
      <c r="I13" s="91"/>
      <c r="J13" s="91"/>
      <c r="K13" s="91"/>
      <c r="L13" s="91"/>
      <c r="M13" s="91"/>
      <c r="N13" s="91"/>
      <c r="O13" s="91"/>
      <c r="P13" s="91"/>
      <c r="Q13" s="91"/>
    </row>
    <row r="14" spans="2:17" s="9" customFormat="1" ht="20.25" customHeight="1" x14ac:dyDescent="0.25">
      <c r="B14" s="19" t="s">
        <v>745</v>
      </c>
      <c r="C14" s="19"/>
      <c r="D14" s="337" t="s">
        <v>30</v>
      </c>
      <c r="E14" s="19"/>
      <c r="F14" s="19"/>
      <c r="G14" s="68"/>
      <c r="H14" s="23"/>
      <c r="I14" s="91"/>
    </row>
    <row r="15" spans="2:17" s="9" customFormat="1" ht="19.5" customHeight="1" x14ac:dyDescent="0.25">
      <c r="B15" s="19" t="s">
        <v>957</v>
      </c>
      <c r="C15" s="19"/>
      <c r="D15" s="275" t="s">
        <v>911</v>
      </c>
      <c r="E15" s="19" t="s">
        <v>36</v>
      </c>
      <c r="F15" s="19">
        <v>2</v>
      </c>
      <c r="G15" s="68"/>
      <c r="H15" s="23"/>
      <c r="I15" s="91"/>
      <c r="J15" s="91"/>
      <c r="K15" s="91"/>
      <c r="L15" s="91"/>
      <c r="M15" s="91"/>
      <c r="N15" s="91"/>
      <c r="O15" s="91"/>
      <c r="P15" s="91"/>
      <c r="Q15" s="91"/>
    </row>
    <row r="16" spans="2:17" s="9" customFormat="1" ht="20.25" customHeight="1" x14ac:dyDescent="0.25">
      <c r="B16" s="19" t="s">
        <v>958</v>
      </c>
      <c r="C16" s="19"/>
      <c r="D16" s="275" t="s">
        <v>912</v>
      </c>
      <c r="E16" s="19" t="s">
        <v>36</v>
      </c>
      <c r="F16" s="19">
        <v>2</v>
      </c>
      <c r="G16" s="68"/>
      <c r="H16" s="23"/>
      <c r="I16" s="91"/>
      <c r="J16" s="91"/>
      <c r="K16" s="91"/>
      <c r="L16" s="91"/>
      <c r="M16" s="91"/>
      <c r="N16" s="91"/>
      <c r="O16" s="91"/>
      <c r="P16" s="91"/>
      <c r="Q16" s="91"/>
    </row>
    <row r="17" spans="2:17" s="9" customFormat="1" ht="20.25" customHeight="1" x14ac:dyDescent="0.25">
      <c r="B17" s="19" t="s">
        <v>959</v>
      </c>
      <c r="C17" s="19"/>
      <c r="D17" s="275" t="s">
        <v>913</v>
      </c>
      <c r="E17" s="19" t="s">
        <v>36</v>
      </c>
      <c r="F17" s="19">
        <v>1</v>
      </c>
      <c r="G17" s="68"/>
      <c r="H17" s="23"/>
      <c r="I17" s="91"/>
      <c r="J17" s="91"/>
      <c r="K17" s="91"/>
      <c r="L17" s="91"/>
      <c r="M17" s="91"/>
      <c r="N17" s="91"/>
      <c r="O17" s="91"/>
      <c r="P17" s="91"/>
      <c r="Q17" s="91"/>
    </row>
    <row r="18" spans="2:17" s="9" customFormat="1" ht="20.25" customHeight="1" x14ac:dyDescent="0.25">
      <c r="B18" s="19" t="s">
        <v>960</v>
      </c>
      <c r="C18" s="19"/>
      <c r="D18" s="275" t="s">
        <v>914</v>
      </c>
      <c r="E18" s="19" t="s">
        <v>36</v>
      </c>
      <c r="F18" s="19">
        <v>2</v>
      </c>
      <c r="G18" s="68"/>
      <c r="H18" s="23"/>
      <c r="I18" s="91"/>
      <c r="J18" s="91"/>
      <c r="K18" s="91"/>
      <c r="L18" s="91"/>
      <c r="M18" s="91"/>
      <c r="N18" s="91"/>
      <c r="O18" s="91"/>
      <c r="P18" s="91"/>
      <c r="Q18" s="91"/>
    </row>
    <row r="19" spans="2:17" s="9" customFormat="1" ht="20.25" customHeight="1" x14ac:dyDescent="0.25">
      <c r="B19" s="19" t="s">
        <v>961</v>
      </c>
      <c r="C19" s="19"/>
      <c r="D19" s="275" t="s">
        <v>833</v>
      </c>
      <c r="E19" s="19" t="s">
        <v>36</v>
      </c>
      <c r="F19" s="19">
        <v>1</v>
      </c>
      <c r="G19" s="68"/>
      <c r="H19" s="23"/>
      <c r="I19" s="91"/>
      <c r="J19" s="91"/>
      <c r="K19" s="91"/>
      <c r="L19" s="91"/>
      <c r="M19" s="91"/>
      <c r="N19" s="91"/>
      <c r="O19" s="91"/>
      <c r="P19" s="91"/>
      <c r="Q19" s="91"/>
    </row>
    <row r="20" spans="2:17" s="9" customFormat="1" ht="20.25" customHeight="1" x14ac:dyDescent="0.25">
      <c r="B20" s="19" t="s">
        <v>1003</v>
      </c>
      <c r="C20" s="19"/>
      <c r="D20" s="275" t="s">
        <v>839</v>
      </c>
      <c r="E20" s="19" t="s">
        <v>36</v>
      </c>
      <c r="F20" s="19">
        <v>11</v>
      </c>
      <c r="G20" s="68"/>
      <c r="H20" s="23"/>
      <c r="I20" s="91"/>
      <c r="J20" s="91"/>
      <c r="K20" s="91"/>
      <c r="L20" s="91"/>
      <c r="M20" s="91"/>
      <c r="N20" s="91"/>
      <c r="O20" s="91"/>
      <c r="P20" s="91"/>
      <c r="Q20" s="91"/>
    </row>
    <row r="21" spans="2:17" s="9" customFormat="1" ht="20.25" customHeight="1" x14ac:dyDescent="0.25">
      <c r="B21" s="19" t="s">
        <v>1004</v>
      </c>
      <c r="C21" s="19"/>
      <c r="D21" s="275" t="s">
        <v>835</v>
      </c>
      <c r="E21" s="19" t="s">
        <v>36</v>
      </c>
      <c r="F21" s="19">
        <v>2</v>
      </c>
      <c r="G21" s="68"/>
      <c r="H21" s="23"/>
      <c r="I21" s="91"/>
      <c r="J21" s="91"/>
      <c r="K21" s="91"/>
      <c r="L21" s="91"/>
      <c r="M21" s="91"/>
      <c r="N21" s="91"/>
      <c r="O21" s="91"/>
      <c r="P21" s="91"/>
      <c r="Q21" s="91"/>
    </row>
    <row r="22" spans="2:17" s="9" customFormat="1" ht="20.25" customHeight="1" x14ac:dyDescent="0.25">
      <c r="B22" s="19" t="s">
        <v>746</v>
      </c>
      <c r="C22" s="19"/>
      <c r="D22" s="337" t="s">
        <v>31</v>
      </c>
      <c r="E22" s="19"/>
      <c r="F22" s="19"/>
      <c r="G22" s="68"/>
      <c r="H22" s="23"/>
      <c r="I22" s="91"/>
    </row>
    <row r="23" spans="2:17" s="9" customFormat="1" ht="20.25" customHeight="1" x14ac:dyDescent="0.25">
      <c r="B23" s="19" t="s">
        <v>962</v>
      </c>
      <c r="C23" s="19"/>
      <c r="D23" s="275" t="s">
        <v>833</v>
      </c>
      <c r="E23" s="19" t="s">
        <v>36</v>
      </c>
      <c r="F23" s="19">
        <v>5</v>
      </c>
      <c r="G23" s="68"/>
      <c r="H23" s="23"/>
      <c r="I23" s="91"/>
      <c r="J23" s="91"/>
      <c r="K23" s="91"/>
      <c r="L23" s="91"/>
      <c r="M23" s="91"/>
      <c r="N23" s="91"/>
      <c r="O23" s="91"/>
      <c r="P23" s="91"/>
      <c r="Q23" s="91"/>
    </row>
    <row r="24" spans="2:17" s="9" customFormat="1" ht="20.25" customHeight="1" x14ac:dyDescent="0.25">
      <c r="B24" s="19" t="s">
        <v>963</v>
      </c>
      <c r="C24" s="19"/>
      <c r="D24" s="275" t="s">
        <v>915</v>
      </c>
      <c r="E24" s="19" t="s">
        <v>36</v>
      </c>
      <c r="F24" s="19">
        <v>1</v>
      </c>
      <c r="G24" s="68"/>
      <c r="H24" s="23"/>
      <c r="I24" s="91"/>
      <c r="J24" s="91"/>
      <c r="K24" s="91"/>
      <c r="L24" s="91"/>
      <c r="M24" s="91"/>
      <c r="N24" s="91"/>
      <c r="O24" s="91"/>
      <c r="P24" s="91"/>
      <c r="Q24" s="91"/>
    </row>
    <row r="25" spans="2:17" s="9" customFormat="1" ht="20.25" customHeight="1" x14ac:dyDescent="0.25">
      <c r="B25" s="19" t="s">
        <v>964</v>
      </c>
      <c r="C25" s="19"/>
      <c r="D25" s="275" t="s">
        <v>837</v>
      </c>
      <c r="E25" s="19" t="s">
        <v>36</v>
      </c>
      <c r="F25" s="19">
        <v>9</v>
      </c>
      <c r="G25" s="68"/>
      <c r="H25" s="23"/>
      <c r="I25" s="91"/>
      <c r="J25" s="91"/>
      <c r="K25" s="91"/>
      <c r="L25" s="91"/>
      <c r="M25" s="91"/>
      <c r="N25" s="91"/>
      <c r="O25" s="91"/>
      <c r="P25" s="91"/>
      <c r="Q25" s="91"/>
    </row>
    <row r="26" spans="2:17" s="9" customFormat="1" ht="20.25" customHeight="1" x14ac:dyDescent="0.25">
      <c r="B26" s="19" t="s">
        <v>965</v>
      </c>
      <c r="C26" s="19"/>
      <c r="D26" s="275" t="s">
        <v>839</v>
      </c>
      <c r="E26" s="19" t="s">
        <v>36</v>
      </c>
      <c r="F26" s="19">
        <v>8</v>
      </c>
      <c r="G26" s="68"/>
      <c r="H26" s="23"/>
      <c r="I26" s="91"/>
      <c r="J26" s="91"/>
      <c r="K26" s="91"/>
      <c r="L26" s="91"/>
      <c r="M26" s="91"/>
      <c r="N26" s="91"/>
      <c r="O26" s="91"/>
      <c r="P26" s="91"/>
      <c r="Q26" s="91"/>
    </row>
    <row r="27" spans="2:17" s="9" customFormat="1" ht="20.25" customHeight="1" x14ac:dyDescent="0.25">
      <c r="B27" s="19" t="s">
        <v>1005</v>
      </c>
      <c r="C27" s="19"/>
      <c r="D27" s="275" t="s">
        <v>838</v>
      </c>
      <c r="E27" s="19" t="s">
        <v>36</v>
      </c>
      <c r="F27" s="19">
        <v>2</v>
      </c>
      <c r="G27" s="68"/>
      <c r="H27" s="23"/>
      <c r="I27" s="91"/>
      <c r="J27" s="91"/>
      <c r="K27" s="91"/>
      <c r="L27" s="91"/>
      <c r="M27" s="91"/>
      <c r="N27" s="91"/>
      <c r="O27" s="91"/>
      <c r="P27" s="91"/>
      <c r="Q27" s="91"/>
    </row>
    <row r="28" spans="2:17" s="9" customFormat="1" ht="20.25" customHeight="1" x14ac:dyDescent="0.25">
      <c r="B28" s="19" t="s">
        <v>747</v>
      </c>
      <c r="C28" s="19"/>
      <c r="D28" s="337" t="s">
        <v>32</v>
      </c>
      <c r="E28" s="19"/>
      <c r="F28" s="19"/>
      <c r="G28" s="68"/>
      <c r="H28" s="23"/>
      <c r="I28" s="91"/>
    </row>
    <row r="29" spans="2:17" s="9" customFormat="1" ht="20.25" customHeight="1" x14ac:dyDescent="0.25">
      <c r="B29" s="19" t="s">
        <v>966</v>
      </c>
      <c r="C29" s="19"/>
      <c r="D29" s="275" t="s">
        <v>833</v>
      </c>
      <c r="E29" s="19" t="s">
        <v>36</v>
      </c>
      <c r="F29" s="19">
        <v>1</v>
      </c>
      <c r="G29" s="68"/>
      <c r="H29" s="23"/>
      <c r="I29" s="91"/>
      <c r="J29" s="91"/>
      <c r="K29" s="91"/>
      <c r="L29" s="91"/>
      <c r="M29" s="91"/>
      <c r="N29" s="91"/>
      <c r="O29" s="91"/>
      <c r="P29" s="91"/>
      <c r="Q29" s="91"/>
    </row>
    <row r="30" spans="2:17" s="9" customFormat="1" ht="20.25" customHeight="1" x14ac:dyDescent="0.25">
      <c r="B30" s="19" t="s">
        <v>1006</v>
      </c>
      <c r="C30" s="19"/>
      <c r="D30" s="275" t="s">
        <v>839</v>
      </c>
      <c r="E30" s="19" t="s">
        <v>36</v>
      </c>
      <c r="F30" s="19">
        <v>8</v>
      </c>
      <c r="G30" s="68"/>
      <c r="H30" s="23"/>
      <c r="I30" s="91"/>
      <c r="J30" s="91"/>
      <c r="K30" s="91"/>
      <c r="L30" s="91"/>
      <c r="M30" s="91"/>
      <c r="N30" s="91"/>
      <c r="O30" s="91"/>
      <c r="P30" s="91"/>
      <c r="Q30" s="91"/>
    </row>
    <row r="31" spans="2:17" s="9" customFormat="1" ht="20.25" customHeight="1" x14ac:dyDescent="0.25">
      <c r="B31" s="19" t="s">
        <v>1007</v>
      </c>
      <c r="C31" s="19"/>
      <c r="D31" s="275" t="s">
        <v>838</v>
      </c>
      <c r="E31" s="19" t="s">
        <v>36</v>
      </c>
      <c r="F31" s="19">
        <v>1</v>
      </c>
      <c r="G31" s="68"/>
      <c r="H31" s="23"/>
      <c r="I31" s="91"/>
      <c r="J31" s="91"/>
      <c r="K31" s="91"/>
      <c r="L31" s="91"/>
      <c r="M31" s="91"/>
      <c r="N31" s="91"/>
      <c r="O31" s="91"/>
      <c r="P31" s="91"/>
      <c r="Q31" s="91"/>
    </row>
    <row r="32" spans="2:17" s="9" customFormat="1" ht="20.25" customHeight="1" x14ac:dyDescent="0.25">
      <c r="B32" s="19" t="s">
        <v>748</v>
      </c>
      <c r="C32" s="19"/>
      <c r="D32" s="337" t="s">
        <v>702</v>
      </c>
      <c r="E32" s="19"/>
      <c r="F32" s="19"/>
      <c r="G32" s="68"/>
      <c r="H32" s="23"/>
      <c r="I32" s="91"/>
    </row>
    <row r="33" spans="2:17" s="9" customFormat="1" ht="20.25" customHeight="1" x14ac:dyDescent="0.25">
      <c r="B33" s="19" t="s">
        <v>1008</v>
      </c>
      <c r="C33" s="19"/>
      <c r="D33" s="275" t="s">
        <v>839</v>
      </c>
      <c r="E33" s="19" t="s">
        <v>36</v>
      </c>
      <c r="F33" s="19">
        <v>8</v>
      </c>
      <c r="G33" s="68"/>
      <c r="H33" s="23"/>
      <c r="I33" s="91"/>
      <c r="J33" s="91"/>
      <c r="K33" s="91"/>
      <c r="L33" s="91"/>
      <c r="M33" s="91"/>
      <c r="N33" s="91"/>
      <c r="O33" s="91"/>
      <c r="P33" s="91"/>
      <c r="Q33" s="91"/>
    </row>
    <row r="34" spans="2:17" s="9" customFormat="1" ht="20.25" customHeight="1" thickBot="1" x14ac:dyDescent="0.3">
      <c r="B34" s="19"/>
      <c r="C34" s="19"/>
      <c r="D34" s="220"/>
      <c r="E34" s="19"/>
      <c r="F34" s="19"/>
      <c r="G34" s="68"/>
      <c r="H34" s="23"/>
      <c r="I34" s="91"/>
    </row>
    <row r="35" spans="2:17" s="299" customFormat="1" ht="54.75" customHeight="1" x14ac:dyDescent="0.25">
      <c r="B35" s="29" t="s">
        <v>1062</v>
      </c>
      <c r="C35" s="29" t="s">
        <v>674</v>
      </c>
      <c r="D35" s="30" t="s">
        <v>675</v>
      </c>
      <c r="E35" s="319" t="s">
        <v>38</v>
      </c>
      <c r="F35" s="319">
        <v>1</v>
      </c>
      <c r="G35" s="320">
        <v>130000</v>
      </c>
      <c r="H35" s="321">
        <f>G35</f>
        <v>130000</v>
      </c>
      <c r="I35" s="302"/>
      <c r="J35" s="302"/>
      <c r="K35" s="302"/>
    </row>
    <row r="36" spans="2:17" s="299" customFormat="1" ht="29.25" customHeight="1" thickBot="1" x14ac:dyDescent="0.3">
      <c r="B36" s="56" t="s">
        <v>1063</v>
      </c>
      <c r="C36" s="56" t="s">
        <v>655</v>
      </c>
      <c r="D36" s="303" t="s">
        <v>676</v>
      </c>
      <c r="E36" s="19" t="s">
        <v>3</v>
      </c>
      <c r="F36" s="19">
        <v>1</v>
      </c>
      <c r="G36" s="322"/>
      <c r="H36" s="323"/>
      <c r="I36" s="302"/>
      <c r="J36" s="302"/>
      <c r="K36" s="302"/>
    </row>
    <row r="37" spans="2:17" s="299" customFormat="1" ht="63.75" customHeight="1" x14ac:dyDescent="0.25">
      <c r="B37" s="29" t="s">
        <v>1064</v>
      </c>
      <c r="C37" s="29" t="s">
        <v>673</v>
      </c>
      <c r="D37" s="295" t="s">
        <v>677</v>
      </c>
      <c r="E37" s="319" t="s">
        <v>38</v>
      </c>
      <c r="F37" s="319">
        <v>1</v>
      </c>
      <c r="G37" s="320">
        <v>17500</v>
      </c>
      <c r="H37" s="321">
        <v>17500</v>
      </c>
      <c r="I37" s="302"/>
      <c r="J37" s="302"/>
      <c r="K37" s="302"/>
    </row>
    <row r="38" spans="2:17" s="299" customFormat="1" ht="37.5" customHeight="1" thickBot="1" x14ac:dyDescent="0.3">
      <c r="B38" s="56" t="s">
        <v>1065</v>
      </c>
      <c r="C38" s="56" t="s">
        <v>655</v>
      </c>
      <c r="D38" s="303" t="s">
        <v>676</v>
      </c>
      <c r="E38" s="19" t="s">
        <v>3</v>
      </c>
      <c r="F38" s="19">
        <v>1</v>
      </c>
      <c r="G38" s="322"/>
      <c r="H38" s="323"/>
      <c r="I38" s="302"/>
      <c r="J38" s="302"/>
      <c r="K38" s="302"/>
    </row>
    <row r="39" spans="2:17" s="9" customFormat="1" ht="20.25" customHeight="1" x14ac:dyDescent="0.25">
      <c r="B39" s="19"/>
      <c r="C39" s="19"/>
      <c r="D39" s="220"/>
      <c r="E39" s="19"/>
      <c r="F39" s="19"/>
      <c r="G39" s="68"/>
      <c r="H39" s="23"/>
      <c r="I39" s="91"/>
    </row>
    <row r="40" spans="2:17" s="9" customFormat="1" ht="20.25" customHeight="1" x14ac:dyDescent="0.25">
      <c r="B40" s="19"/>
      <c r="C40" s="19"/>
      <c r="D40" s="220"/>
      <c r="E40" s="19"/>
      <c r="F40" s="19"/>
      <c r="G40" s="68"/>
      <c r="H40" s="23"/>
      <c r="I40" s="91"/>
    </row>
    <row r="41" spans="2:17" s="9" customFormat="1" ht="6" customHeight="1" thickBot="1" x14ac:dyDescent="0.3">
      <c r="B41" s="21"/>
      <c r="C41" s="21"/>
      <c r="D41" s="24"/>
      <c r="E41" s="21"/>
      <c r="F41" s="21"/>
      <c r="G41" s="68"/>
      <c r="H41" s="23"/>
      <c r="I41" s="91"/>
    </row>
    <row r="42" spans="2:17" s="9" customFormat="1" ht="20.25" customHeight="1" thickBot="1" x14ac:dyDescent="0.3">
      <c r="B42" s="26" t="s">
        <v>7</v>
      </c>
      <c r="C42" s="26"/>
      <c r="D42" s="26"/>
      <c r="E42" s="26"/>
      <c r="F42" s="26"/>
      <c r="G42" s="27"/>
      <c r="H42" s="92">
        <f>SUM(H11:H38)</f>
        <v>147500</v>
      </c>
      <c r="I42" s="91"/>
    </row>
    <row r="43" spans="2:17" x14ac:dyDescent="0.2">
      <c r="B43" s="5"/>
      <c r="C43" s="5"/>
      <c r="D43" s="5"/>
      <c r="E43" s="5"/>
      <c r="F43" s="5"/>
      <c r="G43" s="7"/>
      <c r="H43" s="7"/>
    </row>
    <row r="44" spans="2:17" x14ac:dyDescent="0.2">
      <c r="B44" s="5"/>
      <c r="C44" s="5"/>
      <c r="D44" s="5"/>
      <c r="E44" s="5"/>
      <c r="F44" s="5"/>
      <c r="G44" s="7"/>
      <c r="H44" s="7"/>
    </row>
    <row r="45" spans="2:17" x14ac:dyDescent="0.2">
      <c r="B45" s="5"/>
      <c r="C45" s="5"/>
      <c r="D45" s="5"/>
      <c r="E45" s="5"/>
      <c r="F45" s="5"/>
      <c r="G45" s="7"/>
      <c r="H45" s="7"/>
    </row>
    <row r="46" spans="2:17" x14ac:dyDescent="0.2">
      <c r="B46" s="5"/>
      <c r="C46" s="5"/>
      <c r="D46" s="5"/>
      <c r="E46" s="5"/>
      <c r="F46" s="5"/>
      <c r="G46" s="7"/>
      <c r="H46" s="7"/>
    </row>
    <row r="47" spans="2:17" x14ac:dyDescent="0.2">
      <c r="B47" s="5"/>
      <c r="C47" s="5"/>
      <c r="D47" s="5"/>
      <c r="E47" s="5"/>
      <c r="F47" s="5"/>
      <c r="G47" s="7"/>
      <c r="H47" s="7"/>
    </row>
    <row r="48" spans="2:17"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row>
    <row r="67" spans="2:8" x14ac:dyDescent="0.2">
      <c r="B67" s="5"/>
      <c r="C67" s="5"/>
      <c r="D67" s="5"/>
      <c r="E67" s="5"/>
      <c r="F67" s="5"/>
    </row>
    <row r="68" spans="2:8" x14ac:dyDescent="0.2">
      <c r="B68" s="5"/>
      <c r="C68" s="5"/>
      <c r="D68" s="5"/>
      <c r="E68" s="5"/>
      <c r="F68" s="5"/>
    </row>
    <row r="69" spans="2:8" x14ac:dyDescent="0.2">
      <c r="B69" s="5"/>
      <c r="C69" s="5"/>
      <c r="D69" s="5"/>
      <c r="E69" s="5"/>
      <c r="F69" s="5"/>
    </row>
    <row r="70" spans="2:8" x14ac:dyDescent="0.2">
      <c r="B70" s="5"/>
      <c r="C70" s="5"/>
      <c r="D70" s="5"/>
      <c r="E70" s="5"/>
      <c r="F70" s="5"/>
    </row>
    <row r="71" spans="2:8" x14ac:dyDescent="0.2">
      <c r="B71" s="5"/>
      <c r="C71" s="5"/>
      <c r="D71" s="5"/>
      <c r="E71" s="5"/>
      <c r="F71" s="5"/>
    </row>
    <row r="72" spans="2:8" x14ac:dyDescent="0.2">
      <c r="B72" s="5"/>
      <c r="C72" s="5"/>
      <c r="D72" s="5"/>
      <c r="E72" s="5"/>
      <c r="F72" s="5"/>
    </row>
    <row r="73" spans="2:8" x14ac:dyDescent="0.2">
      <c r="B73" s="5"/>
      <c r="C73" s="5"/>
      <c r="D73" s="5"/>
      <c r="E73" s="5"/>
      <c r="F73" s="5"/>
    </row>
    <row r="74" spans="2:8" x14ac:dyDescent="0.2">
      <c r="B74" s="5"/>
      <c r="C74" s="5"/>
      <c r="D74" s="5"/>
      <c r="E74" s="5"/>
      <c r="F74" s="5"/>
    </row>
    <row r="75" spans="2:8" x14ac:dyDescent="0.2">
      <c r="B75" s="5"/>
      <c r="C75" s="5"/>
      <c r="D75" s="5"/>
      <c r="E75" s="5"/>
      <c r="F75" s="5"/>
    </row>
    <row r="76" spans="2:8" x14ac:dyDescent="0.2">
      <c r="B76" s="5"/>
      <c r="C76" s="5"/>
      <c r="D76" s="5"/>
      <c r="E76" s="5"/>
      <c r="F76" s="5"/>
    </row>
    <row r="77" spans="2:8" x14ac:dyDescent="0.2">
      <c r="B77" s="5"/>
      <c r="C77" s="5"/>
      <c r="D77" s="5"/>
      <c r="E77" s="5"/>
      <c r="F77" s="5"/>
    </row>
    <row r="78" spans="2:8" x14ac:dyDescent="0.2">
      <c r="B78" s="5"/>
      <c r="C78" s="5"/>
      <c r="D78" s="5"/>
      <c r="E78" s="5"/>
      <c r="F78" s="5"/>
    </row>
    <row r="79" spans="2:8" x14ac:dyDescent="0.2">
      <c r="B79" s="5"/>
      <c r="C79" s="5"/>
      <c r="D79" s="5"/>
      <c r="E79" s="5"/>
      <c r="F79" s="5"/>
    </row>
    <row r="80" spans="2:8" x14ac:dyDescent="0.2">
      <c r="B80" s="5"/>
      <c r="C80" s="5"/>
      <c r="D80" s="5"/>
      <c r="E80" s="5"/>
      <c r="F80" s="5"/>
    </row>
    <row r="81" spans="2:6" x14ac:dyDescent="0.2">
      <c r="B81" s="5"/>
      <c r="C81" s="5"/>
      <c r="D81" s="5"/>
      <c r="E81" s="5"/>
      <c r="F81" s="5"/>
    </row>
  </sheetData>
  <mergeCells count="1">
    <mergeCell ref="E3:F3"/>
  </mergeCells>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B1:P77"/>
  <sheetViews>
    <sheetView view="pageBreakPreview" topLeftCell="A27" zoomScaleNormal="70" zoomScaleSheetLayoutView="100" workbookViewId="0">
      <selection activeCell="D4" sqref="D4"/>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5.7109375" style="6" customWidth="1"/>
    <col min="8" max="8" width="18.140625" style="6" customWidth="1"/>
    <col min="9" max="9" width="9.140625" style="88"/>
    <col min="10" max="10" width="11.28515625" style="88" customWidth="1"/>
    <col min="11" max="11" width="11.28515625" style="6" customWidth="1"/>
    <col min="12" max="16384" width="9.140625" style="6"/>
  </cols>
  <sheetData>
    <row r="1" spans="2:16" ht="18" x14ac:dyDescent="0.25">
      <c r="B1" s="2"/>
      <c r="C1" s="2"/>
      <c r="D1" s="8"/>
      <c r="E1" s="1"/>
      <c r="F1" s="1"/>
      <c r="G1" s="7"/>
    </row>
    <row r="2" spans="2:16" s="12" customFormat="1" ht="18" customHeight="1" x14ac:dyDescent="0.25">
      <c r="B2" s="2" t="str">
        <f>SUMMARY!B2</f>
        <v xml:space="preserve">ECDOH GENERAL ELECTRICAL MV MAINTENANCE AND REPAIR CONTRACT </v>
      </c>
      <c r="D2" s="2"/>
      <c r="E2" s="3"/>
      <c r="F2" s="3"/>
      <c r="G2" s="7"/>
      <c r="I2" s="89"/>
      <c r="J2" s="89"/>
    </row>
    <row r="3" spans="2:16" ht="15" customHeight="1" x14ac:dyDescent="0.25">
      <c r="B3" s="2" t="s">
        <v>9</v>
      </c>
      <c r="D3" s="345" t="str">
        <f>+SUMMARY!D4</f>
        <v>SCMU3-24/25-0461-HO</v>
      </c>
      <c r="E3" s="368" t="s">
        <v>10</v>
      </c>
      <c r="F3" s="369"/>
      <c r="G3" s="276" t="s">
        <v>37</v>
      </c>
    </row>
    <row r="4" spans="2:16" ht="15" customHeight="1" x14ac:dyDescent="0.2">
      <c r="B4" s="2" t="s">
        <v>8</v>
      </c>
      <c r="D4" s="2" t="s">
        <v>696</v>
      </c>
      <c r="E4" s="2"/>
      <c r="F4" s="2"/>
      <c r="G4" s="7"/>
    </row>
    <row r="5" spans="2:16" x14ac:dyDescent="0.2">
      <c r="B5" s="2"/>
      <c r="C5" s="2"/>
      <c r="E5" s="2"/>
      <c r="F5" s="2"/>
      <c r="G5" s="7"/>
    </row>
    <row r="6" spans="2:16" s="4" customFormat="1" ht="15" customHeight="1" x14ac:dyDescent="0.2">
      <c r="B6" s="4" t="s">
        <v>667</v>
      </c>
      <c r="D6" s="4" t="s">
        <v>671</v>
      </c>
      <c r="I6" s="90"/>
      <c r="J6" s="90"/>
    </row>
    <row r="7" spans="2:16" ht="6" customHeight="1" thickBot="1" x14ac:dyDescent="0.25">
      <c r="B7" s="5"/>
      <c r="C7" s="5"/>
      <c r="D7" s="5"/>
      <c r="E7" s="5"/>
      <c r="F7" s="5"/>
      <c r="G7" s="7"/>
    </row>
    <row r="8" spans="2:16" s="9" customFormat="1" ht="39" customHeight="1" thickBot="1" x14ac:dyDescent="0.3">
      <c r="B8" s="11" t="s">
        <v>12</v>
      </c>
      <c r="C8" s="11" t="s">
        <v>6</v>
      </c>
      <c r="D8" s="11" t="s">
        <v>0</v>
      </c>
      <c r="E8" s="11" t="s">
        <v>1</v>
      </c>
      <c r="F8" s="11" t="s">
        <v>4</v>
      </c>
      <c r="G8" s="11" t="s">
        <v>2</v>
      </c>
      <c r="H8" s="11" t="s">
        <v>5</v>
      </c>
      <c r="I8" s="91"/>
      <c r="J8" s="91"/>
    </row>
    <row r="9" spans="2:16" s="9" customFormat="1" ht="71.25" customHeight="1" x14ac:dyDescent="0.25">
      <c r="B9" s="29" t="s">
        <v>687</v>
      </c>
      <c r="C9" s="29" t="s">
        <v>14</v>
      </c>
      <c r="D9" s="30" t="s">
        <v>670</v>
      </c>
      <c r="E9" s="29"/>
      <c r="F9" s="29"/>
      <c r="G9" s="31"/>
      <c r="H9" s="31"/>
      <c r="I9" s="91"/>
      <c r="J9" s="91"/>
    </row>
    <row r="10" spans="2:16" s="9" customFormat="1" ht="20.25" customHeight="1" x14ac:dyDescent="0.25">
      <c r="B10" s="19" t="s">
        <v>749</v>
      </c>
      <c r="C10" s="19"/>
      <c r="D10" s="337" t="s">
        <v>29</v>
      </c>
      <c r="E10" s="19"/>
      <c r="F10" s="19"/>
      <c r="G10" s="68"/>
      <c r="H10" s="23"/>
      <c r="I10" s="302"/>
      <c r="J10" s="302"/>
      <c r="K10" s="299"/>
    </row>
    <row r="11" spans="2:16" s="9" customFormat="1" ht="20.25" customHeight="1" x14ac:dyDescent="0.25">
      <c r="B11" s="19" t="s">
        <v>967</v>
      </c>
      <c r="C11" s="19"/>
      <c r="D11" s="275" t="s">
        <v>836</v>
      </c>
      <c r="E11" s="19" t="s">
        <v>36</v>
      </c>
      <c r="F11" s="19">
        <v>6</v>
      </c>
      <c r="G11" s="68"/>
      <c r="H11" s="23"/>
      <c r="I11" s="91"/>
      <c r="J11" s="91"/>
      <c r="K11" s="91"/>
      <c r="L11" s="91"/>
      <c r="M11" s="91"/>
      <c r="N11" s="91"/>
      <c r="O11" s="91"/>
      <c r="P11" s="91"/>
    </row>
    <row r="12" spans="2:16" s="9" customFormat="1" ht="20.25" customHeight="1" x14ac:dyDescent="0.25">
      <c r="B12" s="19" t="s">
        <v>968</v>
      </c>
      <c r="C12" s="19"/>
      <c r="D12" s="275" t="s">
        <v>839</v>
      </c>
      <c r="E12" s="19" t="s">
        <v>36</v>
      </c>
      <c r="F12" s="19">
        <v>18</v>
      </c>
      <c r="G12" s="68"/>
      <c r="H12" s="23"/>
      <c r="I12" s="91"/>
      <c r="J12" s="91"/>
      <c r="K12" s="91"/>
      <c r="L12" s="91"/>
      <c r="M12" s="91"/>
      <c r="N12" s="91"/>
      <c r="O12" s="91"/>
      <c r="P12" s="91"/>
    </row>
    <row r="13" spans="2:16" s="9" customFormat="1" ht="20.25" customHeight="1" x14ac:dyDescent="0.25">
      <c r="B13" s="19" t="s">
        <v>969</v>
      </c>
      <c r="C13" s="19"/>
      <c r="D13" s="275" t="s">
        <v>835</v>
      </c>
      <c r="E13" s="19" t="s">
        <v>36</v>
      </c>
      <c r="F13" s="19">
        <v>3</v>
      </c>
      <c r="G13" s="68"/>
      <c r="H13" s="23"/>
      <c r="I13" s="91"/>
      <c r="J13" s="91"/>
      <c r="K13" s="91"/>
      <c r="L13" s="91"/>
      <c r="M13" s="91"/>
      <c r="N13" s="91"/>
      <c r="O13" s="91"/>
      <c r="P13" s="91"/>
    </row>
    <row r="14" spans="2:16" s="9" customFormat="1" ht="20.25" customHeight="1" x14ac:dyDescent="0.25">
      <c r="B14" s="19" t="s">
        <v>750</v>
      </c>
      <c r="C14" s="19"/>
      <c r="D14" s="337" t="s">
        <v>30</v>
      </c>
      <c r="E14" s="19"/>
      <c r="F14" s="19"/>
      <c r="G14" s="68"/>
      <c r="H14" s="23"/>
      <c r="I14" s="91"/>
      <c r="J14" s="91"/>
    </row>
    <row r="15" spans="2:16" s="9" customFormat="1" ht="19.5" customHeight="1" x14ac:dyDescent="0.25">
      <c r="B15" s="19" t="s">
        <v>970</v>
      </c>
      <c r="C15" s="19"/>
      <c r="D15" s="275" t="s">
        <v>911</v>
      </c>
      <c r="E15" s="19" t="s">
        <v>36</v>
      </c>
      <c r="F15" s="19">
        <v>2</v>
      </c>
      <c r="G15" s="68"/>
      <c r="H15" s="23"/>
      <c r="I15" s="91"/>
      <c r="J15" s="91"/>
      <c r="K15" s="91"/>
      <c r="L15" s="91"/>
      <c r="M15" s="91"/>
      <c r="N15" s="91"/>
      <c r="O15" s="91"/>
      <c r="P15" s="91"/>
    </row>
    <row r="16" spans="2:16" s="9" customFormat="1" ht="20.25" customHeight="1" x14ac:dyDescent="0.25">
      <c r="B16" s="19" t="s">
        <v>971</v>
      </c>
      <c r="C16" s="19"/>
      <c r="D16" s="275" t="s">
        <v>912</v>
      </c>
      <c r="E16" s="19" t="s">
        <v>36</v>
      </c>
      <c r="F16" s="19">
        <v>2</v>
      </c>
      <c r="G16" s="68"/>
      <c r="H16" s="23"/>
      <c r="I16" s="91"/>
      <c r="J16" s="91"/>
      <c r="K16" s="91"/>
      <c r="L16" s="91"/>
      <c r="M16" s="91"/>
      <c r="N16" s="91"/>
      <c r="O16" s="91"/>
      <c r="P16" s="91"/>
    </row>
    <row r="17" spans="2:16" s="9" customFormat="1" ht="20.25" customHeight="1" x14ac:dyDescent="0.25">
      <c r="B17" s="19" t="s">
        <v>972</v>
      </c>
      <c r="C17" s="19"/>
      <c r="D17" s="275" t="s">
        <v>913</v>
      </c>
      <c r="E17" s="19" t="s">
        <v>36</v>
      </c>
      <c r="F17" s="19">
        <v>1</v>
      </c>
      <c r="G17" s="68"/>
      <c r="H17" s="23"/>
      <c r="I17" s="91"/>
      <c r="J17" s="91"/>
      <c r="K17" s="91"/>
      <c r="L17" s="91"/>
      <c r="M17" s="91"/>
      <c r="N17" s="91"/>
      <c r="O17" s="91"/>
      <c r="P17" s="91"/>
    </row>
    <row r="18" spans="2:16" s="9" customFormat="1" ht="20.25" customHeight="1" x14ac:dyDescent="0.25">
      <c r="B18" s="19" t="s">
        <v>973</v>
      </c>
      <c r="C18" s="19"/>
      <c r="D18" s="275" t="s">
        <v>914</v>
      </c>
      <c r="E18" s="19" t="s">
        <v>36</v>
      </c>
      <c r="F18" s="19">
        <v>2</v>
      </c>
      <c r="G18" s="68"/>
      <c r="H18" s="23"/>
      <c r="I18" s="91"/>
      <c r="J18" s="91"/>
      <c r="K18" s="91"/>
      <c r="L18" s="91"/>
      <c r="M18" s="91"/>
      <c r="N18" s="91"/>
      <c r="O18" s="91"/>
      <c r="P18" s="91"/>
    </row>
    <row r="19" spans="2:16" s="9" customFormat="1" ht="20.25" customHeight="1" x14ac:dyDescent="0.25">
      <c r="B19" s="19" t="s">
        <v>974</v>
      </c>
      <c r="C19" s="19"/>
      <c r="D19" s="275" t="s">
        <v>833</v>
      </c>
      <c r="E19" s="19" t="s">
        <v>36</v>
      </c>
      <c r="F19" s="19">
        <v>1</v>
      </c>
      <c r="G19" s="68"/>
      <c r="H19" s="23"/>
      <c r="I19" s="91"/>
      <c r="J19" s="91"/>
      <c r="K19" s="91"/>
      <c r="L19" s="91"/>
      <c r="M19" s="91"/>
      <c r="N19" s="91"/>
      <c r="O19" s="91"/>
      <c r="P19" s="91"/>
    </row>
    <row r="20" spans="2:16" s="9" customFormat="1" ht="20.25" customHeight="1" x14ac:dyDescent="0.25">
      <c r="B20" s="19" t="s">
        <v>1009</v>
      </c>
      <c r="C20" s="19"/>
      <c r="D20" s="275" t="s">
        <v>839</v>
      </c>
      <c r="E20" s="19" t="s">
        <v>36</v>
      </c>
      <c r="F20" s="19">
        <v>11</v>
      </c>
      <c r="G20" s="68"/>
      <c r="H20" s="23"/>
      <c r="I20" s="91"/>
      <c r="J20" s="91"/>
      <c r="K20" s="91"/>
      <c r="L20" s="91"/>
      <c r="M20" s="91"/>
      <c r="N20" s="91"/>
      <c r="O20" s="91"/>
      <c r="P20" s="91"/>
    </row>
    <row r="21" spans="2:16" s="9" customFormat="1" ht="20.25" customHeight="1" x14ac:dyDescent="0.25">
      <c r="B21" s="19" t="s">
        <v>1010</v>
      </c>
      <c r="C21" s="19"/>
      <c r="D21" s="275" t="s">
        <v>835</v>
      </c>
      <c r="E21" s="19" t="s">
        <v>36</v>
      </c>
      <c r="F21" s="19">
        <v>2</v>
      </c>
      <c r="G21" s="68"/>
      <c r="H21" s="23"/>
      <c r="I21" s="91"/>
      <c r="J21" s="91"/>
      <c r="K21" s="91"/>
      <c r="L21" s="91"/>
      <c r="M21" s="91"/>
      <c r="N21" s="91"/>
      <c r="O21" s="91"/>
      <c r="P21" s="91"/>
    </row>
    <row r="22" spans="2:16" s="9" customFormat="1" ht="20.25" customHeight="1" x14ac:dyDescent="0.25">
      <c r="B22" s="19" t="s">
        <v>751</v>
      </c>
      <c r="C22" s="19"/>
      <c r="D22" s="337" t="s">
        <v>31</v>
      </c>
      <c r="E22" s="19"/>
      <c r="F22" s="19"/>
      <c r="G22" s="68"/>
      <c r="H22" s="23"/>
      <c r="I22" s="91"/>
      <c r="J22" s="91"/>
    </row>
    <row r="23" spans="2:16" s="9" customFormat="1" ht="20.25" customHeight="1" x14ac:dyDescent="0.25">
      <c r="B23" s="19" t="s">
        <v>975</v>
      </c>
      <c r="C23" s="19"/>
      <c r="D23" s="275" t="s">
        <v>833</v>
      </c>
      <c r="E23" s="19" t="s">
        <v>36</v>
      </c>
      <c r="F23" s="19">
        <v>5</v>
      </c>
      <c r="G23" s="68"/>
      <c r="H23" s="23"/>
      <c r="I23" s="91"/>
      <c r="J23" s="91"/>
      <c r="K23" s="91"/>
      <c r="L23" s="91"/>
      <c r="M23" s="91"/>
      <c r="N23" s="91"/>
      <c r="O23" s="91"/>
      <c r="P23" s="91"/>
    </row>
    <row r="24" spans="2:16" s="9" customFormat="1" ht="20.25" customHeight="1" x14ac:dyDescent="0.25">
      <c r="B24" s="19" t="s">
        <v>976</v>
      </c>
      <c r="C24" s="19"/>
      <c r="D24" s="275" t="s">
        <v>915</v>
      </c>
      <c r="E24" s="19" t="s">
        <v>36</v>
      </c>
      <c r="F24" s="19">
        <v>1</v>
      </c>
      <c r="G24" s="68"/>
      <c r="H24" s="23"/>
      <c r="I24" s="91"/>
      <c r="J24" s="91"/>
      <c r="K24" s="91"/>
      <c r="L24" s="91"/>
      <c r="M24" s="91"/>
      <c r="N24" s="91"/>
      <c r="O24" s="91"/>
      <c r="P24" s="91"/>
    </row>
    <row r="25" spans="2:16" s="9" customFormat="1" ht="20.25" customHeight="1" x14ac:dyDescent="0.25">
      <c r="B25" s="19" t="s">
        <v>977</v>
      </c>
      <c r="C25" s="19"/>
      <c r="D25" s="275" t="s">
        <v>837</v>
      </c>
      <c r="E25" s="19" t="s">
        <v>36</v>
      </c>
      <c r="F25" s="19">
        <v>9</v>
      </c>
      <c r="G25" s="68"/>
      <c r="H25" s="23"/>
      <c r="I25" s="91"/>
      <c r="J25" s="91"/>
      <c r="K25" s="91"/>
      <c r="L25" s="91"/>
      <c r="M25" s="91"/>
      <c r="N25" s="91"/>
      <c r="O25" s="91"/>
      <c r="P25" s="91"/>
    </row>
    <row r="26" spans="2:16" s="9" customFormat="1" ht="20.25" customHeight="1" x14ac:dyDescent="0.25">
      <c r="B26" s="19" t="s">
        <v>978</v>
      </c>
      <c r="C26" s="19"/>
      <c r="D26" s="275" t="s">
        <v>839</v>
      </c>
      <c r="E26" s="19" t="s">
        <v>36</v>
      </c>
      <c r="F26" s="19">
        <v>8</v>
      </c>
      <c r="G26" s="68"/>
      <c r="H26" s="23"/>
      <c r="I26" s="91"/>
      <c r="J26" s="91"/>
      <c r="K26" s="91"/>
      <c r="L26" s="91"/>
      <c r="M26" s="91"/>
      <c r="N26" s="91"/>
      <c r="O26" s="91"/>
      <c r="P26" s="91"/>
    </row>
    <row r="27" spans="2:16" s="9" customFormat="1" ht="20.25" customHeight="1" x14ac:dyDescent="0.25">
      <c r="B27" s="19" t="s">
        <v>1011</v>
      </c>
      <c r="C27" s="19"/>
      <c r="D27" s="275" t="s">
        <v>838</v>
      </c>
      <c r="E27" s="19" t="s">
        <v>36</v>
      </c>
      <c r="F27" s="19">
        <v>2</v>
      </c>
      <c r="G27" s="68"/>
      <c r="H27" s="23"/>
      <c r="I27" s="91"/>
      <c r="J27" s="91"/>
      <c r="K27" s="91"/>
      <c r="L27" s="91"/>
      <c r="M27" s="91"/>
      <c r="N27" s="91"/>
      <c r="O27" s="91"/>
      <c r="P27" s="91"/>
    </row>
    <row r="28" spans="2:16" s="9" customFormat="1" ht="20.25" customHeight="1" x14ac:dyDescent="0.25">
      <c r="B28" s="19" t="s">
        <v>752</v>
      </c>
      <c r="C28" s="19"/>
      <c r="D28" s="337" t="s">
        <v>32</v>
      </c>
      <c r="E28" s="19"/>
      <c r="F28" s="19"/>
      <c r="G28" s="68"/>
      <c r="H28" s="23"/>
      <c r="I28" s="91"/>
      <c r="J28" s="91"/>
    </row>
    <row r="29" spans="2:16" s="9" customFormat="1" ht="20.25" customHeight="1" x14ac:dyDescent="0.25">
      <c r="B29" s="19" t="s">
        <v>979</v>
      </c>
      <c r="C29" s="19"/>
      <c r="D29" s="275" t="s">
        <v>833</v>
      </c>
      <c r="E29" s="19" t="s">
        <v>36</v>
      </c>
      <c r="F29" s="19">
        <v>1</v>
      </c>
      <c r="G29" s="68"/>
      <c r="H29" s="23"/>
      <c r="I29" s="91"/>
      <c r="J29" s="91"/>
      <c r="K29" s="91"/>
      <c r="L29" s="91"/>
      <c r="M29" s="91"/>
      <c r="N29" s="91"/>
      <c r="O29" s="91"/>
      <c r="P29" s="91"/>
    </row>
    <row r="30" spans="2:16" s="9" customFormat="1" ht="20.25" customHeight="1" x14ac:dyDescent="0.25">
      <c r="B30" s="19" t="s">
        <v>1012</v>
      </c>
      <c r="C30" s="19"/>
      <c r="D30" s="275" t="s">
        <v>839</v>
      </c>
      <c r="E30" s="19" t="s">
        <v>36</v>
      </c>
      <c r="F30" s="19">
        <v>8</v>
      </c>
      <c r="G30" s="68"/>
      <c r="H30" s="23"/>
      <c r="I30" s="91"/>
      <c r="J30" s="91"/>
      <c r="K30" s="91"/>
      <c r="L30" s="91"/>
      <c r="M30" s="91"/>
      <c r="N30" s="91"/>
      <c r="O30" s="91"/>
      <c r="P30" s="91"/>
    </row>
    <row r="31" spans="2:16" s="9" customFormat="1" ht="20.25" customHeight="1" x14ac:dyDescent="0.25">
      <c r="B31" s="19" t="s">
        <v>1013</v>
      </c>
      <c r="C31" s="19"/>
      <c r="D31" s="275" t="s">
        <v>838</v>
      </c>
      <c r="E31" s="19" t="s">
        <v>36</v>
      </c>
      <c r="F31" s="19">
        <v>1</v>
      </c>
      <c r="G31" s="68"/>
      <c r="H31" s="23"/>
      <c r="I31" s="91"/>
      <c r="J31" s="91"/>
      <c r="K31" s="91"/>
      <c r="L31" s="91"/>
      <c r="M31" s="91"/>
      <c r="N31" s="91"/>
      <c r="O31" s="91"/>
      <c r="P31" s="91"/>
    </row>
    <row r="32" spans="2:16" s="9" customFormat="1" ht="20.25" customHeight="1" x14ac:dyDescent="0.25">
      <c r="B32" s="19" t="s">
        <v>753</v>
      </c>
      <c r="C32" s="19"/>
      <c r="D32" s="337" t="s">
        <v>702</v>
      </c>
      <c r="E32" s="19"/>
      <c r="F32" s="19"/>
      <c r="G32" s="68"/>
      <c r="H32" s="23"/>
      <c r="I32" s="91"/>
      <c r="J32" s="91"/>
    </row>
    <row r="33" spans="2:16" s="9" customFormat="1" ht="20.25" customHeight="1" x14ac:dyDescent="0.25">
      <c r="B33" s="19" t="s">
        <v>1014</v>
      </c>
      <c r="C33" s="19"/>
      <c r="D33" s="275" t="s">
        <v>839</v>
      </c>
      <c r="E33" s="19" t="s">
        <v>36</v>
      </c>
      <c r="F33" s="19">
        <v>8</v>
      </c>
      <c r="G33" s="68"/>
      <c r="H33" s="23"/>
      <c r="I33" s="91"/>
      <c r="J33" s="91"/>
      <c r="K33" s="91"/>
      <c r="L33" s="91"/>
      <c r="M33" s="91"/>
      <c r="N33" s="91"/>
      <c r="O33" s="91"/>
      <c r="P33" s="91"/>
    </row>
    <row r="34" spans="2:16" s="9" customFormat="1" ht="20.25" customHeight="1" x14ac:dyDescent="0.25">
      <c r="B34" s="19"/>
      <c r="C34" s="19"/>
      <c r="D34" s="220"/>
      <c r="E34" s="19"/>
      <c r="F34" s="19"/>
      <c r="G34" s="68"/>
      <c r="H34" s="23"/>
      <c r="I34" s="91"/>
      <c r="J34" s="91"/>
    </row>
    <row r="35" spans="2:16" s="9" customFormat="1" ht="20.25" customHeight="1" x14ac:dyDescent="0.25">
      <c r="B35" s="19"/>
      <c r="C35" s="19"/>
      <c r="D35" s="220"/>
      <c r="E35" s="19"/>
      <c r="F35" s="19"/>
      <c r="G35" s="68"/>
      <c r="H35" s="23"/>
      <c r="I35" s="91"/>
      <c r="J35" s="91"/>
    </row>
    <row r="36" spans="2:16" s="9" customFormat="1" ht="20.25" customHeight="1" x14ac:dyDescent="0.25">
      <c r="B36" s="19"/>
      <c r="C36" s="19"/>
      <c r="D36" s="220"/>
      <c r="E36" s="19"/>
      <c r="F36" s="19"/>
      <c r="G36" s="68"/>
      <c r="H36" s="23"/>
      <c r="I36" s="91"/>
      <c r="J36" s="91"/>
    </row>
    <row r="37" spans="2:16" s="9" customFormat="1" ht="6" customHeight="1" thickBot="1" x14ac:dyDescent="0.3">
      <c r="B37" s="21"/>
      <c r="C37" s="21"/>
      <c r="D37" s="24"/>
      <c r="E37" s="21"/>
      <c r="F37" s="21"/>
      <c r="G37" s="68"/>
      <c r="H37" s="23"/>
      <c r="I37" s="91"/>
      <c r="J37" s="91"/>
    </row>
    <row r="38" spans="2:16" s="9" customFormat="1" ht="20.25" customHeight="1" thickBot="1" x14ac:dyDescent="0.3">
      <c r="B38" s="26" t="s">
        <v>7</v>
      </c>
      <c r="C38" s="26"/>
      <c r="D38" s="26"/>
      <c r="E38" s="26"/>
      <c r="F38" s="26"/>
      <c r="G38" s="27"/>
      <c r="H38" s="92"/>
      <c r="I38" s="91"/>
      <c r="J38" s="91"/>
    </row>
    <row r="39" spans="2:16" x14ac:dyDescent="0.2">
      <c r="B39" s="5"/>
      <c r="C39" s="5"/>
      <c r="D39" s="5"/>
      <c r="E39" s="5"/>
      <c r="F39" s="5"/>
      <c r="G39" s="7"/>
      <c r="H39" s="7"/>
    </row>
    <row r="40" spans="2:16" x14ac:dyDescent="0.2">
      <c r="B40" s="5"/>
      <c r="C40" s="5"/>
      <c r="D40" s="5"/>
      <c r="E40" s="5"/>
      <c r="F40" s="5"/>
      <c r="G40" s="7"/>
      <c r="H40" s="7"/>
    </row>
    <row r="41" spans="2:16" x14ac:dyDescent="0.2">
      <c r="B41" s="5"/>
      <c r="C41" s="5"/>
      <c r="D41" s="5"/>
      <c r="E41" s="5"/>
      <c r="F41" s="5"/>
      <c r="G41" s="7"/>
      <c r="H41" s="7"/>
    </row>
    <row r="42" spans="2:16" x14ac:dyDescent="0.2">
      <c r="B42" s="5"/>
      <c r="C42" s="5"/>
      <c r="D42" s="5"/>
      <c r="E42" s="5"/>
      <c r="F42" s="5"/>
      <c r="G42" s="7"/>
      <c r="H42" s="7"/>
    </row>
    <row r="43" spans="2:16" x14ac:dyDescent="0.2">
      <c r="B43" s="5"/>
      <c r="C43" s="5"/>
      <c r="D43" s="5"/>
      <c r="E43" s="5"/>
      <c r="F43" s="5"/>
      <c r="G43" s="7"/>
      <c r="H43" s="7"/>
    </row>
    <row r="44" spans="2:16" x14ac:dyDescent="0.2">
      <c r="B44" s="5"/>
      <c r="C44" s="5"/>
      <c r="D44" s="5"/>
      <c r="E44" s="5"/>
      <c r="F44" s="5"/>
      <c r="G44" s="7"/>
      <c r="H44" s="7"/>
    </row>
    <row r="45" spans="2:16" x14ac:dyDescent="0.2">
      <c r="B45" s="5"/>
      <c r="C45" s="5"/>
      <c r="D45" s="5"/>
      <c r="E45" s="5"/>
      <c r="F45" s="5"/>
      <c r="G45" s="7"/>
      <c r="H45" s="7"/>
    </row>
    <row r="46" spans="2:16" x14ac:dyDescent="0.2">
      <c r="B46" s="5"/>
      <c r="C46" s="5"/>
      <c r="D46" s="5"/>
      <c r="E46" s="5"/>
      <c r="F46" s="5"/>
      <c r="G46" s="7"/>
      <c r="H46" s="7"/>
    </row>
    <row r="47" spans="2:16" x14ac:dyDescent="0.2">
      <c r="B47" s="5"/>
      <c r="C47" s="5"/>
      <c r="D47" s="5"/>
      <c r="E47" s="5"/>
      <c r="F47" s="5"/>
      <c r="G47" s="7"/>
      <c r="H47" s="7"/>
    </row>
    <row r="48" spans="2:16"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row>
    <row r="63" spans="2:8" x14ac:dyDescent="0.2">
      <c r="B63" s="5"/>
      <c r="C63" s="5"/>
      <c r="D63" s="5"/>
      <c r="E63" s="5"/>
      <c r="F63" s="5"/>
    </row>
    <row r="64" spans="2:8" x14ac:dyDescent="0.2">
      <c r="B64" s="5"/>
      <c r="C64" s="5"/>
      <c r="D64" s="5"/>
      <c r="E64" s="5"/>
      <c r="F64" s="5"/>
    </row>
    <row r="65" spans="2:6" x14ac:dyDescent="0.2">
      <c r="B65" s="5"/>
      <c r="C65" s="5"/>
      <c r="D65" s="5"/>
      <c r="E65" s="5"/>
      <c r="F65" s="5"/>
    </row>
    <row r="66" spans="2:6" x14ac:dyDescent="0.2">
      <c r="B66" s="5"/>
      <c r="C66" s="5"/>
      <c r="D66" s="5"/>
      <c r="E66" s="5"/>
      <c r="F66" s="5"/>
    </row>
    <row r="67" spans="2:6" x14ac:dyDescent="0.2">
      <c r="B67" s="5"/>
      <c r="C67" s="5"/>
      <c r="D67" s="5"/>
      <c r="E67" s="5"/>
      <c r="F67" s="5"/>
    </row>
    <row r="68" spans="2:6" x14ac:dyDescent="0.2">
      <c r="B68" s="5"/>
      <c r="C68" s="5"/>
      <c r="D68" s="5"/>
      <c r="E68" s="5"/>
      <c r="F68" s="5"/>
    </row>
    <row r="69" spans="2:6" x14ac:dyDescent="0.2">
      <c r="B69" s="5"/>
      <c r="C69" s="5"/>
      <c r="D69" s="5"/>
      <c r="E69" s="5"/>
      <c r="F69" s="5"/>
    </row>
    <row r="70" spans="2:6" x14ac:dyDescent="0.2">
      <c r="B70" s="5"/>
      <c r="C70" s="5"/>
      <c r="D70" s="5"/>
      <c r="E70" s="5"/>
      <c r="F70" s="5"/>
    </row>
    <row r="71" spans="2:6" x14ac:dyDescent="0.2">
      <c r="B71" s="5"/>
      <c r="C71" s="5"/>
      <c r="D71" s="5"/>
      <c r="E71" s="5"/>
      <c r="F71" s="5"/>
    </row>
    <row r="72" spans="2:6" x14ac:dyDescent="0.2">
      <c r="B72" s="5"/>
      <c r="C72" s="5"/>
      <c r="D72" s="5"/>
      <c r="E72" s="5"/>
      <c r="F72" s="5"/>
    </row>
    <row r="73" spans="2:6" x14ac:dyDescent="0.2">
      <c r="B73" s="5"/>
      <c r="C73" s="5"/>
      <c r="D73" s="5"/>
      <c r="E73" s="5"/>
      <c r="F73" s="5"/>
    </row>
    <row r="74" spans="2:6" x14ac:dyDescent="0.2">
      <c r="B74" s="5"/>
      <c r="C74" s="5"/>
      <c r="D74" s="5"/>
      <c r="E74" s="5"/>
      <c r="F74" s="5"/>
    </row>
    <row r="75" spans="2:6" x14ac:dyDescent="0.2">
      <c r="B75" s="5"/>
      <c r="C75" s="5"/>
      <c r="D75" s="5"/>
      <c r="E75" s="5"/>
      <c r="F75" s="5"/>
    </row>
    <row r="76" spans="2:6" x14ac:dyDescent="0.2">
      <c r="B76" s="5"/>
      <c r="C76" s="5"/>
      <c r="D76" s="5"/>
      <c r="E76" s="5"/>
      <c r="F76" s="5"/>
    </row>
    <row r="77" spans="2:6" x14ac:dyDescent="0.2">
      <c r="B77" s="5"/>
      <c r="C77" s="5"/>
      <c r="D77" s="5"/>
      <c r="E77" s="5"/>
      <c r="F77" s="5"/>
    </row>
  </sheetData>
  <mergeCells count="1">
    <mergeCell ref="E3:F3"/>
  </mergeCells>
  <pageMargins left="0.20866141699999999" right="0.183070866" top="0.35433070866141703" bottom="0.35433070866141703" header="0.31496062992126" footer="0.31496062992126"/>
  <pageSetup paperSize="9" scale="80" firstPageNumber="2" orientation="portrait" useFirstPageNumber="1" r:id="rId1"/>
  <headerFooter>
    <oddFooter>&amp;R&amp;"Arial,Regular"&amp;P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B1:T76"/>
  <sheetViews>
    <sheetView view="pageBreakPreview" topLeftCell="A30" zoomScale="90" zoomScaleNormal="70" zoomScaleSheetLayoutView="90" workbookViewId="0">
      <selection activeCell="D4" sqref="D4"/>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20" width="9.140625" style="88"/>
    <col min="21" max="16384" width="9.140625" style="6"/>
  </cols>
  <sheetData>
    <row r="1" spans="2:20" ht="18" x14ac:dyDescent="0.25">
      <c r="B1" s="2"/>
      <c r="C1" s="2"/>
      <c r="D1" s="8"/>
      <c r="E1" s="1"/>
      <c r="F1" s="1"/>
      <c r="G1" s="7"/>
    </row>
    <row r="2" spans="2:20" s="12" customFormat="1" ht="18" customHeight="1" x14ac:dyDescent="0.25">
      <c r="B2" s="2" t="str">
        <f>SUMMARY!B2</f>
        <v xml:space="preserve">ECDOH GENERAL ELECTRICAL MV MAINTENANCE AND REPAIR CONTRACT </v>
      </c>
      <c r="D2" s="2"/>
      <c r="E2" s="3"/>
      <c r="F2" s="3"/>
      <c r="G2" s="7"/>
      <c r="I2" s="89"/>
      <c r="J2" s="89"/>
      <c r="K2" s="89"/>
      <c r="L2" s="89"/>
      <c r="M2" s="89"/>
      <c r="N2" s="89"/>
      <c r="O2" s="89"/>
      <c r="P2" s="89"/>
      <c r="Q2" s="89"/>
      <c r="R2" s="89"/>
      <c r="S2" s="89"/>
      <c r="T2" s="89"/>
    </row>
    <row r="3" spans="2:20" ht="15" customHeight="1" x14ac:dyDescent="0.25">
      <c r="B3" s="2" t="str">
        <f>'SCHED 1A-1_NM'!B3</f>
        <v>CONTRACT REF. NO:</v>
      </c>
      <c r="D3" s="2" t="str">
        <f>+SUMMARY!D4</f>
        <v>SCMU3-24/25-0461-HO</v>
      </c>
      <c r="E3" s="368" t="s">
        <v>10</v>
      </c>
      <c r="F3" s="369"/>
      <c r="G3" s="276" t="s">
        <v>620</v>
      </c>
    </row>
    <row r="4" spans="2:20" ht="15" customHeight="1" x14ac:dyDescent="0.2">
      <c r="B4" s="2" t="str">
        <f>'SCHED 1A-1_NM'!B4</f>
        <v>ASSET TYPE:</v>
      </c>
      <c r="D4" s="2" t="str">
        <f>'SCHED 1A-1_NM'!D4</f>
        <v>MV INSTALLATIONS</v>
      </c>
      <c r="E4" s="2"/>
      <c r="F4" s="2"/>
      <c r="G4" s="7"/>
    </row>
    <row r="5" spans="2:20" x14ac:dyDescent="0.2">
      <c r="B5" s="2"/>
      <c r="C5" s="2"/>
      <c r="D5" s="2"/>
      <c r="E5" s="2"/>
      <c r="F5" s="2"/>
      <c r="G5" s="7"/>
    </row>
    <row r="6" spans="2:20" s="4" customFormat="1" ht="15" customHeight="1" x14ac:dyDescent="0.2">
      <c r="B6" s="4" t="s">
        <v>668</v>
      </c>
      <c r="D6" s="4" t="s">
        <v>17</v>
      </c>
      <c r="I6" s="90"/>
      <c r="J6" s="90"/>
      <c r="K6" s="90"/>
      <c r="L6" s="90"/>
      <c r="M6" s="90"/>
      <c r="N6" s="90"/>
      <c r="O6" s="90"/>
      <c r="P6" s="90"/>
      <c r="Q6" s="90"/>
      <c r="R6" s="90"/>
      <c r="S6" s="90"/>
      <c r="T6" s="90"/>
    </row>
    <row r="7" spans="2:20" ht="6" customHeight="1" thickBot="1" x14ac:dyDescent="0.25">
      <c r="B7" s="5"/>
      <c r="C7" s="5"/>
      <c r="D7" s="5"/>
      <c r="E7" s="5"/>
      <c r="F7" s="5"/>
      <c r="G7" s="7"/>
    </row>
    <row r="8" spans="2:20" s="9" customFormat="1" ht="39" customHeight="1" thickBot="1" x14ac:dyDescent="0.3">
      <c r="B8" s="11" t="s">
        <v>12</v>
      </c>
      <c r="C8" s="11" t="s">
        <v>6</v>
      </c>
      <c r="D8" s="11" t="s">
        <v>0</v>
      </c>
      <c r="E8" s="11" t="s">
        <v>1</v>
      </c>
      <c r="F8" s="11" t="s">
        <v>4</v>
      </c>
      <c r="G8" s="11" t="s">
        <v>2</v>
      </c>
      <c r="H8" s="11" t="s">
        <v>5</v>
      </c>
      <c r="I8" s="91"/>
      <c r="J8" s="91"/>
      <c r="K8" s="91"/>
      <c r="L8" s="91"/>
      <c r="M8" s="91"/>
      <c r="N8" s="91"/>
      <c r="O8" s="91"/>
      <c r="P8" s="91"/>
      <c r="Q8" s="91"/>
      <c r="R8" s="91"/>
      <c r="S8" s="91"/>
      <c r="T8" s="91"/>
    </row>
    <row r="9" spans="2:20" s="9" customFormat="1" ht="69.75" customHeight="1" x14ac:dyDescent="0.25">
      <c r="B9" s="38" t="s">
        <v>688</v>
      </c>
      <c r="C9" s="29" t="s">
        <v>14</v>
      </c>
      <c r="D9" s="30" t="s">
        <v>1071</v>
      </c>
      <c r="E9" s="29"/>
      <c r="F9" s="29"/>
      <c r="G9" s="31"/>
      <c r="H9" s="31"/>
      <c r="I9" s="91"/>
      <c r="J9" s="91"/>
      <c r="K9" s="91"/>
      <c r="L9" s="91"/>
      <c r="M9" s="91"/>
      <c r="N9" s="91"/>
      <c r="O9" s="91"/>
      <c r="P9" s="91"/>
      <c r="Q9" s="91"/>
      <c r="R9" s="91"/>
      <c r="S9" s="91"/>
      <c r="T9" s="91"/>
    </row>
    <row r="10" spans="2:20" s="9" customFormat="1" ht="20.25" customHeight="1" x14ac:dyDescent="0.25">
      <c r="B10" s="19" t="s">
        <v>754</v>
      </c>
      <c r="C10" s="19"/>
      <c r="D10" s="336" t="s">
        <v>621</v>
      </c>
      <c r="E10" s="19"/>
      <c r="F10" s="19"/>
      <c r="G10" s="68"/>
      <c r="H10" s="23"/>
      <c r="I10" s="302"/>
      <c r="J10" s="302"/>
      <c r="K10" s="302"/>
      <c r="L10" s="302"/>
      <c r="M10" s="302"/>
      <c r="N10" s="302"/>
      <c r="O10" s="302"/>
      <c r="P10" s="91"/>
      <c r="Q10" s="91"/>
      <c r="R10" s="91"/>
      <c r="S10" s="91"/>
      <c r="T10" s="91"/>
    </row>
    <row r="11" spans="2:20" s="9" customFormat="1" ht="20.25" customHeight="1" x14ac:dyDescent="0.25">
      <c r="B11" s="19" t="s">
        <v>841</v>
      </c>
      <c r="C11" s="19"/>
      <c r="D11" s="275" t="s">
        <v>833</v>
      </c>
      <c r="E11" s="19" t="s">
        <v>36</v>
      </c>
      <c r="F11" s="19">
        <v>1</v>
      </c>
      <c r="G11" s="68"/>
      <c r="H11" s="23"/>
      <c r="I11" s="91"/>
      <c r="J11" s="91"/>
      <c r="K11" s="91"/>
      <c r="L11" s="91"/>
      <c r="M11" s="91"/>
      <c r="N11" s="91"/>
      <c r="O11" s="91"/>
      <c r="P11" s="91"/>
      <c r="Q11" s="91"/>
      <c r="R11" s="91"/>
      <c r="S11" s="91"/>
      <c r="T11" s="91"/>
    </row>
    <row r="12" spans="2:20" s="9" customFormat="1" ht="20.25" customHeight="1" x14ac:dyDescent="0.25">
      <c r="B12" s="19" t="s">
        <v>842</v>
      </c>
      <c r="C12" s="19"/>
      <c r="D12" s="275" t="s">
        <v>834</v>
      </c>
      <c r="E12" s="19" t="s">
        <v>36</v>
      </c>
      <c r="F12" s="19">
        <v>4</v>
      </c>
      <c r="G12" s="68"/>
      <c r="H12" s="23"/>
      <c r="I12" s="91"/>
      <c r="J12" s="91"/>
      <c r="K12" s="91"/>
      <c r="L12" s="91"/>
      <c r="M12" s="91"/>
      <c r="N12" s="91"/>
      <c r="O12" s="91"/>
      <c r="P12" s="91"/>
      <c r="Q12" s="91"/>
      <c r="R12" s="91"/>
      <c r="S12" s="91"/>
      <c r="T12" s="91"/>
    </row>
    <row r="13" spans="2:20" s="9" customFormat="1" ht="20.25" customHeight="1" x14ac:dyDescent="0.25">
      <c r="B13" s="19" t="s">
        <v>843</v>
      </c>
      <c r="C13" s="19"/>
      <c r="D13" s="275" t="s">
        <v>839</v>
      </c>
      <c r="E13" s="19" t="s">
        <v>36</v>
      </c>
      <c r="F13" s="19">
        <v>6</v>
      </c>
      <c r="G13" s="68"/>
      <c r="H13" s="23"/>
      <c r="I13" s="91"/>
      <c r="J13" s="91"/>
      <c r="K13" s="91"/>
      <c r="L13" s="91"/>
      <c r="M13" s="91"/>
      <c r="N13" s="91"/>
      <c r="O13" s="91"/>
      <c r="P13" s="91"/>
      <c r="Q13" s="91"/>
      <c r="R13" s="91"/>
      <c r="S13" s="91"/>
      <c r="T13" s="91"/>
    </row>
    <row r="14" spans="2:20" s="9" customFormat="1" ht="20.25" customHeight="1" x14ac:dyDescent="0.25">
      <c r="B14" s="19" t="s">
        <v>844</v>
      </c>
      <c r="C14" s="19"/>
      <c r="D14" s="275" t="s">
        <v>838</v>
      </c>
      <c r="E14" s="19" t="s">
        <v>36</v>
      </c>
      <c r="F14" s="19">
        <v>4</v>
      </c>
      <c r="G14" s="68"/>
      <c r="H14" s="23"/>
      <c r="I14" s="91"/>
      <c r="J14" s="91"/>
      <c r="K14" s="91"/>
      <c r="L14" s="91"/>
      <c r="M14" s="91"/>
      <c r="N14" s="91"/>
      <c r="O14" s="91"/>
      <c r="P14" s="91"/>
      <c r="Q14" s="91"/>
      <c r="R14" s="91"/>
      <c r="S14" s="91"/>
      <c r="T14" s="91"/>
    </row>
    <row r="15" spans="2:20" s="9" customFormat="1" ht="20.25" customHeight="1" x14ac:dyDescent="0.25">
      <c r="B15" s="19" t="s">
        <v>845</v>
      </c>
      <c r="C15" s="19"/>
      <c r="D15" s="275" t="s">
        <v>835</v>
      </c>
      <c r="E15" s="19" t="s">
        <v>36</v>
      </c>
      <c r="F15" s="19">
        <v>2</v>
      </c>
      <c r="G15" s="68"/>
      <c r="H15" s="23"/>
      <c r="I15" s="91"/>
      <c r="J15" s="91"/>
      <c r="K15" s="91"/>
      <c r="L15" s="91"/>
      <c r="M15" s="91"/>
      <c r="N15" s="91"/>
      <c r="O15" s="91"/>
      <c r="P15" s="91"/>
      <c r="Q15" s="91"/>
      <c r="R15" s="91"/>
      <c r="S15" s="91"/>
      <c r="T15" s="91"/>
    </row>
    <row r="16" spans="2:20" s="9" customFormat="1" ht="20.25" customHeight="1" x14ac:dyDescent="0.25">
      <c r="B16" s="19" t="s">
        <v>755</v>
      </c>
      <c r="C16" s="19"/>
      <c r="D16" s="336" t="s">
        <v>622</v>
      </c>
      <c r="E16" s="19"/>
      <c r="F16" s="19"/>
      <c r="G16" s="68"/>
      <c r="H16" s="23"/>
      <c r="I16" s="91"/>
      <c r="J16" s="91"/>
      <c r="K16" s="91"/>
      <c r="L16" s="91"/>
      <c r="M16" s="91"/>
      <c r="N16" s="91"/>
      <c r="O16" s="91"/>
      <c r="P16" s="91"/>
      <c r="Q16" s="91"/>
      <c r="R16" s="91"/>
      <c r="S16" s="91"/>
      <c r="T16" s="91"/>
    </row>
    <row r="17" spans="2:20" s="9" customFormat="1" ht="20.25" customHeight="1" x14ac:dyDescent="0.25">
      <c r="B17" s="19" t="s">
        <v>846</v>
      </c>
      <c r="C17" s="19"/>
      <c r="D17" s="275" t="s">
        <v>836</v>
      </c>
      <c r="E17" s="19" t="s">
        <v>36</v>
      </c>
      <c r="F17" s="19">
        <v>1</v>
      </c>
      <c r="G17" s="68"/>
      <c r="H17" s="23"/>
      <c r="I17" s="91"/>
      <c r="J17" s="91"/>
      <c r="K17" s="91"/>
      <c r="L17" s="91"/>
      <c r="M17" s="91"/>
      <c r="N17" s="91"/>
      <c r="O17" s="91"/>
      <c r="P17" s="91"/>
      <c r="Q17" s="91"/>
      <c r="R17" s="91"/>
      <c r="S17" s="91"/>
      <c r="T17" s="91"/>
    </row>
    <row r="18" spans="2:20" s="9" customFormat="1" ht="20.25" customHeight="1" x14ac:dyDescent="0.25">
      <c r="B18" s="19" t="s">
        <v>848</v>
      </c>
      <c r="C18" s="19"/>
      <c r="D18" s="275" t="s">
        <v>840</v>
      </c>
      <c r="E18" s="19" t="s">
        <v>36</v>
      </c>
      <c r="F18" s="19">
        <v>2</v>
      </c>
      <c r="G18" s="68"/>
      <c r="H18" s="23"/>
      <c r="I18" s="91"/>
      <c r="J18" s="91"/>
      <c r="K18" s="91"/>
      <c r="L18" s="91"/>
      <c r="M18" s="91"/>
      <c r="N18" s="91"/>
      <c r="O18" s="91"/>
      <c r="P18" s="91"/>
      <c r="Q18" s="91"/>
      <c r="R18" s="91"/>
      <c r="S18" s="91"/>
      <c r="T18" s="91"/>
    </row>
    <row r="19" spans="2:20" s="9" customFormat="1" ht="20.25" customHeight="1" x14ac:dyDescent="0.25">
      <c r="B19" s="19" t="s">
        <v>849</v>
      </c>
      <c r="C19" s="19"/>
      <c r="D19" s="275" t="s">
        <v>837</v>
      </c>
      <c r="E19" s="19" t="s">
        <v>36</v>
      </c>
      <c r="F19" s="19">
        <v>1</v>
      </c>
      <c r="G19" s="68"/>
      <c r="H19" s="23"/>
      <c r="I19" s="91"/>
      <c r="J19" s="91"/>
      <c r="K19" s="91"/>
      <c r="L19" s="91"/>
      <c r="M19" s="91"/>
      <c r="N19" s="91"/>
      <c r="O19" s="91"/>
      <c r="P19" s="91"/>
      <c r="Q19" s="91"/>
      <c r="R19" s="91"/>
      <c r="S19" s="91"/>
      <c r="T19" s="91"/>
    </row>
    <row r="20" spans="2:20" s="9" customFormat="1" ht="20.25" customHeight="1" x14ac:dyDescent="0.25">
      <c r="B20" s="19" t="s">
        <v>850</v>
      </c>
      <c r="C20" s="19"/>
      <c r="D20" s="275" t="s">
        <v>839</v>
      </c>
      <c r="E20" s="19" t="s">
        <v>36</v>
      </c>
      <c r="F20" s="19">
        <v>4</v>
      </c>
      <c r="G20" s="68"/>
      <c r="H20" s="23"/>
      <c r="I20" s="91"/>
      <c r="J20" s="91"/>
      <c r="K20" s="91"/>
      <c r="L20" s="91"/>
      <c r="M20" s="91"/>
      <c r="N20" s="91"/>
      <c r="O20" s="91"/>
      <c r="P20" s="91"/>
      <c r="Q20" s="91"/>
      <c r="R20" s="91"/>
      <c r="S20" s="91"/>
      <c r="T20" s="91"/>
    </row>
    <row r="21" spans="2:20" s="9" customFormat="1" ht="20.25" customHeight="1" x14ac:dyDescent="0.25">
      <c r="B21" s="19" t="s">
        <v>851</v>
      </c>
      <c r="C21" s="19"/>
      <c r="D21" s="275" t="s">
        <v>835</v>
      </c>
      <c r="E21" s="19" t="s">
        <v>36</v>
      </c>
      <c r="F21" s="19">
        <v>2</v>
      </c>
      <c r="G21" s="68"/>
      <c r="H21" s="23"/>
      <c r="I21" s="91"/>
      <c r="J21" s="91"/>
      <c r="K21" s="91"/>
      <c r="L21" s="91"/>
      <c r="M21" s="91"/>
      <c r="N21" s="91"/>
      <c r="O21" s="91"/>
      <c r="P21" s="91"/>
      <c r="Q21" s="91"/>
      <c r="R21" s="91"/>
      <c r="S21" s="91"/>
      <c r="T21" s="91"/>
    </row>
    <row r="22" spans="2:20" s="9" customFormat="1" ht="20.25" customHeight="1" x14ac:dyDescent="0.25">
      <c r="B22" s="19" t="s">
        <v>756</v>
      </c>
      <c r="C22" s="19"/>
      <c r="D22" s="336" t="s">
        <v>623</v>
      </c>
      <c r="E22" s="19"/>
      <c r="F22" s="19"/>
      <c r="G22" s="68"/>
      <c r="H22" s="23"/>
      <c r="I22" s="91"/>
      <c r="J22" s="91"/>
      <c r="K22" s="91"/>
      <c r="L22" s="91"/>
      <c r="M22" s="91"/>
      <c r="N22" s="91"/>
      <c r="O22" s="91"/>
      <c r="P22" s="91"/>
      <c r="Q22" s="91"/>
      <c r="R22" s="91"/>
      <c r="S22" s="91"/>
      <c r="T22" s="91"/>
    </row>
    <row r="23" spans="2:20" s="9" customFormat="1" ht="20.25" customHeight="1" x14ac:dyDescent="0.25">
      <c r="B23" s="19" t="s">
        <v>852</v>
      </c>
      <c r="C23" s="19"/>
      <c r="D23" s="275" t="s">
        <v>836</v>
      </c>
      <c r="E23" s="19" t="s">
        <v>36</v>
      </c>
      <c r="F23" s="19">
        <v>2</v>
      </c>
      <c r="G23" s="68"/>
      <c r="H23" s="23"/>
      <c r="I23" s="91"/>
      <c r="J23" s="91"/>
      <c r="K23" s="91"/>
      <c r="L23" s="91"/>
      <c r="M23" s="91"/>
      <c r="N23" s="91"/>
      <c r="O23" s="91"/>
      <c r="P23" s="91"/>
      <c r="Q23" s="91"/>
      <c r="R23" s="91"/>
      <c r="S23" s="91"/>
      <c r="T23" s="91"/>
    </row>
    <row r="24" spans="2:20" s="9" customFormat="1" ht="20.25" customHeight="1" x14ac:dyDescent="0.25">
      <c r="B24" s="19" t="s">
        <v>854</v>
      </c>
      <c r="C24" s="19"/>
      <c r="D24" s="275" t="s">
        <v>837</v>
      </c>
      <c r="E24" s="19" t="s">
        <v>36</v>
      </c>
      <c r="F24" s="19">
        <v>1</v>
      </c>
      <c r="G24" s="68"/>
      <c r="H24" s="23"/>
      <c r="I24" s="91"/>
      <c r="J24" s="91"/>
      <c r="K24" s="91"/>
      <c r="L24" s="91"/>
      <c r="M24" s="91"/>
      <c r="N24" s="91"/>
      <c r="O24" s="91"/>
      <c r="P24" s="91"/>
      <c r="Q24" s="91"/>
      <c r="R24" s="91"/>
      <c r="S24" s="91"/>
      <c r="T24" s="91"/>
    </row>
    <row r="25" spans="2:20" s="9" customFormat="1" ht="20.25" customHeight="1" x14ac:dyDescent="0.25">
      <c r="B25" s="19" t="s">
        <v>855</v>
      </c>
      <c r="C25" s="19"/>
      <c r="D25" s="275" t="s">
        <v>839</v>
      </c>
      <c r="E25" s="19" t="s">
        <v>36</v>
      </c>
      <c r="F25" s="19">
        <v>4</v>
      </c>
      <c r="G25" s="68"/>
      <c r="H25" s="23"/>
      <c r="I25" s="91"/>
      <c r="J25" s="91"/>
      <c r="K25" s="91"/>
      <c r="L25" s="91"/>
      <c r="M25" s="91"/>
      <c r="N25" s="91"/>
      <c r="O25" s="91"/>
      <c r="P25" s="91"/>
      <c r="Q25" s="91"/>
      <c r="R25" s="91"/>
      <c r="S25" s="91"/>
      <c r="T25" s="91"/>
    </row>
    <row r="26" spans="2:20" s="9" customFormat="1" ht="20.25" customHeight="1" x14ac:dyDescent="0.25">
      <c r="B26" s="19" t="s">
        <v>856</v>
      </c>
      <c r="C26" s="19"/>
      <c r="D26" s="275" t="s">
        <v>835</v>
      </c>
      <c r="E26" s="19" t="s">
        <v>36</v>
      </c>
      <c r="F26" s="19">
        <v>2</v>
      </c>
      <c r="G26" s="68"/>
      <c r="H26" s="23"/>
      <c r="I26" s="91"/>
      <c r="J26" s="91"/>
      <c r="K26" s="91"/>
      <c r="L26" s="91"/>
      <c r="M26" s="91"/>
      <c r="N26" s="91"/>
      <c r="O26" s="91"/>
      <c r="P26" s="91"/>
      <c r="Q26" s="91"/>
      <c r="R26" s="91"/>
      <c r="S26" s="91"/>
      <c r="T26" s="91"/>
    </row>
    <row r="27" spans="2:20" s="9" customFormat="1" ht="20.25" customHeight="1" x14ac:dyDescent="0.25">
      <c r="B27" s="19" t="s">
        <v>757</v>
      </c>
      <c r="C27" s="19"/>
      <c r="D27" s="336" t="s">
        <v>698</v>
      </c>
      <c r="E27" s="19"/>
      <c r="F27" s="19"/>
      <c r="G27" s="68"/>
      <c r="H27" s="23"/>
      <c r="I27" s="91"/>
      <c r="J27" s="91"/>
      <c r="K27" s="91"/>
      <c r="L27" s="91"/>
      <c r="M27" s="91"/>
      <c r="N27" s="91"/>
      <c r="O27" s="91"/>
      <c r="P27" s="91"/>
      <c r="Q27" s="91"/>
      <c r="R27" s="91"/>
      <c r="S27" s="91"/>
      <c r="T27" s="91"/>
    </row>
    <row r="28" spans="2:20" s="9" customFormat="1" ht="20.25" customHeight="1" x14ac:dyDescent="0.25">
      <c r="B28" s="19" t="s">
        <v>857</v>
      </c>
      <c r="C28" s="19"/>
      <c r="D28" s="275" t="s">
        <v>833</v>
      </c>
      <c r="E28" s="19" t="s">
        <v>36</v>
      </c>
      <c r="F28" s="19">
        <v>2</v>
      </c>
      <c r="G28" s="68"/>
      <c r="H28" s="23"/>
      <c r="I28" s="91"/>
      <c r="J28" s="91"/>
      <c r="K28" s="91"/>
      <c r="L28" s="91"/>
      <c r="M28" s="91"/>
      <c r="N28" s="91"/>
      <c r="O28" s="91"/>
      <c r="P28" s="91"/>
      <c r="Q28" s="91"/>
      <c r="R28" s="91"/>
      <c r="S28" s="91"/>
      <c r="T28" s="91"/>
    </row>
    <row r="29" spans="2:20" s="9" customFormat="1" ht="20.25" customHeight="1" thickBot="1" x14ac:dyDescent="0.3">
      <c r="B29" s="19"/>
      <c r="C29" s="19"/>
      <c r="D29" s="275"/>
      <c r="E29" s="19"/>
      <c r="F29" s="19"/>
      <c r="G29" s="68"/>
      <c r="H29" s="23"/>
      <c r="I29" s="91"/>
      <c r="J29" s="91"/>
      <c r="K29" s="91"/>
      <c r="L29" s="91"/>
      <c r="M29" s="91"/>
      <c r="N29" s="91"/>
      <c r="O29" s="91"/>
      <c r="P29" s="91"/>
      <c r="Q29" s="91"/>
      <c r="R29" s="91"/>
      <c r="S29" s="91"/>
      <c r="T29" s="91"/>
    </row>
    <row r="30" spans="2:20" s="299" customFormat="1" ht="54.75" customHeight="1" x14ac:dyDescent="0.25">
      <c r="B30" s="29" t="s">
        <v>1066</v>
      </c>
      <c r="C30" s="29" t="s">
        <v>674</v>
      </c>
      <c r="D30" s="30" t="s">
        <v>675</v>
      </c>
      <c r="E30" s="319" t="s">
        <v>38</v>
      </c>
      <c r="F30" s="319">
        <v>1</v>
      </c>
      <c r="G30" s="320">
        <v>130000</v>
      </c>
      <c r="H30" s="321">
        <f>G30</f>
        <v>130000</v>
      </c>
      <c r="I30" s="302"/>
      <c r="J30" s="302"/>
      <c r="K30" s="302"/>
      <c r="L30" s="302"/>
      <c r="M30" s="302"/>
      <c r="N30" s="302"/>
      <c r="O30" s="302"/>
      <c r="P30" s="302"/>
    </row>
    <row r="31" spans="2:20" s="299" customFormat="1" ht="29.25" customHeight="1" thickBot="1" x14ac:dyDescent="0.3">
      <c r="B31" s="56" t="s">
        <v>1067</v>
      </c>
      <c r="C31" s="56" t="s">
        <v>655</v>
      </c>
      <c r="D31" s="303" t="s">
        <v>676</v>
      </c>
      <c r="E31" s="19" t="s">
        <v>3</v>
      </c>
      <c r="F31" s="19">
        <v>1</v>
      </c>
      <c r="G31" s="322"/>
      <c r="H31" s="323"/>
      <c r="I31" s="302"/>
      <c r="J31" s="302"/>
      <c r="K31" s="302"/>
      <c r="L31" s="302"/>
      <c r="M31" s="302"/>
      <c r="N31" s="302"/>
      <c r="O31" s="302"/>
      <c r="P31" s="302"/>
    </row>
    <row r="32" spans="2:20" s="299" customFormat="1" ht="67.5" customHeight="1" x14ac:dyDescent="0.25">
      <c r="B32" s="29" t="s">
        <v>827</v>
      </c>
      <c r="C32" s="29" t="s">
        <v>673</v>
      </c>
      <c r="D32" s="295" t="s">
        <v>677</v>
      </c>
      <c r="E32" s="319" t="s">
        <v>38</v>
      </c>
      <c r="F32" s="319">
        <v>1</v>
      </c>
      <c r="G32" s="320">
        <v>17500</v>
      </c>
      <c r="H32" s="321">
        <v>17500</v>
      </c>
      <c r="I32" s="302"/>
      <c r="J32" s="302"/>
      <c r="K32" s="302"/>
      <c r="L32" s="302"/>
      <c r="M32" s="302"/>
      <c r="N32" s="302"/>
      <c r="O32" s="302"/>
      <c r="P32" s="302"/>
    </row>
    <row r="33" spans="2:20" s="299" customFormat="1" ht="39" customHeight="1" thickBot="1" x14ac:dyDescent="0.3">
      <c r="B33" s="56" t="s">
        <v>1068</v>
      </c>
      <c r="C33" s="56" t="s">
        <v>655</v>
      </c>
      <c r="D33" s="303" t="s">
        <v>676</v>
      </c>
      <c r="E33" s="19" t="s">
        <v>3</v>
      </c>
      <c r="F33" s="19">
        <v>1</v>
      </c>
      <c r="G33" s="322"/>
      <c r="H33" s="323"/>
      <c r="I33" s="302"/>
      <c r="J33" s="302"/>
      <c r="K33" s="302"/>
      <c r="L33" s="302"/>
      <c r="M33" s="302"/>
      <c r="N33" s="302"/>
      <c r="O33" s="302"/>
      <c r="P33" s="302"/>
    </row>
    <row r="34" spans="2:20" s="9" customFormat="1" ht="20.25" customHeight="1" thickBot="1" x14ac:dyDescent="0.3">
      <c r="B34" s="26" t="s">
        <v>7</v>
      </c>
      <c r="C34" s="26"/>
      <c r="D34" s="26"/>
      <c r="E34" s="26"/>
      <c r="F34" s="26"/>
      <c r="G34" s="27"/>
      <c r="H34" s="92">
        <f>SUM(H11:H33)</f>
        <v>147500</v>
      </c>
      <c r="I34" s="91"/>
      <c r="J34" s="91"/>
      <c r="K34" s="91"/>
      <c r="L34" s="91"/>
      <c r="M34" s="91"/>
      <c r="N34" s="91"/>
      <c r="O34" s="91"/>
      <c r="P34" s="91"/>
      <c r="Q34" s="91"/>
      <c r="R34" s="91"/>
      <c r="S34" s="91"/>
      <c r="T34" s="91"/>
    </row>
    <row r="35" spans="2:20" s="9" customFormat="1" x14ac:dyDescent="0.25">
      <c r="B35" s="36"/>
      <c r="C35" s="36"/>
      <c r="D35" s="36"/>
      <c r="E35" s="36"/>
      <c r="F35" s="36"/>
      <c r="G35" s="37"/>
      <c r="H35" s="37"/>
      <c r="I35" s="91"/>
      <c r="J35" s="91"/>
      <c r="K35" s="91"/>
      <c r="L35" s="91"/>
      <c r="M35" s="91"/>
      <c r="N35" s="91"/>
      <c r="O35" s="91"/>
      <c r="P35" s="91"/>
      <c r="Q35" s="91"/>
      <c r="R35" s="91"/>
      <c r="S35" s="91"/>
      <c r="T35" s="91"/>
    </row>
    <row r="36" spans="2:20" s="9" customFormat="1" x14ac:dyDescent="0.25">
      <c r="B36" s="36"/>
      <c r="C36" s="36"/>
      <c r="D36" s="36"/>
      <c r="E36" s="36"/>
      <c r="F36" s="36"/>
      <c r="G36" s="37"/>
      <c r="H36" s="37"/>
      <c r="I36" s="91"/>
      <c r="J36" s="91"/>
      <c r="K36" s="91"/>
      <c r="L36" s="91"/>
      <c r="M36" s="91"/>
      <c r="N36" s="91"/>
      <c r="O36" s="91"/>
      <c r="P36" s="91"/>
      <c r="Q36" s="91"/>
      <c r="R36" s="91"/>
      <c r="S36" s="91"/>
      <c r="T36" s="91"/>
    </row>
    <row r="37" spans="2:20" s="9" customFormat="1" x14ac:dyDescent="0.25">
      <c r="B37" s="36"/>
      <c r="C37" s="36"/>
      <c r="D37" s="36"/>
      <c r="E37" s="36"/>
      <c r="F37" s="36"/>
      <c r="G37" s="37"/>
      <c r="H37" s="37"/>
      <c r="I37" s="91"/>
      <c r="J37" s="91"/>
      <c r="K37" s="91"/>
      <c r="L37" s="91"/>
      <c r="M37" s="91"/>
      <c r="N37" s="91"/>
      <c r="O37" s="91"/>
      <c r="P37" s="91"/>
      <c r="Q37" s="91"/>
      <c r="R37" s="91"/>
      <c r="S37" s="91"/>
      <c r="T37" s="91"/>
    </row>
    <row r="38" spans="2:20" s="9" customFormat="1" x14ac:dyDescent="0.25">
      <c r="B38" s="36"/>
      <c r="C38" s="36"/>
      <c r="D38" s="36"/>
      <c r="E38" s="36"/>
      <c r="F38" s="36"/>
      <c r="G38" s="37"/>
      <c r="H38" s="37"/>
      <c r="I38" s="91"/>
      <c r="J38" s="91"/>
      <c r="K38" s="91"/>
      <c r="L38" s="91"/>
      <c r="M38" s="91"/>
      <c r="N38" s="91"/>
      <c r="O38" s="91"/>
      <c r="P38" s="91"/>
      <c r="Q38" s="91"/>
      <c r="R38" s="91"/>
      <c r="S38" s="91"/>
      <c r="T38" s="91"/>
    </row>
    <row r="39" spans="2:20" s="9" customFormat="1" x14ac:dyDescent="0.25">
      <c r="B39" s="36"/>
      <c r="C39" s="36"/>
      <c r="D39" s="36"/>
      <c r="E39" s="36"/>
      <c r="F39" s="36"/>
      <c r="G39" s="37"/>
      <c r="H39" s="37"/>
      <c r="I39" s="91"/>
      <c r="J39" s="91"/>
      <c r="K39" s="91"/>
      <c r="L39" s="91"/>
      <c r="M39" s="91"/>
      <c r="N39" s="91"/>
      <c r="O39" s="91"/>
      <c r="P39" s="91"/>
      <c r="Q39" s="91"/>
      <c r="R39" s="91"/>
      <c r="S39" s="91"/>
      <c r="T39" s="91"/>
    </row>
    <row r="40" spans="2:20" s="9" customFormat="1" x14ac:dyDescent="0.25">
      <c r="B40" s="36"/>
      <c r="C40" s="36"/>
      <c r="D40" s="36"/>
      <c r="E40" s="36"/>
      <c r="F40" s="36"/>
      <c r="G40" s="37"/>
      <c r="H40" s="37"/>
      <c r="I40" s="91"/>
      <c r="J40" s="91"/>
      <c r="K40" s="91"/>
      <c r="L40" s="91"/>
      <c r="M40" s="91"/>
      <c r="N40" s="91"/>
      <c r="O40" s="91"/>
      <c r="P40" s="91"/>
      <c r="Q40" s="91"/>
      <c r="R40" s="91"/>
      <c r="S40" s="91"/>
      <c r="T40" s="91"/>
    </row>
    <row r="41" spans="2:20" s="9" customFormat="1" x14ac:dyDescent="0.25">
      <c r="B41" s="36"/>
      <c r="C41" s="36"/>
      <c r="D41" s="36"/>
      <c r="E41" s="36"/>
      <c r="F41" s="36"/>
      <c r="G41" s="37"/>
      <c r="H41" s="37"/>
      <c r="I41" s="91"/>
      <c r="J41" s="91"/>
      <c r="K41" s="91"/>
      <c r="L41" s="91"/>
      <c r="M41" s="91"/>
      <c r="N41" s="91"/>
      <c r="O41" s="91"/>
      <c r="P41" s="91"/>
      <c r="Q41" s="91"/>
      <c r="R41" s="91"/>
      <c r="S41" s="91"/>
      <c r="T41" s="91"/>
    </row>
    <row r="42" spans="2:20" s="9" customFormat="1" x14ac:dyDescent="0.25">
      <c r="B42" s="36"/>
      <c r="C42" s="36"/>
      <c r="D42" s="36"/>
      <c r="E42" s="36"/>
      <c r="F42" s="36"/>
      <c r="G42" s="37"/>
      <c r="H42" s="37"/>
      <c r="I42" s="91"/>
      <c r="J42" s="91"/>
      <c r="K42" s="91"/>
      <c r="L42" s="91"/>
      <c r="M42" s="91"/>
      <c r="N42" s="91"/>
      <c r="O42" s="91"/>
      <c r="P42" s="91"/>
      <c r="Q42" s="91"/>
      <c r="R42" s="91"/>
      <c r="S42" s="91"/>
      <c r="T42" s="91"/>
    </row>
    <row r="43" spans="2:20" s="9" customFormat="1" x14ac:dyDescent="0.25">
      <c r="B43" s="36"/>
      <c r="C43" s="36"/>
      <c r="D43" s="36"/>
      <c r="E43" s="36"/>
      <c r="F43" s="36"/>
      <c r="G43" s="37"/>
      <c r="H43" s="37"/>
      <c r="I43" s="91"/>
      <c r="J43" s="91"/>
      <c r="K43" s="91"/>
      <c r="L43" s="91"/>
      <c r="M43" s="91"/>
      <c r="N43" s="91"/>
      <c r="O43" s="91"/>
      <c r="P43" s="91"/>
      <c r="Q43" s="91"/>
      <c r="R43" s="91"/>
      <c r="S43" s="91"/>
      <c r="T43" s="91"/>
    </row>
    <row r="44" spans="2:20" s="9" customFormat="1" x14ac:dyDescent="0.25">
      <c r="B44" s="36"/>
      <c r="C44" s="36"/>
      <c r="D44" s="36"/>
      <c r="E44" s="36"/>
      <c r="F44" s="36"/>
      <c r="G44" s="37"/>
      <c r="H44" s="37"/>
      <c r="I44" s="91"/>
      <c r="J44" s="91"/>
      <c r="K44" s="91"/>
      <c r="L44" s="91"/>
      <c r="M44" s="91"/>
      <c r="N44" s="91"/>
      <c r="O44" s="91"/>
      <c r="P44" s="91"/>
      <c r="Q44" s="91"/>
      <c r="R44" s="91"/>
      <c r="S44" s="91"/>
      <c r="T44" s="91"/>
    </row>
    <row r="45" spans="2:20" s="9" customFormat="1" x14ac:dyDescent="0.25">
      <c r="B45" s="36"/>
      <c r="C45" s="36"/>
      <c r="D45" s="36"/>
      <c r="E45" s="36"/>
      <c r="F45" s="36"/>
      <c r="G45" s="37"/>
      <c r="H45" s="37"/>
      <c r="I45" s="91"/>
      <c r="J45" s="91"/>
      <c r="K45" s="91"/>
      <c r="L45" s="91"/>
      <c r="M45" s="91"/>
      <c r="N45" s="91"/>
      <c r="O45" s="91"/>
      <c r="P45" s="91"/>
      <c r="Q45" s="91"/>
      <c r="R45" s="91"/>
      <c r="S45" s="91"/>
      <c r="T45" s="91"/>
    </row>
    <row r="46" spans="2:20" s="9" customFormat="1" x14ac:dyDescent="0.25">
      <c r="B46" s="36"/>
      <c r="C46" s="36"/>
      <c r="D46" s="36"/>
      <c r="E46" s="36"/>
      <c r="F46" s="36"/>
      <c r="G46" s="37"/>
      <c r="H46" s="37"/>
      <c r="I46" s="91"/>
      <c r="J46" s="91"/>
      <c r="K46" s="91"/>
      <c r="L46" s="91"/>
      <c r="M46" s="91"/>
      <c r="N46" s="91"/>
      <c r="O46" s="91"/>
      <c r="P46" s="91"/>
      <c r="Q46" s="91"/>
      <c r="R46" s="91"/>
      <c r="S46" s="91"/>
      <c r="T46" s="91"/>
    </row>
    <row r="47" spans="2:20" s="9" customFormat="1" x14ac:dyDescent="0.25">
      <c r="B47" s="36"/>
      <c r="C47" s="36"/>
      <c r="D47" s="36"/>
      <c r="E47" s="36"/>
      <c r="F47" s="36"/>
      <c r="G47" s="37"/>
      <c r="H47" s="37"/>
      <c r="I47" s="91"/>
      <c r="J47" s="91"/>
      <c r="K47" s="91"/>
      <c r="L47" s="91"/>
      <c r="M47" s="91"/>
      <c r="N47" s="91"/>
      <c r="O47" s="91"/>
      <c r="P47" s="91"/>
      <c r="Q47" s="91"/>
      <c r="R47" s="91"/>
      <c r="S47" s="91"/>
      <c r="T47" s="91"/>
    </row>
    <row r="48" spans="2:20" s="9" customFormat="1" x14ac:dyDescent="0.25">
      <c r="B48" s="36"/>
      <c r="C48" s="36"/>
      <c r="D48" s="36"/>
      <c r="E48" s="36"/>
      <c r="F48" s="36"/>
      <c r="G48" s="37"/>
      <c r="H48" s="37"/>
      <c r="I48" s="91"/>
      <c r="J48" s="91"/>
      <c r="K48" s="91"/>
      <c r="L48" s="91"/>
      <c r="M48" s="91"/>
      <c r="N48" s="91"/>
      <c r="O48" s="91"/>
      <c r="P48" s="91"/>
      <c r="Q48" s="91"/>
      <c r="R48" s="91"/>
      <c r="S48" s="91"/>
      <c r="T48" s="91"/>
    </row>
    <row r="49" spans="2:20" s="9" customFormat="1" x14ac:dyDescent="0.25">
      <c r="B49" s="36"/>
      <c r="C49" s="36"/>
      <c r="D49" s="36"/>
      <c r="E49" s="36"/>
      <c r="F49" s="36"/>
      <c r="G49" s="37"/>
      <c r="H49" s="37"/>
      <c r="I49" s="91"/>
      <c r="J49" s="91"/>
      <c r="K49" s="91"/>
      <c r="L49" s="91"/>
      <c r="M49" s="91"/>
      <c r="N49" s="91"/>
      <c r="O49" s="91"/>
      <c r="P49" s="91"/>
      <c r="Q49" s="91"/>
      <c r="R49" s="91"/>
      <c r="S49" s="91"/>
      <c r="T49" s="91"/>
    </row>
    <row r="50" spans="2:20" s="9" customFormat="1" x14ac:dyDescent="0.25">
      <c r="B50" s="36"/>
      <c r="C50" s="36"/>
      <c r="D50" s="36"/>
      <c r="E50" s="36"/>
      <c r="F50" s="36"/>
      <c r="G50" s="37"/>
      <c r="H50" s="37"/>
      <c r="I50" s="91"/>
      <c r="J50" s="91"/>
      <c r="K50" s="91"/>
      <c r="L50" s="91"/>
      <c r="M50" s="91"/>
      <c r="N50" s="91"/>
      <c r="O50" s="91"/>
      <c r="P50" s="91"/>
      <c r="Q50" s="91"/>
      <c r="R50" s="91"/>
      <c r="S50" s="91"/>
      <c r="T50" s="91"/>
    </row>
    <row r="51" spans="2:20" s="9" customFormat="1" x14ac:dyDescent="0.25">
      <c r="B51" s="36"/>
      <c r="C51" s="36"/>
      <c r="D51" s="36"/>
      <c r="E51" s="36"/>
      <c r="F51" s="36"/>
      <c r="G51" s="37"/>
      <c r="H51" s="37"/>
      <c r="I51" s="91"/>
      <c r="J51" s="91"/>
      <c r="K51" s="91"/>
      <c r="L51" s="91"/>
      <c r="M51" s="91"/>
      <c r="N51" s="91"/>
      <c r="O51" s="91"/>
      <c r="P51" s="91"/>
      <c r="Q51" s="91"/>
      <c r="R51" s="91"/>
      <c r="S51" s="91"/>
      <c r="T51" s="91"/>
    </row>
    <row r="52" spans="2:20" s="9" customFormat="1" x14ac:dyDescent="0.25">
      <c r="B52" s="36"/>
      <c r="C52" s="36"/>
      <c r="D52" s="36"/>
      <c r="E52" s="36"/>
      <c r="F52" s="36"/>
      <c r="G52" s="37"/>
      <c r="H52" s="37"/>
      <c r="I52" s="91"/>
      <c r="J52" s="91"/>
      <c r="K52" s="91"/>
      <c r="L52" s="91"/>
      <c r="M52" s="91"/>
      <c r="N52" s="91"/>
      <c r="O52" s="91"/>
      <c r="P52" s="91"/>
      <c r="Q52" s="91"/>
      <c r="R52" s="91"/>
      <c r="S52" s="91"/>
      <c r="T52" s="91"/>
    </row>
    <row r="53" spans="2:20" s="9" customFormat="1" x14ac:dyDescent="0.25">
      <c r="B53" s="36"/>
      <c r="C53" s="36"/>
      <c r="D53" s="36"/>
      <c r="E53" s="36"/>
      <c r="F53" s="36"/>
      <c r="G53" s="37"/>
      <c r="H53" s="37"/>
      <c r="I53" s="91"/>
      <c r="J53" s="91"/>
      <c r="K53" s="91"/>
      <c r="L53" s="91"/>
      <c r="M53" s="91"/>
      <c r="N53" s="91"/>
      <c r="O53" s="91"/>
      <c r="P53" s="91"/>
      <c r="Q53" s="91"/>
      <c r="R53" s="91"/>
      <c r="S53" s="91"/>
      <c r="T53" s="91"/>
    </row>
    <row r="54" spans="2:20" s="9" customFormat="1" x14ac:dyDescent="0.25">
      <c r="B54" s="36"/>
      <c r="C54" s="36"/>
      <c r="D54" s="36"/>
      <c r="E54" s="36"/>
      <c r="F54" s="36"/>
      <c r="G54" s="37"/>
      <c r="H54" s="37"/>
      <c r="I54" s="91"/>
      <c r="J54" s="91"/>
      <c r="K54" s="91"/>
      <c r="L54" s="91"/>
      <c r="M54" s="91"/>
      <c r="N54" s="91"/>
      <c r="O54" s="91"/>
      <c r="P54" s="91"/>
      <c r="Q54" s="91"/>
      <c r="R54" s="91"/>
      <c r="S54" s="91"/>
      <c r="T54" s="91"/>
    </row>
    <row r="55" spans="2:20" s="9" customFormat="1" x14ac:dyDescent="0.25">
      <c r="B55" s="36"/>
      <c r="C55" s="36"/>
      <c r="D55" s="36"/>
      <c r="E55" s="36"/>
      <c r="F55" s="36"/>
      <c r="G55" s="37"/>
      <c r="H55" s="37"/>
      <c r="I55" s="91"/>
      <c r="J55" s="91"/>
      <c r="K55" s="91"/>
      <c r="L55" s="91"/>
      <c r="M55" s="91"/>
      <c r="N55" s="91"/>
      <c r="O55" s="91"/>
      <c r="P55" s="91"/>
      <c r="Q55" s="91"/>
      <c r="R55" s="91"/>
      <c r="S55" s="91"/>
      <c r="T55" s="91"/>
    </row>
    <row r="56" spans="2:20" x14ac:dyDescent="0.2">
      <c r="B56" s="5"/>
      <c r="C56" s="5"/>
      <c r="D56" s="5"/>
      <c r="E56" s="5"/>
      <c r="F56" s="5"/>
      <c r="G56" s="7"/>
      <c r="H56" s="7"/>
    </row>
    <row r="57" spans="2:20" x14ac:dyDescent="0.2">
      <c r="B57" s="5"/>
      <c r="C57" s="5"/>
      <c r="D57" s="5"/>
      <c r="E57" s="5"/>
      <c r="F57" s="5"/>
      <c r="G57" s="7"/>
      <c r="H57" s="7"/>
    </row>
    <row r="58" spans="2:20" x14ac:dyDescent="0.2">
      <c r="B58" s="5"/>
      <c r="C58" s="5"/>
      <c r="D58" s="5"/>
      <c r="E58" s="5"/>
      <c r="F58" s="5"/>
      <c r="G58" s="7"/>
      <c r="H58" s="7"/>
    </row>
    <row r="59" spans="2:20" x14ac:dyDescent="0.2">
      <c r="B59" s="5"/>
      <c r="C59" s="5"/>
      <c r="D59" s="5"/>
      <c r="E59" s="5"/>
      <c r="F59" s="5"/>
      <c r="G59" s="7"/>
      <c r="H59" s="7"/>
    </row>
    <row r="60" spans="2:20" x14ac:dyDescent="0.2">
      <c r="B60" s="5"/>
      <c r="C60" s="5"/>
      <c r="D60" s="5"/>
      <c r="E60" s="5"/>
      <c r="F60" s="5"/>
      <c r="G60" s="7"/>
      <c r="H60" s="7"/>
    </row>
    <row r="61" spans="2:20" x14ac:dyDescent="0.2">
      <c r="B61" s="5"/>
      <c r="C61" s="5"/>
      <c r="D61" s="5"/>
      <c r="E61" s="5"/>
      <c r="F61" s="5"/>
      <c r="G61" s="7"/>
      <c r="H61" s="7"/>
    </row>
    <row r="62" spans="2:20" x14ac:dyDescent="0.2">
      <c r="B62" s="5"/>
      <c r="C62" s="5"/>
      <c r="D62" s="5"/>
      <c r="E62" s="5"/>
      <c r="F62" s="5"/>
      <c r="G62" s="7"/>
      <c r="H62" s="7"/>
    </row>
    <row r="63" spans="2:20" x14ac:dyDescent="0.2">
      <c r="B63" s="5"/>
      <c r="C63" s="5"/>
      <c r="D63" s="5"/>
      <c r="E63" s="5"/>
      <c r="F63" s="5"/>
      <c r="G63" s="7"/>
      <c r="H63" s="7"/>
    </row>
    <row r="64" spans="2:20"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s="88" customFormat="1" x14ac:dyDescent="0.2">
      <c r="B67" s="5"/>
      <c r="C67" s="5"/>
      <c r="D67" s="5"/>
      <c r="E67" s="5"/>
      <c r="F67" s="5"/>
      <c r="G67" s="7"/>
      <c r="H67" s="7"/>
    </row>
    <row r="68" spans="2:8" s="88" customFormat="1" x14ac:dyDescent="0.2">
      <c r="B68" s="5"/>
      <c r="C68" s="5"/>
      <c r="D68" s="5"/>
      <c r="E68" s="5"/>
      <c r="F68" s="5"/>
      <c r="G68" s="7"/>
      <c r="H68" s="7"/>
    </row>
    <row r="69" spans="2:8" s="88" customFormat="1" x14ac:dyDescent="0.2">
      <c r="B69" s="5"/>
      <c r="C69" s="5"/>
      <c r="D69" s="5"/>
      <c r="E69" s="5"/>
      <c r="F69" s="5"/>
      <c r="G69" s="7"/>
      <c r="H69" s="7"/>
    </row>
    <row r="70" spans="2:8" s="88" customFormat="1" x14ac:dyDescent="0.2">
      <c r="B70" s="5"/>
      <c r="C70" s="5"/>
      <c r="D70" s="5"/>
      <c r="E70" s="5"/>
      <c r="F70" s="5"/>
      <c r="G70" s="7"/>
      <c r="H70" s="7"/>
    </row>
    <row r="71" spans="2:8" s="88" customFormat="1" x14ac:dyDescent="0.2">
      <c r="B71" s="5"/>
      <c r="C71" s="5"/>
      <c r="D71" s="5"/>
      <c r="E71" s="5"/>
      <c r="F71" s="5"/>
      <c r="G71" s="7"/>
      <c r="H71" s="7"/>
    </row>
    <row r="72" spans="2:8" s="88" customFormat="1" x14ac:dyDescent="0.2">
      <c r="B72" s="5"/>
      <c r="C72" s="5"/>
      <c r="D72" s="5"/>
      <c r="E72" s="5"/>
      <c r="F72" s="5"/>
      <c r="G72" s="7"/>
      <c r="H72" s="7"/>
    </row>
    <row r="73" spans="2:8" s="88" customFormat="1" x14ac:dyDescent="0.2">
      <c r="B73" s="5"/>
      <c r="C73" s="5"/>
      <c r="D73" s="5"/>
      <c r="E73" s="5"/>
      <c r="F73" s="5"/>
      <c r="G73" s="7"/>
      <c r="H73" s="7"/>
    </row>
    <row r="74" spans="2:8" s="88" customFormat="1" x14ac:dyDescent="0.2">
      <c r="B74" s="5"/>
      <c r="C74" s="5"/>
      <c r="D74" s="5"/>
      <c r="E74" s="5"/>
      <c r="F74" s="5"/>
      <c r="G74" s="7"/>
      <c r="H74" s="7"/>
    </row>
    <row r="75" spans="2:8" s="88" customFormat="1" x14ac:dyDescent="0.2">
      <c r="B75" s="5"/>
      <c r="C75" s="5"/>
      <c r="D75" s="5"/>
      <c r="E75" s="5"/>
      <c r="F75" s="5"/>
      <c r="G75" s="7"/>
      <c r="H75" s="7"/>
    </row>
    <row r="76" spans="2:8" s="88" customFormat="1" x14ac:dyDescent="0.2">
      <c r="B76" s="5"/>
      <c r="C76" s="5"/>
      <c r="D76" s="5"/>
      <c r="E76" s="5"/>
      <c r="F76" s="5"/>
      <c r="G76" s="6"/>
      <c r="H76" s="6"/>
    </row>
  </sheetData>
  <mergeCells count="1">
    <mergeCell ref="E3:F3"/>
  </mergeCells>
  <phoneticPr fontId="32" type="noConversion"/>
  <pageMargins left="0.19685039370078741" right="0.27559055118110237" top="0.43307086614173229" bottom="0.35433070866141736" header="0.31496062992125984" footer="0.31496062992125984"/>
  <pageSetup paperSize="9" scale="80" firstPageNumber="16" orientation="portrait" useFirstPageNumber="1" r:id="rId1"/>
  <headerFooter>
    <oddFooter>&amp;R&amp;"Arial,Regular"&amp;P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B1:T72"/>
  <sheetViews>
    <sheetView view="pageBreakPreview" zoomScale="90" zoomScaleNormal="70" zoomScaleSheetLayoutView="90" workbookViewId="0">
      <selection activeCell="D4" sqref="D4"/>
    </sheetView>
  </sheetViews>
  <sheetFormatPr defaultColWidth="9.140625" defaultRowHeight="14.25" x14ac:dyDescent="0.2"/>
  <cols>
    <col min="1" max="1" width="1.140625" style="6" customWidth="1"/>
    <col min="2" max="2" width="9.7109375" style="6" customWidth="1"/>
    <col min="3" max="3" width="11.85546875" style="6" customWidth="1"/>
    <col min="4" max="4" width="54.7109375" style="6" customWidth="1"/>
    <col min="5" max="5" width="8.85546875" style="6" hidden="1" customWidth="1"/>
    <col min="6" max="6" width="7.7109375" style="6" hidden="1" customWidth="1"/>
    <col min="7" max="7" width="14.28515625" style="6" customWidth="1"/>
    <col min="8" max="8" width="19" style="6" customWidth="1"/>
    <col min="9" max="20" width="9.140625" style="88"/>
    <col min="21" max="16384" width="9.140625" style="6"/>
  </cols>
  <sheetData>
    <row r="1" spans="2:20" ht="18" x14ac:dyDescent="0.25">
      <c r="B1" s="2"/>
      <c r="C1" s="2"/>
      <c r="D1" s="8"/>
      <c r="E1" s="1"/>
      <c r="F1" s="1"/>
      <c r="G1" s="7"/>
    </row>
    <row r="2" spans="2:20" s="12" customFormat="1" ht="18" customHeight="1" x14ac:dyDescent="0.25">
      <c r="B2" s="2" t="str">
        <f>SUMMARY!B2</f>
        <v xml:space="preserve">ECDOH GENERAL ELECTRICAL MV MAINTENANCE AND REPAIR CONTRACT </v>
      </c>
      <c r="D2" s="2"/>
      <c r="E2" s="3"/>
      <c r="F2" s="3"/>
      <c r="G2" s="7"/>
      <c r="I2" s="89"/>
      <c r="J2" s="89"/>
      <c r="K2" s="89"/>
      <c r="L2" s="89"/>
      <c r="M2" s="89"/>
      <c r="N2" s="89"/>
      <c r="O2" s="89"/>
      <c r="P2" s="89"/>
      <c r="Q2" s="89"/>
      <c r="R2" s="89"/>
      <c r="S2" s="89"/>
      <c r="T2" s="89"/>
    </row>
    <row r="3" spans="2:20" ht="15" customHeight="1" x14ac:dyDescent="0.25">
      <c r="B3" s="2" t="str">
        <f>'SCHED 1A-1_NM'!B3</f>
        <v>CONTRACT REF. NO:</v>
      </c>
      <c r="D3" s="2" t="str">
        <f>+SUMMARY!D4</f>
        <v>SCMU3-24/25-0461-HO</v>
      </c>
      <c r="E3" s="368" t="s">
        <v>10</v>
      </c>
      <c r="F3" s="369"/>
      <c r="G3" s="276" t="str">
        <f>'SCHED 2B-1_SB'!G3</f>
        <v>Sarah Baartman</v>
      </c>
    </row>
    <row r="4" spans="2:20" ht="15" customHeight="1" x14ac:dyDescent="0.2">
      <c r="B4" s="2" t="str">
        <f>'SCHED 1A-1_NM'!B4</f>
        <v>ASSET TYPE:</v>
      </c>
      <c r="D4" s="2" t="str">
        <f>'SCHED 1A-1_NM'!D4</f>
        <v>MV INSTALLATIONS</v>
      </c>
      <c r="E4" s="2"/>
      <c r="F4" s="2"/>
      <c r="G4" s="7"/>
    </row>
    <row r="5" spans="2:20" x14ac:dyDescent="0.2">
      <c r="B5" s="2"/>
      <c r="C5" s="2"/>
      <c r="D5" s="2"/>
      <c r="E5" s="2"/>
      <c r="F5" s="2"/>
      <c r="G5" s="7"/>
    </row>
    <row r="6" spans="2:20" s="4" customFormat="1" ht="15" customHeight="1" x14ac:dyDescent="0.2">
      <c r="B6" s="4" t="s">
        <v>669</v>
      </c>
      <c r="D6" s="4" t="s">
        <v>671</v>
      </c>
      <c r="I6" s="90"/>
      <c r="J6" s="90"/>
      <c r="K6" s="90"/>
      <c r="L6" s="90"/>
      <c r="M6" s="90"/>
      <c r="N6" s="90"/>
      <c r="O6" s="90"/>
      <c r="P6" s="90"/>
      <c r="Q6" s="90"/>
      <c r="R6" s="90"/>
      <c r="S6" s="90"/>
      <c r="T6" s="90"/>
    </row>
    <row r="7" spans="2:20" ht="6" customHeight="1" thickBot="1" x14ac:dyDescent="0.25">
      <c r="B7" s="5"/>
      <c r="C7" s="5"/>
      <c r="D7" s="5"/>
      <c r="E7" s="5"/>
      <c r="F7" s="5"/>
      <c r="G7" s="7"/>
    </row>
    <row r="8" spans="2:20" s="9" customFormat="1" ht="39" customHeight="1" thickBot="1" x14ac:dyDescent="0.3">
      <c r="B8" s="11" t="s">
        <v>12</v>
      </c>
      <c r="C8" s="11" t="s">
        <v>6</v>
      </c>
      <c r="D8" s="11" t="s">
        <v>0</v>
      </c>
      <c r="E8" s="11" t="s">
        <v>1</v>
      </c>
      <c r="F8" s="11" t="s">
        <v>4</v>
      </c>
      <c r="G8" s="11" t="s">
        <v>2</v>
      </c>
      <c r="H8" s="11" t="s">
        <v>5</v>
      </c>
      <c r="I8" s="91"/>
      <c r="J8" s="91"/>
      <c r="K8" s="91"/>
      <c r="L8" s="91"/>
      <c r="M8" s="91"/>
      <c r="N8" s="91"/>
      <c r="O8" s="91"/>
      <c r="P8" s="91"/>
      <c r="Q8" s="91"/>
      <c r="R8" s="91"/>
      <c r="S8" s="91"/>
      <c r="T8" s="91"/>
    </row>
    <row r="9" spans="2:20" s="9" customFormat="1" ht="80.45" customHeight="1" x14ac:dyDescent="0.25">
      <c r="B9" s="29" t="s">
        <v>689</v>
      </c>
      <c r="C9" s="29" t="s">
        <v>14</v>
      </c>
      <c r="D9" s="30" t="s">
        <v>670</v>
      </c>
      <c r="E9" s="29"/>
      <c r="F9" s="29"/>
      <c r="G9" s="31"/>
      <c r="H9" s="31"/>
      <c r="I9" s="91"/>
      <c r="J9" s="91"/>
      <c r="K9" s="91"/>
      <c r="L9" s="91"/>
      <c r="M9" s="91"/>
      <c r="N9" s="91"/>
      <c r="O9" s="91"/>
      <c r="P9" s="91"/>
      <c r="Q9" s="91"/>
      <c r="R9" s="91"/>
      <c r="S9" s="91"/>
      <c r="T9" s="91"/>
    </row>
    <row r="10" spans="2:20" s="9" customFormat="1" ht="20.25" customHeight="1" x14ac:dyDescent="0.25">
      <c r="B10" s="19" t="s">
        <v>758</v>
      </c>
      <c r="C10" s="19"/>
      <c r="D10" s="336" t="s">
        <v>621</v>
      </c>
      <c r="E10" s="19"/>
      <c r="F10" s="19"/>
      <c r="G10" s="68"/>
      <c r="H10" s="23"/>
      <c r="I10" s="91"/>
      <c r="J10" s="91"/>
      <c r="K10" s="91"/>
      <c r="L10" s="91"/>
      <c r="M10" s="91"/>
      <c r="N10" s="91"/>
      <c r="O10" s="91"/>
      <c r="P10" s="91"/>
      <c r="Q10" s="91"/>
      <c r="R10" s="91"/>
      <c r="S10" s="91"/>
      <c r="T10" s="91"/>
    </row>
    <row r="11" spans="2:20" s="9" customFormat="1" ht="20.25" customHeight="1" x14ac:dyDescent="0.25">
      <c r="B11" s="19" t="s">
        <v>858</v>
      </c>
      <c r="C11" s="19"/>
      <c r="D11" s="275" t="s">
        <v>833</v>
      </c>
      <c r="E11" s="19" t="s">
        <v>36</v>
      </c>
      <c r="F11" s="19">
        <v>1</v>
      </c>
      <c r="G11" s="68"/>
      <c r="H11" s="23"/>
      <c r="I11" s="91"/>
      <c r="J11" s="91"/>
      <c r="K11" s="91"/>
      <c r="L11" s="91"/>
      <c r="M11" s="91"/>
      <c r="N11" s="91"/>
      <c r="O11" s="91"/>
      <c r="P11" s="91"/>
      <c r="Q11" s="91"/>
      <c r="R11" s="91"/>
      <c r="S11" s="91"/>
      <c r="T11" s="91"/>
    </row>
    <row r="12" spans="2:20" s="9" customFormat="1" ht="20.25" customHeight="1" x14ac:dyDescent="0.25">
      <c r="B12" s="19" t="s">
        <v>859</v>
      </c>
      <c r="C12" s="19"/>
      <c r="D12" s="275" t="s">
        <v>834</v>
      </c>
      <c r="E12" s="19" t="s">
        <v>36</v>
      </c>
      <c r="F12" s="19">
        <v>4</v>
      </c>
      <c r="G12" s="68"/>
      <c r="H12" s="23"/>
      <c r="I12" s="91"/>
      <c r="J12" s="91"/>
      <c r="K12" s="91"/>
      <c r="L12" s="91"/>
      <c r="M12" s="91"/>
      <c r="N12" s="91"/>
      <c r="O12" s="91"/>
      <c r="P12" s="91"/>
      <c r="Q12" s="91"/>
      <c r="R12" s="91"/>
      <c r="S12" s="91"/>
      <c r="T12" s="91"/>
    </row>
    <row r="13" spans="2:20" s="9" customFormat="1" ht="20.25" customHeight="1" x14ac:dyDescent="0.25">
      <c r="B13" s="19" t="s">
        <v>860</v>
      </c>
      <c r="C13" s="19"/>
      <c r="D13" s="275" t="s">
        <v>839</v>
      </c>
      <c r="E13" s="19" t="s">
        <v>36</v>
      </c>
      <c r="F13" s="19">
        <v>6</v>
      </c>
      <c r="G13" s="68"/>
      <c r="H13" s="23"/>
      <c r="I13" s="91"/>
      <c r="J13" s="91"/>
      <c r="K13" s="91"/>
      <c r="L13" s="91"/>
      <c r="M13" s="91"/>
      <c r="N13" s="91"/>
      <c r="O13" s="91"/>
      <c r="P13" s="91"/>
      <c r="Q13" s="91"/>
      <c r="R13" s="91"/>
      <c r="S13" s="91"/>
      <c r="T13" s="91"/>
    </row>
    <row r="14" spans="2:20" s="9" customFormat="1" ht="20.25" customHeight="1" x14ac:dyDescent="0.25">
      <c r="B14" s="19" t="s">
        <v>861</v>
      </c>
      <c r="C14" s="19"/>
      <c r="D14" s="275" t="s">
        <v>838</v>
      </c>
      <c r="E14" s="19" t="s">
        <v>36</v>
      </c>
      <c r="F14" s="19">
        <v>4</v>
      </c>
      <c r="G14" s="68"/>
      <c r="H14" s="23"/>
      <c r="I14" s="91"/>
      <c r="J14" s="91"/>
      <c r="K14" s="91"/>
      <c r="L14" s="91"/>
      <c r="M14" s="91"/>
      <c r="N14" s="91"/>
      <c r="O14" s="91"/>
      <c r="P14" s="91"/>
      <c r="Q14" s="91"/>
      <c r="R14" s="91"/>
      <c r="S14" s="91"/>
      <c r="T14" s="91"/>
    </row>
    <row r="15" spans="2:20" s="9" customFormat="1" ht="20.25" customHeight="1" x14ac:dyDescent="0.25">
      <c r="B15" s="19" t="s">
        <v>862</v>
      </c>
      <c r="C15" s="19"/>
      <c r="D15" s="275" t="s">
        <v>835</v>
      </c>
      <c r="E15" s="19" t="s">
        <v>36</v>
      </c>
      <c r="F15" s="19">
        <v>2</v>
      </c>
      <c r="G15" s="68"/>
      <c r="H15" s="23"/>
      <c r="I15" s="91"/>
      <c r="J15" s="91"/>
      <c r="K15" s="91"/>
      <c r="L15" s="91"/>
      <c r="M15" s="91"/>
      <c r="N15" s="91"/>
      <c r="O15" s="91"/>
      <c r="P15" s="91"/>
      <c r="Q15" s="91"/>
      <c r="R15" s="91"/>
      <c r="S15" s="91"/>
      <c r="T15" s="91"/>
    </row>
    <row r="16" spans="2:20" s="9" customFormat="1" ht="20.25" customHeight="1" x14ac:dyDescent="0.25">
      <c r="B16" s="19" t="s">
        <v>759</v>
      </c>
      <c r="C16" s="19"/>
      <c r="D16" s="336" t="s">
        <v>622</v>
      </c>
      <c r="E16" s="19"/>
      <c r="F16" s="19"/>
      <c r="G16" s="68"/>
      <c r="H16" s="23"/>
      <c r="I16" s="91"/>
      <c r="J16" s="91"/>
      <c r="K16" s="91"/>
      <c r="L16" s="91"/>
      <c r="M16" s="91"/>
      <c r="N16" s="91"/>
      <c r="O16" s="91"/>
      <c r="P16" s="91"/>
      <c r="Q16" s="91"/>
      <c r="R16" s="91"/>
      <c r="S16" s="91"/>
      <c r="T16" s="91"/>
    </row>
    <row r="17" spans="2:20" s="9" customFormat="1" ht="20.25" customHeight="1" x14ac:dyDescent="0.25">
      <c r="B17" s="19" t="s">
        <v>863</v>
      </c>
      <c r="C17" s="19"/>
      <c r="D17" s="275" t="s">
        <v>836</v>
      </c>
      <c r="E17" s="19" t="s">
        <v>36</v>
      </c>
      <c r="F17" s="19">
        <v>1</v>
      </c>
      <c r="G17" s="68"/>
      <c r="H17" s="23"/>
      <c r="I17" s="91"/>
      <c r="J17" s="91"/>
      <c r="K17" s="91"/>
      <c r="L17" s="91"/>
      <c r="M17" s="91"/>
      <c r="N17" s="91"/>
      <c r="O17" s="91"/>
      <c r="P17" s="91"/>
      <c r="Q17" s="91"/>
      <c r="R17" s="91"/>
      <c r="S17" s="91"/>
      <c r="T17" s="91"/>
    </row>
    <row r="18" spans="2:20" s="9" customFormat="1" ht="20.25" customHeight="1" x14ac:dyDescent="0.25">
      <c r="B18" s="19" t="s">
        <v>847</v>
      </c>
      <c r="C18" s="19"/>
      <c r="D18" s="275" t="s">
        <v>840</v>
      </c>
      <c r="E18" s="19" t="s">
        <v>36</v>
      </c>
      <c r="F18" s="19">
        <v>2</v>
      </c>
      <c r="G18" s="68"/>
      <c r="H18" s="23"/>
      <c r="I18" s="91"/>
      <c r="J18" s="91"/>
      <c r="K18" s="91"/>
      <c r="L18" s="91"/>
      <c r="M18" s="91"/>
      <c r="N18" s="91"/>
      <c r="O18" s="91"/>
      <c r="P18" s="91"/>
      <c r="Q18" s="91"/>
      <c r="R18" s="91"/>
      <c r="S18" s="91"/>
      <c r="T18" s="91"/>
    </row>
    <row r="19" spans="2:20" s="9" customFormat="1" ht="20.25" customHeight="1" x14ac:dyDescent="0.25">
      <c r="B19" s="19" t="s">
        <v>865</v>
      </c>
      <c r="C19" s="19"/>
      <c r="D19" s="275" t="s">
        <v>837</v>
      </c>
      <c r="E19" s="19" t="s">
        <v>36</v>
      </c>
      <c r="F19" s="19">
        <v>1</v>
      </c>
      <c r="G19" s="68"/>
      <c r="H19" s="23"/>
      <c r="I19" s="91"/>
      <c r="J19" s="91"/>
      <c r="K19" s="91"/>
      <c r="L19" s="91"/>
      <c r="M19" s="91"/>
      <c r="N19" s="91"/>
      <c r="O19" s="91"/>
      <c r="P19" s="91"/>
      <c r="Q19" s="91"/>
      <c r="R19" s="91"/>
      <c r="S19" s="91"/>
      <c r="T19" s="91"/>
    </row>
    <row r="20" spans="2:20" s="9" customFormat="1" ht="20.25" customHeight="1" x14ac:dyDescent="0.25">
      <c r="B20" s="19" t="s">
        <v>864</v>
      </c>
      <c r="C20" s="19"/>
      <c r="D20" s="275" t="s">
        <v>839</v>
      </c>
      <c r="E20" s="19" t="s">
        <v>36</v>
      </c>
      <c r="F20" s="19">
        <v>4</v>
      </c>
      <c r="G20" s="68"/>
      <c r="H20" s="23"/>
      <c r="I20" s="91"/>
      <c r="J20" s="91"/>
      <c r="K20" s="91"/>
      <c r="L20" s="91"/>
      <c r="M20" s="91"/>
      <c r="N20" s="91"/>
      <c r="O20" s="91"/>
      <c r="P20" s="91"/>
      <c r="Q20" s="91"/>
      <c r="R20" s="91"/>
      <c r="S20" s="91"/>
      <c r="T20" s="91"/>
    </row>
    <row r="21" spans="2:20" s="9" customFormat="1" ht="20.25" customHeight="1" x14ac:dyDescent="0.25">
      <c r="B21" s="19" t="s">
        <v>866</v>
      </c>
      <c r="C21" s="19"/>
      <c r="D21" s="275" t="s">
        <v>835</v>
      </c>
      <c r="E21" s="19" t="s">
        <v>36</v>
      </c>
      <c r="F21" s="19">
        <v>2</v>
      </c>
      <c r="G21" s="68"/>
      <c r="H21" s="23"/>
      <c r="I21" s="91"/>
      <c r="J21" s="91"/>
      <c r="K21" s="91"/>
      <c r="L21" s="91"/>
      <c r="M21" s="91"/>
      <c r="N21" s="91"/>
      <c r="O21" s="91"/>
      <c r="P21" s="91"/>
      <c r="Q21" s="91"/>
      <c r="R21" s="91"/>
      <c r="S21" s="91"/>
      <c r="T21" s="91"/>
    </row>
    <row r="22" spans="2:20" s="9" customFormat="1" ht="20.25" customHeight="1" x14ac:dyDescent="0.25">
      <c r="B22" s="19" t="s">
        <v>760</v>
      </c>
      <c r="C22" s="19"/>
      <c r="D22" s="336" t="s">
        <v>623</v>
      </c>
      <c r="E22" s="19"/>
      <c r="F22" s="19"/>
      <c r="G22" s="68"/>
      <c r="H22" s="23"/>
      <c r="I22" s="91"/>
      <c r="J22" s="91"/>
      <c r="K22" s="91"/>
      <c r="L22" s="91"/>
      <c r="M22" s="91"/>
      <c r="N22" s="91"/>
      <c r="O22" s="91"/>
      <c r="P22" s="91"/>
      <c r="Q22" s="91"/>
      <c r="R22" s="91"/>
      <c r="S22" s="91"/>
      <c r="T22" s="91"/>
    </row>
    <row r="23" spans="2:20" s="9" customFormat="1" ht="20.25" customHeight="1" x14ac:dyDescent="0.25">
      <c r="B23" s="19" t="s">
        <v>867</v>
      </c>
      <c r="C23" s="19"/>
      <c r="D23" s="275" t="s">
        <v>836</v>
      </c>
      <c r="E23" s="19" t="s">
        <v>36</v>
      </c>
      <c r="F23" s="19">
        <v>2</v>
      </c>
      <c r="G23" s="68"/>
      <c r="H23" s="23"/>
      <c r="I23" s="91"/>
      <c r="J23" s="91"/>
      <c r="K23" s="91"/>
      <c r="L23" s="91"/>
      <c r="M23" s="91"/>
      <c r="N23" s="91"/>
      <c r="O23" s="91"/>
      <c r="P23" s="91"/>
      <c r="Q23" s="91"/>
      <c r="R23" s="91"/>
      <c r="S23" s="91"/>
      <c r="T23" s="91"/>
    </row>
    <row r="24" spans="2:20" s="9" customFormat="1" ht="20.25" customHeight="1" x14ac:dyDescent="0.25">
      <c r="B24" s="19" t="s">
        <v>868</v>
      </c>
      <c r="C24" s="19"/>
      <c r="D24" s="275" t="s">
        <v>837</v>
      </c>
      <c r="E24" s="19" t="s">
        <v>36</v>
      </c>
      <c r="F24" s="19">
        <v>1</v>
      </c>
      <c r="G24" s="68"/>
      <c r="H24" s="23"/>
      <c r="I24" s="91"/>
      <c r="J24" s="91"/>
      <c r="K24" s="91"/>
      <c r="L24" s="91"/>
      <c r="M24" s="91"/>
      <c r="N24" s="91"/>
      <c r="O24" s="91"/>
      <c r="P24" s="91"/>
      <c r="Q24" s="91"/>
      <c r="R24" s="91"/>
      <c r="S24" s="91"/>
      <c r="T24" s="91"/>
    </row>
    <row r="25" spans="2:20" s="9" customFormat="1" ht="20.25" customHeight="1" x14ac:dyDescent="0.25">
      <c r="B25" s="19" t="s">
        <v>869</v>
      </c>
      <c r="C25" s="19"/>
      <c r="D25" s="275" t="s">
        <v>839</v>
      </c>
      <c r="E25" s="19" t="s">
        <v>36</v>
      </c>
      <c r="F25" s="19">
        <v>4</v>
      </c>
      <c r="G25" s="68"/>
      <c r="H25" s="23"/>
      <c r="I25" s="91"/>
      <c r="J25" s="91"/>
      <c r="K25" s="91"/>
      <c r="L25" s="91"/>
      <c r="M25" s="91"/>
      <c r="N25" s="91"/>
      <c r="O25" s="91"/>
      <c r="P25" s="91"/>
      <c r="Q25" s="91"/>
      <c r="R25" s="91"/>
      <c r="S25" s="91"/>
      <c r="T25" s="91"/>
    </row>
    <row r="26" spans="2:20" s="9" customFormat="1" ht="20.25" customHeight="1" x14ac:dyDescent="0.25">
      <c r="B26" s="19" t="s">
        <v>870</v>
      </c>
      <c r="C26" s="19"/>
      <c r="D26" s="275" t="s">
        <v>835</v>
      </c>
      <c r="E26" s="19" t="s">
        <v>36</v>
      </c>
      <c r="F26" s="19">
        <v>2</v>
      </c>
      <c r="G26" s="68"/>
      <c r="H26" s="23"/>
      <c r="I26" s="91"/>
      <c r="J26" s="91"/>
      <c r="K26" s="91"/>
      <c r="L26" s="91"/>
      <c r="M26" s="91"/>
      <c r="N26" s="91"/>
      <c r="O26" s="91"/>
      <c r="P26" s="91"/>
      <c r="Q26" s="91"/>
      <c r="R26" s="91"/>
      <c r="S26" s="91"/>
      <c r="T26" s="91"/>
    </row>
    <row r="27" spans="2:20" s="9" customFormat="1" ht="20.25" customHeight="1" x14ac:dyDescent="0.25">
      <c r="B27" s="19" t="s">
        <v>761</v>
      </c>
      <c r="C27" s="19"/>
      <c r="D27" s="336" t="s">
        <v>698</v>
      </c>
      <c r="E27" s="19"/>
      <c r="F27" s="19"/>
      <c r="G27" s="68"/>
      <c r="H27" s="23"/>
      <c r="I27" s="91"/>
      <c r="J27" s="91"/>
      <c r="K27" s="91"/>
      <c r="L27" s="91"/>
      <c r="M27" s="91"/>
      <c r="N27" s="91"/>
      <c r="O27" s="91"/>
      <c r="P27" s="91"/>
      <c r="Q27" s="91"/>
      <c r="R27" s="91"/>
      <c r="S27" s="91"/>
      <c r="T27" s="91"/>
    </row>
    <row r="28" spans="2:20" s="9" customFormat="1" ht="20.25" customHeight="1" x14ac:dyDescent="0.25">
      <c r="B28" s="19" t="s">
        <v>871</v>
      </c>
      <c r="C28" s="19"/>
      <c r="D28" s="275" t="s">
        <v>833</v>
      </c>
      <c r="E28" s="19" t="s">
        <v>36</v>
      </c>
      <c r="F28" s="19">
        <v>2</v>
      </c>
      <c r="G28" s="68"/>
      <c r="H28" s="23"/>
      <c r="I28" s="91"/>
      <c r="J28" s="91"/>
      <c r="K28" s="91"/>
      <c r="L28" s="91"/>
      <c r="M28" s="91"/>
      <c r="N28" s="91"/>
      <c r="O28" s="91"/>
      <c r="P28" s="91"/>
      <c r="Q28" s="91"/>
      <c r="R28" s="91"/>
      <c r="S28" s="91"/>
      <c r="T28" s="91"/>
    </row>
    <row r="29" spans="2:20" s="9" customFormat="1" ht="8.25" customHeight="1" thickBot="1" x14ac:dyDescent="0.3">
      <c r="B29" s="33"/>
      <c r="C29" s="33"/>
      <c r="D29" s="34"/>
      <c r="E29" s="33"/>
      <c r="F29" s="33"/>
      <c r="G29" s="35"/>
      <c r="H29" s="35"/>
      <c r="I29" s="91"/>
      <c r="J29" s="91"/>
      <c r="K29" s="91"/>
      <c r="L29" s="91"/>
      <c r="M29" s="91"/>
      <c r="N29" s="91"/>
      <c r="O29" s="91"/>
      <c r="P29" s="91"/>
      <c r="Q29" s="91"/>
      <c r="R29" s="91"/>
      <c r="S29" s="91"/>
      <c r="T29" s="91"/>
    </row>
    <row r="30" spans="2:20" s="9" customFormat="1" ht="20.25" customHeight="1" thickBot="1" x14ac:dyDescent="0.3">
      <c r="B30" s="26" t="s">
        <v>7</v>
      </c>
      <c r="C30" s="26"/>
      <c r="D30" s="26"/>
      <c r="E30" s="26"/>
      <c r="F30" s="26"/>
      <c r="G30" s="27"/>
      <c r="H30" s="92"/>
      <c r="I30" s="91"/>
      <c r="J30" s="91"/>
      <c r="K30" s="91"/>
      <c r="L30" s="91"/>
      <c r="M30" s="91"/>
      <c r="N30" s="91"/>
      <c r="O30" s="91"/>
      <c r="P30" s="91"/>
      <c r="Q30" s="91"/>
      <c r="R30" s="91"/>
      <c r="S30" s="91"/>
      <c r="T30" s="91"/>
    </row>
    <row r="31" spans="2:20" s="9" customFormat="1" x14ac:dyDescent="0.25">
      <c r="B31" s="36"/>
      <c r="C31" s="36"/>
      <c r="D31" s="36"/>
      <c r="E31" s="36"/>
      <c r="F31" s="36"/>
      <c r="G31" s="37"/>
      <c r="H31" s="37"/>
      <c r="I31" s="91"/>
      <c r="J31" s="91"/>
      <c r="K31" s="91"/>
      <c r="L31" s="91"/>
      <c r="M31" s="91"/>
      <c r="N31" s="91"/>
      <c r="O31" s="91"/>
      <c r="P31" s="91"/>
      <c r="Q31" s="91"/>
      <c r="R31" s="91"/>
      <c r="S31" s="91"/>
      <c r="T31" s="91"/>
    </row>
    <row r="32" spans="2:20" s="9" customFormat="1" x14ac:dyDescent="0.25">
      <c r="B32" s="36"/>
      <c r="C32" s="36"/>
      <c r="D32" s="36"/>
      <c r="E32" s="36"/>
      <c r="F32" s="36"/>
      <c r="G32" s="37"/>
      <c r="H32" s="37"/>
      <c r="I32" s="91"/>
      <c r="J32" s="91"/>
      <c r="K32" s="91"/>
      <c r="L32" s="91"/>
      <c r="M32" s="91"/>
      <c r="N32" s="91"/>
      <c r="O32" s="91"/>
      <c r="P32" s="91"/>
      <c r="Q32" s="91"/>
      <c r="R32" s="91"/>
      <c r="S32" s="91"/>
      <c r="T32" s="91"/>
    </row>
    <row r="33" spans="2:20" s="9" customFormat="1" x14ac:dyDescent="0.25">
      <c r="B33" s="36"/>
      <c r="C33" s="36"/>
      <c r="D33" s="36"/>
      <c r="E33" s="36"/>
      <c r="F33" s="36"/>
      <c r="G33" s="37"/>
      <c r="H33" s="37"/>
      <c r="I33" s="91"/>
      <c r="J33" s="91"/>
      <c r="K33" s="91"/>
      <c r="L33" s="91"/>
      <c r="M33" s="91"/>
      <c r="N33" s="91"/>
      <c r="O33" s="91"/>
      <c r="P33" s="91"/>
      <c r="Q33" s="91"/>
      <c r="R33" s="91"/>
      <c r="S33" s="91"/>
      <c r="T33" s="91"/>
    </row>
    <row r="34" spans="2:20" s="9" customFormat="1" x14ac:dyDescent="0.25">
      <c r="B34" s="36"/>
      <c r="C34" s="36"/>
      <c r="D34" s="36"/>
      <c r="E34" s="36"/>
      <c r="F34" s="36"/>
      <c r="G34" s="37"/>
      <c r="H34" s="37"/>
      <c r="I34" s="91"/>
      <c r="J34" s="91"/>
      <c r="K34" s="91"/>
      <c r="L34" s="91"/>
      <c r="M34" s="91"/>
      <c r="N34" s="91"/>
      <c r="O34" s="91"/>
      <c r="P34" s="91"/>
      <c r="Q34" s="91"/>
      <c r="R34" s="91"/>
      <c r="S34" s="91"/>
      <c r="T34" s="91"/>
    </row>
    <row r="35" spans="2:20" s="9" customFormat="1" x14ac:dyDescent="0.25">
      <c r="B35" s="36"/>
      <c r="C35" s="36"/>
      <c r="D35" s="36"/>
      <c r="E35" s="36"/>
      <c r="F35" s="36"/>
      <c r="G35" s="37"/>
      <c r="H35" s="37"/>
      <c r="I35" s="91"/>
      <c r="J35" s="91"/>
      <c r="K35" s="91"/>
      <c r="L35" s="91"/>
      <c r="M35" s="91"/>
      <c r="N35" s="91"/>
      <c r="O35" s="91"/>
      <c r="P35" s="91"/>
      <c r="Q35" s="91"/>
      <c r="R35" s="91"/>
      <c r="S35" s="91"/>
      <c r="T35" s="91"/>
    </row>
    <row r="36" spans="2:20" s="9" customFormat="1" x14ac:dyDescent="0.25">
      <c r="B36" s="36"/>
      <c r="C36" s="36"/>
      <c r="D36" s="36"/>
      <c r="E36" s="36"/>
      <c r="F36" s="36"/>
      <c r="G36" s="37"/>
      <c r="H36" s="37"/>
      <c r="I36" s="91"/>
      <c r="J36" s="91"/>
      <c r="K36" s="91"/>
      <c r="L36" s="91"/>
      <c r="M36" s="91"/>
      <c r="N36" s="91"/>
      <c r="O36" s="91"/>
      <c r="P36" s="91"/>
      <c r="Q36" s="91"/>
      <c r="R36" s="91"/>
      <c r="S36" s="91"/>
      <c r="T36" s="91"/>
    </row>
    <row r="37" spans="2:20" s="9" customFormat="1" x14ac:dyDescent="0.25">
      <c r="B37" s="36"/>
      <c r="C37" s="36"/>
      <c r="D37" s="36"/>
      <c r="E37" s="36"/>
      <c r="F37" s="36"/>
      <c r="G37" s="37"/>
      <c r="H37" s="37"/>
      <c r="I37" s="91"/>
      <c r="J37" s="91"/>
      <c r="K37" s="91"/>
      <c r="L37" s="91"/>
      <c r="M37" s="91"/>
      <c r="N37" s="91"/>
      <c r="O37" s="91"/>
      <c r="P37" s="91"/>
      <c r="Q37" s="91"/>
      <c r="R37" s="91"/>
      <c r="S37" s="91"/>
      <c r="T37" s="91"/>
    </row>
    <row r="38" spans="2:20" s="9" customFormat="1" x14ac:dyDescent="0.25">
      <c r="B38" s="36"/>
      <c r="C38" s="36"/>
      <c r="D38" s="36"/>
      <c r="E38" s="36"/>
      <c r="F38" s="36"/>
      <c r="G38" s="37"/>
      <c r="H38" s="37"/>
      <c r="I38" s="91"/>
      <c r="J38" s="91"/>
      <c r="K38" s="91"/>
      <c r="L38" s="91"/>
      <c r="M38" s="91"/>
      <c r="N38" s="91"/>
      <c r="O38" s="91"/>
      <c r="P38" s="91"/>
      <c r="Q38" s="91"/>
      <c r="R38" s="91"/>
      <c r="S38" s="91"/>
      <c r="T38" s="91"/>
    </row>
    <row r="39" spans="2:20" s="9" customFormat="1" x14ac:dyDescent="0.25">
      <c r="B39" s="36"/>
      <c r="C39" s="36"/>
      <c r="D39" s="36"/>
      <c r="E39" s="36"/>
      <c r="F39" s="36"/>
      <c r="G39" s="37"/>
      <c r="H39" s="37"/>
      <c r="I39" s="91"/>
      <c r="J39" s="91"/>
      <c r="K39" s="91"/>
      <c r="L39" s="91"/>
      <c r="M39" s="91"/>
      <c r="N39" s="91"/>
      <c r="O39" s="91"/>
      <c r="P39" s="91"/>
      <c r="Q39" s="91"/>
      <c r="R39" s="91"/>
      <c r="S39" s="91"/>
      <c r="T39" s="91"/>
    </row>
    <row r="40" spans="2:20" s="9" customFormat="1" x14ac:dyDescent="0.25">
      <c r="B40" s="36"/>
      <c r="C40" s="36"/>
      <c r="D40" s="36"/>
      <c r="E40" s="36"/>
      <c r="F40" s="36"/>
      <c r="G40" s="37"/>
      <c r="H40" s="37"/>
      <c r="I40" s="91"/>
      <c r="J40" s="91"/>
      <c r="K40" s="91"/>
      <c r="L40" s="91"/>
      <c r="M40" s="91"/>
      <c r="N40" s="91"/>
      <c r="O40" s="91"/>
      <c r="P40" s="91"/>
      <c r="Q40" s="91"/>
      <c r="R40" s="91"/>
      <c r="S40" s="91"/>
      <c r="T40" s="91"/>
    </row>
    <row r="41" spans="2:20" s="9" customFormat="1" x14ac:dyDescent="0.25">
      <c r="B41" s="36"/>
      <c r="C41" s="36"/>
      <c r="D41" s="36"/>
      <c r="E41" s="36"/>
      <c r="F41" s="36"/>
      <c r="G41" s="37"/>
      <c r="H41" s="37"/>
      <c r="I41" s="91"/>
      <c r="J41" s="91"/>
      <c r="K41" s="91"/>
      <c r="L41" s="91"/>
      <c r="M41" s="91"/>
      <c r="N41" s="91"/>
      <c r="O41" s="91"/>
      <c r="P41" s="91"/>
      <c r="Q41" s="91"/>
      <c r="R41" s="91"/>
      <c r="S41" s="91"/>
      <c r="T41" s="91"/>
    </row>
    <row r="42" spans="2:20" s="9" customFormat="1" x14ac:dyDescent="0.25">
      <c r="B42" s="36"/>
      <c r="C42" s="36"/>
      <c r="D42" s="36"/>
      <c r="E42" s="36"/>
      <c r="F42" s="36"/>
      <c r="G42" s="37"/>
      <c r="H42" s="37"/>
      <c r="I42" s="91"/>
      <c r="J42" s="91"/>
      <c r="K42" s="91"/>
      <c r="L42" s="91"/>
      <c r="M42" s="91"/>
      <c r="N42" s="91"/>
      <c r="O42" s="91"/>
      <c r="P42" s="91"/>
      <c r="Q42" s="91"/>
      <c r="R42" s="91"/>
      <c r="S42" s="91"/>
      <c r="T42" s="91"/>
    </row>
    <row r="43" spans="2:20" s="9" customFormat="1" x14ac:dyDescent="0.25">
      <c r="B43" s="36"/>
      <c r="C43" s="36"/>
      <c r="D43" s="36"/>
      <c r="E43" s="36"/>
      <c r="F43" s="36"/>
      <c r="G43" s="37"/>
      <c r="H43" s="37"/>
      <c r="I43" s="91"/>
      <c r="J43" s="91"/>
      <c r="K43" s="91"/>
      <c r="L43" s="91"/>
      <c r="M43" s="91"/>
      <c r="N43" s="91"/>
      <c r="O43" s="91"/>
      <c r="P43" s="91"/>
      <c r="Q43" s="91"/>
      <c r="R43" s="91"/>
      <c r="S43" s="91"/>
      <c r="T43" s="91"/>
    </row>
    <row r="44" spans="2:20" s="9" customFormat="1" x14ac:dyDescent="0.25">
      <c r="B44" s="36"/>
      <c r="C44" s="36"/>
      <c r="D44" s="36"/>
      <c r="E44" s="36"/>
      <c r="F44" s="36"/>
      <c r="G44" s="37"/>
      <c r="H44" s="37"/>
      <c r="I44" s="91"/>
      <c r="J44" s="91"/>
      <c r="K44" s="91"/>
      <c r="L44" s="91"/>
      <c r="M44" s="91"/>
      <c r="N44" s="91"/>
      <c r="O44" s="91"/>
      <c r="P44" s="91"/>
      <c r="Q44" s="91"/>
      <c r="R44" s="91"/>
      <c r="S44" s="91"/>
      <c r="T44" s="91"/>
    </row>
    <row r="45" spans="2:20" s="9" customFormat="1" x14ac:dyDescent="0.25">
      <c r="B45" s="36"/>
      <c r="C45" s="36"/>
      <c r="D45" s="36"/>
      <c r="E45" s="36"/>
      <c r="F45" s="36"/>
      <c r="G45" s="37"/>
      <c r="H45" s="37"/>
      <c r="I45" s="91"/>
      <c r="J45" s="91"/>
      <c r="K45" s="91"/>
      <c r="L45" s="91"/>
      <c r="M45" s="91"/>
      <c r="N45" s="91"/>
      <c r="O45" s="91"/>
      <c r="P45" s="91"/>
      <c r="Q45" s="91"/>
      <c r="R45" s="91"/>
      <c r="S45" s="91"/>
      <c r="T45" s="91"/>
    </row>
    <row r="46" spans="2:20" s="9" customFormat="1" x14ac:dyDescent="0.25">
      <c r="B46" s="36"/>
      <c r="C46" s="36"/>
      <c r="D46" s="36"/>
      <c r="E46" s="36"/>
      <c r="F46" s="36"/>
      <c r="G46" s="37"/>
      <c r="H46" s="37"/>
      <c r="I46" s="91"/>
      <c r="J46" s="91"/>
      <c r="K46" s="91"/>
      <c r="L46" s="91"/>
      <c r="M46" s="91"/>
      <c r="N46" s="91"/>
      <c r="O46" s="91"/>
      <c r="P46" s="91"/>
      <c r="Q46" s="91"/>
      <c r="R46" s="91"/>
      <c r="S46" s="91"/>
      <c r="T46" s="91"/>
    </row>
    <row r="47" spans="2:20" s="9" customFormat="1" x14ac:dyDescent="0.25">
      <c r="B47" s="36"/>
      <c r="C47" s="36"/>
      <c r="D47" s="36"/>
      <c r="E47" s="36"/>
      <c r="F47" s="36"/>
      <c r="G47" s="37"/>
      <c r="H47" s="37"/>
      <c r="I47" s="91"/>
      <c r="J47" s="91"/>
      <c r="K47" s="91"/>
      <c r="L47" s="91"/>
      <c r="M47" s="91"/>
      <c r="N47" s="91"/>
      <c r="O47" s="91"/>
      <c r="P47" s="91"/>
      <c r="Q47" s="91"/>
      <c r="R47" s="91"/>
      <c r="S47" s="91"/>
      <c r="T47" s="91"/>
    </row>
    <row r="48" spans="2:20" s="9" customFormat="1" x14ac:dyDescent="0.25">
      <c r="B48" s="36"/>
      <c r="C48" s="36"/>
      <c r="D48" s="36"/>
      <c r="E48" s="36"/>
      <c r="F48" s="36"/>
      <c r="G48" s="37"/>
      <c r="H48" s="37"/>
      <c r="I48" s="91"/>
      <c r="J48" s="91"/>
      <c r="K48" s="91"/>
      <c r="L48" s="91"/>
      <c r="M48" s="91"/>
      <c r="N48" s="91"/>
      <c r="O48" s="91"/>
      <c r="P48" s="91"/>
      <c r="Q48" s="91"/>
      <c r="R48" s="91"/>
      <c r="S48" s="91"/>
      <c r="T48" s="91"/>
    </row>
    <row r="49" spans="2:20" s="9" customFormat="1" x14ac:dyDescent="0.25">
      <c r="B49" s="36"/>
      <c r="C49" s="36"/>
      <c r="D49" s="36"/>
      <c r="E49" s="36"/>
      <c r="F49" s="36"/>
      <c r="G49" s="37"/>
      <c r="H49" s="37"/>
      <c r="I49" s="91"/>
      <c r="J49" s="91"/>
      <c r="K49" s="91"/>
      <c r="L49" s="91"/>
      <c r="M49" s="91"/>
      <c r="N49" s="91"/>
      <c r="O49" s="91"/>
      <c r="P49" s="91"/>
      <c r="Q49" s="91"/>
      <c r="R49" s="91"/>
      <c r="S49" s="91"/>
      <c r="T49" s="91"/>
    </row>
    <row r="50" spans="2:20" s="9" customFormat="1" x14ac:dyDescent="0.25">
      <c r="B50" s="36"/>
      <c r="C50" s="36"/>
      <c r="D50" s="36"/>
      <c r="E50" s="36"/>
      <c r="F50" s="36"/>
      <c r="G50" s="37"/>
      <c r="H50" s="37"/>
      <c r="I50" s="91"/>
      <c r="J50" s="91"/>
      <c r="K50" s="91"/>
      <c r="L50" s="91"/>
      <c r="M50" s="91"/>
      <c r="N50" s="91"/>
      <c r="O50" s="91"/>
      <c r="P50" s="91"/>
      <c r="Q50" s="91"/>
      <c r="R50" s="91"/>
      <c r="S50" s="91"/>
      <c r="T50" s="91"/>
    </row>
    <row r="51" spans="2:20" s="9" customFormat="1" x14ac:dyDescent="0.25">
      <c r="B51" s="36"/>
      <c r="C51" s="36"/>
      <c r="D51" s="36"/>
      <c r="E51" s="36"/>
      <c r="F51" s="36"/>
      <c r="G51" s="37"/>
      <c r="H51" s="37"/>
      <c r="I51" s="91"/>
      <c r="J51" s="91"/>
      <c r="K51" s="91"/>
      <c r="L51" s="91"/>
      <c r="M51" s="91"/>
      <c r="N51" s="91"/>
      <c r="O51" s="91"/>
      <c r="P51" s="91"/>
      <c r="Q51" s="91"/>
      <c r="R51" s="91"/>
      <c r="S51" s="91"/>
      <c r="T51" s="91"/>
    </row>
    <row r="52" spans="2:20" x14ac:dyDescent="0.2">
      <c r="B52" s="5"/>
      <c r="C52" s="5"/>
      <c r="D52" s="5"/>
      <c r="E52" s="5"/>
      <c r="F52" s="5"/>
      <c r="G52" s="7"/>
      <c r="H52" s="7"/>
    </row>
    <row r="53" spans="2:20" x14ac:dyDescent="0.2">
      <c r="B53" s="5"/>
      <c r="C53" s="5"/>
      <c r="D53" s="5"/>
      <c r="E53" s="5"/>
      <c r="F53" s="5"/>
      <c r="G53" s="7"/>
      <c r="H53" s="7"/>
    </row>
    <row r="54" spans="2:20" x14ac:dyDescent="0.2">
      <c r="B54" s="5"/>
      <c r="C54" s="5"/>
      <c r="D54" s="5"/>
      <c r="E54" s="5"/>
      <c r="F54" s="5"/>
      <c r="G54" s="7"/>
      <c r="H54" s="7"/>
    </row>
    <row r="55" spans="2:20" x14ac:dyDescent="0.2">
      <c r="B55" s="5"/>
      <c r="C55" s="5"/>
      <c r="D55" s="5"/>
      <c r="E55" s="5"/>
      <c r="F55" s="5"/>
      <c r="G55" s="7"/>
      <c r="H55" s="7"/>
    </row>
    <row r="56" spans="2:20" x14ac:dyDescent="0.2">
      <c r="B56" s="5"/>
      <c r="C56" s="5"/>
      <c r="D56" s="5"/>
      <c r="E56" s="5"/>
      <c r="F56" s="5"/>
      <c r="G56" s="7"/>
      <c r="H56" s="7"/>
    </row>
    <row r="57" spans="2:20" x14ac:dyDescent="0.2">
      <c r="B57" s="5"/>
      <c r="C57" s="5"/>
      <c r="D57" s="5"/>
      <c r="E57" s="5"/>
      <c r="F57" s="5"/>
      <c r="G57" s="7"/>
      <c r="H57" s="7"/>
    </row>
    <row r="58" spans="2:20" x14ac:dyDescent="0.2">
      <c r="B58" s="5"/>
      <c r="C58" s="5"/>
      <c r="D58" s="5"/>
      <c r="E58" s="5"/>
      <c r="F58" s="5"/>
      <c r="G58" s="7"/>
      <c r="H58" s="7"/>
    </row>
    <row r="59" spans="2:20" x14ac:dyDescent="0.2">
      <c r="B59" s="5"/>
      <c r="C59" s="5"/>
      <c r="D59" s="5"/>
      <c r="E59" s="5"/>
      <c r="F59" s="5"/>
      <c r="G59" s="7"/>
      <c r="H59" s="7"/>
    </row>
    <row r="60" spans="2:20" x14ac:dyDescent="0.2">
      <c r="B60" s="5"/>
      <c r="C60" s="5"/>
      <c r="D60" s="5"/>
      <c r="E60" s="5"/>
      <c r="F60" s="5"/>
      <c r="G60" s="7"/>
      <c r="H60" s="7"/>
    </row>
    <row r="61" spans="2:20" x14ac:dyDescent="0.2">
      <c r="B61" s="5"/>
      <c r="C61" s="5"/>
      <c r="D61" s="5"/>
      <c r="E61" s="5"/>
      <c r="F61" s="5"/>
      <c r="G61" s="7"/>
      <c r="H61" s="7"/>
    </row>
    <row r="62" spans="2:20" x14ac:dyDescent="0.2">
      <c r="B62" s="5"/>
      <c r="C62" s="5"/>
      <c r="D62" s="5"/>
      <c r="E62" s="5"/>
      <c r="F62" s="5"/>
      <c r="G62" s="7"/>
      <c r="H62" s="7"/>
    </row>
    <row r="63" spans="2:20" s="88" customFormat="1" x14ac:dyDescent="0.2">
      <c r="B63" s="5"/>
      <c r="C63" s="5"/>
      <c r="D63" s="5"/>
      <c r="E63" s="5"/>
      <c r="F63" s="5"/>
      <c r="G63" s="7"/>
      <c r="H63" s="7"/>
    </row>
    <row r="64" spans="2:20" s="88" customFormat="1" x14ac:dyDescent="0.2">
      <c r="B64" s="5"/>
      <c r="C64" s="5"/>
      <c r="D64" s="5"/>
      <c r="E64" s="5"/>
      <c r="F64" s="5"/>
      <c r="G64" s="7"/>
      <c r="H64" s="7"/>
    </row>
    <row r="65" spans="2:8" s="88" customFormat="1" x14ac:dyDescent="0.2">
      <c r="B65" s="5"/>
      <c r="C65" s="5"/>
      <c r="D65" s="5"/>
      <c r="E65" s="5"/>
      <c r="F65" s="5"/>
      <c r="G65" s="7"/>
      <c r="H65" s="7"/>
    </row>
    <row r="66" spans="2:8" s="88" customFormat="1" x14ac:dyDescent="0.2">
      <c r="B66" s="5"/>
      <c r="C66" s="5"/>
      <c r="D66" s="5"/>
      <c r="E66" s="5"/>
      <c r="F66" s="5"/>
      <c r="G66" s="7"/>
      <c r="H66" s="7"/>
    </row>
    <row r="67" spans="2:8" s="88" customFormat="1" x14ac:dyDescent="0.2">
      <c r="B67" s="5"/>
      <c r="C67" s="5"/>
      <c r="D67" s="5"/>
      <c r="E67" s="5"/>
      <c r="F67" s="5"/>
      <c r="G67" s="7"/>
      <c r="H67" s="7"/>
    </row>
    <row r="68" spans="2:8" s="88" customFormat="1" x14ac:dyDescent="0.2">
      <c r="B68" s="5"/>
      <c r="C68" s="5"/>
      <c r="D68" s="5"/>
      <c r="E68" s="5"/>
      <c r="F68" s="5"/>
      <c r="G68" s="7"/>
      <c r="H68" s="7"/>
    </row>
    <row r="69" spans="2:8" s="88" customFormat="1" x14ac:dyDescent="0.2">
      <c r="B69" s="5"/>
      <c r="C69" s="5"/>
      <c r="D69" s="5"/>
      <c r="E69" s="5"/>
      <c r="F69" s="5"/>
      <c r="G69" s="7"/>
      <c r="H69" s="7"/>
    </row>
    <row r="70" spans="2:8" s="88" customFormat="1" x14ac:dyDescent="0.2">
      <c r="B70" s="5"/>
      <c r="C70" s="5"/>
      <c r="D70" s="5"/>
      <c r="E70" s="5"/>
      <c r="F70" s="5"/>
      <c r="G70" s="7"/>
      <c r="H70" s="7"/>
    </row>
    <row r="71" spans="2:8" s="88" customFormat="1" x14ac:dyDescent="0.2">
      <c r="B71" s="5"/>
      <c r="C71" s="5"/>
      <c r="D71" s="5"/>
      <c r="E71" s="5"/>
      <c r="F71" s="5"/>
      <c r="G71" s="7"/>
      <c r="H71" s="7"/>
    </row>
    <row r="72" spans="2:8" s="88" customFormat="1" x14ac:dyDescent="0.2">
      <c r="B72" s="5"/>
      <c r="C72" s="5"/>
      <c r="D72" s="5"/>
      <c r="E72" s="5"/>
      <c r="F72" s="5"/>
      <c r="G72" s="6"/>
      <c r="H72" s="6"/>
    </row>
  </sheetData>
  <mergeCells count="1">
    <mergeCell ref="E3:F3"/>
  </mergeCells>
  <phoneticPr fontId="32" type="noConversion"/>
  <pageMargins left="0.19685039370078741" right="0.27559055118110237" top="0.43307086614173229" bottom="0.35433070866141736" header="0.31496062992125984" footer="0.31496062992125984"/>
  <pageSetup paperSize="9" scale="80" firstPageNumber="18" orientation="portrait" useFirstPageNumber="1" r:id="rId1"/>
  <headerFooter>
    <oddFooter>&amp;R&amp;"Arial,Regular"&amp;P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B1:S83"/>
  <sheetViews>
    <sheetView showWhiteSpace="0" view="pageBreakPreview" topLeftCell="A62" zoomScale="70" zoomScaleNormal="70" zoomScaleSheetLayoutView="70" zoomScalePageLayoutView="80" workbookViewId="0">
      <selection activeCell="D4" sqref="D4"/>
    </sheetView>
  </sheetViews>
  <sheetFormatPr defaultColWidth="9.140625" defaultRowHeight="14.25" x14ac:dyDescent="0.2"/>
  <cols>
    <col min="1" max="1" width="1.140625" style="12" customWidth="1"/>
    <col min="2" max="2" width="9.7109375" style="12" customWidth="1"/>
    <col min="3" max="3" width="12.28515625" style="12" customWidth="1"/>
    <col min="4" max="4" width="49.42578125" style="12" customWidth="1"/>
    <col min="5" max="5" width="9.7109375" style="12" customWidth="1"/>
    <col min="6" max="7" width="12" style="12" customWidth="1"/>
    <col min="8" max="8" width="7.7109375" style="12" customWidth="1"/>
    <col min="9" max="9" width="12.7109375" style="12" customWidth="1"/>
    <col min="10" max="10" width="18.85546875" style="12" customWidth="1"/>
    <col min="11" max="11" width="11.7109375" style="12" bestFit="1" customWidth="1"/>
    <col min="12" max="16384" width="9.140625" style="12"/>
  </cols>
  <sheetData>
    <row r="1" spans="2:19" ht="18" x14ac:dyDescent="0.25">
      <c r="B1" s="2"/>
      <c r="C1" s="2"/>
      <c r="D1" s="8"/>
      <c r="E1" s="1"/>
      <c r="F1" s="1"/>
      <c r="G1" s="1"/>
      <c r="H1" s="1"/>
      <c r="I1" s="7"/>
    </row>
    <row r="2" spans="2:19" ht="18" customHeight="1" x14ac:dyDescent="0.25">
      <c r="B2" s="2" t="str">
        <f>[1]SUMMARY!B2</f>
        <v xml:space="preserve">SCHEDULED MAINTENANCE AND REPAIRS OF MV EQUIPMENT </v>
      </c>
      <c r="D2" s="2"/>
      <c r="E2" s="3"/>
      <c r="F2" s="3"/>
      <c r="G2" s="3"/>
      <c r="H2" s="3"/>
      <c r="I2" s="7"/>
    </row>
    <row r="3" spans="2:19" ht="15" customHeight="1" x14ac:dyDescent="0.25">
      <c r="B3" s="2" t="str">
        <f>'[1]SCHED 1A-1_NM'!B3</f>
        <v>CONTRACT REF. NO:</v>
      </c>
      <c r="D3" s="2" t="str">
        <f>+SUMMARY!D4</f>
        <v>SCMU3-24/25-0461-HO</v>
      </c>
      <c r="E3" s="368" t="s">
        <v>10</v>
      </c>
      <c r="F3" s="368"/>
      <c r="G3" s="368"/>
      <c r="H3" s="369"/>
      <c r="I3" s="276" t="str">
        <f>'[1]SCHED 1A-1_NM'!G3</f>
        <v>Nelson Mandela Metro</v>
      </c>
    </row>
    <row r="4" spans="2:19" ht="15" customHeight="1" x14ac:dyDescent="0.2">
      <c r="B4" s="2" t="str">
        <f>'[1]SCHED 1A-1_NM'!B4</f>
        <v>ASSET TYPE:</v>
      </c>
      <c r="D4" s="2" t="str">
        <f>'[1]SCHED 1A-1_NM'!D4</f>
        <v>MEDIUM VOLTAGE EQUIPMENT</v>
      </c>
      <c r="E4" s="2"/>
      <c r="F4" s="2"/>
      <c r="G4" s="2"/>
      <c r="H4" s="2"/>
      <c r="I4" s="7"/>
    </row>
    <row r="5" spans="2:19" ht="14.25" customHeight="1" x14ac:dyDescent="0.2">
      <c r="B5" s="2"/>
      <c r="C5" s="2"/>
      <c r="D5" s="2"/>
      <c r="E5" s="2"/>
      <c r="F5" s="2"/>
      <c r="G5" s="2"/>
      <c r="H5" s="2"/>
      <c r="I5" s="7"/>
    </row>
    <row r="6" spans="2:19" s="4" customFormat="1" ht="15" customHeight="1" x14ac:dyDescent="0.2">
      <c r="B6" s="4" t="s">
        <v>27</v>
      </c>
      <c r="D6" s="13" t="s">
        <v>18</v>
      </c>
    </row>
    <row r="7" spans="2:19" ht="6" customHeight="1" thickBot="1" x14ac:dyDescent="0.25">
      <c r="B7" s="5"/>
      <c r="C7" s="5"/>
      <c r="D7" s="5"/>
      <c r="E7" s="5"/>
      <c r="F7" s="5"/>
      <c r="G7" s="5"/>
      <c r="H7" s="5"/>
      <c r="I7" s="7"/>
    </row>
    <row r="8" spans="2:19" s="299" customFormat="1" ht="39" customHeight="1" thickBot="1" x14ac:dyDescent="0.3">
      <c r="B8" s="11" t="s">
        <v>12</v>
      </c>
      <c r="C8" s="11" t="s">
        <v>6</v>
      </c>
      <c r="D8" s="11" t="s">
        <v>0</v>
      </c>
      <c r="E8" s="11" t="s">
        <v>1</v>
      </c>
      <c r="F8" s="11" t="s">
        <v>701</v>
      </c>
      <c r="G8" s="11" t="s">
        <v>700</v>
      </c>
      <c r="H8" s="11" t="s">
        <v>762</v>
      </c>
      <c r="I8" s="11" t="s">
        <v>763</v>
      </c>
      <c r="J8" s="11" t="s">
        <v>764</v>
      </c>
    </row>
    <row r="9" spans="2:19" s="299" customFormat="1" ht="78" customHeight="1" thickBot="1" x14ac:dyDescent="0.3">
      <c r="B9" s="38" t="s">
        <v>768</v>
      </c>
      <c r="C9" s="38" t="s">
        <v>15</v>
      </c>
      <c r="D9" s="39" t="s">
        <v>881</v>
      </c>
      <c r="E9" s="40"/>
      <c r="F9" s="40"/>
      <c r="G9" s="40"/>
      <c r="H9" s="40"/>
      <c r="I9" s="41"/>
      <c r="J9" s="41"/>
    </row>
    <row r="10" spans="2:19" s="299" customFormat="1" ht="33.75" customHeight="1" x14ac:dyDescent="0.25">
      <c r="B10" s="29"/>
      <c r="C10" s="29"/>
      <c r="D10" s="222" t="s">
        <v>980</v>
      </c>
      <c r="E10" s="82"/>
      <c r="F10" s="82"/>
      <c r="G10" s="82"/>
      <c r="H10" s="82"/>
      <c r="I10" s="83"/>
      <c r="J10" s="83"/>
    </row>
    <row r="11" spans="2:19" s="299" customFormat="1" ht="38.25" x14ac:dyDescent="0.25">
      <c r="B11" s="19" t="s">
        <v>769</v>
      </c>
      <c r="C11" s="324"/>
      <c r="D11" s="20" t="s">
        <v>1069</v>
      </c>
      <c r="E11" s="19"/>
      <c r="F11" s="19"/>
      <c r="G11" s="19"/>
      <c r="H11" s="19"/>
      <c r="I11" s="68"/>
      <c r="J11" s="68"/>
      <c r="K11" s="302"/>
      <c r="L11" s="302"/>
      <c r="M11" s="302"/>
      <c r="N11" s="302"/>
      <c r="O11" s="302"/>
      <c r="P11" s="302"/>
    </row>
    <row r="12" spans="2:19" s="9" customFormat="1" ht="20.25" customHeight="1" x14ac:dyDescent="0.25">
      <c r="B12" s="19" t="s">
        <v>1015</v>
      </c>
      <c r="C12" s="19"/>
      <c r="D12" s="275" t="s">
        <v>836</v>
      </c>
      <c r="E12" s="19" t="s">
        <v>36</v>
      </c>
      <c r="F12" s="19">
        <v>6</v>
      </c>
      <c r="G12" s="19">
        <v>3</v>
      </c>
      <c r="H12" s="19">
        <f>G12*F12</f>
        <v>18</v>
      </c>
      <c r="I12" s="68"/>
      <c r="J12" s="23"/>
      <c r="K12" s="91"/>
      <c r="L12" s="91"/>
      <c r="M12" s="91"/>
      <c r="N12" s="91"/>
      <c r="O12" s="91"/>
      <c r="P12" s="91"/>
      <c r="R12" s="91"/>
      <c r="S12" s="91"/>
    </row>
    <row r="13" spans="2:19" s="9" customFormat="1" ht="20.25" customHeight="1" x14ac:dyDescent="0.25">
      <c r="B13" s="19" t="s">
        <v>1016</v>
      </c>
      <c r="C13" s="19"/>
      <c r="D13" s="275" t="s">
        <v>839</v>
      </c>
      <c r="E13" s="19" t="s">
        <v>36</v>
      </c>
      <c r="F13" s="19">
        <v>18</v>
      </c>
      <c r="G13" s="19">
        <v>3</v>
      </c>
      <c r="H13" s="19">
        <f>G13*F13</f>
        <v>54</v>
      </c>
      <c r="I13" s="68"/>
      <c r="J13" s="23"/>
      <c r="K13" s="91"/>
      <c r="L13" s="91"/>
      <c r="M13" s="91"/>
      <c r="N13" s="91"/>
      <c r="O13" s="91"/>
      <c r="P13" s="91"/>
      <c r="Q13" s="91"/>
      <c r="R13" s="91"/>
      <c r="S13" s="91"/>
    </row>
    <row r="14" spans="2:19" s="9" customFormat="1" ht="20.25" customHeight="1" x14ac:dyDescent="0.25">
      <c r="B14" s="19" t="s">
        <v>1017</v>
      </c>
      <c r="C14" s="19"/>
      <c r="D14" s="275" t="s">
        <v>835</v>
      </c>
      <c r="E14" s="19" t="s">
        <v>36</v>
      </c>
      <c r="F14" s="19">
        <v>3</v>
      </c>
      <c r="G14" s="19">
        <v>3</v>
      </c>
      <c r="H14" s="19">
        <f>G14*F14</f>
        <v>9</v>
      </c>
      <c r="I14" s="68"/>
      <c r="J14" s="23"/>
      <c r="K14" s="91"/>
      <c r="L14" s="91"/>
      <c r="M14" s="91"/>
      <c r="N14" s="91"/>
      <c r="O14" s="91"/>
      <c r="P14" s="91"/>
      <c r="Q14" s="91"/>
      <c r="R14" s="91"/>
      <c r="S14" s="91"/>
    </row>
    <row r="15" spans="2:19" s="299" customFormat="1" ht="41.25" customHeight="1" x14ac:dyDescent="0.25">
      <c r="B15" s="19" t="s">
        <v>770</v>
      </c>
      <c r="C15" s="32"/>
      <c r="D15" s="20" t="s">
        <v>699</v>
      </c>
      <c r="E15" s="19"/>
      <c r="F15" s="19"/>
      <c r="G15" s="19"/>
      <c r="H15" s="19"/>
      <c r="I15" s="68"/>
      <c r="J15" s="68"/>
    </row>
    <row r="16" spans="2:19" s="9" customFormat="1" ht="20.25" customHeight="1" x14ac:dyDescent="0.25">
      <c r="B16" s="19" t="s">
        <v>1018</v>
      </c>
      <c r="C16" s="19"/>
      <c r="D16" s="275" t="s">
        <v>836</v>
      </c>
      <c r="E16" s="19" t="s">
        <v>36</v>
      </c>
      <c r="F16" s="19">
        <v>6</v>
      </c>
      <c r="G16" s="19">
        <v>4</v>
      </c>
      <c r="H16" s="19">
        <f>G16*F16</f>
        <v>24</v>
      </c>
      <c r="I16" s="68"/>
      <c r="J16" s="23"/>
      <c r="K16" s="91"/>
      <c r="L16" s="91"/>
      <c r="M16" s="91"/>
      <c r="N16" s="91"/>
      <c r="O16" s="91"/>
      <c r="P16" s="91"/>
      <c r="Q16" s="91"/>
      <c r="R16" s="91"/>
      <c r="S16" s="91"/>
    </row>
    <row r="17" spans="2:19" s="9" customFormat="1" ht="20.25" customHeight="1" x14ac:dyDescent="0.25">
      <c r="B17" s="19" t="s">
        <v>1019</v>
      </c>
      <c r="C17" s="19"/>
      <c r="D17" s="275" t="s">
        <v>839</v>
      </c>
      <c r="E17" s="19" t="s">
        <v>36</v>
      </c>
      <c r="F17" s="19">
        <v>18</v>
      </c>
      <c r="G17" s="19">
        <v>4</v>
      </c>
      <c r="H17" s="19">
        <f>G17*F17</f>
        <v>72</v>
      </c>
      <c r="I17" s="68"/>
      <c r="J17" s="23"/>
      <c r="K17" s="91"/>
      <c r="L17" s="91"/>
      <c r="M17" s="91"/>
      <c r="N17" s="91"/>
      <c r="O17" s="91"/>
      <c r="P17" s="91"/>
      <c r="Q17" s="91"/>
      <c r="R17" s="91"/>
      <c r="S17" s="91"/>
    </row>
    <row r="18" spans="2:19" s="9" customFormat="1" ht="20.25" customHeight="1" thickBot="1" x14ac:dyDescent="0.3">
      <c r="B18" s="19" t="s">
        <v>1020</v>
      </c>
      <c r="C18" s="19"/>
      <c r="D18" s="275" t="s">
        <v>835</v>
      </c>
      <c r="E18" s="19" t="s">
        <v>36</v>
      </c>
      <c r="F18" s="19">
        <v>3</v>
      </c>
      <c r="G18" s="19">
        <v>4</v>
      </c>
      <c r="H18" s="19">
        <f>G18*F18</f>
        <v>12</v>
      </c>
      <c r="I18" s="68"/>
      <c r="J18" s="23"/>
      <c r="K18" s="91"/>
      <c r="L18" s="91"/>
      <c r="M18" s="91"/>
      <c r="N18" s="91"/>
      <c r="O18" s="91"/>
      <c r="P18" s="91"/>
      <c r="Q18" s="91"/>
      <c r="R18" s="91"/>
      <c r="S18" s="91"/>
    </row>
    <row r="19" spans="2:19" s="299" customFormat="1" ht="33.75" customHeight="1" x14ac:dyDescent="0.25">
      <c r="B19" s="29"/>
      <c r="C19" s="29"/>
      <c r="D19" s="222" t="s">
        <v>981</v>
      </c>
      <c r="E19" s="82"/>
      <c r="F19" s="82"/>
      <c r="G19" s="82"/>
      <c r="H19" s="82"/>
      <c r="I19" s="83"/>
      <c r="J19" s="83"/>
    </row>
    <row r="20" spans="2:19" s="299" customFormat="1" ht="38.25" x14ac:dyDescent="0.25">
      <c r="B20" s="19" t="s">
        <v>771</v>
      </c>
      <c r="C20" s="324"/>
      <c r="D20" s="20" t="s">
        <v>1069</v>
      </c>
      <c r="E20" s="19"/>
      <c r="F20" s="19"/>
      <c r="G20" s="19"/>
      <c r="H20" s="19"/>
      <c r="I20" s="68"/>
      <c r="J20" s="68"/>
    </row>
    <row r="21" spans="2:19" s="9" customFormat="1" ht="19.5" customHeight="1" x14ac:dyDescent="0.25">
      <c r="B21" s="19" t="s">
        <v>772</v>
      </c>
      <c r="C21" s="19"/>
      <c r="D21" s="275" t="s">
        <v>911</v>
      </c>
      <c r="E21" s="19" t="s">
        <v>36</v>
      </c>
      <c r="F21" s="19">
        <v>2</v>
      </c>
      <c r="G21" s="19">
        <v>3</v>
      </c>
      <c r="H21" s="19">
        <f t="shared" ref="H21:H27" si="0">G21*F21</f>
        <v>6</v>
      </c>
      <c r="I21" s="68"/>
      <c r="J21" s="23"/>
      <c r="K21" s="91"/>
      <c r="L21" s="91"/>
      <c r="M21" s="91"/>
      <c r="N21" s="91"/>
      <c r="O21" s="91"/>
      <c r="P21" s="91"/>
      <c r="Q21" s="91"/>
      <c r="R21" s="91"/>
      <c r="S21" s="91"/>
    </row>
    <row r="22" spans="2:19" s="9" customFormat="1" ht="20.25" customHeight="1" x14ac:dyDescent="0.25">
      <c r="B22" s="19" t="s">
        <v>773</v>
      </c>
      <c r="C22" s="19"/>
      <c r="D22" s="275" t="s">
        <v>912</v>
      </c>
      <c r="E22" s="19" t="s">
        <v>36</v>
      </c>
      <c r="F22" s="19">
        <v>2</v>
      </c>
      <c r="G22" s="19">
        <v>3</v>
      </c>
      <c r="H22" s="19">
        <f t="shared" si="0"/>
        <v>6</v>
      </c>
      <c r="I22" s="68"/>
      <c r="J22" s="23"/>
      <c r="K22" s="91"/>
      <c r="L22" s="91"/>
      <c r="M22" s="91"/>
      <c r="N22" s="91"/>
      <c r="O22" s="91"/>
      <c r="P22" s="91"/>
      <c r="Q22" s="91"/>
      <c r="R22" s="91"/>
      <c r="S22" s="91"/>
    </row>
    <row r="23" spans="2:19" s="9" customFormat="1" ht="20.25" customHeight="1" x14ac:dyDescent="0.25">
      <c r="B23" s="19" t="s">
        <v>986</v>
      </c>
      <c r="C23" s="19"/>
      <c r="D23" s="275" t="s">
        <v>913</v>
      </c>
      <c r="E23" s="19" t="s">
        <v>36</v>
      </c>
      <c r="F23" s="19">
        <v>1</v>
      </c>
      <c r="G23" s="19">
        <v>3</v>
      </c>
      <c r="H23" s="19">
        <f t="shared" si="0"/>
        <v>3</v>
      </c>
      <c r="I23" s="68"/>
      <c r="J23" s="23"/>
      <c r="K23" s="91"/>
      <c r="L23" s="91"/>
      <c r="M23" s="91"/>
      <c r="N23" s="91"/>
      <c r="O23" s="91"/>
      <c r="P23" s="91"/>
      <c r="Q23" s="91"/>
      <c r="R23" s="91"/>
      <c r="S23" s="91"/>
    </row>
    <row r="24" spans="2:19" s="9" customFormat="1" ht="20.25" customHeight="1" x14ac:dyDescent="0.25">
      <c r="B24" s="19" t="s">
        <v>987</v>
      </c>
      <c r="C24" s="19"/>
      <c r="D24" s="275" t="s">
        <v>914</v>
      </c>
      <c r="E24" s="19" t="s">
        <v>36</v>
      </c>
      <c r="F24" s="19">
        <v>2</v>
      </c>
      <c r="G24" s="19">
        <v>3</v>
      </c>
      <c r="H24" s="19">
        <f t="shared" si="0"/>
        <v>6</v>
      </c>
      <c r="I24" s="68"/>
      <c r="J24" s="23"/>
      <c r="K24" s="91"/>
      <c r="L24" s="91"/>
      <c r="M24" s="91"/>
      <c r="N24" s="91"/>
      <c r="O24" s="91"/>
      <c r="P24" s="91"/>
      <c r="Q24" s="91"/>
      <c r="R24" s="91"/>
      <c r="S24" s="91"/>
    </row>
    <row r="25" spans="2:19" s="9" customFormat="1" ht="20.25" customHeight="1" x14ac:dyDescent="0.25">
      <c r="B25" s="19" t="s">
        <v>988</v>
      </c>
      <c r="C25" s="19"/>
      <c r="D25" s="275" t="s">
        <v>833</v>
      </c>
      <c r="E25" s="19" t="s">
        <v>36</v>
      </c>
      <c r="F25" s="19">
        <v>1</v>
      </c>
      <c r="G25" s="19">
        <v>3</v>
      </c>
      <c r="H25" s="19">
        <f t="shared" si="0"/>
        <v>3</v>
      </c>
      <c r="I25" s="68"/>
      <c r="J25" s="23"/>
      <c r="K25" s="91"/>
      <c r="L25" s="91"/>
      <c r="M25" s="91"/>
      <c r="N25" s="91"/>
      <c r="O25" s="91"/>
      <c r="P25" s="91"/>
      <c r="Q25" s="91"/>
      <c r="R25" s="91"/>
      <c r="S25" s="91"/>
    </row>
    <row r="26" spans="2:19" s="9" customFormat="1" ht="20.25" customHeight="1" x14ac:dyDescent="0.25">
      <c r="B26" s="19" t="s">
        <v>989</v>
      </c>
      <c r="C26" s="19"/>
      <c r="D26" s="275" t="s">
        <v>839</v>
      </c>
      <c r="E26" s="19" t="s">
        <v>36</v>
      </c>
      <c r="F26" s="19">
        <v>11</v>
      </c>
      <c r="G26" s="19">
        <v>3</v>
      </c>
      <c r="H26" s="19">
        <f t="shared" si="0"/>
        <v>33</v>
      </c>
      <c r="I26" s="68"/>
      <c r="J26" s="23"/>
      <c r="K26" s="91"/>
      <c r="L26" s="91"/>
      <c r="M26" s="91"/>
      <c r="N26" s="91"/>
      <c r="O26" s="91"/>
      <c r="P26" s="91"/>
      <c r="Q26" s="91"/>
      <c r="R26" s="91"/>
      <c r="S26" s="91"/>
    </row>
    <row r="27" spans="2:19" s="9" customFormat="1" ht="20.25" customHeight="1" x14ac:dyDescent="0.25">
      <c r="B27" s="19" t="s">
        <v>990</v>
      </c>
      <c r="C27" s="19"/>
      <c r="D27" s="275" t="s">
        <v>835</v>
      </c>
      <c r="E27" s="19" t="s">
        <v>36</v>
      </c>
      <c r="F27" s="19">
        <v>2</v>
      </c>
      <c r="G27" s="19">
        <v>3</v>
      </c>
      <c r="H27" s="19">
        <f t="shared" si="0"/>
        <v>6</v>
      </c>
      <c r="I27" s="68"/>
      <c r="J27" s="23"/>
      <c r="K27" s="91"/>
      <c r="L27" s="91"/>
      <c r="M27" s="91"/>
      <c r="N27" s="91"/>
      <c r="O27" s="91"/>
      <c r="P27" s="91"/>
      <c r="Q27" s="91"/>
      <c r="R27" s="91"/>
      <c r="S27" s="91"/>
    </row>
    <row r="28" spans="2:19" s="299" customFormat="1" ht="41.25" customHeight="1" x14ac:dyDescent="0.25">
      <c r="B28" s="19" t="s">
        <v>774</v>
      </c>
      <c r="C28" s="32"/>
      <c r="D28" s="20" t="s">
        <v>699</v>
      </c>
      <c r="E28" s="19"/>
      <c r="F28" s="19"/>
      <c r="G28" s="19"/>
      <c r="H28" s="19"/>
      <c r="I28" s="68"/>
      <c r="J28" s="68"/>
    </row>
    <row r="29" spans="2:19" s="9" customFormat="1" ht="19.5" customHeight="1" x14ac:dyDescent="0.25">
      <c r="B29" s="19" t="s">
        <v>775</v>
      </c>
      <c r="C29" s="19"/>
      <c r="D29" s="275" t="s">
        <v>911</v>
      </c>
      <c r="E29" s="19" t="s">
        <v>36</v>
      </c>
      <c r="F29" s="19">
        <v>2</v>
      </c>
      <c r="G29" s="19">
        <v>4</v>
      </c>
      <c r="H29" s="19">
        <f t="shared" ref="H29:H35" si="1">G29*F29</f>
        <v>8</v>
      </c>
      <c r="I29" s="68"/>
      <c r="J29" s="23"/>
      <c r="K29" s="91"/>
      <c r="L29" s="91"/>
      <c r="M29" s="91"/>
      <c r="N29" s="91"/>
      <c r="O29" s="91"/>
      <c r="P29" s="91"/>
      <c r="Q29" s="91"/>
      <c r="R29" s="91"/>
      <c r="S29" s="91"/>
    </row>
    <row r="30" spans="2:19" s="9" customFormat="1" ht="20.25" customHeight="1" x14ac:dyDescent="0.25">
      <c r="B30" s="19" t="s">
        <v>776</v>
      </c>
      <c r="C30" s="19"/>
      <c r="D30" s="275" t="s">
        <v>912</v>
      </c>
      <c r="E30" s="19" t="s">
        <v>36</v>
      </c>
      <c r="F30" s="19">
        <v>2</v>
      </c>
      <c r="G30" s="19">
        <v>4</v>
      </c>
      <c r="H30" s="19">
        <f t="shared" si="1"/>
        <v>8</v>
      </c>
      <c r="I30" s="68"/>
      <c r="J30" s="23"/>
      <c r="K30" s="91"/>
      <c r="L30" s="91"/>
      <c r="M30" s="91"/>
      <c r="N30" s="91"/>
      <c r="O30" s="91"/>
      <c r="P30" s="91"/>
      <c r="Q30" s="91"/>
      <c r="R30" s="91"/>
      <c r="S30" s="91"/>
    </row>
    <row r="31" spans="2:19" s="9" customFormat="1" ht="20.25" customHeight="1" x14ac:dyDescent="0.25">
      <c r="B31" s="19" t="s">
        <v>985</v>
      </c>
      <c r="C31" s="19"/>
      <c r="D31" s="275" t="s">
        <v>913</v>
      </c>
      <c r="E31" s="19" t="s">
        <v>36</v>
      </c>
      <c r="F31" s="19">
        <v>1</v>
      </c>
      <c r="G31" s="19">
        <v>4</v>
      </c>
      <c r="H31" s="19">
        <f t="shared" si="1"/>
        <v>4</v>
      </c>
      <c r="I31" s="68"/>
      <c r="J31" s="23"/>
      <c r="K31" s="91"/>
      <c r="L31" s="91"/>
      <c r="M31" s="91"/>
      <c r="N31" s="91"/>
      <c r="O31" s="91"/>
      <c r="P31" s="91"/>
      <c r="Q31" s="91"/>
      <c r="R31" s="91"/>
      <c r="S31" s="91"/>
    </row>
    <row r="32" spans="2:19" s="9" customFormat="1" ht="20.25" customHeight="1" x14ac:dyDescent="0.25">
      <c r="B32" s="19" t="s">
        <v>991</v>
      </c>
      <c r="C32" s="19"/>
      <c r="D32" s="275" t="s">
        <v>914</v>
      </c>
      <c r="E32" s="19" t="s">
        <v>36</v>
      </c>
      <c r="F32" s="19">
        <v>2</v>
      </c>
      <c r="G32" s="19">
        <v>4</v>
      </c>
      <c r="H32" s="19">
        <f t="shared" si="1"/>
        <v>8</v>
      </c>
      <c r="I32" s="68"/>
      <c r="J32" s="23"/>
      <c r="K32" s="91"/>
      <c r="L32" s="91"/>
      <c r="M32" s="91"/>
      <c r="N32" s="91"/>
      <c r="O32" s="91"/>
      <c r="P32" s="91"/>
      <c r="Q32" s="91"/>
      <c r="R32" s="91"/>
      <c r="S32" s="91"/>
    </row>
    <row r="33" spans="2:19" s="9" customFormat="1" ht="20.25" customHeight="1" x14ac:dyDescent="0.25">
      <c r="B33" s="19" t="s">
        <v>992</v>
      </c>
      <c r="C33" s="19"/>
      <c r="D33" s="275" t="s">
        <v>833</v>
      </c>
      <c r="E33" s="19" t="s">
        <v>36</v>
      </c>
      <c r="F33" s="19">
        <v>1</v>
      </c>
      <c r="G33" s="19">
        <v>4</v>
      </c>
      <c r="H33" s="19">
        <f t="shared" si="1"/>
        <v>4</v>
      </c>
      <c r="I33" s="68"/>
      <c r="J33" s="23"/>
      <c r="K33" s="91"/>
      <c r="L33" s="91"/>
      <c r="M33" s="91"/>
      <c r="N33" s="91"/>
      <c r="O33" s="91"/>
      <c r="P33" s="91"/>
      <c r="Q33" s="91"/>
      <c r="R33" s="91"/>
      <c r="S33" s="91"/>
    </row>
    <row r="34" spans="2:19" s="9" customFormat="1" ht="20.25" customHeight="1" x14ac:dyDescent="0.25">
      <c r="B34" s="19" t="s">
        <v>993</v>
      </c>
      <c r="C34" s="19"/>
      <c r="D34" s="275" t="s">
        <v>839</v>
      </c>
      <c r="E34" s="19" t="s">
        <v>36</v>
      </c>
      <c r="F34" s="19">
        <v>11</v>
      </c>
      <c r="G34" s="19">
        <v>4</v>
      </c>
      <c r="H34" s="19">
        <f t="shared" si="1"/>
        <v>44</v>
      </c>
      <c r="I34" s="68"/>
      <c r="J34" s="23"/>
      <c r="K34" s="91"/>
      <c r="L34" s="91"/>
      <c r="M34" s="91"/>
      <c r="N34" s="91"/>
      <c r="O34" s="91"/>
      <c r="P34" s="91"/>
      <c r="Q34" s="91"/>
      <c r="R34" s="91"/>
      <c r="S34" s="91"/>
    </row>
    <row r="35" spans="2:19" s="9" customFormat="1" ht="20.25" customHeight="1" thickBot="1" x14ac:dyDescent="0.3">
      <c r="B35" s="19" t="s">
        <v>994</v>
      </c>
      <c r="C35" s="19"/>
      <c r="D35" s="275" t="s">
        <v>835</v>
      </c>
      <c r="E35" s="19" t="s">
        <v>36</v>
      </c>
      <c r="F35" s="19">
        <v>2</v>
      </c>
      <c r="G35" s="19">
        <v>4</v>
      </c>
      <c r="H35" s="19">
        <f t="shared" si="1"/>
        <v>8</v>
      </c>
      <c r="I35" s="68"/>
      <c r="J35" s="23"/>
      <c r="K35" s="91"/>
      <c r="L35" s="91"/>
      <c r="M35" s="91"/>
      <c r="N35" s="91"/>
      <c r="O35" s="91"/>
      <c r="P35" s="91"/>
      <c r="Q35" s="91"/>
      <c r="R35" s="91"/>
      <c r="S35" s="91"/>
    </row>
    <row r="36" spans="2:19" s="299" customFormat="1" ht="33.75" customHeight="1" x14ac:dyDescent="0.25">
      <c r="B36" s="29"/>
      <c r="C36" s="29"/>
      <c r="D36" s="222" t="s">
        <v>982</v>
      </c>
      <c r="E36" s="82"/>
      <c r="F36" s="82"/>
      <c r="G36" s="82"/>
      <c r="H36" s="82"/>
      <c r="I36" s="83"/>
      <c r="J36" s="83"/>
    </row>
    <row r="37" spans="2:19" s="299" customFormat="1" ht="38.25" x14ac:dyDescent="0.25">
      <c r="B37" s="19" t="s">
        <v>777</v>
      </c>
      <c r="C37" s="324"/>
      <c r="D37" s="20" t="s">
        <v>1069</v>
      </c>
      <c r="E37" s="19"/>
      <c r="F37" s="19"/>
      <c r="G37" s="19"/>
      <c r="H37" s="19"/>
      <c r="I37" s="68"/>
      <c r="J37" s="68"/>
    </row>
    <row r="38" spans="2:19" s="9" customFormat="1" ht="20.25" customHeight="1" x14ac:dyDescent="0.25">
      <c r="B38" s="19" t="s">
        <v>778</v>
      </c>
      <c r="C38" s="19"/>
      <c r="D38" s="275" t="s">
        <v>833</v>
      </c>
      <c r="E38" s="19" t="s">
        <v>36</v>
      </c>
      <c r="F38" s="19">
        <v>5</v>
      </c>
      <c r="G38" s="19">
        <v>3</v>
      </c>
      <c r="H38" s="19">
        <f>G38*F38</f>
        <v>15</v>
      </c>
      <c r="I38" s="68"/>
      <c r="J38" s="23"/>
      <c r="K38" s="91"/>
      <c r="L38" s="91"/>
      <c r="M38" s="91"/>
      <c r="N38" s="91"/>
      <c r="O38" s="91"/>
      <c r="P38" s="91"/>
      <c r="Q38" s="91"/>
      <c r="R38" s="91"/>
      <c r="S38" s="91"/>
    </row>
    <row r="39" spans="2:19" s="9" customFormat="1" ht="20.25" customHeight="1" x14ac:dyDescent="0.25">
      <c r="B39" s="19" t="s">
        <v>779</v>
      </c>
      <c r="C39" s="19"/>
      <c r="D39" s="275" t="s">
        <v>915</v>
      </c>
      <c r="E39" s="19" t="s">
        <v>36</v>
      </c>
      <c r="F39" s="19">
        <v>1</v>
      </c>
      <c r="G39" s="19">
        <v>3</v>
      </c>
      <c r="H39" s="19">
        <f>G39*F39</f>
        <v>3</v>
      </c>
      <c r="I39" s="68"/>
      <c r="J39" s="23"/>
      <c r="K39" s="91"/>
      <c r="L39" s="91"/>
      <c r="M39" s="91"/>
      <c r="N39" s="91"/>
      <c r="O39" s="91"/>
      <c r="P39" s="91"/>
      <c r="Q39" s="91"/>
      <c r="R39" s="91"/>
      <c r="S39" s="91"/>
    </row>
    <row r="40" spans="2:19" s="9" customFormat="1" ht="20.25" customHeight="1" x14ac:dyDescent="0.25">
      <c r="B40" s="19" t="s">
        <v>995</v>
      </c>
      <c r="C40" s="19"/>
      <c r="D40" s="275" t="s">
        <v>837</v>
      </c>
      <c r="E40" s="19" t="s">
        <v>36</v>
      </c>
      <c r="F40" s="19">
        <v>9</v>
      </c>
      <c r="G40" s="19">
        <v>3</v>
      </c>
      <c r="H40" s="19">
        <f>G40*F40</f>
        <v>27</v>
      </c>
      <c r="I40" s="68"/>
      <c r="J40" s="23"/>
      <c r="K40" s="91"/>
      <c r="L40" s="91"/>
      <c r="M40" s="91"/>
      <c r="N40" s="91"/>
      <c r="O40" s="91"/>
      <c r="P40" s="91"/>
      <c r="Q40" s="91"/>
      <c r="R40" s="91"/>
      <c r="S40" s="91"/>
    </row>
    <row r="41" spans="2:19" s="9" customFormat="1" ht="20.25" customHeight="1" x14ac:dyDescent="0.25">
      <c r="B41" s="19" t="s">
        <v>996</v>
      </c>
      <c r="C41" s="19"/>
      <c r="D41" s="275" t="s">
        <v>839</v>
      </c>
      <c r="E41" s="19" t="s">
        <v>36</v>
      </c>
      <c r="F41" s="19">
        <v>8</v>
      </c>
      <c r="G41" s="19">
        <v>3</v>
      </c>
      <c r="H41" s="19">
        <f>G41*F41</f>
        <v>24</v>
      </c>
      <c r="I41" s="68"/>
      <c r="J41" s="23"/>
      <c r="K41" s="91"/>
      <c r="L41" s="91"/>
      <c r="M41" s="91"/>
      <c r="N41" s="91"/>
      <c r="O41" s="91"/>
      <c r="P41" s="91"/>
      <c r="Q41" s="91"/>
      <c r="R41" s="91"/>
      <c r="S41" s="91"/>
    </row>
    <row r="42" spans="2:19" s="9" customFormat="1" ht="20.25" customHeight="1" x14ac:dyDescent="0.25">
      <c r="B42" s="19" t="s">
        <v>997</v>
      </c>
      <c r="C42" s="19"/>
      <c r="D42" s="275" t="s">
        <v>838</v>
      </c>
      <c r="E42" s="19" t="s">
        <v>36</v>
      </c>
      <c r="F42" s="19">
        <v>2</v>
      </c>
      <c r="G42" s="19">
        <v>3</v>
      </c>
      <c r="H42" s="19">
        <f>G42*F42</f>
        <v>6</v>
      </c>
      <c r="I42" s="68"/>
      <c r="J42" s="23"/>
      <c r="K42" s="91"/>
      <c r="L42" s="91"/>
      <c r="M42" s="91"/>
      <c r="N42" s="91"/>
      <c r="O42" s="91"/>
      <c r="P42" s="91"/>
      <c r="Q42" s="91"/>
      <c r="R42" s="91"/>
      <c r="S42" s="91"/>
    </row>
    <row r="43" spans="2:19" s="299" customFormat="1" ht="41.25" customHeight="1" x14ac:dyDescent="0.25">
      <c r="B43" s="19" t="s">
        <v>780</v>
      </c>
      <c r="C43" s="32"/>
      <c r="D43" s="20" t="s">
        <v>699</v>
      </c>
      <c r="E43" s="19"/>
      <c r="F43" s="19"/>
      <c r="G43" s="19"/>
      <c r="H43" s="19"/>
      <c r="I43" s="68"/>
      <c r="J43" s="68"/>
    </row>
    <row r="44" spans="2:19" s="9" customFormat="1" ht="20.25" customHeight="1" x14ac:dyDescent="0.25">
      <c r="B44" s="19" t="s">
        <v>781</v>
      </c>
      <c r="C44" s="19"/>
      <c r="D44" s="275" t="s">
        <v>833</v>
      </c>
      <c r="E44" s="19" t="s">
        <v>36</v>
      </c>
      <c r="F44" s="19">
        <v>5</v>
      </c>
      <c r="G44" s="19">
        <v>4</v>
      </c>
      <c r="H44" s="19">
        <f>G44*F44</f>
        <v>20</v>
      </c>
      <c r="I44" s="68"/>
      <c r="J44" s="23"/>
      <c r="K44" s="91"/>
      <c r="L44" s="91"/>
      <c r="M44" s="91"/>
      <c r="N44" s="91"/>
      <c r="O44" s="91"/>
      <c r="P44" s="91"/>
      <c r="Q44" s="91"/>
      <c r="R44" s="91"/>
      <c r="S44" s="91"/>
    </row>
    <row r="45" spans="2:19" s="9" customFormat="1" ht="20.25" customHeight="1" x14ac:dyDescent="0.25">
      <c r="B45" s="19" t="s">
        <v>782</v>
      </c>
      <c r="C45" s="19"/>
      <c r="D45" s="275" t="s">
        <v>915</v>
      </c>
      <c r="E45" s="19" t="s">
        <v>36</v>
      </c>
      <c r="F45" s="19">
        <v>1</v>
      </c>
      <c r="G45" s="19">
        <v>4</v>
      </c>
      <c r="H45" s="19">
        <f>G45*F45</f>
        <v>4</v>
      </c>
      <c r="I45" s="68"/>
      <c r="J45" s="23"/>
      <c r="K45" s="91"/>
      <c r="L45" s="91"/>
      <c r="M45" s="91"/>
      <c r="N45" s="91"/>
      <c r="O45" s="91"/>
      <c r="P45" s="91"/>
      <c r="Q45" s="91"/>
      <c r="R45" s="91"/>
      <c r="S45" s="91"/>
    </row>
    <row r="46" spans="2:19" s="9" customFormat="1" ht="20.25" customHeight="1" x14ac:dyDescent="0.25">
      <c r="B46" s="19" t="s">
        <v>998</v>
      </c>
      <c r="C46" s="19"/>
      <c r="D46" s="275" t="s">
        <v>837</v>
      </c>
      <c r="E46" s="19" t="s">
        <v>36</v>
      </c>
      <c r="F46" s="19">
        <v>9</v>
      </c>
      <c r="G46" s="19">
        <v>4</v>
      </c>
      <c r="H46" s="19">
        <f>G46*F46</f>
        <v>36</v>
      </c>
      <c r="I46" s="68"/>
      <c r="J46" s="23"/>
      <c r="K46" s="91"/>
      <c r="L46" s="91"/>
      <c r="M46" s="91"/>
      <c r="N46" s="91"/>
      <c r="O46" s="91"/>
      <c r="P46" s="91"/>
      <c r="Q46" s="91"/>
      <c r="R46" s="91"/>
      <c r="S46" s="91"/>
    </row>
    <row r="47" spans="2:19" s="9" customFormat="1" ht="20.25" customHeight="1" x14ac:dyDescent="0.25">
      <c r="B47" s="19" t="s">
        <v>999</v>
      </c>
      <c r="C47" s="19"/>
      <c r="D47" s="275" t="s">
        <v>839</v>
      </c>
      <c r="E47" s="19" t="s">
        <v>36</v>
      </c>
      <c r="F47" s="19">
        <v>8</v>
      </c>
      <c r="G47" s="19">
        <v>4</v>
      </c>
      <c r="H47" s="19">
        <f>G47*F47</f>
        <v>32</v>
      </c>
      <c r="I47" s="68"/>
      <c r="J47" s="23"/>
      <c r="K47" s="91"/>
      <c r="L47" s="91"/>
      <c r="M47" s="91"/>
      <c r="N47" s="91"/>
      <c r="O47" s="91"/>
      <c r="P47" s="91"/>
      <c r="Q47" s="91"/>
      <c r="R47" s="91"/>
      <c r="S47" s="91"/>
    </row>
    <row r="48" spans="2:19" s="9" customFormat="1" ht="20.25" customHeight="1" thickBot="1" x14ac:dyDescent="0.3">
      <c r="B48" s="19" t="s">
        <v>1000</v>
      </c>
      <c r="C48" s="19"/>
      <c r="D48" s="275" t="s">
        <v>838</v>
      </c>
      <c r="E48" s="19" t="s">
        <v>36</v>
      </c>
      <c r="F48" s="19">
        <v>2</v>
      </c>
      <c r="G48" s="19">
        <v>4</v>
      </c>
      <c r="H48" s="19">
        <f>G48*F48</f>
        <v>8</v>
      </c>
      <c r="I48" s="68"/>
      <c r="J48" s="23"/>
      <c r="K48" s="91"/>
      <c r="L48" s="91"/>
      <c r="M48" s="91"/>
      <c r="N48" s="91"/>
      <c r="O48" s="91"/>
      <c r="P48" s="91"/>
      <c r="Q48" s="91"/>
      <c r="R48" s="91"/>
      <c r="S48" s="91"/>
    </row>
    <row r="49" spans="2:19" s="299" customFormat="1" ht="65.25" customHeight="1" thickBot="1" x14ac:dyDescent="0.3">
      <c r="B49" s="26" t="s">
        <v>625</v>
      </c>
      <c r="C49" s="26"/>
      <c r="D49" s="26"/>
      <c r="E49" s="26"/>
      <c r="F49" s="26"/>
      <c r="G49" s="27"/>
      <c r="H49" s="28"/>
      <c r="I49" s="28"/>
      <c r="J49" s="28"/>
    </row>
    <row r="50" spans="2:19" s="299" customFormat="1" ht="39" customHeight="1" thickBot="1" x14ac:dyDescent="0.3">
      <c r="B50" s="11" t="s">
        <v>12</v>
      </c>
      <c r="C50" s="11" t="s">
        <v>6</v>
      </c>
      <c r="D50" s="11" t="s">
        <v>0</v>
      </c>
      <c r="E50" s="11" t="s">
        <v>1</v>
      </c>
      <c r="F50" s="11" t="s">
        <v>701</v>
      </c>
      <c r="G50" s="11" t="s">
        <v>700</v>
      </c>
      <c r="H50" s="11" t="s">
        <v>762</v>
      </c>
      <c r="I50" s="11" t="s">
        <v>763</v>
      </c>
      <c r="J50" s="11" t="s">
        <v>764</v>
      </c>
    </row>
    <row r="51" spans="2:19" s="299" customFormat="1" ht="78" customHeight="1" thickBot="1" x14ac:dyDescent="0.3">
      <c r="B51" s="38" t="s">
        <v>25</v>
      </c>
      <c r="C51" s="38" t="s">
        <v>15</v>
      </c>
      <c r="D51" s="39" t="s">
        <v>632</v>
      </c>
      <c r="E51" s="40"/>
      <c r="F51" s="40"/>
      <c r="G51" s="40"/>
      <c r="H51" s="40"/>
      <c r="I51" s="41"/>
      <c r="J51" s="41"/>
    </row>
    <row r="52" spans="2:19" s="299" customFormat="1" ht="51" customHeight="1" thickBot="1" x14ac:dyDescent="0.3">
      <c r="B52" s="26" t="s">
        <v>765</v>
      </c>
      <c r="C52" s="26"/>
      <c r="D52" s="26"/>
      <c r="E52" s="26"/>
      <c r="F52" s="26"/>
      <c r="G52" s="27"/>
      <c r="H52" s="28"/>
      <c r="I52" s="28"/>
      <c r="J52" s="28"/>
    </row>
    <row r="53" spans="2:19" s="299" customFormat="1" ht="33.75" customHeight="1" x14ac:dyDescent="0.25">
      <c r="B53" s="327"/>
      <c r="C53" s="29"/>
      <c r="D53" s="222" t="s">
        <v>983</v>
      </c>
      <c r="E53" s="82"/>
      <c r="F53" s="82"/>
      <c r="G53" s="82"/>
      <c r="H53" s="82"/>
      <c r="I53" s="83"/>
      <c r="J53" s="83"/>
    </row>
    <row r="54" spans="2:19" s="299" customFormat="1" ht="38.25" x14ac:dyDescent="0.25">
      <c r="B54" s="19" t="s">
        <v>783</v>
      </c>
      <c r="C54" s="324"/>
      <c r="D54" s="20" t="s">
        <v>1069</v>
      </c>
      <c r="E54" s="19"/>
      <c r="F54" s="19"/>
      <c r="G54" s="19"/>
      <c r="H54" s="19"/>
      <c r="I54" s="68"/>
      <c r="J54" s="68"/>
    </row>
    <row r="55" spans="2:19" s="9" customFormat="1" ht="20.25" customHeight="1" x14ac:dyDescent="0.25">
      <c r="B55" s="19" t="s">
        <v>784</v>
      </c>
      <c r="C55" s="19"/>
      <c r="D55" s="275" t="s">
        <v>833</v>
      </c>
      <c r="E55" s="19" t="s">
        <v>36</v>
      </c>
      <c r="F55" s="19">
        <v>1</v>
      </c>
      <c r="G55" s="19">
        <v>3</v>
      </c>
      <c r="H55" s="19">
        <f>G55*F55</f>
        <v>3</v>
      </c>
      <c r="I55" s="68"/>
      <c r="J55" s="23"/>
      <c r="K55" s="91"/>
      <c r="L55" s="91"/>
      <c r="M55" s="91"/>
      <c r="N55" s="91"/>
      <c r="O55" s="91"/>
      <c r="P55" s="91"/>
      <c r="Q55" s="91"/>
      <c r="R55" s="91"/>
      <c r="S55" s="91"/>
    </row>
    <row r="56" spans="2:19" s="9" customFormat="1" ht="20.25" customHeight="1" x14ac:dyDescent="0.25">
      <c r="B56" s="19" t="s">
        <v>785</v>
      </c>
      <c r="C56" s="19"/>
      <c r="D56" s="275" t="s">
        <v>839</v>
      </c>
      <c r="E56" s="19" t="s">
        <v>36</v>
      </c>
      <c r="F56" s="19">
        <v>8</v>
      </c>
      <c r="G56" s="19">
        <v>3</v>
      </c>
      <c r="H56" s="19">
        <f>G56*F56</f>
        <v>24</v>
      </c>
      <c r="I56" s="68"/>
      <c r="J56" s="23"/>
      <c r="K56" s="91"/>
      <c r="L56" s="91"/>
      <c r="M56" s="91"/>
      <c r="N56" s="91"/>
      <c r="O56" s="91"/>
      <c r="P56" s="91"/>
      <c r="Q56" s="91"/>
      <c r="R56" s="91"/>
      <c r="S56" s="91"/>
    </row>
    <row r="57" spans="2:19" s="9" customFormat="1" ht="20.25" customHeight="1" x14ac:dyDescent="0.25">
      <c r="B57" s="19" t="s">
        <v>1001</v>
      </c>
      <c r="C57" s="19"/>
      <c r="D57" s="275" t="s">
        <v>838</v>
      </c>
      <c r="E57" s="19" t="s">
        <v>36</v>
      </c>
      <c r="F57" s="19">
        <v>1</v>
      </c>
      <c r="G57" s="19">
        <v>3</v>
      </c>
      <c r="H57" s="19">
        <f>G57*F57</f>
        <v>3</v>
      </c>
      <c r="I57" s="68"/>
      <c r="J57" s="23"/>
      <c r="K57" s="91"/>
      <c r="L57" s="91"/>
      <c r="M57" s="91"/>
      <c r="N57" s="91"/>
      <c r="O57" s="91"/>
      <c r="P57" s="91"/>
      <c r="Q57" s="91"/>
      <c r="R57" s="91"/>
      <c r="S57" s="91"/>
    </row>
    <row r="58" spans="2:19" s="299" customFormat="1" ht="41.25" customHeight="1" x14ac:dyDescent="0.25">
      <c r="B58" s="19" t="s">
        <v>786</v>
      </c>
      <c r="C58" s="32"/>
      <c r="D58" s="20" t="s">
        <v>699</v>
      </c>
      <c r="E58" s="19"/>
      <c r="F58" s="19"/>
      <c r="G58" s="19"/>
      <c r="H58" s="19"/>
      <c r="I58" s="68"/>
      <c r="J58" s="68"/>
    </row>
    <row r="59" spans="2:19" s="9" customFormat="1" ht="20.25" customHeight="1" x14ac:dyDescent="0.25">
      <c r="B59" s="19" t="s">
        <v>787</v>
      </c>
      <c r="C59" s="19"/>
      <c r="D59" s="275" t="s">
        <v>833</v>
      </c>
      <c r="E59" s="19" t="s">
        <v>36</v>
      </c>
      <c r="F59" s="19">
        <v>1</v>
      </c>
      <c r="G59" s="19">
        <v>4</v>
      </c>
      <c r="H59" s="19">
        <f>G59*F59</f>
        <v>4</v>
      </c>
      <c r="I59" s="68"/>
      <c r="J59" s="23"/>
      <c r="K59" s="91"/>
      <c r="L59" s="91"/>
      <c r="M59" s="91"/>
      <c r="N59" s="91"/>
      <c r="O59" s="91"/>
      <c r="P59" s="91"/>
      <c r="Q59" s="91"/>
      <c r="R59" s="91"/>
      <c r="S59" s="91"/>
    </row>
    <row r="60" spans="2:19" s="9" customFormat="1" ht="20.25" customHeight="1" x14ac:dyDescent="0.25">
      <c r="B60" s="19" t="s">
        <v>788</v>
      </c>
      <c r="C60" s="19"/>
      <c r="D60" s="275" t="s">
        <v>839</v>
      </c>
      <c r="E60" s="19" t="s">
        <v>36</v>
      </c>
      <c r="F60" s="19">
        <v>8</v>
      </c>
      <c r="G60" s="19">
        <v>4</v>
      </c>
      <c r="H60" s="19">
        <f>G60*F60</f>
        <v>32</v>
      </c>
      <c r="I60" s="68"/>
      <c r="J60" s="23"/>
      <c r="K60" s="91"/>
      <c r="L60" s="91"/>
      <c r="M60" s="91"/>
      <c r="N60" s="91"/>
      <c r="O60" s="91"/>
      <c r="P60" s="91"/>
      <c r="Q60" s="91"/>
      <c r="R60" s="91"/>
      <c r="S60" s="91"/>
    </row>
    <row r="61" spans="2:19" s="9" customFormat="1" ht="20.25" customHeight="1" thickBot="1" x14ac:dyDescent="0.3">
      <c r="B61" s="19" t="s">
        <v>1002</v>
      </c>
      <c r="C61" s="19"/>
      <c r="D61" s="275" t="s">
        <v>838</v>
      </c>
      <c r="E61" s="19" t="s">
        <v>36</v>
      </c>
      <c r="F61" s="19">
        <v>1</v>
      </c>
      <c r="G61" s="19">
        <v>4</v>
      </c>
      <c r="H61" s="19">
        <f>G61*F61</f>
        <v>4</v>
      </c>
      <c r="I61" s="68"/>
      <c r="J61" s="23"/>
      <c r="K61" s="91"/>
      <c r="L61" s="91"/>
      <c r="M61" s="91"/>
      <c r="N61" s="91"/>
      <c r="O61" s="91"/>
      <c r="P61" s="91"/>
      <c r="Q61" s="91"/>
      <c r="R61" s="91"/>
      <c r="S61" s="91"/>
    </row>
    <row r="62" spans="2:19" s="299" customFormat="1" ht="33.75" customHeight="1" x14ac:dyDescent="0.25">
      <c r="B62" s="29"/>
      <c r="C62" s="29"/>
      <c r="D62" s="222" t="s">
        <v>984</v>
      </c>
      <c r="E62" s="82"/>
      <c r="F62" s="82"/>
      <c r="G62" s="82"/>
      <c r="H62" s="82"/>
      <c r="I62" s="83"/>
      <c r="J62" s="83"/>
    </row>
    <row r="63" spans="2:19" s="299" customFormat="1" ht="41.25" customHeight="1" x14ac:dyDescent="0.25">
      <c r="B63" s="19" t="s">
        <v>789</v>
      </c>
      <c r="C63" s="32"/>
      <c r="D63" s="20" t="s">
        <v>1069</v>
      </c>
      <c r="E63" s="19"/>
      <c r="F63" s="19"/>
      <c r="G63" s="19"/>
      <c r="H63" s="19"/>
      <c r="I63" s="68"/>
      <c r="J63" s="68"/>
    </row>
    <row r="64" spans="2:19" s="9" customFormat="1" ht="20.25" customHeight="1" x14ac:dyDescent="0.25">
      <c r="B64" s="19" t="s">
        <v>790</v>
      </c>
      <c r="C64" s="19"/>
      <c r="D64" s="275" t="s">
        <v>839</v>
      </c>
      <c r="E64" s="19" t="s">
        <v>36</v>
      </c>
      <c r="F64" s="19">
        <v>8</v>
      </c>
      <c r="G64" s="19">
        <v>3</v>
      </c>
      <c r="H64" s="19">
        <f>G64*F64</f>
        <v>24</v>
      </c>
      <c r="I64" s="68"/>
      <c r="J64" s="23"/>
      <c r="K64" s="91"/>
      <c r="L64" s="91"/>
      <c r="M64" s="91"/>
      <c r="N64" s="91"/>
      <c r="O64" s="91"/>
      <c r="P64" s="91"/>
      <c r="Q64" s="91"/>
      <c r="R64" s="91"/>
      <c r="S64" s="91"/>
    </row>
    <row r="65" spans="2:19" s="299" customFormat="1" ht="41.25" customHeight="1" x14ac:dyDescent="0.25">
      <c r="B65" s="19" t="s">
        <v>791</v>
      </c>
      <c r="C65" s="32"/>
      <c r="D65" s="20" t="s">
        <v>699</v>
      </c>
      <c r="E65" s="19"/>
      <c r="F65" s="19"/>
      <c r="G65" s="19"/>
      <c r="H65" s="19"/>
      <c r="I65" s="68"/>
      <c r="J65" s="68"/>
    </row>
    <row r="66" spans="2:19" s="9" customFormat="1" ht="20.25" customHeight="1" x14ac:dyDescent="0.25">
      <c r="B66" s="19" t="s">
        <v>792</v>
      </c>
      <c r="C66" s="19"/>
      <c r="D66" s="275" t="s">
        <v>839</v>
      </c>
      <c r="E66" s="19" t="s">
        <v>36</v>
      </c>
      <c r="F66" s="19">
        <v>8</v>
      </c>
      <c r="G66" s="19">
        <v>4</v>
      </c>
      <c r="H66" s="19">
        <f>G66*F66</f>
        <v>32</v>
      </c>
      <c r="I66" s="68"/>
      <c r="J66" s="23"/>
      <c r="K66" s="91"/>
      <c r="L66" s="91"/>
      <c r="M66" s="91"/>
      <c r="N66" s="91"/>
      <c r="O66" s="91"/>
      <c r="P66" s="91"/>
      <c r="Q66" s="91"/>
      <c r="R66" s="91"/>
      <c r="S66" s="91"/>
    </row>
    <row r="67" spans="2:19" s="299" customFormat="1" ht="20.25" customHeight="1" thickBot="1" x14ac:dyDescent="0.3">
      <c r="B67" s="21"/>
      <c r="C67" s="42"/>
      <c r="D67" s="43"/>
      <c r="E67" s="21"/>
      <c r="F67" s="21"/>
      <c r="G67" s="21"/>
      <c r="H67" s="21"/>
      <c r="I67" s="25"/>
      <c r="J67" s="25"/>
    </row>
    <row r="68" spans="2:19" s="299" customFormat="1" ht="24" customHeight="1" thickBot="1" x14ac:dyDescent="0.3">
      <c r="B68" s="26" t="s">
        <v>7</v>
      </c>
      <c r="C68" s="26"/>
      <c r="D68" s="26"/>
      <c r="E68" s="26"/>
      <c r="F68" s="26"/>
      <c r="G68" s="26"/>
      <c r="H68" s="26"/>
      <c r="I68" s="27"/>
      <c r="J68" s="28"/>
    </row>
    <row r="69" spans="2:19" x14ac:dyDescent="0.2">
      <c r="B69" s="5"/>
      <c r="C69" s="5"/>
      <c r="D69" s="5"/>
      <c r="E69" s="5"/>
      <c r="F69" s="5"/>
      <c r="G69" s="5"/>
      <c r="H69" s="5"/>
      <c r="I69" s="7"/>
      <c r="J69" s="7"/>
    </row>
    <row r="70" spans="2:19" x14ac:dyDescent="0.2">
      <c r="B70" s="5"/>
      <c r="C70" s="5"/>
      <c r="D70" s="5"/>
      <c r="E70" s="5"/>
      <c r="F70" s="5"/>
      <c r="G70" s="5"/>
      <c r="H70" s="5"/>
      <c r="I70" s="7"/>
      <c r="J70" s="7"/>
    </row>
    <row r="71" spans="2:19" x14ac:dyDescent="0.2">
      <c r="B71" s="5"/>
      <c r="C71" s="5"/>
      <c r="D71" s="5"/>
      <c r="E71" s="5"/>
      <c r="F71" s="5"/>
      <c r="G71" s="5"/>
      <c r="H71" s="5"/>
      <c r="I71" s="7"/>
      <c r="J71" s="7"/>
    </row>
    <row r="72" spans="2:19" x14ac:dyDescent="0.2">
      <c r="B72" s="5"/>
      <c r="C72" s="5"/>
      <c r="D72" s="5"/>
      <c r="E72" s="5"/>
      <c r="F72" s="5"/>
      <c r="G72" s="5"/>
      <c r="H72" s="5"/>
      <c r="I72" s="7"/>
      <c r="J72" s="7"/>
    </row>
    <row r="73" spans="2:19" x14ac:dyDescent="0.2">
      <c r="B73" s="5"/>
      <c r="C73" s="5"/>
      <c r="D73" s="5"/>
      <c r="E73" s="5"/>
      <c r="F73" s="5"/>
      <c r="G73" s="5"/>
      <c r="H73" s="5"/>
      <c r="I73" s="7"/>
      <c r="J73" s="7"/>
    </row>
    <row r="74" spans="2:19" x14ac:dyDescent="0.2">
      <c r="B74" s="5"/>
      <c r="C74" s="5"/>
      <c r="D74" s="5"/>
      <c r="E74" s="5"/>
      <c r="F74" s="5"/>
      <c r="G74" s="5"/>
      <c r="H74" s="5"/>
      <c r="I74" s="7"/>
      <c r="J74" s="7"/>
    </row>
    <row r="75" spans="2:19" x14ac:dyDescent="0.2">
      <c r="B75" s="5"/>
      <c r="C75" s="5"/>
      <c r="D75" s="5"/>
      <c r="E75" s="5"/>
      <c r="F75" s="5"/>
      <c r="G75" s="5"/>
      <c r="H75" s="5"/>
      <c r="I75" s="7"/>
      <c r="J75" s="7"/>
    </row>
    <row r="76" spans="2:19" x14ac:dyDescent="0.2">
      <c r="B76" s="5"/>
      <c r="C76" s="5"/>
      <c r="D76" s="5"/>
      <c r="E76" s="5"/>
      <c r="F76" s="5"/>
      <c r="G76" s="5"/>
      <c r="H76" s="5"/>
      <c r="I76" s="7"/>
      <c r="J76" s="7"/>
    </row>
    <row r="77" spans="2:19" x14ac:dyDescent="0.2">
      <c r="B77" s="5"/>
      <c r="C77" s="5"/>
      <c r="D77" s="5"/>
      <c r="E77" s="5"/>
      <c r="F77" s="5"/>
      <c r="G77" s="5"/>
      <c r="H77" s="5"/>
      <c r="I77" s="7"/>
      <c r="J77" s="7"/>
    </row>
    <row r="78" spans="2:19" x14ac:dyDescent="0.2">
      <c r="B78" s="5"/>
      <c r="C78" s="5"/>
      <c r="D78" s="5"/>
      <c r="E78" s="5"/>
      <c r="F78" s="5"/>
      <c r="G78" s="5"/>
      <c r="H78" s="5"/>
    </row>
    <row r="79" spans="2:19" x14ac:dyDescent="0.2">
      <c r="B79" s="5"/>
      <c r="C79" s="5"/>
      <c r="D79" s="5"/>
      <c r="E79" s="5"/>
      <c r="F79" s="5"/>
      <c r="G79" s="5"/>
      <c r="H79" s="5"/>
    </row>
    <row r="80" spans="2:19" x14ac:dyDescent="0.2">
      <c r="B80" s="5"/>
      <c r="C80" s="5"/>
      <c r="D80" s="5"/>
      <c r="E80" s="5"/>
      <c r="F80" s="5"/>
      <c r="G80" s="5"/>
      <c r="H80" s="5"/>
    </row>
    <row r="81" spans="2:8" x14ac:dyDescent="0.2">
      <c r="B81" s="5"/>
      <c r="C81" s="5"/>
      <c r="D81" s="5"/>
      <c r="E81" s="5"/>
      <c r="F81" s="5"/>
      <c r="G81" s="5"/>
      <c r="H81" s="5"/>
    </row>
    <row r="82" spans="2:8" x14ac:dyDescent="0.2">
      <c r="B82" s="5"/>
      <c r="C82" s="5"/>
      <c r="D82" s="5"/>
      <c r="E82" s="5"/>
      <c r="F82" s="5"/>
      <c r="G82" s="5"/>
      <c r="H82" s="5"/>
    </row>
    <row r="83" spans="2:8" x14ac:dyDescent="0.2">
      <c r="C83" s="5"/>
      <c r="D83" s="5"/>
      <c r="E83" s="5"/>
      <c r="F83" s="5"/>
      <c r="G83" s="5"/>
      <c r="H83" s="5"/>
    </row>
  </sheetData>
  <mergeCells count="1">
    <mergeCell ref="E3:H3"/>
  </mergeCells>
  <phoneticPr fontId="32" type="noConversion"/>
  <pageMargins left="0.19685039370078741" right="3.937007874015748E-2" top="0.19685039370078741" bottom="0" header="0.31496062992125984" footer="3.937007874015748E-2"/>
  <pageSetup paperSize="9" scale="63" firstPageNumber="20" orientation="portrait" useFirstPageNumber="1" r:id="rId1"/>
  <headerFooter>
    <oddFooter>&amp;R&amp;"Arial,Regular"&amp;P</oddFooter>
  </headerFooter>
  <rowBreaks count="1" manualBreakCount="1">
    <brk id="49" min="1"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B1:T71"/>
  <sheetViews>
    <sheetView view="pageBreakPreview" zoomScale="70" zoomScaleNormal="70" zoomScaleSheetLayoutView="70" zoomScalePageLayoutView="70" workbookViewId="0">
      <selection activeCell="D3" sqref="D3"/>
    </sheetView>
  </sheetViews>
  <sheetFormatPr defaultColWidth="9.140625" defaultRowHeight="14.25" x14ac:dyDescent="0.2"/>
  <cols>
    <col min="1" max="1" width="1.140625" style="12" customWidth="1"/>
    <col min="2" max="2" width="9.7109375" style="12" customWidth="1"/>
    <col min="3" max="3" width="10.7109375" style="12" customWidth="1"/>
    <col min="4" max="4" width="47" style="12" customWidth="1"/>
    <col min="5" max="5" width="9.7109375" style="12" customWidth="1"/>
    <col min="6" max="6" width="11.5703125" style="12" customWidth="1"/>
    <col min="7" max="7" width="9.7109375" style="12" customWidth="1"/>
    <col min="8" max="8" width="7.7109375" style="12" customWidth="1"/>
    <col min="9" max="9" width="12.7109375" style="12" customWidth="1"/>
    <col min="10" max="10" width="20.7109375" style="12" customWidth="1"/>
    <col min="11" max="16" width="9.140625" style="12"/>
    <col min="17" max="17" width="10.5703125" style="12" bestFit="1" customWidth="1"/>
    <col min="18" max="16384" width="9.140625" style="12"/>
  </cols>
  <sheetData>
    <row r="1" spans="2:20" ht="18" customHeight="1" x14ac:dyDescent="0.25">
      <c r="B1" s="2" t="str">
        <f>[1]SUMMARY!B2</f>
        <v xml:space="preserve">SCHEDULED MAINTENANCE AND REPAIRS OF MV EQUIPMENT </v>
      </c>
      <c r="D1" s="2"/>
      <c r="E1" s="3"/>
      <c r="F1" s="3"/>
      <c r="G1" s="3"/>
      <c r="H1" s="3"/>
      <c r="I1" s="7"/>
    </row>
    <row r="2" spans="2:20" ht="15" customHeight="1" x14ac:dyDescent="0.25">
      <c r="B2" s="2" t="str">
        <f>'[1]SCHED 1A-1_NM'!B3</f>
        <v>CONTRACT REF. NO:</v>
      </c>
      <c r="D2" s="2" t="str">
        <f>+SUMMARY!D4</f>
        <v>SCMU3-24/25-0461-HO</v>
      </c>
      <c r="E2" s="368" t="s">
        <v>10</v>
      </c>
      <c r="F2" s="368"/>
      <c r="G2" s="368"/>
      <c r="H2" s="369"/>
      <c r="I2" s="276" t="s">
        <v>620</v>
      </c>
    </row>
    <row r="3" spans="2:20" ht="15" customHeight="1" x14ac:dyDescent="0.2">
      <c r="B3" s="2" t="str">
        <f>'[1]SCHED 1A-1_NM'!B4</f>
        <v>ASSET TYPE:</v>
      </c>
      <c r="D3" s="2" t="str">
        <f>'[1]SCHED 1A-1_NM'!D4</f>
        <v>MEDIUM VOLTAGE EQUIPMENT</v>
      </c>
      <c r="E3" s="2"/>
      <c r="F3" s="2"/>
      <c r="G3" s="2"/>
      <c r="H3" s="2"/>
      <c r="I3" s="7"/>
    </row>
    <row r="4" spans="2:20" ht="14.25" customHeight="1" x14ac:dyDescent="0.2">
      <c r="B4" s="2"/>
      <c r="C4" s="2"/>
      <c r="D4" s="2"/>
      <c r="E4" s="2"/>
      <c r="F4" s="2"/>
      <c r="G4" s="2"/>
      <c r="H4" s="2"/>
      <c r="I4" s="7"/>
    </row>
    <row r="5" spans="2:20" s="4" customFormat="1" ht="15" customHeight="1" x14ac:dyDescent="0.2">
      <c r="B5" s="4" t="s">
        <v>28</v>
      </c>
      <c r="D5" s="13" t="s">
        <v>18</v>
      </c>
    </row>
    <row r="6" spans="2:20" ht="6" customHeight="1" thickBot="1" x14ac:dyDescent="0.25">
      <c r="B6" s="5"/>
      <c r="C6" s="5"/>
      <c r="D6" s="5"/>
      <c r="E6" s="5"/>
      <c r="F6" s="5"/>
      <c r="G6" s="5"/>
      <c r="H6" s="5"/>
      <c r="I6" s="7"/>
    </row>
    <row r="7" spans="2:20" s="299" customFormat="1" ht="39" customHeight="1" thickBot="1" x14ac:dyDescent="0.3">
      <c r="B7" s="11" t="s">
        <v>12</v>
      </c>
      <c r="C7" s="11" t="s">
        <v>6</v>
      </c>
      <c r="D7" s="11" t="s">
        <v>0</v>
      </c>
      <c r="E7" s="11" t="s">
        <v>1</v>
      </c>
      <c r="F7" s="11" t="s">
        <v>701</v>
      </c>
      <c r="G7" s="11" t="s">
        <v>700</v>
      </c>
      <c r="H7" s="11" t="s">
        <v>762</v>
      </c>
      <c r="I7" s="11" t="s">
        <v>763</v>
      </c>
      <c r="J7" s="11" t="s">
        <v>764</v>
      </c>
    </row>
    <row r="8" spans="2:20" s="299" customFormat="1" ht="78" customHeight="1" thickBot="1" x14ac:dyDescent="0.3">
      <c r="B8" s="38" t="s">
        <v>793</v>
      </c>
      <c r="C8" s="38" t="s">
        <v>15</v>
      </c>
      <c r="D8" s="39" t="s">
        <v>881</v>
      </c>
      <c r="E8" s="40"/>
      <c r="F8" s="40"/>
      <c r="G8" s="40"/>
      <c r="H8" s="40"/>
      <c r="I8" s="41"/>
      <c r="J8" s="41"/>
    </row>
    <row r="9" spans="2:20" s="299" customFormat="1" x14ac:dyDescent="0.25">
      <c r="B9" s="29"/>
      <c r="C9" s="29"/>
      <c r="D9" s="222" t="s">
        <v>872</v>
      </c>
      <c r="E9" s="82"/>
      <c r="F9" s="82"/>
      <c r="G9" s="82"/>
      <c r="H9" s="82"/>
      <c r="I9" s="83"/>
      <c r="J9" s="83"/>
    </row>
    <row r="10" spans="2:20" s="299" customFormat="1" ht="38.25" x14ac:dyDescent="0.25">
      <c r="B10" s="19" t="s">
        <v>794</v>
      </c>
      <c r="C10" s="324"/>
      <c r="D10" s="20" t="s">
        <v>1069</v>
      </c>
      <c r="E10" s="19"/>
      <c r="F10" s="19"/>
      <c r="G10" s="19"/>
      <c r="H10" s="19"/>
      <c r="I10" s="68"/>
      <c r="J10" s="68"/>
    </row>
    <row r="11" spans="2:20" s="9" customFormat="1" ht="20.25" customHeight="1" x14ac:dyDescent="0.25">
      <c r="B11" s="19" t="s">
        <v>795</v>
      </c>
      <c r="C11" s="19"/>
      <c r="D11" s="275" t="s">
        <v>833</v>
      </c>
      <c r="E11" s="19" t="s">
        <v>36</v>
      </c>
      <c r="F11" s="19">
        <v>1</v>
      </c>
      <c r="G11" s="19">
        <v>3</v>
      </c>
      <c r="H11" s="19">
        <f>G11*F11</f>
        <v>3</v>
      </c>
      <c r="I11" s="68"/>
      <c r="J11" s="23"/>
      <c r="K11" s="91"/>
      <c r="L11" s="91"/>
      <c r="M11" s="91"/>
      <c r="N11" s="91"/>
      <c r="O11" s="91"/>
      <c r="P11" s="91"/>
      <c r="Q11" s="91"/>
      <c r="R11" s="91"/>
      <c r="S11" s="91"/>
      <c r="T11" s="91"/>
    </row>
    <row r="12" spans="2:20" s="9" customFormat="1" ht="20.25" customHeight="1" x14ac:dyDescent="0.25">
      <c r="B12" s="19" t="s">
        <v>796</v>
      </c>
      <c r="C12" s="19"/>
      <c r="D12" s="275" t="s">
        <v>834</v>
      </c>
      <c r="E12" s="19" t="s">
        <v>36</v>
      </c>
      <c r="F12" s="19">
        <v>4</v>
      </c>
      <c r="G12" s="19">
        <v>3</v>
      </c>
      <c r="H12" s="19">
        <f t="shared" ref="H12:H15" si="0">G12*F12</f>
        <v>12</v>
      </c>
      <c r="I12" s="68"/>
      <c r="J12" s="23"/>
      <c r="K12" s="91"/>
      <c r="L12" s="91"/>
      <c r="M12" s="91"/>
      <c r="N12" s="91"/>
      <c r="O12" s="91"/>
      <c r="P12" s="91"/>
      <c r="Q12" s="91"/>
      <c r="R12" s="91"/>
      <c r="S12" s="91"/>
      <c r="T12" s="91"/>
    </row>
    <row r="13" spans="2:20" s="9" customFormat="1" ht="20.25" customHeight="1" x14ac:dyDescent="0.25">
      <c r="B13" s="19" t="s">
        <v>875</v>
      </c>
      <c r="C13" s="19"/>
      <c r="D13" s="275" t="s">
        <v>839</v>
      </c>
      <c r="E13" s="19" t="s">
        <v>36</v>
      </c>
      <c r="F13" s="19">
        <v>6</v>
      </c>
      <c r="G13" s="19">
        <v>3</v>
      </c>
      <c r="H13" s="19">
        <f t="shared" si="0"/>
        <v>18</v>
      </c>
      <c r="I13" s="68"/>
      <c r="J13" s="23"/>
      <c r="K13" s="91"/>
      <c r="L13" s="91"/>
      <c r="M13" s="91"/>
      <c r="N13" s="91"/>
      <c r="O13" s="91"/>
      <c r="P13" s="91"/>
      <c r="Q13" s="91"/>
      <c r="R13" s="91"/>
      <c r="S13" s="91"/>
      <c r="T13" s="91"/>
    </row>
    <row r="14" spans="2:20" s="9" customFormat="1" ht="20.25" customHeight="1" x14ac:dyDescent="0.25">
      <c r="B14" s="19" t="s">
        <v>876</v>
      </c>
      <c r="C14" s="19"/>
      <c r="D14" s="275" t="s">
        <v>838</v>
      </c>
      <c r="E14" s="19" t="s">
        <v>36</v>
      </c>
      <c r="F14" s="19">
        <v>4</v>
      </c>
      <c r="G14" s="19">
        <v>3</v>
      </c>
      <c r="H14" s="19">
        <f t="shared" si="0"/>
        <v>12</v>
      </c>
      <c r="I14" s="68"/>
      <c r="J14" s="23"/>
      <c r="K14" s="91"/>
      <c r="L14" s="91"/>
      <c r="M14" s="91"/>
      <c r="N14" s="91"/>
      <c r="O14" s="91"/>
      <c r="P14" s="91"/>
      <c r="Q14" s="91"/>
      <c r="R14" s="91"/>
      <c r="S14" s="91"/>
      <c r="T14" s="91"/>
    </row>
    <row r="15" spans="2:20" s="9" customFormat="1" ht="20.25" customHeight="1" x14ac:dyDescent="0.25">
      <c r="B15" s="19" t="s">
        <v>877</v>
      </c>
      <c r="C15" s="19"/>
      <c r="D15" s="275" t="s">
        <v>835</v>
      </c>
      <c r="E15" s="19" t="s">
        <v>36</v>
      </c>
      <c r="F15" s="19">
        <v>2</v>
      </c>
      <c r="G15" s="19">
        <v>3</v>
      </c>
      <c r="H15" s="19">
        <f t="shared" si="0"/>
        <v>6</v>
      </c>
      <c r="I15" s="68"/>
      <c r="J15" s="23"/>
      <c r="K15" s="91"/>
      <c r="L15" s="91"/>
      <c r="M15" s="91"/>
      <c r="N15" s="91"/>
      <c r="O15" s="91"/>
      <c r="P15" s="91"/>
      <c r="Q15" s="91"/>
      <c r="R15" s="91"/>
      <c r="S15" s="91"/>
      <c r="T15" s="91"/>
    </row>
    <row r="16" spans="2:20" s="299" customFormat="1" ht="41.25" customHeight="1" x14ac:dyDescent="0.25">
      <c r="B16" s="19" t="s">
        <v>797</v>
      </c>
      <c r="C16" s="32"/>
      <c r="D16" s="20" t="s">
        <v>699</v>
      </c>
      <c r="E16" s="19" t="s">
        <v>34</v>
      </c>
      <c r="F16" s="19"/>
      <c r="G16" s="19"/>
      <c r="H16" s="19"/>
      <c r="I16" s="19"/>
      <c r="J16" s="19"/>
    </row>
    <row r="17" spans="2:20" s="9" customFormat="1" ht="20.25" customHeight="1" x14ac:dyDescent="0.25">
      <c r="B17" s="19" t="s">
        <v>798</v>
      </c>
      <c r="C17" s="19"/>
      <c r="D17" s="275" t="s">
        <v>833</v>
      </c>
      <c r="E17" s="19" t="s">
        <v>36</v>
      </c>
      <c r="F17" s="19">
        <v>1</v>
      </c>
      <c r="G17" s="19">
        <v>4</v>
      </c>
      <c r="H17" s="19">
        <f t="shared" ref="H17:H21" si="1">G17*F17</f>
        <v>4</v>
      </c>
      <c r="I17" s="68"/>
      <c r="J17" s="23"/>
      <c r="K17" s="91"/>
      <c r="L17" s="91"/>
      <c r="M17" s="91"/>
      <c r="N17" s="91"/>
      <c r="O17" s="91"/>
      <c r="P17" s="91"/>
      <c r="Q17" s="91"/>
      <c r="R17" s="91"/>
      <c r="S17" s="91"/>
      <c r="T17" s="91"/>
    </row>
    <row r="18" spans="2:20" s="9" customFormat="1" ht="20.25" customHeight="1" x14ac:dyDescent="0.25">
      <c r="B18" s="19" t="s">
        <v>799</v>
      </c>
      <c r="C18" s="19"/>
      <c r="D18" s="275" t="s">
        <v>834</v>
      </c>
      <c r="E18" s="19" t="s">
        <v>36</v>
      </c>
      <c r="F18" s="19">
        <v>4</v>
      </c>
      <c r="G18" s="19">
        <v>4</v>
      </c>
      <c r="H18" s="19">
        <f t="shared" si="1"/>
        <v>16</v>
      </c>
      <c r="I18" s="68"/>
      <c r="J18" s="23"/>
      <c r="K18" s="91"/>
      <c r="L18" s="91"/>
      <c r="M18" s="91"/>
      <c r="N18" s="91"/>
      <c r="O18" s="91"/>
      <c r="P18" s="91"/>
      <c r="Q18" s="91"/>
      <c r="R18" s="91"/>
      <c r="S18" s="91"/>
      <c r="T18" s="91"/>
    </row>
    <row r="19" spans="2:20" s="9" customFormat="1" ht="20.25" customHeight="1" x14ac:dyDescent="0.25">
      <c r="B19" s="19" t="s">
        <v>878</v>
      </c>
      <c r="C19" s="19"/>
      <c r="D19" s="275" t="s">
        <v>839</v>
      </c>
      <c r="E19" s="19" t="s">
        <v>36</v>
      </c>
      <c r="F19" s="19">
        <v>6</v>
      </c>
      <c r="G19" s="19">
        <v>4</v>
      </c>
      <c r="H19" s="19">
        <f t="shared" si="1"/>
        <v>24</v>
      </c>
      <c r="I19" s="68"/>
      <c r="J19" s="23"/>
      <c r="K19" s="91"/>
      <c r="L19" s="91"/>
      <c r="M19" s="91"/>
      <c r="N19" s="91"/>
      <c r="O19" s="91"/>
      <c r="P19" s="91"/>
      <c r="Q19" s="91"/>
      <c r="R19" s="91"/>
      <c r="S19" s="91"/>
      <c r="T19" s="91"/>
    </row>
    <row r="20" spans="2:20" s="9" customFormat="1" ht="20.25" customHeight="1" x14ac:dyDescent="0.25">
      <c r="B20" s="19" t="s">
        <v>879</v>
      </c>
      <c r="C20" s="19"/>
      <c r="D20" s="275" t="s">
        <v>838</v>
      </c>
      <c r="E20" s="19" t="s">
        <v>36</v>
      </c>
      <c r="F20" s="19">
        <v>4</v>
      </c>
      <c r="G20" s="19">
        <v>4</v>
      </c>
      <c r="H20" s="19">
        <f t="shared" si="1"/>
        <v>16</v>
      </c>
      <c r="I20" s="68"/>
      <c r="J20" s="23"/>
      <c r="K20" s="91"/>
      <c r="L20" s="91"/>
      <c r="M20" s="91"/>
      <c r="N20" s="91"/>
      <c r="O20" s="91"/>
      <c r="P20" s="91"/>
      <c r="Q20" s="91"/>
      <c r="R20" s="91"/>
      <c r="S20" s="91"/>
      <c r="T20" s="91"/>
    </row>
    <row r="21" spans="2:20" s="9" customFormat="1" ht="20.25" customHeight="1" x14ac:dyDescent="0.25">
      <c r="B21" s="19" t="s">
        <v>880</v>
      </c>
      <c r="C21" s="19"/>
      <c r="D21" s="275" t="s">
        <v>835</v>
      </c>
      <c r="E21" s="19" t="s">
        <v>36</v>
      </c>
      <c r="F21" s="19">
        <v>2</v>
      </c>
      <c r="G21" s="19">
        <v>4</v>
      </c>
      <c r="H21" s="19">
        <f t="shared" si="1"/>
        <v>8</v>
      </c>
      <c r="I21" s="68"/>
      <c r="J21" s="23"/>
      <c r="K21" s="91"/>
      <c r="L21" s="91"/>
      <c r="M21" s="91"/>
      <c r="N21" s="91"/>
      <c r="O21" s="91"/>
      <c r="P21" s="91"/>
      <c r="Q21" s="91"/>
      <c r="R21" s="91"/>
      <c r="S21" s="91"/>
      <c r="T21" s="91"/>
    </row>
    <row r="22" spans="2:20" s="44" customFormat="1" ht="80.25" customHeight="1" thickBot="1" x14ac:dyDescent="0.3">
      <c r="B22" s="19" t="s">
        <v>1040</v>
      </c>
      <c r="C22" s="32"/>
      <c r="D22" s="20" t="s">
        <v>1033</v>
      </c>
      <c r="E22" s="19" t="s">
        <v>1036</v>
      </c>
      <c r="F22" s="19">
        <f>200</f>
        <v>200</v>
      </c>
      <c r="G22" s="19"/>
      <c r="H22" s="19"/>
      <c r="I22" s="339"/>
      <c r="J22" s="340"/>
    </row>
    <row r="23" spans="2:20" s="299" customFormat="1" x14ac:dyDescent="0.25">
      <c r="B23" s="29"/>
      <c r="C23" s="29"/>
      <c r="D23" s="222" t="s">
        <v>873</v>
      </c>
      <c r="E23" s="82"/>
      <c r="F23" s="82"/>
      <c r="G23" s="82"/>
      <c r="H23" s="82"/>
      <c r="I23" s="82"/>
      <c r="J23" s="82"/>
    </row>
    <row r="24" spans="2:20" s="299" customFormat="1" ht="48.75" customHeight="1" x14ac:dyDescent="0.25">
      <c r="B24" s="19" t="s">
        <v>800</v>
      </c>
      <c r="C24" s="324"/>
      <c r="D24" s="20" t="s">
        <v>1069</v>
      </c>
      <c r="E24" s="19"/>
      <c r="F24" s="19"/>
      <c r="G24" s="19"/>
      <c r="H24" s="19"/>
      <c r="I24" s="19"/>
      <c r="J24" s="19"/>
    </row>
    <row r="25" spans="2:20" s="9" customFormat="1" ht="20.25" customHeight="1" x14ac:dyDescent="0.25">
      <c r="B25" s="19" t="s">
        <v>801</v>
      </c>
      <c r="C25" s="19"/>
      <c r="D25" s="275" t="s">
        <v>836</v>
      </c>
      <c r="E25" s="19" t="s">
        <v>36</v>
      </c>
      <c r="F25" s="19">
        <v>1</v>
      </c>
      <c r="G25" s="19">
        <v>3</v>
      </c>
      <c r="H25" s="19">
        <f t="shared" ref="H25" si="2">G25*F25</f>
        <v>3</v>
      </c>
      <c r="I25" s="68"/>
      <c r="J25" s="23"/>
      <c r="K25" s="91"/>
      <c r="L25" s="91"/>
      <c r="M25" s="91"/>
      <c r="N25" s="91"/>
      <c r="O25" s="91"/>
      <c r="P25" s="91"/>
      <c r="Q25" s="91"/>
      <c r="R25" s="91"/>
      <c r="S25" s="91"/>
      <c r="T25" s="91"/>
    </row>
    <row r="26" spans="2:20" s="9" customFormat="1" ht="20.25" customHeight="1" x14ac:dyDescent="0.25">
      <c r="B26" s="19" t="s">
        <v>802</v>
      </c>
      <c r="C26" s="19"/>
      <c r="D26" s="275" t="s">
        <v>840</v>
      </c>
      <c r="E26" s="19" t="s">
        <v>36</v>
      </c>
      <c r="F26" s="19">
        <v>2</v>
      </c>
      <c r="G26" s="19">
        <v>3</v>
      </c>
      <c r="H26" s="19">
        <f t="shared" ref="H26:H29" si="3">G26*F26</f>
        <v>6</v>
      </c>
      <c r="I26" s="68"/>
      <c r="J26" s="23"/>
      <c r="K26" s="91"/>
      <c r="L26" s="91"/>
      <c r="M26" s="91"/>
      <c r="N26" s="91"/>
      <c r="O26" s="91"/>
      <c r="P26" s="91"/>
      <c r="Q26" s="91"/>
      <c r="R26" s="91"/>
      <c r="S26" s="91"/>
      <c r="T26" s="91"/>
    </row>
    <row r="27" spans="2:20" s="9" customFormat="1" ht="20.25" customHeight="1" x14ac:dyDescent="0.25">
      <c r="B27" s="19" t="s">
        <v>1021</v>
      </c>
      <c r="C27" s="19"/>
      <c r="D27" s="275" t="s">
        <v>837</v>
      </c>
      <c r="E27" s="19" t="s">
        <v>36</v>
      </c>
      <c r="F27" s="19">
        <v>1</v>
      </c>
      <c r="G27" s="19">
        <v>3</v>
      </c>
      <c r="H27" s="19">
        <f t="shared" si="3"/>
        <v>3</v>
      </c>
      <c r="I27" s="68"/>
      <c r="J27" s="23"/>
      <c r="K27" s="91"/>
      <c r="L27" s="91"/>
      <c r="M27" s="91"/>
      <c r="N27" s="91"/>
      <c r="O27" s="91"/>
      <c r="P27" s="91"/>
      <c r="Q27" s="91"/>
      <c r="R27" s="91"/>
      <c r="S27" s="91"/>
      <c r="T27" s="91"/>
    </row>
    <row r="28" spans="2:20" s="9" customFormat="1" ht="20.25" customHeight="1" x14ac:dyDescent="0.25">
      <c r="B28" s="19" t="s">
        <v>1022</v>
      </c>
      <c r="C28" s="19"/>
      <c r="D28" s="275" t="s">
        <v>839</v>
      </c>
      <c r="E28" s="19" t="s">
        <v>36</v>
      </c>
      <c r="F28" s="19">
        <v>4</v>
      </c>
      <c r="G28" s="19">
        <v>3</v>
      </c>
      <c r="H28" s="19">
        <f t="shared" si="3"/>
        <v>12</v>
      </c>
      <c r="I28" s="68"/>
      <c r="J28" s="23"/>
      <c r="K28" s="91"/>
      <c r="L28" s="91"/>
      <c r="M28" s="91"/>
      <c r="N28" s="91"/>
      <c r="O28" s="91"/>
      <c r="P28" s="91"/>
      <c r="Q28" s="91"/>
      <c r="R28" s="91"/>
      <c r="S28" s="91"/>
      <c r="T28" s="91"/>
    </row>
    <row r="29" spans="2:20" s="9" customFormat="1" ht="20.25" customHeight="1" x14ac:dyDescent="0.25">
      <c r="B29" s="19" t="s">
        <v>1023</v>
      </c>
      <c r="C29" s="19"/>
      <c r="D29" s="275" t="s">
        <v>835</v>
      </c>
      <c r="E29" s="19" t="s">
        <v>36</v>
      </c>
      <c r="F29" s="19">
        <v>2</v>
      </c>
      <c r="G29" s="19">
        <v>3</v>
      </c>
      <c r="H29" s="19">
        <f t="shared" si="3"/>
        <v>6</v>
      </c>
      <c r="I29" s="68"/>
      <c r="J29" s="23"/>
      <c r="K29" s="91"/>
      <c r="L29" s="91"/>
      <c r="M29" s="91"/>
      <c r="N29" s="91"/>
      <c r="O29" s="91"/>
      <c r="P29" s="91"/>
      <c r="Q29" s="91"/>
      <c r="R29" s="91"/>
      <c r="S29" s="91"/>
      <c r="T29" s="91"/>
    </row>
    <row r="30" spans="2:20" s="299" customFormat="1" ht="41.25" customHeight="1" x14ac:dyDescent="0.25">
      <c r="B30" s="19" t="s">
        <v>803</v>
      </c>
      <c r="C30" s="32"/>
      <c r="D30" s="20" t="s">
        <v>699</v>
      </c>
      <c r="E30" s="19"/>
      <c r="F30" s="19"/>
      <c r="G30" s="19"/>
      <c r="H30" s="19"/>
      <c r="I30" s="19"/>
      <c r="J30" s="19"/>
    </row>
    <row r="31" spans="2:20" s="9" customFormat="1" ht="20.25" customHeight="1" x14ac:dyDescent="0.25">
      <c r="B31" s="19" t="s">
        <v>804</v>
      </c>
      <c r="C31" s="19"/>
      <c r="D31" s="275" t="s">
        <v>836</v>
      </c>
      <c r="E31" s="19" t="s">
        <v>36</v>
      </c>
      <c r="F31" s="19">
        <v>1</v>
      </c>
      <c r="G31" s="19">
        <v>4</v>
      </c>
      <c r="H31" s="19">
        <f t="shared" ref="H31:H35" si="4">G31*F31</f>
        <v>4</v>
      </c>
      <c r="I31" s="68"/>
      <c r="J31" s="23"/>
      <c r="K31" s="91"/>
      <c r="L31" s="91"/>
      <c r="M31" s="91"/>
      <c r="N31" s="91"/>
      <c r="O31" s="91"/>
      <c r="P31" s="91"/>
      <c r="Q31" s="91"/>
      <c r="R31" s="91"/>
      <c r="S31" s="91"/>
      <c r="T31" s="91"/>
    </row>
    <row r="32" spans="2:20" s="9" customFormat="1" ht="20.25" customHeight="1" x14ac:dyDescent="0.25">
      <c r="B32" s="19" t="s">
        <v>805</v>
      </c>
      <c r="C32" s="19"/>
      <c r="D32" s="275" t="s">
        <v>840</v>
      </c>
      <c r="E32" s="19" t="s">
        <v>36</v>
      </c>
      <c r="F32" s="19">
        <v>2</v>
      </c>
      <c r="G32" s="19">
        <v>4</v>
      </c>
      <c r="H32" s="19">
        <f t="shared" si="4"/>
        <v>8</v>
      </c>
      <c r="I32" s="68"/>
      <c r="J32" s="23"/>
      <c r="K32" s="91"/>
      <c r="L32" s="91"/>
      <c r="M32" s="91"/>
      <c r="N32" s="91"/>
      <c r="O32" s="91"/>
      <c r="P32" s="91"/>
      <c r="Q32" s="91"/>
      <c r="R32" s="91"/>
      <c r="S32" s="91"/>
      <c r="T32" s="91"/>
    </row>
    <row r="33" spans="2:20" s="9" customFormat="1" ht="20.25" customHeight="1" x14ac:dyDescent="0.25">
      <c r="B33" s="19" t="s">
        <v>1024</v>
      </c>
      <c r="C33" s="19"/>
      <c r="D33" s="275" t="s">
        <v>837</v>
      </c>
      <c r="E33" s="19" t="s">
        <v>36</v>
      </c>
      <c r="F33" s="19">
        <v>1</v>
      </c>
      <c r="G33" s="19">
        <v>4</v>
      </c>
      <c r="H33" s="19">
        <f t="shared" si="4"/>
        <v>4</v>
      </c>
      <c r="I33" s="68"/>
      <c r="J33" s="23"/>
      <c r="K33" s="91"/>
      <c r="L33" s="91"/>
      <c r="M33" s="91"/>
      <c r="N33" s="91"/>
      <c r="O33" s="91"/>
      <c r="P33" s="91"/>
      <c r="Q33" s="91"/>
      <c r="R33" s="91"/>
      <c r="S33" s="91"/>
      <c r="T33" s="91"/>
    </row>
    <row r="34" spans="2:20" s="9" customFormat="1" ht="20.25" customHeight="1" x14ac:dyDescent="0.25">
      <c r="B34" s="19" t="s">
        <v>1025</v>
      </c>
      <c r="C34" s="19"/>
      <c r="D34" s="275" t="s">
        <v>839</v>
      </c>
      <c r="E34" s="19" t="s">
        <v>36</v>
      </c>
      <c r="F34" s="19">
        <v>4</v>
      </c>
      <c r="G34" s="19">
        <v>4</v>
      </c>
      <c r="H34" s="19">
        <f t="shared" si="4"/>
        <v>16</v>
      </c>
      <c r="I34" s="68"/>
      <c r="J34" s="23"/>
      <c r="K34" s="91"/>
      <c r="L34" s="91"/>
      <c r="M34" s="91"/>
      <c r="N34" s="91"/>
      <c r="O34" s="91"/>
      <c r="P34" s="91"/>
      <c r="Q34" s="91"/>
      <c r="R34" s="91"/>
      <c r="S34" s="91"/>
      <c r="T34" s="91"/>
    </row>
    <row r="35" spans="2:20" s="9" customFormat="1" ht="20.25" customHeight="1" x14ac:dyDescent="0.25">
      <c r="B35" s="19" t="s">
        <v>1026</v>
      </c>
      <c r="C35" s="19"/>
      <c r="D35" s="275" t="s">
        <v>835</v>
      </c>
      <c r="E35" s="19" t="s">
        <v>36</v>
      </c>
      <c r="F35" s="19">
        <v>2</v>
      </c>
      <c r="G35" s="19">
        <v>4</v>
      </c>
      <c r="H35" s="19">
        <f t="shared" si="4"/>
        <v>8</v>
      </c>
      <c r="I35" s="68"/>
      <c r="J35" s="23"/>
      <c r="K35" s="91"/>
      <c r="L35" s="91"/>
      <c r="M35" s="91"/>
      <c r="N35" s="91"/>
      <c r="O35" s="91"/>
      <c r="P35" s="91"/>
      <c r="Q35" s="91"/>
      <c r="R35" s="91"/>
      <c r="S35" s="91"/>
      <c r="T35" s="91"/>
    </row>
    <row r="36" spans="2:20" s="44" customFormat="1" ht="75" customHeight="1" thickBot="1" x14ac:dyDescent="0.3">
      <c r="B36" s="19" t="s">
        <v>1039</v>
      </c>
      <c r="C36" s="32"/>
      <c r="D36" s="20" t="s">
        <v>1033</v>
      </c>
      <c r="E36" s="19" t="s">
        <v>1036</v>
      </c>
      <c r="F36" s="19">
        <v>300</v>
      </c>
      <c r="G36" s="19"/>
      <c r="H36" s="19"/>
      <c r="I36" s="339"/>
      <c r="J36" s="340"/>
    </row>
    <row r="37" spans="2:20" s="299" customFormat="1" x14ac:dyDescent="0.25">
      <c r="B37" s="327"/>
      <c r="C37" s="29"/>
      <c r="D37" s="222" t="s">
        <v>766</v>
      </c>
      <c r="E37" s="82"/>
      <c r="F37" s="82"/>
      <c r="G37" s="82"/>
      <c r="H37" s="82"/>
      <c r="I37" s="82"/>
      <c r="J37" s="82"/>
    </row>
    <row r="38" spans="2:20" s="299" customFormat="1" ht="38.25" x14ac:dyDescent="0.25">
      <c r="B38" s="19" t="s">
        <v>806</v>
      </c>
      <c r="C38" s="324"/>
      <c r="D38" s="20" t="s">
        <v>1069</v>
      </c>
      <c r="E38" s="19"/>
      <c r="F38" s="19"/>
      <c r="G38" s="19"/>
      <c r="H38" s="19"/>
      <c r="I38" s="19"/>
      <c r="J38" s="19"/>
    </row>
    <row r="39" spans="2:20" s="9" customFormat="1" ht="20.25" customHeight="1" x14ac:dyDescent="0.25">
      <c r="B39" s="19" t="s">
        <v>808</v>
      </c>
      <c r="C39" s="19"/>
      <c r="D39" s="275" t="s">
        <v>836</v>
      </c>
      <c r="E39" s="19" t="s">
        <v>36</v>
      </c>
      <c r="F39" s="19">
        <v>2</v>
      </c>
      <c r="G39" s="19">
        <v>3</v>
      </c>
      <c r="H39" s="19">
        <f t="shared" ref="H39:H42" si="5">G39*F39</f>
        <v>6</v>
      </c>
      <c r="I39" s="68"/>
      <c r="J39" s="23"/>
      <c r="K39" s="91"/>
      <c r="L39" s="91"/>
      <c r="M39" s="91"/>
      <c r="N39" s="91"/>
      <c r="O39" s="91"/>
      <c r="P39" s="91"/>
      <c r="Q39" s="91"/>
      <c r="R39" s="91"/>
      <c r="S39" s="91"/>
      <c r="T39" s="91"/>
    </row>
    <row r="40" spans="2:20" s="9" customFormat="1" ht="20.25" customHeight="1" x14ac:dyDescent="0.25">
      <c r="B40" s="19" t="s">
        <v>809</v>
      </c>
      <c r="C40" s="19"/>
      <c r="D40" s="275" t="s">
        <v>837</v>
      </c>
      <c r="E40" s="19" t="s">
        <v>36</v>
      </c>
      <c r="F40" s="19">
        <v>1</v>
      </c>
      <c r="G40" s="19">
        <v>3</v>
      </c>
      <c r="H40" s="19">
        <f t="shared" si="5"/>
        <v>3</v>
      </c>
      <c r="I40" s="68"/>
      <c r="J40" s="23"/>
      <c r="K40" s="91"/>
      <c r="L40" s="91"/>
      <c r="M40" s="91"/>
      <c r="N40" s="91"/>
      <c r="O40" s="91"/>
      <c r="P40" s="91"/>
      <c r="Q40" s="91"/>
      <c r="R40" s="91"/>
      <c r="S40" s="91"/>
      <c r="T40" s="91"/>
    </row>
    <row r="41" spans="2:20" s="9" customFormat="1" ht="20.25" customHeight="1" x14ac:dyDescent="0.25">
      <c r="B41" s="19" t="s">
        <v>1027</v>
      </c>
      <c r="C41" s="19"/>
      <c r="D41" s="275" t="s">
        <v>839</v>
      </c>
      <c r="E41" s="19" t="s">
        <v>36</v>
      </c>
      <c r="F41" s="19">
        <v>4</v>
      </c>
      <c r="G41" s="19">
        <v>3</v>
      </c>
      <c r="H41" s="19">
        <f t="shared" si="5"/>
        <v>12</v>
      </c>
      <c r="I41" s="68"/>
      <c r="J41" s="23"/>
      <c r="K41" s="91"/>
      <c r="L41" s="91"/>
      <c r="M41" s="91"/>
      <c r="N41" s="91"/>
      <c r="O41" s="91"/>
      <c r="P41" s="91"/>
      <c r="Q41" s="91"/>
      <c r="R41" s="91"/>
      <c r="S41" s="91"/>
      <c r="T41" s="91"/>
    </row>
    <row r="42" spans="2:20" s="9" customFormat="1" ht="20.25" customHeight="1" x14ac:dyDescent="0.25">
      <c r="B42" s="19" t="s">
        <v>1028</v>
      </c>
      <c r="C42" s="19"/>
      <c r="D42" s="275" t="s">
        <v>835</v>
      </c>
      <c r="E42" s="19" t="s">
        <v>36</v>
      </c>
      <c r="F42" s="19">
        <v>2</v>
      </c>
      <c r="G42" s="19">
        <v>3</v>
      </c>
      <c r="H42" s="19">
        <f t="shared" si="5"/>
        <v>6</v>
      </c>
      <c r="I42" s="68"/>
      <c r="J42" s="23"/>
      <c r="K42" s="91"/>
      <c r="L42" s="91"/>
      <c r="M42" s="91"/>
      <c r="N42" s="91"/>
      <c r="O42" s="91"/>
      <c r="P42" s="91"/>
      <c r="Q42" s="91"/>
      <c r="R42" s="91"/>
      <c r="S42" s="91"/>
      <c r="T42" s="91"/>
    </row>
    <row r="43" spans="2:20" s="299" customFormat="1" ht="41.25" customHeight="1" x14ac:dyDescent="0.25">
      <c r="B43" s="19" t="s">
        <v>810</v>
      </c>
      <c r="C43" s="32"/>
      <c r="D43" s="20" t="s">
        <v>699</v>
      </c>
      <c r="E43" s="19"/>
      <c r="F43" s="19"/>
      <c r="G43" s="19"/>
      <c r="H43" s="19"/>
      <c r="I43" s="19"/>
      <c r="J43" s="19"/>
    </row>
    <row r="44" spans="2:20" s="9" customFormat="1" ht="20.25" customHeight="1" x14ac:dyDescent="0.25">
      <c r="B44" s="19" t="s">
        <v>811</v>
      </c>
      <c r="C44" s="19"/>
      <c r="D44" s="275" t="s">
        <v>836</v>
      </c>
      <c r="E44" s="19" t="s">
        <v>36</v>
      </c>
      <c r="F44" s="19">
        <v>2</v>
      </c>
      <c r="G44" s="19">
        <v>4</v>
      </c>
      <c r="H44" s="19">
        <f t="shared" ref="H44:H47" si="6">G44*F44</f>
        <v>8</v>
      </c>
      <c r="I44" s="68"/>
      <c r="J44" s="23"/>
      <c r="K44" s="91"/>
      <c r="L44" s="91"/>
      <c r="M44" s="91"/>
      <c r="N44" s="91"/>
      <c r="O44" s="91"/>
      <c r="P44" s="91"/>
      <c r="Q44" s="91"/>
      <c r="R44" s="91"/>
      <c r="S44" s="91"/>
      <c r="T44" s="91"/>
    </row>
    <row r="45" spans="2:20" s="9" customFormat="1" ht="20.25" customHeight="1" x14ac:dyDescent="0.25">
      <c r="B45" s="19" t="s">
        <v>812</v>
      </c>
      <c r="C45" s="19"/>
      <c r="D45" s="275" t="s">
        <v>837</v>
      </c>
      <c r="E45" s="19" t="s">
        <v>36</v>
      </c>
      <c r="F45" s="19">
        <v>1</v>
      </c>
      <c r="G45" s="19">
        <v>4</v>
      </c>
      <c r="H45" s="19">
        <f t="shared" si="6"/>
        <v>4</v>
      </c>
      <c r="I45" s="68"/>
      <c r="J45" s="23"/>
      <c r="K45" s="91"/>
      <c r="L45" s="91"/>
      <c r="M45" s="91"/>
      <c r="N45" s="91"/>
      <c r="O45" s="91"/>
      <c r="P45" s="91"/>
      <c r="Q45" s="91"/>
      <c r="R45" s="91"/>
      <c r="S45" s="91"/>
      <c r="T45" s="91"/>
    </row>
    <row r="46" spans="2:20" s="9" customFormat="1" ht="20.25" customHeight="1" x14ac:dyDescent="0.25">
      <c r="B46" s="19" t="s">
        <v>1029</v>
      </c>
      <c r="C46" s="19"/>
      <c r="D46" s="275" t="s">
        <v>839</v>
      </c>
      <c r="E46" s="19" t="s">
        <v>36</v>
      </c>
      <c r="F46" s="19">
        <v>4</v>
      </c>
      <c r="G46" s="19">
        <v>4</v>
      </c>
      <c r="H46" s="19">
        <f t="shared" si="6"/>
        <v>16</v>
      </c>
      <c r="I46" s="68"/>
      <c r="J46" s="23"/>
      <c r="K46" s="91"/>
      <c r="L46" s="91"/>
      <c r="M46" s="91"/>
      <c r="N46" s="91"/>
      <c r="O46" s="91"/>
      <c r="P46" s="91"/>
      <c r="Q46" s="91"/>
      <c r="R46" s="91"/>
      <c r="S46" s="91"/>
      <c r="T46" s="91"/>
    </row>
    <row r="47" spans="2:20" s="9" customFormat="1" ht="20.25" customHeight="1" x14ac:dyDescent="0.25">
      <c r="B47" s="19" t="s">
        <v>1030</v>
      </c>
      <c r="C47" s="19"/>
      <c r="D47" s="275" t="s">
        <v>835</v>
      </c>
      <c r="E47" s="19" t="s">
        <v>36</v>
      </c>
      <c r="F47" s="19">
        <v>2</v>
      </c>
      <c r="G47" s="19">
        <v>4</v>
      </c>
      <c r="H47" s="19">
        <f t="shared" si="6"/>
        <v>8</v>
      </c>
      <c r="I47" s="68"/>
      <c r="J47" s="23"/>
      <c r="K47" s="91"/>
      <c r="L47" s="91"/>
      <c r="M47" s="91"/>
      <c r="N47" s="91"/>
      <c r="O47" s="91"/>
      <c r="P47" s="91"/>
      <c r="Q47" s="91"/>
      <c r="R47" s="91"/>
      <c r="S47" s="91"/>
      <c r="T47" s="91"/>
    </row>
    <row r="48" spans="2:20" s="44" customFormat="1" ht="64.5" thickBot="1" x14ac:dyDescent="0.3">
      <c r="B48" s="19" t="s">
        <v>1041</v>
      </c>
      <c r="C48" s="32"/>
      <c r="D48" s="20" t="s">
        <v>1033</v>
      </c>
      <c r="E48" s="19" t="s">
        <v>1036</v>
      </c>
      <c r="F48" s="19">
        <v>300</v>
      </c>
      <c r="G48" s="19"/>
      <c r="H48" s="19"/>
      <c r="I48" s="339"/>
      <c r="J48" s="340"/>
    </row>
    <row r="49" spans="2:20" s="299" customFormat="1" x14ac:dyDescent="0.25">
      <c r="B49" s="327"/>
      <c r="C49" s="29"/>
      <c r="D49" s="222" t="s">
        <v>874</v>
      </c>
      <c r="E49" s="82"/>
      <c r="F49" s="82"/>
      <c r="G49" s="82"/>
      <c r="H49" s="82"/>
      <c r="I49" s="82"/>
      <c r="J49" s="82"/>
    </row>
    <row r="50" spans="2:20" s="299" customFormat="1" ht="38.25" x14ac:dyDescent="0.25">
      <c r="B50" s="19" t="s">
        <v>813</v>
      </c>
      <c r="C50" s="324"/>
      <c r="D50" s="20" t="s">
        <v>1069</v>
      </c>
      <c r="E50" s="19"/>
      <c r="F50" s="19"/>
      <c r="G50" s="19"/>
      <c r="H50" s="19"/>
      <c r="I50" s="19"/>
      <c r="J50" s="19"/>
    </row>
    <row r="51" spans="2:20" s="9" customFormat="1" ht="20.25" customHeight="1" x14ac:dyDescent="0.25">
      <c r="B51" s="19" t="s">
        <v>807</v>
      </c>
      <c r="C51" s="19"/>
      <c r="D51" s="275" t="s">
        <v>833</v>
      </c>
      <c r="E51" s="19" t="s">
        <v>36</v>
      </c>
      <c r="F51" s="19">
        <v>2</v>
      </c>
      <c r="G51" s="19">
        <v>3</v>
      </c>
      <c r="H51" s="19">
        <f t="shared" ref="H51" si="7">G51*F51</f>
        <v>6</v>
      </c>
      <c r="I51" s="68"/>
      <c r="J51" s="23"/>
      <c r="K51" s="91"/>
      <c r="L51" s="91"/>
      <c r="M51" s="91"/>
      <c r="N51" s="91"/>
      <c r="O51" s="91"/>
      <c r="P51" s="91"/>
      <c r="Q51" s="91"/>
      <c r="R51" s="91"/>
      <c r="S51" s="91"/>
      <c r="T51" s="91"/>
    </row>
    <row r="52" spans="2:20" s="299" customFormat="1" ht="41.25" customHeight="1" x14ac:dyDescent="0.25">
      <c r="B52" s="19" t="s">
        <v>1031</v>
      </c>
      <c r="C52" s="32"/>
      <c r="D52" s="20" t="s">
        <v>699</v>
      </c>
      <c r="E52" s="19"/>
      <c r="F52" s="19"/>
      <c r="G52" s="19"/>
      <c r="H52" s="19"/>
      <c r="I52" s="19"/>
      <c r="J52" s="19"/>
    </row>
    <row r="53" spans="2:20" s="9" customFormat="1" ht="20.25" customHeight="1" x14ac:dyDescent="0.25">
      <c r="B53" s="19" t="s">
        <v>814</v>
      </c>
      <c r="C53" s="19"/>
      <c r="D53" s="275" t="s">
        <v>833</v>
      </c>
      <c r="E53" s="19" t="s">
        <v>36</v>
      </c>
      <c r="F53" s="19">
        <v>2</v>
      </c>
      <c r="G53" s="19">
        <v>4</v>
      </c>
      <c r="H53" s="19">
        <f t="shared" ref="H53" si="8">G53*F53</f>
        <v>8</v>
      </c>
      <c r="I53" s="68"/>
      <c r="J53" s="23"/>
      <c r="K53" s="91"/>
      <c r="L53" s="91"/>
      <c r="M53" s="91"/>
      <c r="N53" s="91"/>
      <c r="O53" s="91"/>
      <c r="P53" s="91"/>
      <c r="Q53" s="91"/>
      <c r="R53" s="91"/>
      <c r="S53" s="91"/>
      <c r="T53" s="91"/>
    </row>
    <row r="54" spans="2:20" s="44" customFormat="1" ht="63.75" x14ac:dyDescent="0.25">
      <c r="B54" s="19" t="s">
        <v>1038</v>
      </c>
      <c r="C54" s="32"/>
      <c r="D54" s="20" t="s">
        <v>1033</v>
      </c>
      <c r="E54" s="19" t="s">
        <v>1036</v>
      </c>
      <c r="F54" s="19">
        <v>150</v>
      </c>
      <c r="G54" s="19"/>
      <c r="H54" s="19"/>
      <c r="I54" s="339"/>
      <c r="J54" s="340"/>
    </row>
    <row r="55" spans="2:20" s="299" customFormat="1" ht="15" thickBot="1" x14ac:dyDescent="0.3">
      <c r="B55" s="21"/>
      <c r="C55" s="21"/>
      <c r="D55" s="24"/>
      <c r="E55" s="21"/>
      <c r="F55" s="21"/>
      <c r="I55" s="21"/>
      <c r="J55" s="21"/>
    </row>
    <row r="56" spans="2:20" s="299" customFormat="1" ht="30" customHeight="1" thickBot="1" x14ac:dyDescent="0.3">
      <c r="B56" s="26" t="s">
        <v>7</v>
      </c>
      <c r="C56" s="26"/>
      <c r="D56" s="26"/>
      <c r="E56" s="26"/>
      <c r="F56" s="26"/>
      <c r="G56" s="26"/>
      <c r="H56" s="26"/>
      <c r="I56" s="27"/>
      <c r="J56" s="28"/>
    </row>
    <row r="57" spans="2:20" x14ac:dyDescent="0.2">
      <c r="B57" s="5"/>
      <c r="C57" s="5"/>
      <c r="D57" s="5"/>
      <c r="E57" s="5"/>
      <c r="F57" s="5"/>
      <c r="G57" s="5"/>
      <c r="H57" s="5"/>
      <c r="I57" s="7"/>
      <c r="J57" s="7"/>
    </row>
    <row r="58" spans="2:20" x14ac:dyDescent="0.2">
      <c r="B58" s="5"/>
      <c r="C58" s="5"/>
      <c r="D58" s="5"/>
      <c r="E58" s="5"/>
      <c r="F58" s="5"/>
      <c r="G58" s="5"/>
      <c r="H58" s="5"/>
      <c r="I58" s="7"/>
      <c r="J58" s="7"/>
    </row>
    <row r="59" spans="2:20" x14ac:dyDescent="0.2">
      <c r="B59" s="5"/>
      <c r="C59" s="5"/>
      <c r="D59" s="5"/>
      <c r="E59" s="5"/>
      <c r="F59" s="5"/>
      <c r="G59" s="5"/>
      <c r="H59" s="5"/>
      <c r="I59" s="7"/>
      <c r="J59" s="7"/>
    </row>
    <row r="60" spans="2:20" x14ac:dyDescent="0.2">
      <c r="B60" s="5"/>
      <c r="C60" s="5"/>
      <c r="D60" s="5"/>
      <c r="E60" s="5"/>
      <c r="F60" s="5"/>
      <c r="G60" s="5"/>
      <c r="H60" s="5"/>
      <c r="I60" s="7"/>
      <c r="J60" s="7"/>
    </row>
    <row r="61" spans="2:20" x14ac:dyDescent="0.2">
      <c r="B61" s="5"/>
      <c r="C61" s="5"/>
      <c r="D61" s="5"/>
      <c r="E61" s="5"/>
      <c r="F61" s="5"/>
      <c r="G61" s="5"/>
      <c r="H61" s="5"/>
      <c r="I61" s="7"/>
      <c r="J61" s="7"/>
    </row>
    <row r="62" spans="2:20" x14ac:dyDescent="0.2">
      <c r="B62" s="5"/>
      <c r="C62" s="5"/>
      <c r="D62" s="5"/>
      <c r="E62" s="5"/>
      <c r="F62" s="5"/>
      <c r="G62" s="5"/>
      <c r="H62" s="5"/>
      <c r="I62" s="7"/>
      <c r="J62" s="7"/>
    </row>
    <row r="63" spans="2:20" x14ac:dyDescent="0.2">
      <c r="B63" s="5"/>
      <c r="C63" s="5"/>
      <c r="D63" s="5"/>
      <c r="E63" s="5"/>
      <c r="F63" s="5"/>
      <c r="G63" s="5"/>
      <c r="H63" s="5"/>
      <c r="I63" s="7"/>
      <c r="J63" s="7"/>
    </row>
    <row r="64" spans="2:20" x14ac:dyDescent="0.2">
      <c r="B64" s="5"/>
      <c r="C64" s="5"/>
      <c r="D64" s="5"/>
      <c r="E64" s="5"/>
      <c r="F64" s="5"/>
      <c r="G64" s="5"/>
      <c r="H64" s="5"/>
      <c r="I64" s="7"/>
      <c r="J64" s="7"/>
    </row>
    <row r="65" spans="2:10" x14ac:dyDescent="0.2">
      <c r="B65" s="5"/>
      <c r="C65" s="5"/>
      <c r="D65" s="5"/>
      <c r="E65" s="5"/>
      <c r="F65" s="5"/>
      <c r="G65" s="5"/>
      <c r="H65" s="5"/>
      <c r="I65" s="7"/>
      <c r="J65" s="7"/>
    </row>
    <row r="66" spans="2:10" x14ac:dyDescent="0.2">
      <c r="B66" s="5"/>
      <c r="C66" s="5"/>
      <c r="D66" s="5"/>
      <c r="E66" s="5"/>
      <c r="F66" s="5"/>
      <c r="G66" s="5"/>
      <c r="H66" s="5"/>
    </row>
    <row r="67" spans="2:10" x14ac:dyDescent="0.2">
      <c r="B67" s="5"/>
      <c r="C67" s="5"/>
      <c r="D67" s="5"/>
      <c r="E67" s="5"/>
      <c r="F67" s="5"/>
      <c r="G67" s="5"/>
      <c r="H67" s="5"/>
    </row>
    <row r="68" spans="2:10" x14ac:dyDescent="0.2">
      <c r="B68" s="5"/>
      <c r="C68" s="5"/>
      <c r="D68" s="5"/>
      <c r="E68" s="5"/>
      <c r="F68" s="5"/>
      <c r="G68" s="5"/>
      <c r="H68" s="5"/>
    </row>
    <row r="69" spans="2:10" x14ac:dyDescent="0.2">
      <c r="B69" s="5"/>
      <c r="C69" s="5"/>
      <c r="D69" s="5"/>
      <c r="E69" s="5"/>
      <c r="F69" s="5"/>
      <c r="G69" s="5"/>
      <c r="H69" s="5"/>
    </row>
    <row r="70" spans="2:10" x14ac:dyDescent="0.2">
      <c r="B70" s="5"/>
      <c r="C70" s="5"/>
      <c r="D70" s="5"/>
      <c r="E70" s="5"/>
      <c r="F70" s="5"/>
      <c r="G70" s="5"/>
      <c r="H70" s="5"/>
    </row>
    <row r="71" spans="2:10" x14ac:dyDescent="0.2">
      <c r="C71" s="5"/>
      <c r="D71" s="5"/>
      <c r="E71" s="5"/>
      <c r="F71" s="5"/>
      <c r="G71" s="5"/>
      <c r="H71" s="5"/>
    </row>
  </sheetData>
  <mergeCells count="1">
    <mergeCell ref="E2:H2"/>
  </mergeCells>
  <phoneticPr fontId="32" type="noConversion"/>
  <pageMargins left="0.19685039370078741" right="3.937007874015748E-2" top="0.19685039370078741" bottom="0" header="0.31496062992125984" footer="3.937007874015748E-2"/>
  <pageSetup paperSize="9" scale="70" firstPageNumber="20" orientation="portrait" useFirstPageNumber="1" r:id="rId1"/>
  <headerFooter>
    <oddFooter>&amp;R&amp;"Arial,Regular"&amp;P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B1:I76"/>
  <sheetViews>
    <sheetView tabSelected="1" view="pageBreakPreview" zoomScale="90" zoomScaleNormal="100" zoomScaleSheetLayoutView="90" workbookViewId="0">
      <selection activeCell="D3" sqref="D3"/>
    </sheetView>
  </sheetViews>
  <sheetFormatPr defaultColWidth="9.140625" defaultRowHeight="14.25" x14ac:dyDescent="0.2"/>
  <cols>
    <col min="1" max="1" width="1.140625" style="14" customWidth="1"/>
    <col min="2" max="2" width="7.85546875" style="14" customWidth="1"/>
    <col min="3" max="3" width="11.7109375" style="14" customWidth="1"/>
    <col min="4" max="4" width="52.7109375" style="14" customWidth="1"/>
    <col min="5" max="5" width="10" style="14" customWidth="1"/>
    <col min="6" max="6" width="10.140625" style="14" customWidth="1"/>
    <col min="7" max="7" width="13.7109375" style="14" customWidth="1"/>
    <col min="8" max="8" width="16.7109375" style="14" customWidth="1"/>
    <col min="9" max="9" width="12.140625" style="186" customWidth="1"/>
    <col min="10" max="16384" width="9.140625" style="14"/>
  </cols>
  <sheetData>
    <row r="1" spans="2:9" ht="18" x14ac:dyDescent="0.25">
      <c r="B1" s="2"/>
      <c r="C1" s="2"/>
      <c r="D1" s="8"/>
      <c r="E1" s="1"/>
      <c r="F1" s="1"/>
      <c r="G1" s="15"/>
    </row>
    <row r="2" spans="2:9" s="12" customFormat="1" ht="18" x14ac:dyDescent="0.25">
      <c r="B2" s="2" t="str">
        <f>[1]SUMMARY!B2</f>
        <v xml:space="preserve">SCHEDULED MAINTENANCE AND REPAIRS OF MV EQUIPMENT </v>
      </c>
      <c r="D2" s="2"/>
      <c r="E2" s="3"/>
      <c r="F2" s="3"/>
      <c r="G2" s="7"/>
      <c r="I2" s="187"/>
    </row>
    <row r="3" spans="2:9" ht="29.25" customHeight="1" x14ac:dyDescent="0.2">
      <c r="B3" s="277" t="s">
        <v>9</v>
      </c>
      <c r="C3" s="44"/>
      <c r="D3" s="277" t="str">
        <f>+SUMMARY!D4</f>
        <v>SCMU3-24/25-0461-HO</v>
      </c>
      <c r="E3" s="370" t="s">
        <v>10</v>
      </c>
      <c r="F3" s="371"/>
      <c r="G3" s="372" t="s">
        <v>767</v>
      </c>
      <c r="H3" s="372"/>
    </row>
    <row r="4" spans="2:9" x14ac:dyDescent="0.2">
      <c r="B4" s="2" t="s">
        <v>8</v>
      </c>
      <c r="D4" s="2" t="str">
        <f>'[1]SCHED 1A-1_NM'!D4</f>
        <v>MEDIUM VOLTAGE EQUIPMENT</v>
      </c>
      <c r="E4" s="72"/>
      <c r="F4" s="2"/>
      <c r="G4" s="15"/>
    </row>
    <row r="5" spans="2:9" x14ac:dyDescent="0.2">
      <c r="B5" s="2"/>
      <c r="C5" s="2"/>
      <c r="D5" s="2"/>
      <c r="E5" s="2"/>
      <c r="F5" s="2"/>
      <c r="G5" s="15"/>
    </row>
    <row r="6" spans="2:9" s="4" customFormat="1" ht="15" x14ac:dyDescent="0.25">
      <c r="B6" s="4" t="s">
        <v>20</v>
      </c>
      <c r="D6" s="16" t="s">
        <v>19</v>
      </c>
      <c r="E6" s="17"/>
      <c r="F6" s="17"/>
      <c r="G6" s="17"/>
      <c r="H6" s="17"/>
      <c r="I6" s="188"/>
    </row>
    <row r="7" spans="2:9" ht="6" customHeight="1" thickBot="1" x14ac:dyDescent="0.25">
      <c r="B7" s="5"/>
      <c r="C7" s="5"/>
      <c r="D7" s="5"/>
      <c r="E7" s="5"/>
      <c r="F7" s="5"/>
      <c r="G7" s="15"/>
    </row>
    <row r="8" spans="2:9" s="44" customFormat="1" ht="44.25" customHeight="1" thickBot="1" x14ac:dyDescent="0.3">
      <c r="B8" s="18" t="s">
        <v>12</v>
      </c>
      <c r="C8" s="18" t="s">
        <v>6</v>
      </c>
      <c r="D8" s="18" t="s">
        <v>0</v>
      </c>
      <c r="E8" s="18" t="s">
        <v>1</v>
      </c>
      <c r="F8" s="18" t="s">
        <v>4</v>
      </c>
      <c r="G8" s="18" t="s">
        <v>2</v>
      </c>
      <c r="H8" s="18" t="s">
        <v>5</v>
      </c>
      <c r="I8" s="189"/>
    </row>
    <row r="9" spans="2:9" s="44" customFormat="1" ht="42" customHeight="1" x14ac:dyDescent="0.25">
      <c r="B9" s="73">
        <v>4.0999999999999996</v>
      </c>
      <c r="C9" s="73" t="s">
        <v>16</v>
      </c>
      <c r="D9" s="74" t="s">
        <v>21</v>
      </c>
      <c r="E9" s="75"/>
      <c r="F9" s="75"/>
      <c r="G9" s="76"/>
      <c r="H9" s="76"/>
      <c r="I9" s="189"/>
    </row>
    <row r="10" spans="2:9" s="44" customFormat="1" ht="19.5" customHeight="1" x14ac:dyDescent="0.25">
      <c r="B10" s="19" t="s">
        <v>816</v>
      </c>
      <c r="C10" s="46"/>
      <c r="D10" s="20" t="s">
        <v>815</v>
      </c>
      <c r="E10" s="19" t="s">
        <v>690</v>
      </c>
      <c r="F10" s="77">
        <v>300</v>
      </c>
      <c r="G10" s="47"/>
      <c r="H10" s="45"/>
      <c r="I10" s="205"/>
    </row>
    <row r="11" spans="2:9" s="44" customFormat="1" ht="19.5" customHeight="1" x14ac:dyDescent="0.25">
      <c r="B11" s="19" t="s">
        <v>817</v>
      </c>
      <c r="C11" s="46"/>
      <c r="D11" s="20" t="s">
        <v>22</v>
      </c>
      <c r="E11" s="19" t="s">
        <v>690</v>
      </c>
      <c r="F11" s="77">
        <v>430</v>
      </c>
      <c r="G11" s="47"/>
      <c r="H11" s="45"/>
      <c r="I11" s="189"/>
    </row>
    <row r="12" spans="2:9" s="44" customFormat="1" ht="19.5" customHeight="1" x14ac:dyDescent="0.25">
      <c r="B12" s="19" t="s">
        <v>818</v>
      </c>
      <c r="C12" s="46"/>
      <c r="D12" s="20" t="s">
        <v>23</v>
      </c>
      <c r="E12" s="19" t="s">
        <v>690</v>
      </c>
      <c r="F12" s="77">
        <v>500</v>
      </c>
      <c r="G12" s="47"/>
      <c r="H12" s="45"/>
      <c r="I12" s="189"/>
    </row>
    <row r="13" spans="2:9" s="44" customFormat="1" ht="19.5" customHeight="1" thickBot="1" x14ac:dyDescent="0.3">
      <c r="B13" s="56"/>
      <c r="C13" s="48"/>
      <c r="D13" s="22"/>
      <c r="E13" s="19"/>
      <c r="F13" s="77"/>
      <c r="G13" s="47"/>
      <c r="H13" s="45"/>
      <c r="I13" s="189"/>
    </row>
    <row r="14" spans="2:9" s="44" customFormat="1" ht="60" customHeight="1" x14ac:dyDescent="0.25">
      <c r="B14" s="210">
        <v>4.2</v>
      </c>
      <c r="C14" s="211" t="s">
        <v>39</v>
      </c>
      <c r="D14" s="216" t="s">
        <v>830</v>
      </c>
      <c r="E14" s="217"/>
      <c r="F14" s="217"/>
      <c r="G14" s="218"/>
      <c r="H14" s="219"/>
      <c r="I14" s="189"/>
    </row>
    <row r="15" spans="2:9" s="44" customFormat="1" ht="19.5" customHeight="1" thickBot="1" x14ac:dyDescent="0.3">
      <c r="B15" s="208" t="s">
        <v>819</v>
      </c>
      <c r="C15" s="209"/>
      <c r="D15" s="212" t="s">
        <v>35</v>
      </c>
      <c r="E15" s="208" t="s">
        <v>691</v>
      </c>
      <c r="F15" s="213">
        <v>110000</v>
      </c>
      <c r="G15" s="214"/>
      <c r="H15" s="215"/>
      <c r="I15" s="205"/>
    </row>
    <row r="16" spans="2:9" s="44" customFormat="1" ht="54" customHeight="1" x14ac:dyDescent="0.25">
      <c r="B16" s="58">
        <v>4.3</v>
      </c>
      <c r="C16" s="59" t="s">
        <v>39</v>
      </c>
      <c r="D16" s="60" t="s">
        <v>829</v>
      </c>
      <c r="E16" s="61"/>
      <c r="F16" s="61"/>
      <c r="G16" s="62"/>
      <c r="H16" s="63"/>
      <c r="I16" s="205"/>
    </row>
    <row r="17" spans="2:9" s="44" customFormat="1" ht="19.5" customHeight="1" x14ac:dyDescent="0.25">
      <c r="B17" s="19" t="s">
        <v>820</v>
      </c>
      <c r="C17" s="46"/>
      <c r="D17" s="20" t="s">
        <v>828</v>
      </c>
      <c r="E17" s="19" t="s">
        <v>692</v>
      </c>
      <c r="F17" s="56">
        <v>60</v>
      </c>
      <c r="G17" s="47"/>
      <c r="H17" s="45"/>
      <c r="I17" s="189"/>
    </row>
    <row r="18" spans="2:9" s="44" customFormat="1" ht="19.5" customHeight="1" thickBot="1" x14ac:dyDescent="0.3">
      <c r="B18" s="56"/>
      <c r="C18" s="48"/>
      <c r="D18" s="22"/>
      <c r="E18" s="56"/>
      <c r="F18" s="56"/>
      <c r="G18" s="67"/>
      <c r="H18" s="49"/>
      <c r="I18" s="189"/>
    </row>
    <row r="19" spans="2:9" s="44" customFormat="1" ht="57.75" customHeight="1" thickBot="1" x14ac:dyDescent="0.3">
      <c r="B19" s="64">
        <v>4.4000000000000004</v>
      </c>
      <c r="C19" s="64" t="s">
        <v>693</v>
      </c>
      <c r="D19" s="71" t="s">
        <v>40</v>
      </c>
      <c r="E19" s="57" t="s">
        <v>38</v>
      </c>
      <c r="F19" s="57">
        <v>1</v>
      </c>
      <c r="G19" s="293">
        <v>4000000</v>
      </c>
      <c r="H19" s="294">
        <f>G19</f>
        <v>4000000</v>
      </c>
      <c r="I19" s="206"/>
    </row>
    <row r="20" spans="2:9" s="44" customFormat="1" ht="84.75" customHeight="1" thickBot="1" x14ac:dyDescent="0.3">
      <c r="B20" s="64" t="s">
        <v>1032</v>
      </c>
      <c r="C20" s="64" t="s">
        <v>41</v>
      </c>
      <c r="D20" s="65" t="s">
        <v>1034</v>
      </c>
      <c r="E20" s="57" t="s">
        <v>3</v>
      </c>
      <c r="F20" s="329"/>
      <c r="G20" s="87"/>
      <c r="H20" s="66"/>
      <c r="I20" s="189"/>
    </row>
    <row r="21" spans="2:9" s="44" customFormat="1" x14ac:dyDescent="0.25">
      <c r="B21" s="19"/>
      <c r="C21" s="19"/>
      <c r="D21" s="20"/>
      <c r="E21" s="19"/>
      <c r="F21" s="19"/>
      <c r="G21" s="47"/>
      <c r="H21" s="50"/>
      <c r="I21" s="202"/>
    </row>
    <row r="22" spans="2:9" s="44" customFormat="1" x14ac:dyDescent="0.25">
      <c r="B22" s="19"/>
      <c r="C22" s="32"/>
      <c r="D22" s="20"/>
      <c r="E22" s="19"/>
      <c r="F22" s="19"/>
      <c r="G22" s="47"/>
      <c r="H22" s="45"/>
      <c r="I22" s="189"/>
    </row>
    <row r="23" spans="2:9" s="44" customFormat="1" x14ac:dyDescent="0.25">
      <c r="B23" s="19"/>
      <c r="C23" s="32"/>
      <c r="D23" s="20"/>
      <c r="E23" s="19"/>
      <c r="F23" s="19"/>
      <c r="G23" s="47"/>
      <c r="H23" s="45"/>
      <c r="I23" s="189"/>
    </row>
    <row r="24" spans="2:9" s="44" customFormat="1" x14ac:dyDescent="0.25">
      <c r="B24" s="19"/>
      <c r="C24" s="19"/>
      <c r="D24" s="20"/>
      <c r="E24" s="19"/>
      <c r="F24" s="19"/>
      <c r="G24" s="45"/>
      <c r="H24" s="45"/>
      <c r="I24" s="189"/>
    </row>
    <row r="25" spans="2:9" s="44" customFormat="1" x14ac:dyDescent="0.25">
      <c r="B25" s="19"/>
      <c r="C25" s="19"/>
      <c r="D25" s="20"/>
      <c r="E25" s="19"/>
      <c r="F25" s="19"/>
      <c r="G25" s="45"/>
      <c r="H25" s="45"/>
      <c r="I25" s="189"/>
    </row>
    <row r="26" spans="2:9" s="44" customFormat="1" ht="15" thickBot="1" x14ac:dyDescent="0.3">
      <c r="B26" s="19"/>
      <c r="C26" s="19"/>
      <c r="D26" s="20"/>
      <c r="E26" s="19"/>
      <c r="F26" s="19"/>
      <c r="G26" s="45"/>
      <c r="H26" s="45"/>
      <c r="I26" s="189"/>
    </row>
    <row r="27" spans="2:9" s="44" customFormat="1" ht="27.75" customHeight="1" thickBot="1" x14ac:dyDescent="0.3">
      <c r="B27" s="26" t="s">
        <v>7</v>
      </c>
      <c r="C27" s="26"/>
      <c r="D27" s="26"/>
      <c r="E27" s="26"/>
      <c r="F27" s="26"/>
      <c r="G27" s="51"/>
      <c r="H27" s="207">
        <f>SUM(H10:H20)</f>
        <v>4000000</v>
      </c>
      <c r="I27" s="189"/>
    </row>
    <row r="28" spans="2:9" s="44" customFormat="1" x14ac:dyDescent="0.25">
      <c r="B28" s="36"/>
      <c r="C28" s="36"/>
      <c r="D28" s="36"/>
      <c r="E28" s="36"/>
      <c r="F28" s="36"/>
      <c r="G28" s="52"/>
      <c r="H28" s="52"/>
      <c r="I28" s="189"/>
    </row>
    <row r="29" spans="2:9" s="44" customFormat="1" ht="5.25" customHeight="1" x14ac:dyDescent="0.25">
      <c r="B29" s="36"/>
      <c r="C29" s="36"/>
      <c r="D29" s="36"/>
      <c r="E29" s="36"/>
      <c r="F29" s="36"/>
      <c r="G29" s="52"/>
      <c r="H29" s="52"/>
      <c r="I29" s="189"/>
    </row>
    <row r="30" spans="2:9" s="44" customFormat="1" x14ac:dyDescent="0.25">
      <c r="B30" s="36"/>
      <c r="C30" s="36"/>
      <c r="D30" s="36"/>
      <c r="E30" s="36"/>
      <c r="F30" s="36"/>
      <c r="G30" s="52"/>
      <c r="H30" s="52"/>
      <c r="I30" s="189"/>
    </row>
    <row r="31" spans="2:9" s="44" customFormat="1" x14ac:dyDescent="0.25">
      <c r="B31" s="36"/>
      <c r="C31" s="36"/>
      <c r="D31" s="36"/>
      <c r="E31" s="36"/>
      <c r="F31" s="36"/>
      <c r="G31" s="52"/>
      <c r="H31" s="52"/>
      <c r="I31" s="189"/>
    </row>
    <row r="32" spans="2:9" s="44" customFormat="1" x14ac:dyDescent="0.25">
      <c r="B32" s="36"/>
      <c r="C32" s="36"/>
      <c r="D32" s="36"/>
      <c r="E32" s="36"/>
      <c r="F32" s="36"/>
      <c r="G32" s="52"/>
      <c r="H32" s="52"/>
      <c r="I32" s="189"/>
    </row>
    <row r="33" spans="2:9" s="44" customFormat="1" ht="23.25" x14ac:dyDescent="0.25">
      <c r="B33" s="36"/>
      <c r="C33" s="36"/>
      <c r="D33" s="36"/>
      <c r="E33" s="36"/>
      <c r="F33" s="36"/>
      <c r="G33" s="177"/>
      <c r="H33" s="52"/>
      <c r="I33" s="189"/>
    </row>
    <row r="34" spans="2:9" s="44" customFormat="1" ht="20.25" x14ac:dyDescent="0.25">
      <c r="B34" s="36"/>
      <c r="C34" s="36"/>
      <c r="D34" s="36"/>
      <c r="E34" s="36"/>
      <c r="F34" s="36"/>
      <c r="G34" s="178"/>
      <c r="H34" s="194"/>
      <c r="I34" s="189"/>
    </row>
    <row r="35" spans="2:9" s="44" customFormat="1" x14ac:dyDescent="0.25">
      <c r="B35" s="36"/>
      <c r="C35" s="36"/>
      <c r="D35" s="36"/>
      <c r="E35" s="36"/>
      <c r="F35" s="36"/>
      <c r="G35" s="52"/>
      <c r="H35" s="52"/>
      <c r="I35" s="189"/>
    </row>
    <row r="36" spans="2:9" s="44" customFormat="1" x14ac:dyDescent="0.25">
      <c r="B36" s="36"/>
      <c r="C36" s="36"/>
      <c r="D36" s="36"/>
      <c r="E36" s="36"/>
      <c r="F36" s="36"/>
      <c r="G36" s="52"/>
      <c r="H36" s="52"/>
      <c r="I36" s="189"/>
    </row>
    <row r="37" spans="2:9" s="44" customFormat="1" x14ac:dyDescent="0.25">
      <c r="B37" s="36"/>
      <c r="C37" s="36"/>
      <c r="D37" s="36"/>
      <c r="E37" s="36"/>
      <c r="F37" s="36"/>
      <c r="G37" s="52"/>
      <c r="H37" s="52"/>
      <c r="I37" s="189"/>
    </row>
    <row r="38" spans="2:9" s="44" customFormat="1" x14ac:dyDescent="0.25">
      <c r="B38" s="36"/>
      <c r="C38" s="36"/>
      <c r="D38" s="36"/>
      <c r="E38" s="36"/>
      <c r="F38" s="36"/>
      <c r="G38" s="52"/>
      <c r="H38" s="52"/>
      <c r="I38" s="189"/>
    </row>
    <row r="39" spans="2:9" s="44" customFormat="1" x14ac:dyDescent="0.25">
      <c r="B39" s="36"/>
      <c r="C39" s="36"/>
      <c r="D39" s="36"/>
      <c r="E39" s="36"/>
      <c r="F39" s="36"/>
      <c r="G39" s="52"/>
      <c r="H39" s="52"/>
      <c r="I39" s="189"/>
    </row>
    <row r="40" spans="2:9" s="44" customFormat="1" x14ac:dyDescent="0.25">
      <c r="B40" s="36"/>
      <c r="C40" s="36"/>
      <c r="D40" s="36"/>
      <c r="E40" s="36"/>
      <c r="F40" s="36"/>
      <c r="G40" s="52"/>
      <c r="H40" s="52"/>
      <c r="I40" s="189"/>
    </row>
    <row r="41" spans="2:9" s="44" customFormat="1" x14ac:dyDescent="0.25">
      <c r="B41" s="36"/>
      <c r="C41" s="36"/>
      <c r="D41" s="36"/>
      <c r="E41" s="36"/>
      <c r="F41" s="36"/>
      <c r="G41" s="52"/>
      <c r="H41" s="52"/>
      <c r="I41" s="189"/>
    </row>
    <row r="42" spans="2:9" s="44" customFormat="1" x14ac:dyDescent="0.25">
      <c r="B42" s="36"/>
      <c r="C42" s="36"/>
      <c r="D42" s="36"/>
      <c r="E42" s="36"/>
      <c r="F42" s="36"/>
      <c r="G42" s="52"/>
      <c r="H42" s="52"/>
      <c r="I42" s="189"/>
    </row>
    <row r="43" spans="2:9" s="44" customFormat="1" x14ac:dyDescent="0.25">
      <c r="B43" s="36"/>
      <c r="C43" s="36"/>
      <c r="D43" s="36"/>
      <c r="E43" s="36"/>
      <c r="F43" s="36"/>
      <c r="G43" s="52"/>
      <c r="H43" s="52"/>
      <c r="I43" s="189"/>
    </row>
    <row r="44" spans="2:9" s="44" customFormat="1" x14ac:dyDescent="0.25">
      <c r="B44" s="36"/>
      <c r="C44" s="36"/>
      <c r="D44" s="36"/>
      <c r="E44" s="36"/>
      <c r="F44" s="36"/>
      <c r="G44" s="52"/>
      <c r="H44" s="52"/>
      <c r="I44" s="189"/>
    </row>
    <row r="45" spans="2:9" s="44" customFormat="1" x14ac:dyDescent="0.25">
      <c r="B45" s="36"/>
      <c r="C45" s="36"/>
      <c r="D45" s="36"/>
      <c r="E45" s="36"/>
      <c r="F45" s="36"/>
      <c r="G45" s="52"/>
      <c r="H45" s="52"/>
      <c r="I45" s="189"/>
    </row>
    <row r="46" spans="2:9" s="44" customFormat="1" x14ac:dyDescent="0.25">
      <c r="B46" s="36"/>
      <c r="C46" s="36"/>
      <c r="D46" s="36"/>
      <c r="E46" s="36"/>
      <c r="F46" s="36"/>
      <c r="G46" s="52"/>
      <c r="H46" s="52"/>
      <c r="I46" s="189"/>
    </row>
    <row r="47" spans="2:9" s="44" customFormat="1" x14ac:dyDescent="0.25">
      <c r="B47" s="36"/>
      <c r="C47" s="36"/>
      <c r="D47" s="36"/>
      <c r="E47" s="36"/>
      <c r="F47" s="36"/>
      <c r="G47" s="52"/>
      <c r="H47" s="52"/>
      <c r="I47" s="189"/>
    </row>
    <row r="48" spans="2:9" s="44" customFormat="1" x14ac:dyDescent="0.25">
      <c r="B48" s="36"/>
      <c r="C48" s="36"/>
      <c r="D48" s="36"/>
      <c r="E48" s="36"/>
      <c r="F48" s="36"/>
      <c r="G48" s="52"/>
      <c r="H48" s="52"/>
      <c r="I48" s="189"/>
    </row>
    <row r="49" spans="2:9" s="44" customFormat="1" x14ac:dyDescent="0.25">
      <c r="B49" s="36"/>
      <c r="C49" s="36"/>
      <c r="D49" s="36"/>
      <c r="E49" s="36"/>
      <c r="F49" s="36"/>
      <c r="G49" s="52"/>
      <c r="H49" s="52"/>
      <c r="I49" s="189"/>
    </row>
    <row r="50" spans="2:9" s="44" customFormat="1" x14ac:dyDescent="0.25">
      <c r="B50" s="36"/>
      <c r="C50" s="36"/>
      <c r="D50" s="36"/>
      <c r="E50" s="36"/>
      <c r="F50" s="36"/>
      <c r="G50" s="52"/>
      <c r="H50" s="52"/>
      <c r="I50" s="189"/>
    </row>
    <row r="51" spans="2:9" s="44" customFormat="1" x14ac:dyDescent="0.25">
      <c r="B51" s="36"/>
      <c r="C51" s="36"/>
      <c r="D51" s="36"/>
      <c r="E51" s="36"/>
      <c r="F51" s="36"/>
      <c r="G51" s="52"/>
      <c r="H51" s="52"/>
      <c r="I51" s="189"/>
    </row>
    <row r="52" spans="2:9" s="44" customFormat="1" x14ac:dyDescent="0.25">
      <c r="B52" s="36"/>
      <c r="C52" s="36"/>
      <c r="D52" s="36"/>
      <c r="E52" s="36"/>
      <c r="F52" s="36"/>
      <c r="G52" s="52"/>
      <c r="H52" s="52"/>
      <c r="I52" s="189"/>
    </row>
    <row r="53" spans="2:9" s="44" customFormat="1" x14ac:dyDescent="0.25">
      <c r="B53" s="36"/>
      <c r="C53" s="36"/>
      <c r="D53" s="36"/>
      <c r="E53" s="36"/>
      <c r="F53" s="36"/>
      <c r="G53" s="52"/>
      <c r="H53" s="52"/>
      <c r="I53" s="189"/>
    </row>
    <row r="54" spans="2:9" s="44" customFormat="1" x14ac:dyDescent="0.25">
      <c r="B54" s="36"/>
      <c r="C54" s="36"/>
      <c r="D54" s="36"/>
      <c r="E54" s="36"/>
      <c r="F54" s="36"/>
      <c r="G54" s="52"/>
      <c r="H54" s="52"/>
      <c r="I54" s="189"/>
    </row>
    <row r="55" spans="2:9" s="44" customFormat="1" x14ac:dyDescent="0.25">
      <c r="B55" s="36"/>
      <c r="C55" s="36"/>
      <c r="D55" s="36"/>
      <c r="E55" s="36"/>
      <c r="F55" s="36"/>
      <c r="G55" s="52"/>
      <c r="H55" s="52"/>
      <c r="I55" s="189"/>
    </row>
    <row r="56" spans="2:9" s="44" customFormat="1" x14ac:dyDescent="0.25">
      <c r="B56" s="36"/>
      <c r="C56" s="36"/>
      <c r="D56" s="36"/>
      <c r="E56" s="36"/>
      <c r="F56" s="36"/>
      <c r="G56" s="52"/>
      <c r="H56" s="52"/>
      <c r="I56" s="189"/>
    </row>
    <row r="57" spans="2:9" s="44" customFormat="1" x14ac:dyDescent="0.25">
      <c r="B57" s="36"/>
      <c r="C57" s="36"/>
      <c r="D57" s="36"/>
      <c r="E57" s="36"/>
      <c r="F57" s="36"/>
      <c r="G57" s="52"/>
      <c r="H57" s="52"/>
      <c r="I57" s="189"/>
    </row>
    <row r="58" spans="2:9" s="44" customFormat="1" x14ac:dyDescent="0.25">
      <c r="B58" s="36"/>
      <c r="C58" s="36"/>
      <c r="D58" s="36"/>
      <c r="E58" s="36"/>
      <c r="F58" s="36"/>
      <c r="G58" s="52"/>
      <c r="H58" s="52"/>
      <c r="I58" s="189"/>
    </row>
    <row r="59" spans="2:9" s="44" customFormat="1" x14ac:dyDescent="0.25">
      <c r="B59" s="36"/>
      <c r="C59" s="36"/>
      <c r="D59" s="36"/>
      <c r="E59" s="36"/>
      <c r="F59" s="36"/>
      <c r="G59" s="52"/>
      <c r="H59" s="52"/>
      <c r="I59" s="189"/>
    </row>
    <row r="60" spans="2:9" s="44" customFormat="1" x14ac:dyDescent="0.25">
      <c r="B60" s="36"/>
      <c r="C60" s="36"/>
      <c r="D60" s="36"/>
      <c r="E60" s="36"/>
      <c r="F60" s="36"/>
      <c r="G60" s="52"/>
      <c r="H60" s="52"/>
      <c r="I60" s="189"/>
    </row>
    <row r="61" spans="2:9" s="44" customFormat="1" x14ac:dyDescent="0.25">
      <c r="B61" s="36"/>
      <c r="C61" s="36"/>
      <c r="D61" s="36"/>
      <c r="E61" s="36"/>
      <c r="F61" s="36"/>
      <c r="G61" s="52"/>
      <c r="H61" s="52"/>
      <c r="I61" s="189"/>
    </row>
    <row r="62" spans="2:9" s="44" customFormat="1" x14ac:dyDescent="0.25">
      <c r="B62" s="36"/>
      <c r="C62" s="36"/>
      <c r="D62" s="36"/>
      <c r="E62" s="36"/>
      <c r="F62" s="36"/>
      <c r="G62" s="52"/>
      <c r="H62" s="52"/>
      <c r="I62" s="189"/>
    </row>
    <row r="63" spans="2:9" s="44" customFormat="1" x14ac:dyDescent="0.25">
      <c r="B63" s="36"/>
      <c r="C63" s="36"/>
      <c r="D63" s="36"/>
      <c r="E63" s="36"/>
      <c r="F63" s="36"/>
      <c r="G63" s="52"/>
      <c r="H63" s="52"/>
      <c r="I63" s="189"/>
    </row>
    <row r="64" spans="2:9" s="44" customFormat="1" x14ac:dyDescent="0.25">
      <c r="B64" s="36"/>
      <c r="C64" s="36"/>
      <c r="D64" s="36"/>
      <c r="E64" s="36"/>
      <c r="F64" s="36"/>
      <c r="G64" s="52"/>
      <c r="H64" s="52"/>
      <c r="I64" s="189"/>
    </row>
    <row r="65" spans="2:9" s="44" customFormat="1" x14ac:dyDescent="0.25">
      <c r="B65" s="36"/>
      <c r="C65" s="36"/>
      <c r="D65" s="36"/>
      <c r="E65" s="36"/>
      <c r="F65" s="36"/>
      <c r="G65" s="52"/>
      <c r="H65" s="52"/>
      <c r="I65" s="189"/>
    </row>
    <row r="66" spans="2:9" x14ac:dyDescent="0.2">
      <c r="B66" s="5"/>
      <c r="C66" s="5"/>
      <c r="D66" s="5"/>
      <c r="E66" s="5"/>
      <c r="F66" s="5"/>
      <c r="G66" s="15"/>
      <c r="H66" s="15"/>
    </row>
    <row r="67" spans="2:9" x14ac:dyDescent="0.2">
      <c r="B67" s="5"/>
      <c r="C67" s="5"/>
      <c r="D67" s="5"/>
      <c r="E67" s="5"/>
      <c r="F67" s="5"/>
      <c r="G67" s="15"/>
      <c r="H67" s="15"/>
    </row>
    <row r="68" spans="2:9" x14ac:dyDescent="0.2">
      <c r="B68" s="5"/>
      <c r="C68" s="5"/>
      <c r="D68" s="5"/>
      <c r="E68" s="5"/>
      <c r="F68" s="5"/>
      <c r="G68" s="15"/>
      <c r="H68" s="15"/>
    </row>
    <row r="69" spans="2:9" x14ac:dyDescent="0.2">
      <c r="B69" s="5"/>
      <c r="C69" s="5"/>
      <c r="D69" s="5"/>
      <c r="E69" s="5"/>
      <c r="F69" s="5"/>
      <c r="G69" s="15"/>
      <c r="H69" s="15"/>
    </row>
    <row r="70" spans="2:9" x14ac:dyDescent="0.2">
      <c r="B70" s="5"/>
      <c r="C70" s="5"/>
      <c r="D70" s="5"/>
      <c r="E70" s="5"/>
      <c r="F70" s="5"/>
      <c r="G70" s="15"/>
      <c r="H70" s="15"/>
    </row>
    <row r="71" spans="2:9" x14ac:dyDescent="0.2">
      <c r="B71" s="5"/>
      <c r="C71" s="5"/>
      <c r="D71" s="5"/>
      <c r="E71" s="5"/>
      <c r="F71" s="5"/>
    </row>
    <row r="72" spans="2:9" x14ac:dyDescent="0.2">
      <c r="B72" s="5"/>
      <c r="C72" s="5"/>
      <c r="D72" s="5"/>
      <c r="E72" s="5"/>
      <c r="F72" s="5"/>
    </row>
    <row r="73" spans="2:9" x14ac:dyDescent="0.2">
      <c r="B73" s="5"/>
      <c r="C73" s="5"/>
      <c r="D73" s="5"/>
      <c r="E73" s="5"/>
      <c r="F73" s="5"/>
    </row>
    <row r="74" spans="2:9" x14ac:dyDescent="0.2">
      <c r="B74" s="5"/>
      <c r="C74" s="5"/>
      <c r="D74" s="5"/>
      <c r="E74" s="5"/>
      <c r="F74" s="5"/>
    </row>
    <row r="75" spans="2:9" x14ac:dyDescent="0.2">
      <c r="B75" s="5"/>
      <c r="C75" s="5"/>
      <c r="D75" s="5"/>
      <c r="E75" s="5"/>
      <c r="F75" s="5"/>
    </row>
    <row r="76" spans="2:9" x14ac:dyDescent="0.2">
      <c r="B76" s="5"/>
      <c r="C76" s="5"/>
      <c r="D76" s="5"/>
      <c r="E76" s="5"/>
      <c r="F76" s="5"/>
    </row>
  </sheetData>
  <mergeCells count="2">
    <mergeCell ref="E3:F3"/>
    <mergeCell ref="G3:H3"/>
  </mergeCells>
  <phoneticPr fontId="32" type="noConversion"/>
  <pageMargins left="0.19685039370078741" right="0.19685039370078741" top="0.74803149606299213" bottom="0.74803149606299213" header="0.31496062992125984" footer="0.31496062992125984"/>
  <pageSetup paperSize="9" scale="80" firstPageNumber="28" fitToHeight="0" orientation="portrait" useFirstPageNumber="1" r:id="rId1"/>
  <headerFooter>
    <oddFooter>&amp;R&amp;"Arial,Regular"&amp;P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v>
      </c>
      <c r="I9" s="404"/>
    </row>
    <row r="10" spans="1:13" x14ac:dyDescent="0.25">
      <c r="A10" s="101" t="s">
        <v>43</v>
      </c>
      <c r="B10" s="99"/>
      <c r="E10" s="102"/>
      <c r="F10" s="401" t="s">
        <v>44</v>
      </c>
      <c r="G10" s="402"/>
      <c r="H10" s="405">
        <v>43770</v>
      </c>
      <c r="I10" s="406"/>
    </row>
    <row r="11" spans="1:13" x14ac:dyDescent="0.25">
      <c r="A11" s="101" t="s">
        <v>45</v>
      </c>
      <c r="B11" s="99"/>
      <c r="E11" s="102"/>
      <c r="F11" s="401" t="s">
        <v>46</v>
      </c>
      <c r="G11" s="402"/>
      <c r="H11" s="407" t="s">
        <v>85</v>
      </c>
      <c r="I11" s="406"/>
    </row>
    <row r="12" spans="1:13" x14ac:dyDescent="0.25">
      <c r="A12" s="101" t="s">
        <v>47</v>
      </c>
      <c r="B12" s="99"/>
      <c r="E12" s="102"/>
      <c r="F12" s="401" t="s">
        <v>48</v>
      </c>
      <c r="G12" s="402"/>
      <c r="H12" s="407">
        <v>39138</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138</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67" t="s">
        <v>59</v>
      </c>
      <c r="G23" s="124" t="s">
        <v>130</v>
      </c>
      <c r="H23" s="125" t="s">
        <v>60</v>
      </c>
      <c r="I23" s="126" t="s">
        <v>61</v>
      </c>
    </row>
    <row r="24" spans="1:12" x14ac:dyDescent="0.25">
      <c r="A24" s="127">
        <v>1</v>
      </c>
      <c r="B24" s="388" t="s">
        <v>86</v>
      </c>
      <c r="C24" s="389"/>
      <c r="D24" s="389"/>
      <c r="E24" s="390"/>
      <c r="F24" s="159">
        <v>2</v>
      </c>
      <c r="G24" s="168">
        <v>0.15</v>
      </c>
      <c r="H24" s="130">
        <v>110</v>
      </c>
      <c r="I24" s="131">
        <f>H24*F24*1.15</f>
        <v>252.99999999999997</v>
      </c>
    </row>
    <row r="25" spans="1:12" x14ac:dyDescent="0.25">
      <c r="A25" s="127">
        <v>2</v>
      </c>
      <c r="B25" s="391" t="s">
        <v>135</v>
      </c>
      <c r="C25" s="392"/>
      <c r="D25" s="392"/>
      <c r="E25" s="393"/>
      <c r="F25" s="128">
        <v>2</v>
      </c>
      <c r="G25" s="129">
        <v>0.15</v>
      </c>
      <c r="H25" s="130">
        <v>65</v>
      </c>
      <c r="I25" s="131">
        <f>H25*F25*1.15</f>
        <v>149.5</v>
      </c>
    </row>
    <row r="26" spans="1:12" x14ac:dyDescent="0.25">
      <c r="A26" s="127">
        <v>3</v>
      </c>
      <c r="B26" s="391" t="s">
        <v>87</v>
      </c>
      <c r="C26" s="392"/>
      <c r="D26" s="392"/>
      <c r="E26" s="393"/>
      <c r="F26" s="128">
        <v>1</v>
      </c>
      <c r="G26" s="129">
        <v>0.15</v>
      </c>
      <c r="H26" s="130">
        <v>6239</v>
      </c>
      <c r="I26" s="131">
        <f>H26*F26*1.15</f>
        <v>7174.8499999999995</v>
      </c>
    </row>
    <row r="27" spans="1:12" x14ac:dyDescent="0.25">
      <c r="A27" s="127">
        <v>4</v>
      </c>
      <c r="B27" s="391" t="s">
        <v>88</v>
      </c>
      <c r="C27" s="392"/>
      <c r="D27" s="392"/>
      <c r="E27" s="393"/>
      <c r="F27" s="128">
        <v>2</v>
      </c>
      <c r="G27" s="129">
        <v>0.15</v>
      </c>
      <c r="H27" s="130">
        <v>21.6</v>
      </c>
      <c r="I27" s="131">
        <f>H27*F27*1.15</f>
        <v>49.68</v>
      </c>
    </row>
    <row r="28" spans="1:12" x14ac:dyDescent="0.25">
      <c r="A28" s="127">
        <v>5</v>
      </c>
      <c r="B28" s="391" t="s">
        <v>137</v>
      </c>
      <c r="C28" s="392"/>
      <c r="D28" s="392"/>
      <c r="E28" s="393"/>
      <c r="F28" s="128">
        <v>2</v>
      </c>
      <c r="G28" s="129">
        <v>0.15</v>
      </c>
      <c r="H28" s="130">
        <v>65.5</v>
      </c>
      <c r="I28" s="131">
        <f t="shared" ref="I28:I29" si="1">H28*F28*1.15</f>
        <v>150.64999999999998</v>
      </c>
    </row>
    <row r="29" spans="1:12" x14ac:dyDescent="0.25">
      <c r="A29" s="127">
        <v>6</v>
      </c>
      <c r="B29" s="391" t="s">
        <v>136</v>
      </c>
      <c r="C29" s="392"/>
      <c r="D29" s="392"/>
      <c r="E29" s="393"/>
      <c r="F29" s="128">
        <v>2</v>
      </c>
      <c r="G29" s="129">
        <v>0.15</v>
      </c>
      <c r="H29" s="130">
        <v>68.5</v>
      </c>
      <c r="I29" s="131">
        <f t="shared" si="1"/>
        <v>157.54999999999998</v>
      </c>
    </row>
    <row r="30" spans="1:12" x14ac:dyDescent="0.25">
      <c r="A30" s="127"/>
      <c r="B30" s="377"/>
      <c r="C30" s="369"/>
      <c r="D30" s="369"/>
      <c r="E30" s="378"/>
      <c r="F30" s="128"/>
      <c r="G30" s="163"/>
      <c r="H30" s="130"/>
      <c r="I30" s="131"/>
    </row>
    <row r="31" spans="1:12" x14ac:dyDescent="0.25">
      <c r="A31" s="127"/>
      <c r="B31" s="394"/>
      <c r="C31" s="395"/>
      <c r="D31" s="395"/>
      <c r="E31" s="396"/>
      <c r="F31" s="119"/>
      <c r="G31" s="164"/>
      <c r="H31" s="130"/>
      <c r="I31" s="131"/>
      <c r="L31" s="132"/>
    </row>
    <row r="32" spans="1:12" x14ac:dyDescent="0.25">
      <c r="A32" s="379" t="s">
        <v>66</v>
      </c>
      <c r="B32" s="375"/>
      <c r="C32" s="375"/>
      <c r="D32" s="375"/>
      <c r="E32" s="375"/>
      <c r="F32" s="375"/>
      <c r="G32" s="375"/>
      <c r="H32" s="376"/>
      <c r="I32" s="174">
        <f>SUM(I24:I31)</f>
        <v>7935.23</v>
      </c>
    </row>
    <row r="33" spans="1:9" x14ac:dyDescent="0.25">
      <c r="A33" s="385" t="s">
        <v>67</v>
      </c>
      <c r="B33" s="386"/>
      <c r="C33" s="386"/>
      <c r="D33" s="386"/>
      <c r="E33" s="386"/>
      <c r="F33" s="386"/>
      <c r="G33" s="386"/>
      <c r="H33" s="386"/>
      <c r="I33" s="387"/>
    </row>
    <row r="34" spans="1:9" x14ac:dyDescent="0.25">
      <c r="A34" s="122" t="s">
        <v>68</v>
      </c>
      <c r="B34" s="380" t="s">
        <v>69</v>
      </c>
      <c r="C34" s="381"/>
      <c r="D34" s="382"/>
      <c r="E34" s="383" t="s">
        <v>57</v>
      </c>
      <c r="F34" s="384"/>
      <c r="G34" s="124" t="s">
        <v>59</v>
      </c>
      <c r="H34" s="125" t="s">
        <v>60</v>
      </c>
      <c r="I34" s="126" t="s">
        <v>61</v>
      </c>
    </row>
    <row r="35" spans="1:9" x14ac:dyDescent="0.25">
      <c r="A35" s="127">
        <v>1</v>
      </c>
      <c r="B35" s="420" t="s">
        <v>70</v>
      </c>
      <c r="C35" s="421"/>
      <c r="D35" s="422"/>
      <c r="E35" s="408" t="s">
        <v>71</v>
      </c>
      <c r="F35" s="410"/>
      <c r="G35" s="159">
        <v>15</v>
      </c>
      <c r="H35" s="157">
        <v>450</v>
      </c>
      <c r="I35" s="134">
        <f>SUM(G35*H35)</f>
        <v>6750</v>
      </c>
    </row>
    <row r="36" spans="1:9" x14ac:dyDescent="0.25">
      <c r="A36" s="127">
        <v>2</v>
      </c>
      <c r="B36" s="397" t="s">
        <v>72</v>
      </c>
      <c r="C36" s="398"/>
      <c r="D36" s="399"/>
      <c r="E36" s="377" t="s">
        <v>71</v>
      </c>
      <c r="F36" s="378"/>
      <c r="G36" s="128"/>
      <c r="H36" s="158">
        <v>350</v>
      </c>
      <c r="I36" s="131">
        <f t="shared" ref="I36:I40" si="2">SUM(G36*H36)</f>
        <v>0</v>
      </c>
    </row>
    <row r="37" spans="1:9" x14ac:dyDescent="0.25">
      <c r="A37" s="127">
        <v>3</v>
      </c>
      <c r="B37" s="397" t="s">
        <v>73</v>
      </c>
      <c r="C37" s="398"/>
      <c r="D37" s="399"/>
      <c r="E37" s="377" t="s">
        <v>71</v>
      </c>
      <c r="F37" s="378"/>
      <c r="G37" s="128"/>
      <c r="H37" s="158">
        <v>300</v>
      </c>
      <c r="I37" s="131">
        <f t="shared" si="2"/>
        <v>0</v>
      </c>
    </row>
    <row r="38" spans="1:9" x14ac:dyDescent="0.25">
      <c r="A38" s="127">
        <v>4</v>
      </c>
      <c r="B38" s="397" t="s">
        <v>74</v>
      </c>
      <c r="C38" s="398"/>
      <c r="D38" s="399"/>
      <c r="E38" s="377" t="s">
        <v>71</v>
      </c>
      <c r="F38" s="378"/>
      <c r="G38" s="128">
        <v>15</v>
      </c>
      <c r="H38" s="158">
        <v>200</v>
      </c>
      <c r="I38" s="131">
        <f t="shared" si="2"/>
        <v>3000</v>
      </c>
    </row>
    <row r="39" spans="1:9" x14ac:dyDescent="0.25">
      <c r="A39" s="127">
        <v>5</v>
      </c>
      <c r="B39" s="397" t="s">
        <v>75</v>
      </c>
      <c r="C39" s="398"/>
      <c r="D39" s="399"/>
      <c r="E39" s="377" t="s">
        <v>71</v>
      </c>
      <c r="F39" s="378"/>
      <c r="G39" s="128"/>
      <c r="H39" s="160">
        <v>200</v>
      </c>
      <c r="I39" s="131">
        <f t="shared" si="2"/>
        <v>0</v>
      </c>
    </row>
    <row r="40" spans="1:9" x14ac:dyDescent="0.25">
      <c r="A40" s="127">
        <v>6</v>
      </c>
      <c r="B40" s="397" t="s">
        <v>24</v>
      </c>
      <c r="C40" s="398"/>
      <c r="D40" s="399"/>
      <c r="E40" s="377" t="s">
        <v>71</v>
      </c>
      <c r="F40" s="378"/>
      <c r="G40" s="128"/>
      <c r="H40" s="160">
        <v>140</v>
      </c>
      <c r="I40" s="131">
        <f t="shared" si="2"/>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42">
        <f>SUM(I35:I43)</f>
        <v>9750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12</v>
      </c>
      <c r="B47" s="388" t="s">
        <v>121</v>
      </c>
      <c r="C47" s="389"/>
      <c r="D47" s="390"/>
      <c r="E47" s="408"/>
      <c r="F47" s="410"/>
      <c r="G47" s="128"/>
      <c r="H47" s="140"/>
      <c r="I47" s="131"/>
    </row>
    <row r="48" spans="1:9" x14ac:dyDescent="0.25">
      <c r="A48" s="127"/>
      <c r="B48" s="391" t="s">
        <v>122</v>
      </c>
      <c r="C48" s="392"/>
      <c r="D48" s="393"/>
      <c r="E48" s="377">
        <v>2</v>
      </c>
      <c r="F48" s="378"/>
      <c r="G48" s="128">
        <v>154.4</v>
      </c>
      <c r="H48" s="140">
        <v>5</v>
      </c>
      <c r="I48" s="131">
        <f>H48*G48</f>
        <v>772</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772</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18457.23</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18457.23</v>
      </c>
    </row>
    <row r="55" spans="1:12" ht="16.5" thickTop="1" thickBot="1" x14ac:dyDescent="0.3">
      <c r="A55" s="153"/>
      <c r="B55" s="154"/>
      <c r="C55" s="430"/>
      <c r="D55" s="431"/>
      <c r="E55" s="431"/>
      <c r="F55" s="431"/>
      <c r="G55" s="155"/>
      <c r="H55" s="155"/>
      <c r="I55" s="156"/>
    </row>
    <row r="57" spans="1:12" x14ac:dyDescent="0.25">
      <c r="A57" s="99"/>
      <c r="B57" s="99"/>
    </row>
  </sheetData>
  <mergeCells count="67">
    <mergeCell ref="A53:B53"/>
    <mergeCell ref="C53:E53"/>
    <mergeCell ref="A54:B54"/>
    <mergeCell ref="C54:E54"/>
    <mergeCell ref="C55:F55"/>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B38:D38"/>
    <mergeCell ref="E38:F38"/>
    <mergeCell ref="B39:D39"/>
    <mergeCell ref="E39:F39"/>
    <mergeCell ref="B40:D40"/>
    <mergeCell ref="E40:F40"/>
    <mergeCell ref="B37:D37"/>
    <mergeCell ref="E37:F37"/>
    <mergeCell ref="A32:H32"/>
    <mergeCell ref="A33:I33"/>
    <mergeCell ref="B35:D35"/>
    <mergeCell ref="E35:F35"/>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A9:E9"/>
    <mergeCell ref="F9:G9"/>
    <mergeCell ref="H9:I9"/>
    <mergeCell ref="F10:G10"/>
    <mergeCell ref="H10:I10"/>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v>
      </c>
      <c r="I9" s="404"/>
    </row>
    <row r="10" spans="1:13" x14ac:dyDescent="0.25">
      <c r="A10" s="101" t="s">
        <v>43</v>
      </c>
      <c r="B10" s="99"/>
      <c r="E10" s="102"/>
      <c r="F10" s="401" t="s">
        <v>44</v>
      </c>
      <c r="G10" s="402"/>
      <c r="H10" s="405">
        <v>43498</v>
      </c>
      <c r="I10" s="406"/>
    </row>
    <row r="11" spans="1:13" x14ac:dyDescent="0.25">
      <c r="A11" s="101" t="s">
        <v>45</v>
      </c>
      <c r="B11" s="99"/>
      <c r="E11" s="102"/>
      <c r="F11" s="401" t="s">
        <v>46</v>
      </c>
      <c r="G11" s="402"/>
      <c r="H11" s="407" t="s">
        <v>90</v>
      </c>
      <c r="I11" s="406"/>
    </row>
    <row r="12" spans="1:13" x14ac:dyDescent="0.25">
      <c r="A12" s="101" t="s">
        <v>47</v>
      </c>
      <c r="B12" s="99"/>
      <c r="E12" s="102"/>
      <c r="F12" s="401" t="s">
        <v>48</v>
      </c>
      <c r="G12" s="402"/>
      <c r="H12" s="407">
        <v>40578</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127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67" t="s">
        <v>59</v>
      </c>
      <c r="G23" s="125" t="s">
        <v>65</v>
      </c>
      <c r="H23" s="125" t="s">
        <v>60</v>
      </c>
      <c r="I23" s="126" t="s">
        <v>61</v>
      </c>
    </row>
    <row r="24" spans="1:12" x14ac:dyDescent="0.25">
      <c r="A24" s="127"/>
      <c r="B24" s="388"/>
      <c r="C24" s="389"/>
      <c r="D24" s="389"/>
      <c r="E24" s="390"/>
      <c r="F24" s="175"/>
      <c r="G24" s="112"/>
      <c r="H24" s="130"/>
      <c r="I24" s="131"/>
    </row>
    <row r="25" spans="1:12" x14ac:dyDescent="0.25">
      <c r="A25" s="127"/>
      <c r="B25" s="391"/>
      <c r="C25" s="392"/>
      <c r="D25" s="392"/>
      <c r="E25" s="393"/>
      <c r="F25" s="135"/>
      <c r="G25" s="117"/>
      <c r="H25" s="130"/>
      <c r="I25" s="131"/>
    </row>
    <row r="26" spans="1:12" x14ac:dyDescent="0.25">
      <c r="A26" s="127"/>
      <c r="B26" s="391"/>
      <c r="C26" s="392"/>
      <c r="D26" s="392"/>
      <c r="E26" s="393"/>
      <c r="F26" s="135"/>
      <c r="G26" s="117"/>
      <c r="H26" s="130"/>
      <c r="I26" s="131"/>
    </row>
    <row r="27" spans="1:12" x14ac:dyDescent="0.25">
      <c r="A27" s="127"/>
      <c r="B27" s="391"/>
      <c r="C27" s="392"/>
      <c r="D27" s="392"/>
      <c r="E27" s="393"/>
      <c r="F27" s="135"/>
      <c r="G27" s="117"/>
      <c r="H27" s="130"/>
      <c r="I27" s="131"/>
    </row>
    <row r="28" spans="1:12" x14ac:dyDescent="0.25">
      <c r="A28" s="127"/>
      <c r="B28" s="391"/>
      <c r="C28" s="392"/>
      <c r="D28" s="392"/>
      <c r="E28" s="393"/>
      <c r="F28" s="135"/>
      <c r="G28" s="117"/>
      <c r="H28" s="130"/>
      <c r="I28" s="131"/>
    </row>
    <row r="29" spans="1:12" x14ac:dyDescent="0.25">
      <c r="A29" s="127"/>
      <c r="B29" s="377"/>
      <c r="C29" s="369"/>
      <c r="D29" s="369"/>
      <c r="E29" s="378"/>
      <c r="F29" s="135"/>
      <c r="G29" s="117"/>
      <c r="H29" s="130"/>
      <c r="I29" s="131"/>
    </row>
    <row r="30" spans="1:12" x14ac:dyDescent="0.25">
      <c r="A30" s="127"/>
      <c r="B30" s="377"/>
      <c r="C30" s="369"/>
      <c r="D30" s="369"/>
      <c r="E30" s="378"/>
      <c r="F30" s="135"/>
      <c r="G30" s="117"/>
      <c r="H30" s="130"/>
      <c r="I30" s="131"/>
    </row>
    <row r="31" spans="1:12" x14ac:dyDescent="0.25">
      <c r="A31" s="127"/>
      <c r="B31" s="394"/>
      <c r="C31" s="395"/>
      <c r="D31" s="395"/>
      <c r="E31" s="396"/>
      <c r="F31" s="135"/>
      <c r="G31" s="176"/>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0" t="s">
        <v>69</v>
      </c>
      <c r="C34" s="381"/>
      <c r="D34" s="382"/>
      <c r="E34" s="383" t="s">
        <v>57</v>
      </c>
      <c r="F34" s="384"/>
      <c r="G34" s="124" t="s">
        <v>59</v>
      </c>
      <c r="H34" s="125" t="s">
        <v>60</v>
      </c>
      <c r="I34" s="126" t="s">
        <v>61</v>
      </c>
    </row>
    <row r="35" spans="1:9" x14ac:dyDescent="0.25">
      <c r="A35" s="127">
        <v>1</v>
      </c>
      <c r="B35" s="420" t="s">
        <v>70</v>
      </c>
      <c r="C35" s="421"/>
      <c r="D35" s="422"/>
      <c r="E35" s="408" t="s">
        <v>71</v>
      </c>
      <c r="F35" s="410"/>
      <c r="G35" s="159">
        <v>6</v>
      </c>
      <c r="H35" s="157">
        <v>450</v>
      </c>
      <c r="I35" s="134">
        <f>SUM(G35*H35)</f>
        <v>2700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6</v>
      </c>
      <c r="H38" s="158">
        <v>200</v>
      </c>
      <c r="I38" s="131">
        <f t="shared" si="1"/>
        <v>1200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42">
        <f>SUM(I35:I43)</f>
        <v>3900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12</v>
      </c>
      <c r="B47" s="388" t="s">
        <v>91</v>
      </c>
      <c r="C47" s="389"/>
      <c r="D47" s="390"/>
      <c r="E47" s="408"/>
      <c r="F47" s="410"/>
      <c r="G47" s="128"/>
      <c r="H47" s="140"/>
      <c r="I47" s="131"/>
    </row>
    <row r="48" spans="1:9" x14ac:dyDescent="0.25">
      <c r="A48" s="127"/>
      <c r="B48" s="391" t="s">
        <v>123</v>
      </c>
      <c r="C48" s="392"/>
      <c r="D48" s="393"/>
      <c r="E48" s="377">
        <v>1</v>
      </c>
      <c r="F48" s="378"/>
      <c r="G48" s="128">
        <v>47</v>
      </c>
      <c r="H48" s="140">
        <v>5</v>
      </c>
      <c r="I48" s="131">
        <f>H48*G48</f>
        <v>235</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235</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4135</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f>
        <v>4135</v>
      </c>
    </row>
    <row r="55" spans="1:12" ht="16.5" thickTop="1" thickBot="1" x14ac:dyDescent="0.3">
      <c r="A55" s="153"/>
      <c r="B55" s="154"/>
      <c r="C55" s="430"/>
      <c r="D55" s="431"/>
      <c r="E55" s="431"/>
      <c r="F55" s="431"/>
      <c r="G55" s="155"/>
      <c r="H55" s="155"/>
      <c r="I55" s="156"/>
    </row>
    <row r="57" spans="1:12" x14ac:dyDescent="0.25">
      <c r="A57" s="99"/>
      <c r="B57" s="99"/>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6.42578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v>
      </c>
      <c r="I9" s="404"/>
    </row>
    <row r="10" spans="1:13" x14ac:dyDescent="0.25">
      <c r="A10" s="101" t="s">
        <v>43</v>
      </c>
      <c r="B10" s="99"/>
      <c r="E10" s="102"/>
      <c r="F10" s="401" t="s">
        <v>44</v>
      </c>
      <c r="G10" s="402"/>
      <c r="H10" s="405">
        <v>43801</v>
      </c>
      <c r="I10" s="406"/>
    </row>
    <row r="11" spans="1:13" x14ac:dyDescent="0.25">
      <c r="A11" s="101" t="s">
        <v>45</v>
      </c>
      <c r="B11" s="99"/>
      <c r="E11" s="102"/>
      <c r="F11" s="401" t="s">
        <v>46</v>
      </c>
      <c r="G11" s="402"/>
      <c r="H11" s="407" t="s">
        <v>92</v>
      </c>
      <c r="I11" s="406"/>
    </row>
    <row r="12" spans="1:13" x14ac:dyDescent="0.25">
      <c r="A12" s="101" t="s">
        <v>47</v>
      </c>
      <c r="B12" s="99"/>
      <c r="E12" s="102"/>
      <c r="F12" s="401" t="s">
        <v>48</v>
      </c>
      <c r="G12" s="402"/>
      <c r="H12" s="407">
        <v>41253</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93</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70" t="s">
        <v>56</v>
      </c>
      <c r="C17" s="170"/>
      <c r="D17" s="171"/>
      <c r="E17" s="109" t="s">
        <v>57</v>
      </c>
      <c r="F17" s="109"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25" t="s">
        <v>59</v>
      </c>
      <c r="G23" s="125" t="s">
        <v>65</v>
      </c>
      <c r="H23" s="125" t="s">
        <v>60</v>
      </c>
      <c r="I23" s="126" t="s">
        <v>61</v>
      </c>
    </row>
    <row r="24" spans="1:12" x14ac:dyDescent="0.25">
      <c r="A24" s="127"/>
      <c r="B24" s="388"/>
      <c r="C24" s="389"/>
      <c r="D24" s="389"/>
      <c r="E24" s="390"/>
      <c r="F24" s="128"/>
      <c r="G24" s="129"/>
      <c r="H24" s="130"/>
      <c r="I24" s="131"/>
    </row>
    <row r="25" spans="1:12" x14ac:dyDescent="0.25">
      <c r="A25" s="127"/>
      <c r="B25" s="391"/>
      <c r="C25" s="392"/>
      <c r="D25" s="392"/>
      <c r="E25" s="393"/>
      <c r="F25" s="128"/>
      <c r="G25" s="129"/>
      <c r="H25" s="130"/>
      <c r="I25" s="131"/>
    </row>
    <row r="26" spans="1:12" x14ac:dyDescent="0.25">
      <c r="A26" s="127"/>
      <c r="B26" s="391"/>
      <c r="C26" s="392"/>
      <c r="D26" s="392"/>
      <c r="E26" s="393"/>
      <c r="F26" s="128"/>
      <c r="G26" s="129"/>
      <c r="H26" s="130"/>
      <c r="I26" s="131"/>
    </row>
    <row r="27" spans="1:12" x14ac:dyDescent="0.25">
      <c r="A27" s="127"/>
      <c r="B27" s="391"/>
      <c r="C27" s="392"/>
      <c r="D27" s="392"/>
      <c r="E27" s="393"/>
      <c r="F27" s="128"/>
      <c r="G27" s="129"/>
      <c r="H27" s="130"/>
      <c r="I27" s="131"/>
    </row>
    <row r="28" spans="1:12" x14ac:dyDescent="0.25">
      <c r="A28" s="127"/>
      <c r="B28" s="391"/>
      <c r="C28" s="392"/>
      <c r="D28" s="392"/>
      <c r="E28" s="393"/>
      <c r="F28" s="128"/>
      <c r="G28" s="129"/>
      <c r="H28" s="130"/>
      <c r="I28" s="131"/>
    </row>
    <row r="29" spans="1:12" x14ac:dyDescent="0.25">
      <c r="A29" s="127"/>
      <c r="B29" s="377"/>
      <c r="C29" s="369"/>
      <c r="D29" s="369"/>
      <c r="E29" s="378"/>
      <c r="F29" s="117"/>
      <c r="G29" s="129"/>
      <c r="H29" s="130"/>
      <c r="I29" s="131"/>
    </row>
    <row r="30" spans="1:12" x14ac:dyDescent="0.25">
      <c r="A30" s="127"/>
      <c r="B30" s="377"/>
      <c r="C30" s="369"/>
      <c r="D30" s="369"/>
      <c r="E30" s="378"/>
      <c r="F30" s="117"/>
      <c r="G30" s="129"/>
      <c r="H30" s="130"/>
      <c r="I30" s="131"/>
    </row>
    <row r="31" spans="1:12" x14ac:dyDescent="0.25">
      <c r="A31" s="127"/>
      <c r="B31" s="394"/>
      <c r="C31" s="395"/>
      <c r="D31" s="395"/>
      <c r="E31" s="396"/>
      <c r="F31" s="117"/>
      <c r="G31" s="129"/>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0" t="s">
        <v>69</v>
      </c>
      <c r="C34" s="381"/>
      <c r="D34" s="382"/>
      <c r="E34" s="383" t="s">
        <v>57</v>
      </c>
      <c r="F34" s="384"/>
      <c r="G34" s="124" t="s">
        <v>59</v>
      </c>
      <c r="H34" s="125" t="s">
        <v>60</v>
      </c>
      <c r="I34" s="126" t="s">
        <v>61</v>
      </c>
    </row>
    <row r="35" spans="1:9" x14ac:dyDescent="0.25">
      <c r="A35" s="127">
        <v>1</v>
      </c>
      <c r="B35" s="420" t="s">
        <v>70</v>
      </c>
      <c r="C35" s="421"/>
      <c r="D35" s="422"/>
      <c r="E35" s="408" t="s">
        <v>71</v>
      </c>
      <c r="F35" s="410"/>
      <c r="G35" s="179">
        <v>1.5</v>
      </c>
      <c r="H35" s="157">
        <v>450</v>
      </c>
      <c r="I35" s="134">
        <f>SUM(G35*H35)</f>
        <v>675</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80">
        <v>1.5</v>
      </c>
      <c r="H38" s="158">
        <v>200</v>
      </c>
      <c r="I38" s="131">
        <f t="shared" si="1"/>
        <v>300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975</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12</v>
      </c>
      <c r="B47" s="388" t="s">
        <v>94</v>
      </c>
      <c r="C47" s="389"/>
      <c r="D47" s="390"/>
      <c r="E47" s="408"/>
      <c r="F47" s="410"/>
      <c r="G47" s="128"/>
      <c r="H47" s="140"/>
      <c r="I47" s="131"/>
    </row>
    <row r="48" spans="1:9" x14ac:dyDescent="0.25">
      <c r="A48" s="127"/>
      <c r="B48" s="391" t="s">
        <v>95</v>
      </c>
      <c r="C48" s="392"/>
      <c r="D48" s="393"/>
      <c r="E48" s="377">
        <v>1</v>
      </c>
      <c r="F48" s="378"/>
      <c r="G48" s="128">
        <v>21.4</v>
      </c>
      <c r="H48" s="140">
        <v>5</v>
      </c>
      <c r="I48" s="131">
        <f>H48*G48</f>
        <v>107</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107</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1082</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1082</v>
      </c>
    </row>
    <row r="55" spans="1:12" ht="16.5" thickTop="1" thickBot="1" x14ac:dyDescent="0.3">
      <c r="A55" s="153"/>
      <c r="B55" s="154"/>
      <c r="C55" s="430"/>
      <c r="D55" s="431"/>
      <c r="E55" s="431"/>
      <c r="F55" s="431"/>
      <c r="G55" s="155"/>
      <c r="H55" s="155"/>
      <c r="I55" s="156"/>
    </row>
    <row r="57" spans="1:12" x14ac:dyDescent="0.25">
      <c r="A57" s="99"/>
      <c r="B57" s="99"/>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view="pageBreakPreview" topLeftCell="A10"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4</v>
      </c>
      <c r="I9" s="404"/>
    </row>
    <row r="10" spans="1:13" x14ac:dyDescent="0.25">
      <c r="A10" s="101" t="s">
        <v>43</v>
      </c>
      <c r="B10" s="99"/>
      <c r="E10" s="102"/>
      <c r="F10" s="401" t="s">
        <v>44</v>
      </c>
      <c r="G10" s="402"/>
      <c r="H10" s="405">
        <v>43771</v>
      </c>
      <c r="I10" s="406"/>
    </row>
    <row r="11" spans="1:13" x14ac:dyDescent="0.25">
      <c r="A11" s="101" t="s">
        <v>45</v>
      </c>
      <c r="B11" s="99"/>
      <c r="E11" s="102"/>
      <c r="F11" s="401" t="s">
        <v>46</v>
      </c>
      <c r="G11" s="402"/>
      <c r="H11" s="407" t="s">
        <v>124</v>
      </c>
      <c r="I11" s="406"/>
    </row>
    <row r="12" spans="1:13" x14ac:dyDescent="0.25">
      <c r="A12" s="101" t="s">
        <v>47</v>
      </c>
      <c r="B12" s="99"/>
      <c r="E12" s="102"/>
      <c r="F12" s="401" t="s">
        <v>48</v>
      </c>
      <c r="G12" s="402"/>
      <c r="H12" s="407">
        <v>41177</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128</v>
      </c>
      <c r="B15" s="415"/>
      <c r="C15" s="415"/>
      <c r="D15" s="415"/>
      <c r="E15" s="415"/>
      <c r="F15" s="415"/>
      <c r="G15" s="415"/>
      <c r="H15" s="415"/>
      <c r="I15" s="416"/>
    </row>
    <row r="16" spans="1:13" ht="15.75" thickBot="1" x14ac:dyDescent="0.3">
      <c r="A16" s="432" t="s">
        <v>54</v>
      </c>
      <c r="B16" s="433"/>
      <c r="C16" s="433"/>
      <c r="D16" s="433"/>
      <c r="E16" s="433"/>
      <c r="F16" s="433"/>
      <c r="G16" s="433"/>
      <c r="H16" s="433"/>
      <c r="I16" s="434"/>
    </row>
    <row r="17" spans="1:12" x14ac:dyDescent="0.25">
      <c r="A17" s="106" t="s">
        <v>55</v>
      </c>
      <c r="B17" s="435" t="s">
        <v>56</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67" t="s">
        <v>59</v>
      </c>
      <c r="G23" s="124" t="s">
        <v>131</v>
      </c>
      <c r="H23" s="138" t="s">
        <v>60</v>
      </c>
      <c r="I23" s="139" t="s">
        <v>61</v>
      </c>
    </row>
    <row r="24" spans="1:12" x14ac:dyDescent="0.25">
      <c r="A24" s="127">
        <v>1</v>
      </c>
      <c r="B24" s="388" t="s">
        <v>96</v>
      </c>
      <c r="C24" s="389"/>
      <c r="D24" s="389"/>
      <c r="E24" s="390"/>
      <c r="F24" s="159">
        <v>1</v>
      </c>
      <c r="G24" s="168">
        <v>0.15</v>
      </c>
      <c r="H24" s="130">
        <v>396</v>
      </c>
      <c r="I24" s="131">
        <f>H24*F24*1.15</f>
        <v>455.4</v>
      </c>
    </row>
    <row r="25" spans="1:12" x14ac:dyDescent="0.25">
      <c r="A25" s="127">
        <v>2</v>
      </c>
      <c r="B25" s="391" t="s">
        <v>97</v>
      </c>
      <c r="C25" s="392"/>
      <c r="D25" s="392"/>
      <c r="E25" s="393"/>
      <c r="F25" s="128">
        <v>1</v>
      </c>
      <c r="G25" s="129">
        <v>0.15</v>
      </c>
      <c r="H25" s="130">
        <v>12</v>
      </c>
      <c r="I25" s="131">
        <f>H25*F25*1.15</f>
        <v>13.799999999999999</v>
      </c>
    </row>
    <row r="26" spans="1:12" x14ac:dyDescent="0.25">
      <c r="A26" s="127"/>
      <c r="B26" s="391"/>
      <c r="C26" s="392"/>
      <c r="D26" s="392"/>
      <c r="E26" s="393"/>
      <c r="F26" s="117"/>
      <c r="G26" s="163"/>
      <c r="H26" s="130"/>
      <c r="I26" s="131"/>
    </row>
    <row r="27" spans="1:12" x14ac:dyDescent="0.25">
      <c r="A27" s="127"/>
      <c r="B27" s="391"/>
      <c r="C27" s="392"/>
      <c r="D27" s="392"/>
      <c r="E27" s="393"/>
      <c r="F27" s="117"/>
      <c r="G27" s="163"/>
      <c r="H27" s="130"/>
      <c r="I27" s="131"/>
    </row>
    <row r="28" spans="1:12" x14ac:dyDescent="0.25">
      <c r="A28" s="127"/>
      <c r="B28" s="391"/>
      <c r="C28" s="392"/>
      <c r="D28" s="392"/>
      <c r="E28" s="393"/>
      <c r="F28" s="117"/>
      <c r="G28" s="163"/>
      <c r="H28" s="130"/>
      <c r="I28" s="131"/>
    </row>
    <row r="29" spans="1:12" x14ac:dyDescent="0.25">
      <c r="A29" s="127"/>
      <c r="B29" s="377"/>
      <c r="C29" s="369"/>
      <c r="D29" s="369"/>
      <c r="E29" s="378"/>
      <c r="F29" s="117"/>
      <c r="G29" s="163"/>
      <c r="H29" s="130"/>
      <c r="I29" s="131"/>
    </row>
    <row r="30" spans="1:12" x14ac:dyDescent="0.25">
      <c r="A30" s="127"/>
      <c r="B30" s="377"/>
      <c r="C30" s="369"/>
      <c r="D30" s="369"/>
      <c r="E30" s="378"/>
      <c r="F30" s="117"/>
      <c r="G30" s="102"/>
      <c r="H30" s="130"/>
      <c r="I30" s="131"/>
    </row>
    <row r="31" spans="1:12" x14ac:dyDescent="0.25">
      <c r="A31" s="127"/>
      <c r="B31" s="394"/>
      <c r="C31" s="395"/>
      <c r="D31" s="395"/>
      <c r="E31" s="396"/>
      <c r="F31" s="119"/>
      <c r="G31" s="164"/>
      <c r="H31" s="130"/>
      <c r="I31" s="131"/>
      <c r="L31" s="169"/>
    </row>
    <row r="32" spans="1:12" x14ac:dyDescent="0.25">
      <c r="A32" s="379" t="s">
        <v>66</v>
      </c>
      <c r="B32" s="375"/>
      <c r="C32" s="375"/>
      <c r="D32" s="375"/>
      <c r="E32" s="375"/>
      <c r="F32" s="375"/>
      <c r="G32" s="375"/>
      <c r="H32" s="376"/>
      <c r="I32" s="174">
        <f>SUM(I24:I31)</f>
        <v>469.2</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66" t="s">
        <v>59</v>
      </c>
      <c r="H34" s="138" t="s">
        <v>60</v>
      </c>
      <c r="I34" s="139" t="s">
        <v>61</v>
      </c>
    </row>
    <row r="35" spans="1:9" x14ac:dyDescent="0.25">
      <c r="A35" s="127">
        <v>1</v>
      </c>
      <c r="B35" s="420" t="s">
        <v>70</v>
      </c>
      <c r="C35" s="421"/>
      <c r="D35" s="422"/>
      <c r="E35" s="408" t="s">
        <v>71</v>
      </c>
      <c r="F35" s="410"/>
      <c r="G35" s="159">
        <v>2</v>
      </c>
      <c r="H35" s="157">
        <v>450</v>
      </c>
      <c r="I35" s="134">
        <f>SUM(G35*H35)</f>
        <v>900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2</v>
      </c>
      <c r="H38" s="158">
        <v>200</v>
      </c>
      <c r="I38" s="131">
        <f t="shared" si="1"/>
        <v>400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42">
        <f>SUM(I35:I43)</f>
        <v>1300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125</v>
      </c>
      <c r="C47" s="389"/>
      <c r="D47" s="390"/>
      <c r="E47" s="408"/>
      <c r="F47" s="410"/>
      <c r="G47" s="128"/>
      <c r="H47" s="140"/>
      <c r="I47" s="131"/>
    </row>
    <row r="48" spans="1:9" x14ac:dyDescent="0.25">
      <c r="A48" s="127"/>
      <c r="B48" s="391" t="s">
        <v>98</v>
      </c>
      <c r="C48" s="392"/>
      <c r="D48" s="393"/>
      <c r="E48" s="377">
        <v>1</v>
      </c>
      <c r="F48" s="378"/>
      <c r="G48" s="128">
        <v>28.6</v>
      </c>
      <c r="H48" s="140">
        <v>5</v>
      </c>
      <c r="I48" s="131">
        <f>H48*G48</f>
        <v>143</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143</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1912.2</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1912.2</v>
      </c>
    </row>
    <row r="55" spans="1:12" ht="16.5" thickTop="1" thickBot="1" x14ac:dyDescent="0.3">
      <c r="A55" s="153"/>
      <c r="B55" s="154"/>
      <c r="C55" s="430"/>
      <c r="D55" s="431"/>
      <c r="E55" s="431"/>
      <c r="F55" s="431"/>
      <c r="G55" s="155"/>
      <c r="H55" s="155"/>
      <c r="I55" s="156"/>
    </row>
    <row r="57" spans="1:12" x14ac:dyDescent="0.25">
      <c r="A57" s="99"/>
      <c r="B57" s="99"/>
    </row>
  </sheetData>
  <mergeCells count="68">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view="pageBreakPreview" topLeftCell="A7"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5</v>
      </c>
      <c r="I9" s="404"/>
    </row>
    <row r="10" spans="1:13" x14ac:dyDescent="0.25">
      <c r="A10" s="101" t="s">
        <v>43</v>
      </c>
      <c r="B10" s="99"/>
      <c r="E10" s="102"/>
      <c r="F10" s="401" t="s">
        <v>44</v>
      </c>
      <c r="G10" s="402"/>
      <c r="H10" s="405">
        <v>43740</v>
      </c>
      <c r="I10" s="406"/>
    </row>
    <row r="11" spans="1:13" x14ac:dyDescent="0.25">
      <c r="A11" s="101" t="s">
        <v>45</v>
      </c>
      <c r="B11" s="99"/>
      <c r="E11" s="102"/>
      <c r="F11" s="401" t="s">
        <v>46</v>
      </c>
      <c r="G11" s="402"/>
      <c r="H11" s="407" t="s">
        <v>85</v>
      </c>
      <c r="I11" s="406"/>
    </row>
    <row r="12" spans="1:13" x14ac:dyDescent="0.25">
      <c r="A12" s="101" t="s">
        <v>47</v>
      </c>
      <c r="B12" s="99"/>
      <c r="E12" s="102"/>
      <c r="F12" s="401" t="s">
        <v>48</v>
      </c>
      <c r="G12" s="402"/>
      <c r="H12" s="407">
        <v>41140</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99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56</v>
      </c>
      <c r="C17" s="436"/>
      <c r="D17" s="437"/>
      <c r="E17" s="109" t="s">
        <v>57</v>
      </c>
      <c r="F17" s="109"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56</v>
      </c>
      <c r="C23" s="429"/>
      <c r="D23" s="429"/>
      <c r="E23" s="384"/>
      <c r="F23" s="383" t="s">
        <v>59</v>
      </c>
      <c r="G23" s="384"/>
      <c r="H23" s="138" t="s">
        <v>60</v>
      </c>
      <c r="I23" s="139" t="s">
        <v>61</v>
      </c>
    </row>
    <row r="24" spans="1:12" x14ac:dyDescent="0.25">
      <c r="A24" s="127"/>
      <c r="B24" s="388"/>
      <c r="C24" s="389"/>
      <c r="D24" s="389"/>
      <c r="E24" s="390"/>
      <c r="F24" s="408"/>
      <c r="G24" s="410"/>
      <c r="H24" s="130"/>
      <c r="I24" s="131"/>
    </row>
    <row r="25" spans="1:12" x14ac:dyDescent="0.25">
      <c r="A25" s="127"/>
      <c r="B25" s="391"/>
      <c r="C25" s="392"/>
      <c r="D25" s="392"/>
      <c r="E25" s="393"/>
      <c r="F25" s="377"/>
      <c r="G25" s="378"/>
      <c r="H25" s="130"/>
      <c r="I25" s="131"/>
    </row>
    <row r="26" spans="1:12" x14ac:dyDescent="0.25">
      <c r="A26" s="127"/>
      <c r="B26" s="391"/>
      <c r="C26" s="392"/>
      <c r="D26" s="392"/>
      <c r="E26" s="393"/>
      <c r="F26" s="377"/>
      <c r="G26" s="378"/>
      <c r="H26" s="130"/>
      <c r="I26" s="131"/>
    </row>
    <row r="27" spans="1:12" x14ac:dyDescent="0.25">
      <c r="A27" s="127"/>
      <c r="B27" s="391"/>
      <c r="C27" s="392"/>
      <c r="D27" s="392"/>
      <c r="E27" s="393"/>
      <c r="F27" s="377"/>
      <c r="G27" s="378"/>
      <c r="H27" s="130"/>
      <c r="I27" s="131"/>
    </row>
    <row r="28" spans="1:12" x14ac:dyDescent="0.25">
      <c r="A28" s="127"/>
      <c r="B28" s="391"/>
      <c r="C28" s="392"/>
      <c r="D28" s="392"/>
      <c r="E28" s="393"/>
      <c r="F28" s="377"/>
      <c r="G28" s="378"/>
      <c r="H28" s="130"/>
      <c r="I28" s="131"/>
    </row>
    <row r="29" spans="1:12" x14ac:dyDescent="0.25">
      <c r="A29" s="127"/>
      <c r="B29" s="377"/>
      <c r="C29" s="369"/>
      <c r="D29" s="369"/>
      <c r="E29" s="378"/>
      <c r="F29" s="397"/>
      <c r="G29" s="399"/>
      <c r="H29" s="130"/>
      <c r="I29" s="131"/>
    </row>
    <row r="30" spans="1:12" x14ac:dyDescent="0.25">
      <c r="A30" s="127"/>
      <c r="B30" s="377"/>
      <c r="C30" s="369"/>
      <c r="D30" s="369"/>
      <c r="E30" s="378"/>
      <c r="F30" s="397"/>
      <c r="G30" s="399"/>
      <c r="H30" s="130"/>
      <c r="I30" s="131"/>
    </row>
    <row r="31" spans="1:12" x14ac:dyDescent="0.25">
      <c r="A31" s="127"/>
      <c r="B31" s="394"/>
      <c r="C31" s="395"/>
      <c r="D31" s="395"/>
      <c r="E31" s="396"/>
      <c r="F31" s="135"/>
      <c r="G31" s="165"/>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66" t="s">
        <v>59</v>
      </c>
      <c r="H34" s="138" t="s">
        <v>60</v>
      </c>
      <c r="I34" s="139" t="s">
        <v>61</v>
      </c>
    </row>
    <row r="35" spans="1:9" x14ac:dyDescent="0.25">
      <c r="A35" s="127">
        <v>1</v>
      </c>
      <c r="B35" s="420" t="s">
        <v>70</v>
      </c>
      <c r="C35" s="421"/>
      <c r="D35" s="422"/>
      <c r="E35" s="408" t="s">
        <v>71</v>
      </c>
      <c r="F35" s="410"/>
      <c r="G35" s="159">
        <v>1</v>
      </c>
      <c r="H35" s="157">
        <v>450</v>
      </c>
      <c r="I35" s="134">
        <f>SUM(G35*H35)</f>
        <v>450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1</v>
      </c>
      <c r="H38" s="158">
        <v>200</v>
      </c>
      <c r="I38" s="131">
        <f t="shared" si="1"/>
        <v>200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650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100</v>
      </c>
      <c r="C47" s="389"/>
      <c r="D47" s="390"/>
      <c r="E47" s="408"/>
      <c r="F47" s="410"/>
      <c r="G47" s="128"/>
      <c r="H47" s="140"/>
      <c r="I47" s="131"/>
    </row>
    <row r="48" spans="1:9" x14ac:dyDescent="0.25">
      <c r="A48" s="127"/>
      <c r="B48" s="391" t="s">
        <v>101</v>
      </c>
      <c r="C48" s="392"/>
      <c r="D48" s="393"/>
      <c r="E48" s="377">
        <v>1</v>
      </c>
      <c r="F48" s="378"/>
      <c r="G48" s="128">
        <v>77.2</v>
      </c>
      <c r="H48" s="140">
        <v>5</v>
      </c>
      <c r="I48" s="131">
        <f>H48*G48</f>
        <v>386</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386</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1036</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1036</v>
      </c>
    </row>
    <row r="55" spans="1:12" ht="16.5" thickTop="1" thickBot="1" x14ac:dyDescent="0.3">
      <c r="A55" s="153"/>
      <c r="B55" s="154"/>
      <c r="C55" s="430"/>
      <c r="D55" s="431"/>
      <c r="E55" s="431"/>
      <c r="F55" s="431"/>
      <c r="G55" s="155"/>
      <c r="H55" s="155"/>
      <c r="I55" s="156"/>
    </row>
    <row r="57" spans="1:12" x14ac:dyDescent="0.25">
      <c r="A57" s="99"/>
      <c r="B57" s="99"/>
    </row>
  </sheetData>
  <mergeCells count="7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17:D1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B23:E23"/>
    <mergeCell ref="F26:G26"/>
    <mergeCell ref="F27:G27"/>
    <mergeCell ref="F28:G28"/>
    <mergeCell ref="F29:G29"/>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6</v>
      </c>
      <c r="I9" s="404"/>
    </row>
    <row r="10" spans="1:13" x14ac:dyDescent="0.25">
      <c r="A10" s="101" t="s">
        <v>43</v>
      </c>
      <c r="B10" s="99"/>
      <c r="E10" s="102"/>
      <c r="F10" s="401" t="s">
        <v>44</v>
      </c>
      <c r="G10" s="402"/>
      <c r="H10" s="405" t="s">
        <v>102</v>
      </c>
      <c r="I10" s="406"/>
    </row>
    <row r="11" spans="1:13" x14ac:dyDescent="0.25">
      <c r="A11" s="101" t="s">
        <v>45</v>
      </c>
      <c r="B11" s="99"/>
      <c r="E11" s="102"/>
      <c r="F11" s="401" t="s">
        <v>46</v>
      </c>
      <c r="G11" s="402"/>
      <c r="H11" s="407" t="s">
        <v>103</v>
      </c>
      <c r="I11" s="406"/>
    </row>
    <row r="12" spans="1:13" x14ac:dyDescent="0.25">
      <c r="A12" s="101" t="s">
        <v>47</v>
      </c>
      <c r="B12" s="99"/>
      <c r="E12" s="102"/>
      <c r="F12" s="401" t="s">
        <v>48</v>
      </c>
      <c r="G12" s="402"/>
      <c r="H12" s="407">
        <v>41408</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104</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383" t="s">
        <v>59</v>
      </c>
      <c r="G23" s="384"/>
      <c r="H23" s="125" t="s">
        <v>60</v>
      </c>
      <c r="I23" s="126" t="s">
        <v>61</v>
      </c>
    </row>
    <row r="24" spans="1:12" x14ac:dyDescent="0.25">
      <c r="A24" s="127"/>
      <c r="B24" s="388"/>
      <c r="C24" s="389"/>
      <c r="D24" s="389"/>
      <c r="E24" s="390"/>
      <c r="F24" s="408"/>
      <c r="G24" s="410"/>
      <c r="H24" s="130"/>
      <c r="I24" s="131"/>
    </row>
    <row r="25" spans="1:12" x14ac:dyDescent="0.25">
      <c r="A25" s="127"/>
      <c r="B25" s="391"/>
      <c r="C25" s="392"/>
      <c r="D25" s="392"/>
      <c r="E25" s="393"/>
      <c r="F25" s="377"/>
      <c r="G25" s="378"/>
      <c r="H25" s="130"/>
      <c r="I25" s="131"/>
    </row>
    <row r="26" spans="1:12" x14ac:dyDescent="0.25">
      <c r="A26" s="127"/>
      <c r="B26" s="391"/>
      <c r="C26" s="392"/>
      <c r="D26" s="392"/>
      <c r="E26" s="393"/>
      <c r="F26" s="377"/>
      <c r="G26" s="378"/>
      <c r="H26" s="130"/>
      <c r="I26" s="131"/>
    </row>
    <row r="27" spans="1:12" x14ac:dyDescent="0.25">
      <c r="A27" s="127"/>
      <c r="B27" s="391"/>
      <c r="C27" s="392"/>
      <c r="D27" s="392"/>
      <c r="E27" s="393"/>
      <c r="F27" s="377"/>
      <c r="G27" s="378"/>
      <c r="H27" s="130"/>
      <c r="I27" s="131"/>
    </row>
    <row r="28" spans="1:12" x14ac:dyDescent="0.25">
      <c r="A28" s="127"/>
      <c r="B28" s="391"/>
      <c r="C28" s="392"/>
      <c r="D28" s="392"/>
      <c r="E28" s="393"/>
      <c r="F28" s="377"/>
      <c r="G28" s="378"/>
      <c r="H28" s="130"/>
      <c r="I28" s="131"/>
    </row>
    <row r="29" spans="1:12" x14ac:dyDescent="0.25">
      <c r="A29" s="127"/>
      <c r="B29" s="377"/>
      <c r="C29" s="369"/>
      <c r="D29" s="369"/>
      <c r="E29" s="378"/>
      <c r="F29" s="397"/>
      <c r="G29" s="399"/>
      <c r="H29" s="130"/>
      <c r="I29" s="131"/>
    </row>
    <row r="30" spans="1:12" x14ac:dyDescent="0.25">
      <c r="A30" s="127"/>
      <c r="B30" s="377"/>
      <c r="C30" s="369"/>
      <c r="D30" s="369"/>
      <c r="E30" s="378"/>
      <c r="F30" s="397"/>
      <c r="G30" s="399"/>
      <c r="H30" s="130"/>
      <c r="I30" s="131"/>
    </row>
    <row r="31" spans="1:12" x14ac:dyDescent="0.25">
      <c r="A31" s="127"/>
      <c r="B31" s="394"/>
      <c r="C31" s="395"/>
      <c r="D31" s="395"/>
      <c r="E31" s="396"/>
      <c r="F31" s="426"/>
      <c r="G31" s="428"/>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0" t="s">
        <v>69</v>
      </c>
      <c r="C34" s="381"/>
      <c r="D34" s="382"/>
      <c r="E34" s="383" t="s">
        <v>57</v>
      </c>
      <c r="F34" s="384"/>
      <c r="G34" s="124" t="s">
        <v>59</v>
      </c>
      <c r="H34" s="125" t="s">
        <v>60</v>
      </c>
      <c r="I34" s="126" t="s">
        <v>61</v>
      </c>
    </row>
    <row r="35" spans="1:9" x14ac:dyDescent="0.25">
      <c r="A35" s="127">
        <v>1</v>
      </c>
      <c r="B35" s="420" t="s">
        <v>70</v>
      </c>
      <c r="C35" s="421"/>
      <c r="D35" s="422"/>
      <c r="E35" s="408" t="s">
        <v>71</v>
      </c>
      <c r="F35" s="410"/>
      <c r="G35" s="159">
        <v>1</v>
      </c>
      <c r="H35" s="157">
        <v>450</v>
      </c>
      <c r="I35" s="134">
        <f>SUM(G35*H35)</f>
        <v>450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1</v>
      </c>
      <c r="H38" s="158">
        <v>200</v>
      </c>
      <c r="I38" s="131">
        <f t="shared" si="1"/>
        <v>200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650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12</v>
      </c>
      <c r="B47" s="388" t="s">
        <v>105</v>
      </c>
      <c r="C47" s="389"/>
      <c r="D47" s="390"/>
      <c r="E47" s="408"/>
      <c r="F47" s="410"/>
      <c r="G47" s="128"/>
      <c r="H47" s="140"/>
      <c r="I47" s="131"/>
    </row>
    <row r="48" spans="1:9" x14ac:dyDescent="0.25">
      <c r="A48" s="127"/>
      <c r="B48" s="391" t="s">
        <v>101</v>
      </c>
      <c r="C48" s="392"/>
      <c r="D48" s="393"/>
      <c r="E48" s="377">
        <v>1</v>
      </c>
      <c r="F48" s="378"/>
      <c r="G48" s="128">
        <v>48.8</v>
      </c>
      <c r="H48" s="140">
        <v>5</v>
      </c>
      <c r="I48" s="131">
        <f>H48*G48</f>
        <v>244</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244</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894</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894</v>
      </c>
    </row>
    <row r="55" spans="1:12" ht="16.5" thickTop="1" thickBot="1" x14ac:dyDescent="0.3">
      <c r="A55" s="153"/>
      <c r="B55" s="154"/>
      <c r="C55" s="430"/>
      <c r="D55" s="431"/>
      <c r="E55" s="431"/>
      <c r="F55" s="431"/>
      <c r="G55" s="155"/>
      <c r="H55" s="155"/>
      <c r="I55" s="156"/>
    </row>
    <row r="57" spans="1:12" x14ac:dyDescent="0.25">
      <c r="A57" s="99"/>
      <c r="B57" s="99"/>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v>
      </c>
      <c r="I9" s="404"/>
    </row>
    <row r="10" spans="1:13" x14ac:dyDescent="0.25">
      <c r="A10" s="101" t="s">
        <v>43</v>
      </c>
      <c r="B10" s="99"/>
      <c r="E10" s="102"/>
      <c r="F10" s="401" t="s">
        <v>44</v>
      </c>
      <c r="G10" s="402"/>
      <c r="H10" s="405" t="s">
        <v>106</v>
      </c>
      <c r="I10" s="406"/>
    </row>
    <row r="11" spans="1:13" x14ac:dyDescent="0.25">
      <c r="A11" s="101" t="s">
        <v>45</v>
      </c>
      <c r="B11" s="99"/>
      <c r="E11" s="102"/>
      <c r="F11" s="401" t="s">
        <v>46</v>
      </c>
      <c r="G11" s="402"/>
      <c r="H11" s="407" t="s">
        <v>103</v>
      </c>
      <c r="I11" s="406"/>
    </row>
    <row r="12" spans="1:13" x14ac:dyDescent="0.25">
      <c r="A12" s="101" t="s">
        <v>47</v>
      </c>
      <c r="B12" s="99"/>
      <c r="E12" s="102"/>
      <c r="F12" s="401" t="s">
        <v>48</v>
      </c>
      <c r="G12" s="402"/>
      <c r="H12" s="407">
        <v>43238</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107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383" t="s">
        <v>59</v>
      </c>
      <c r="G23" s="384"/>
      <c r="H23" s="125" t="s">
        <v>60</v>
      </c>
      <c r="I23" s="126" t="s">
        <v>61</v>
      </c>
    </row>
    <row r="24" spans="1:12" x14ac:dyDescent="0.25">
      <c r="A24" s="127"/>
      <c r="B24" s="388"/>
      <c r="C24" s="389"/>
      <c r="D24" s="389"/>
      <c r="E24" s="390"/>
      <c r="F24" s="408"/>
      <c r="G24" s="410"/>
      <c r="H24" s="130"/>
      <c r="I24" s="131"/>
    </row>
    <row r="25" spans="1:12" x14ac:dyDescent="0.25">
      <c r="A25" s="127"/>
      <c r="B25" s="391"/>
      <c r="C25" s="392"/>
      <c r="D25" s="392"/>
      <c r="E25" s="393"/>
      <c r="F25" s="377"/>
      <c r="G25" s="378"/>
      <c r="H25" s="130"/>
      <c r="I25" s="131"/>
    </row>
    <row r="26" spans="1:12" x14ac:dyDescent="0.25">
      <c r="A26" s="127"/>
      <c r="B26" s="391"/>
      <c r="C26" s="392"/>
      <c r="D26" s="392"/>
      <c r="E26" s="393"/>
      <c r="F26" s="377"/>
      <c r="G26" s="378"/>
      <c r="H26" s="130"/>
      <c r="I26" s="131"/>
    </row>
    <row r="27" spans="1:12" x14ac:dyDescent="0.25">
      <c r="A27" s="127"/>
      <c r="B27" s="391"/>
      <c r="C27" s="392"/>
      <c r="D27" s="392"/>
      <c r="E27" s="393"/>
      <c r="F27" s="377"/>
      <c r="G27" s="378"/>
      <c r="H27" s="130"/>
      <c r="I27" s="131"/>
    </row>
    <row r="28" spans="1:12" x14ac:dyDescent="0.25">
      <c r="A28" s="127"/>
      <c r="B28" s="391"/>
      <c r="C28" s="392"/>
      <c r="D28" s="392"/>
      <c r="E28" s="393"/>
      <c r="F28" s="377"/>
      <c r="G28" s="378"/>
      <c r="H28" s="130"/>
      <c r="I28" s="131"/>
    </row>
    <row r="29" spans="1:12" x14ac:dyDescent="0.25">
      <c r="A29" s="127"/>
      <c r="B29" s="377"/>
      <c r="C29" s="369"/>
      <c r="D29" s="369"/>
      <c r="E29" s="378"/>
      <c r="F29" s="397"/>
      <c r="G29" s="399"/>
      <c r="H29" s="130"/>
      <c r="I29" s="131"/>
    </row>
    <row r="30" spans="1:12" x14ac:dyDescent="0.25">
      <c r="A30" s="127"/>
      <c r="B30" s="377"/>
      <c r="C30" s="369"/>
      <c r="D30" s="369"/>
      <c r="E30" s="378"/>
      <c r="F30" s="397"/>
      <c r="G30" s="399"/>
      <c r="H30" s="130"/>
      <c r="I30" s="131"/>
    </row>
    <row r="31" spans="1:12" x14ac:dyDescent="0.25">
      <c r="A31" s="127"/>
      <c r="B31" s="394"/>
      <c r="C31" s="395"/>
      <c r="D31" s="395"/>
      <c r="E31" s="396"/>
      <c r="F31" s="426"/>
      <c r="G31" s="428"/>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24" t="s">
        <v>59</v>
      </c>
      <c r="H34" s="125" t="s">
        <v>60</v>
      </c>
      <c r="I34" s="126" t="s">
        <v>61</v>
      </c>
    </row>
    <row r="35" spans="1:9" x14ac:dyDescent="0.25">
      <c r="A35" s="127">
        <v>1</v>
      </c>
      <c r="B35" s="420" t="s">
        <v>70</v>
      </c>
      <c r="C35" s="421"/>
      <c r="D35" s="422"/>
      <c r="E35" s="408" t="s">
        <v>71</v>
      </c>
      <c r="F35" s="410"/>
      <c r="G35" s="159">
        <v>1.5</v>
      </c>
      <c r="H35" s="157">
        <v>450</v>
      </c>
      <c r="I35" s="134">
        <f>SUM(G35*H35)</f>
        <v>675</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1.5</v>
      </c>
      <c r="H38" s="158">
        <v>200</v>
      </c>
      <c r="I38" s="131">
        <f t="shared" si="1"/>
        <v>300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975</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105</v>
      </c>
      <c r="C47" s="389"/>
      <c r="D47" s="390"/>
      <c r="E47" s="408"/>
      <c r="F47" s="410"/>
      <c r="G47" s="128"/>
      <c r="H47" s="140"/>
      <c r="I47" s="131"/>
    </row>
    <row r="48" spans="1:9" x14ac:dyDescent="0.25">
      <c r="A48" s="127"/>
      <c r="B48" s="391" t="s">
        <v>101</v>
      </c>
      <c r="C48" s="392"/>
      <c r="D48" s="393"/>
      <c r="E48" s="377">
        <v>1</v>
      </c>
      <c r="F48" s="378"/>
      <c r="G48" s="128">
        <v>48.8</v>
      </c>
      <c r="H48" s="140">
        <v>5</v>
      </c>
      <c r="I48" s="131">
        <f>H48*G48</f>
        <v>244</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244</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1219</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1219</v>
      </c>
    </row>
    <row r="55" spans="1:12" ht="16.5" thickTop="1" thickBot="1" x14ac:dyDescent="0.3">
      <c r="A55" s="153"/>
      <c r="B55" s="154"/>
      <c r="C55" s="430"/>
      <c r="D55" s="431"/>
      <c r="E55" s="431"/>
      <c r="F55" s="431"/>
      <c r="G55" s="155"/>
      <c r="H55" s="155"/>
      <c r="I55" s="156"/>
    </row>
    <row r="57" spans="1:12" x14ac:dyDescent="0.25">
      <c r="A57" s="99"/>
      <c r="B57" s="99"/>
    </row>
  </sheetData>
  <mergeCells count="76">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 ref="F31:G31"/>
    <mergeCell ref="F26:G26"/>
    <mergeCell ref="F27:G27"/>
    <mergeCell ref="F28:G28"/>
    <mergeCell ref="F29:G29"/>
    <mergeCell ref="F30:G3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8</v>
      </c>
      <c r="I9" s="404"/>
    </row>
    <row r="10" spans="1:13" x14ac:dyDescent="0.25">
      <c r="A10" s="101" t="s">
        <v>43</v>
      </c>
      <c r="B10" s="99"/>
      <c r="E10" s="102"/>
      <c r="F10" s="401" t="s">
        <v>44</v>
      </c>
      <c r="G10" s="402"/>
      <c r="H10" s="405" t="s">
        <v>108</v>
      </c>
      <c r="I10" s="406"/>
    </row>
    <row r="11" spans="1:13" x14ac:dyDescent="0.25">
      <c r="A11" s="101" t="s">
        <v>45</v>
      </c>
      <c r="B11" s="99"/>
      <c r="E11" s="102"/>
      <c r="F11" s="401" t="s">
        <v>46</v>
      </c>
      <c r="G11" s="402"/>
      <c r="H11" s="407" t="s">
        <v>109</v>
      </c>
      <c r="I11" s="406"/>
    </row>
    <row r="12" spans="1:13" x14ac:dyDescent="0.25">
      <c r="A12" s="101" t="s">
        <v>47</v>
      </c>
      <c r="B12" s="99"/>
      <c r="E12" s="102"/>
      <c r="F12" s="401" t="s">
        <v>48</v>
      </c>
      <c r="G12" s="402"/>
      <c r="H12" s="407">
        <v>43191</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110</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25" t="s">
        <v>59</v>
      </c>
      <c r="G23" s="124" t="s">
        <v>131</v>
      </c>
      <c r="H23" s="125" t="s">
        <v>60</v>
      </c>
      <c r="I23" s="126" t="s">
        <v>61</v>
      </c>
    </row>
    <row r="24" spans="1:12" x14ac:dyDescent="0.25">
      <c r="A24" s="127"/>
      <c r="B24" s="388"/>
      <c r="C24" s="389"/>
      <c r="D24" s="389"/>
      <c r="E24" s="390"/>
      <c r="F24" s="112"/>
      <c r="G24" s="113"/>
      <c r="H24" s="130"/>
      <c r="I24" s="131"/>
    </row>
    <row r="25" spans="1:12" x14ac:dyDescent="0.25">
      <c r="A25" s="127"/>
      <c r="B25" s="391"/>
      <c r="C25" s="392"/>
      <c r="D25" s="392"/>
      <c r="E25" s="393"/>
      <c r="F25" s="117"/>
      <c r="G25" s="102"/>
      <c r="H25" s="130"/>
      <c r="I25" s="131"/>
    </row>
    <row r="26" spans="1:12" x14ac:dyDescent="0.25">
      <c r="A26" s="127"/>
      <c r="B26" s="391"/>
      <c r="C26" s="392"/>
      <c r="D26" s="392"/>
      <c r="E26" s="393"/>
      <c r="F26" s="117"/>
      <c r="G26" s="102"/>
      <c r="H26" s="130"/>
      <c r="I26" s="131"/>
    </row>
    <row r="27" spans="1:12" x14ac:dyDescent="0.25">
      <c r="A27" s="127"/>
      <c r="B27" s="391"/>
      <c r="C27" s="392"/>
      <c r="D27" s="392"/>
      <c r="E27" s="393"/>
      <c r="F27" s="117"/>
      <c r="G27" s="102"/>
      <c r="H27" s="130"/>
      <c r="I27" s="131"/>
    </row>
    <row r="28" spans="1:12" x14ac:dyDescent="0.25">
      <c r="A28" s="127"/>
      <c r="B28" s="391"/>
      <c r="C28" s="392"/>
      <c r="D28" s="392"/>
      <c r="E28" s="393"/>
      <c r="F28" s="117"/>
      <c r="G28" s="102"/>
      <c r="H28" s="130"/>
      <c r="I28" s="131"/>
    </row>
    <row r="29" spans="1:12" x14ac:dyDescent="0.25">
      <c r="A29" s="127"/>
      <c r="B29" s="377"/>
      <c r="C29" s="369"/>
      <c r="D29" s="369"/>
      <c r="E29" s="378"/>
      <c r="F29" s="117"/>
      <c r="G29" s="102"/>
      <c r="H29" s="130"/>
      <c r="I29" s="131"/>
    </row>
    <row r="30" spans="1:12" x14ac:dyDescent="0.25">
      <c r="A30" s="127"/>
      <c r="B30" s="377"/>
      <c r="C30" s="369"/>
      <c r="D30" s="369"/>
      <c r="E30" s="378"/>
      <c r="F30" s="117"/>
      <c r="G30" s="102"/>
      <c r="H30" s="130"/>
      <c r="I30" s="131"/>
    </row>
    <row r="31" spans="1:12" x14ac:dyDescent="0.25">
      <c r="A31" s="127"/>
      <c r="B31" s="394"/>
      <c r="C31" s="395"/>
      <c r="D31" s="395"/>
      <c r="E31" s="396"/>
      <c r="F31" s="119"/>
      <c r="G31" s="105"/>
      <c r="H31" s="130"/>
      <c r="I31" s="131"/>
      <c r="L31" s="132"/>
    </row>
    <row r="32" spans="1:12" x14ac:dyDescent="0.25">
      <c r="A32" s="379" t="s">
        <v>66</v>
      </c>
      <c r="B32" s="375"/>
      <c r="C32" s="375"/>
      <c r="D32" s="375"/>
      <c r="E32" s="375"/>
      <c r="F32" s="375"/>
      <c r="G32" s="375"/>
      <c r="H32" s="376"/>
      <c r="I32" s="133">
        <f>SUM(I24:I31)</f>
        <v>0</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24" t="s">
        <v>59</v>
      </c>
      <c r="H34" s="125" t="s">
        <v>60</v>
      </c>
      <c r="I34" s="126" t="s">
        <v>61</v>
      </c>
    </row>
    <row r="35" spans="1:9" x14ac:dyDescent="0.25">
      <c r="A35" s="127">
        <v>1</v>
      </c>
      <c r="B35" s="420" t="s">
        <v>70</v>
      </c>
      <c r="C35" s="421"/>
      <c r="D35" s="422"/>
      <c r="E35" s="408" t="s">
        <v>71</v>
      </c>
      <c r="F35" s="410"/>
      <c r="G35" s="159">
        <v>2.5</v>
      </c>
      <c r="H35" s="157">
        <v>450</v>
      </c>
      <c r="I35" s="134">
        <f>SUM(G35*H35)</f>
        <v>1125</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2.5</v>
      </c>
      <c r="H38" s="158">
        <v>200</v>
      </c>
      <c r="I38" s="131">
        <f t="shared" si="1"/>
        <v>500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1625</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111</v>
      </c>
      <c r="C47" s="389"/>
      <c r="D47" s="390"/>
      <c r="E47" s="408"/>
      <c r="F47" s="410"/>
      <c r="G47" s="128"/>
      <c r="H47" s="140"/>
      <c r="I47" s="131"/>
    </row>
    <row r="48" spans="1:9" x14ac:dyDescent="0.25">
      <c r="A48" s="127"/>
      <c r="B48" s="391" t="s">
        <v>89</v>
      </c>
      <c r="C48" s="392"/>
      <c r="D48" s="393"/>
      <c r="E48" s="377">
        <v>1</v>
      </c>
      <c r="F48" s="378"/>
      <c r="G48" s="128">
        <v>81.400000000000006</v>
      </c>
      <c r="H48" s="140">
        <v>5</v>
      </c>
      <c r="I48" s="131">
        <f>H48*G48</f>
        <v>407</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407</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2032</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2032</v>
      </c>
    </row>
    <row r="55" spans="1:12" ht="16.5" thickTop="1" thickBot="1" x14ac:dyDescent="0.3">
      <c r="A55" s="153"/>
      <c r="B55" s="154"/>
      <c r="C55" s="430"/>
      <c r="D55" s="431"/>
      <c r="E55" s="431"/>
      <c r="F55" s="431"/>
      <c r="G55" s="155"/>
      <c r="H55" s="155"/>
      <c r="I55" s="156"/>
    </row>
    <row r="57" spans="1:12" x14ac:dyDescent="0.25">
      <c r="A57" s="99"/>
      <c r="B57" s="99"/>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57"/>
  <sheetViews>
    <sheetView view="pageBreakPreview" topLeftCell="A16"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9</v>
      </c>
      <c r="I9" s="404"/>
    </row>
    <row r="10" spans="1:13" x14ac:dyDescent="0.25">
      <c r="A10" s="101" t="s">
        <v>43</v>
      </c>
      <c r="B10" s="99"/>
      <c r="E10" s="102"/>
      <c r="F10" s="401" t="s">
        <v>44</v>
      </c>
      <c r="G10" s="402"/>
      <c r="H10" s="405">
        <v>43618</v>
      </c>
      <c r="I10" s="406"/>
    </row>
    <row r="11" spans="1:13" x14ac:dyDescent="0.25">
      <c r="A11" s="101" t="s">
        <v>45</v>
      </c>
      <c r="B11" s="99"/>
      <c r="E11" s="102"/>
      <c r="F11" s="401" t="s">
        <v>46</v>
      </c>
      <c r="G11" s="402"/>
      <c r="H11" s="407" t="s">
        <v>90</v>
      </c>
      <c r="I11" s="406"/>
    </row>
    <row r="12" spans="1:13" x14ac:dyDescent="0.25">
      <c r="A12" s="101" t="s">
        <v>47</v>
      </c>
      <c r="B12" s="99"/>
      <c r="E12" s="102"/>
      <c r="F12" s="401" t="s">
        <v>48</v>
      </c>
      <c r="G12" s="402"/>
      <c r="H12" s="407">
        <v>42608</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129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123" t="s">
        <v>56</v>
      </c>
      <c r="C23" s="123"/>
      <c r="D23" s="123"/>
      <c r="E23" s="124"/>
      <c r="F23" s="167" t="s">
        <v>59</v>
      </c>
      <c r="G23" s="124" t="s">
        <v>130</v>
      </c>
      <c r="H23" s="125" t="s">
        <v>60</v>
      </c>
      <c r="I23" s="126" t="s">
        <v>61</v>
      </c>
    </row>
    <row r="24" spans="1:12" x14ac:dyDescent="0.25">
      <c r="A24" s="127">
        <v>1</v>
      </c>
      <c r="B24" s="388" t="s">
        <v>114</v>
      </c>
      <c r="C24" s="389"/>
      <c r="D24" s="389"/>
      <c r="E24" s="390"/>
      <c r="F24" s="159">
        <v>1</v>
      </c>
      <c r="G24" s="168">
        <v>0.15</v>
      </c>
      <c r="H24" s="130">
        <v>239.13</v>
      </c>
      <c r="I24" s="131">
        <f>H24*F24*1.15</f>
        <v>274.99949999999995</v>
      </c>
    </row>
    <row r="25" spans="1:12" x14ac:dyDescent="0.25">
      <c r="A25" s="127">
        <v>2</v>
      </c>
      <c r="B25" s="391" t="s">
        <v>115</v>
      </c>
      <c r="C25" s="392"/>
      <c r="D25" s="392"/>
      <c r="E25" s="393"/>
      <c r="F25" s="128">
        <v>1</v>
      </c>
      <c r="G25" s="164">
        <v>0.15</v>
      </c>
      <c r="H25" s="130">
        <v>52.17</v>
      </c>
      <c r="I25" s="131">
        <f>H25*F25*1.15</f>
        <v>59.9955</v>
      </c>
    </row>
    <row r="26" spans="1:12" x14ac:dyDescent="0.25">
      <c r="A26" s="127"/>
      <c r="B26" s="391"/>
      <c r="C26" s="392"/>
      <c r="D26" s="392"/>
      <c r="E26" s="393"/>
      <c r="F26" s="117"/>
      <c r="G26" s="163"/>
      <c r="H26" s="130"/>
      <c r="I26" s="131"/>
    </row>
    <row r="27" spans="1:12" x14ac:dyDescent="0.25">
      <c r="A27" s="127"/>
      <c r="B27" s="391"/>
      <c r="C27" s="392"/>
      <c r="D27" s="392"/>
      <c r="E27" s="393"/>
      <c r="F27" s="117"/>
      <c r="G27" s="163"/>
      <c r="H27" s="130"/>
      <c r="I27" s="131"/>
    </row>
    <row r="28" spans="1:12" x14ac:dyDescent="0.25">
      <c r="A28" s="127"/>
      <c r="B28" s="391"/>
      <c r="C28" s="392"/>
      <c r="D28" s="392"/>
      <c r="E28" s="393"/>
      <c r="F28" s="117"/>
      <c r="G28" s="163"/>
      <c r="H28" s="130"/>
      <c r="I28" s="131"/>
    </row>
    <row r="29" spans="1:12" x14ac:dyDescent="0.25">
      <c r="A29" s="127"/>
      <c r="B29" s="377"/>
      <c r="C29" s="369"/>
      <c r="D29" s="369"/>
      <c r="E29" s="378"/>
      <c r="F29" s="117"/>
      <c r="G29" s="163"/>
      <c r="H29" s="130"/>
      <c r="I29" s="131"/>
    </row>
    <row r="30" spans="1:12" x14ac:dyDescent="0.25">
      <c r="A30" s="127"/>
      <c r="B30" s="377"/>
      <c r="C30" s="369"/>
      <c r="D30" s="369"/>
      <c r="E30" s="378"/>
      <c r="F30" s="117"/>
      <c r="G30" s="102"/>
      <c r="H30" s="130"/>
      <c r="I30" s="131"/>
    </row>
    <row r="31" spans="1:12" x14ac:dyDescent="0.25">
      <c r="A31" s="127"/>
      <c r="B31" s="394"/>
      <c r="C31" s="395"/>
      <c r="D31" s="395"/>
      <c r="E31" s="396"/>
      <c r="F31" s="119"/>
      <c r="G31" s="165"/>
      <c r="H31" s="130"/>
      <c r="I31" s="131"/>
      <c r="L31" s="132"/>
    </row>
    <row r="32" spans="1:12" x14ac:dyDescent="0.25">
      <c r="A32" s="379" t="s">
        <v>66</v>
      </c>
      <c r="B32" s="375"/>
      <c r="C32" s="375"/>
      <c r="D32" s="375"/>
      <c r="E32" s="375"/>
      <c r="F32" s="375"/>
      <c r="G32" s="375"/>
      <c r="H32" s="376"/>
      <c r="I32" s="133">
        <f>SUM(I24:I31)</f>
        <v>334.99499999999995</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24" t="s">
        <v>59</v>
      </c>
      <c r="H34" s="125" t="s">
        <v>60</v>
      </c>
      <c r="I34" s="126" t="s">
        <v>61</v>
      </c>
    </row>
    <row r="35" spans="1:9" x14ac:dyDescent="0.25">
      <c r="A35" s="127">
        <v>1</v>
      </c>
      <c r="B35" s="420" t="s">
        <v>70</v>
      </c>
      <c r="C35" s="421"/>
      <c r="D35" s="422"/>
      <c r="E35" s="408" t="s">
        <v>71</v>
      </c>
      <c r="F35" s="410"/>
      <c r="G35" s="159">
        <v>2</v>
      </c>
      <c r="H35" s="157">
        <v>450</v>
      </c>
      <c r="I35" s="134">
        <f>SUM(G35*H35)</f>
        <v>900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2</v>
      </c>
      <c r="H38" s="158">
        <v>200</v>
      </c>
      <c r="I38" s="131">
        <f t="shared" si="1"/>
        <v>400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1300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112</v>
      </c>
      <c r="C47" s="389"/>
      <c r="D47" s="390"/>
      <c r="E47" s="408"/>
      <c r="F47" s="410"/>
      <c r="G47" s="128"/>
      <c r="H47" s="140"/>
      <c r="I47" s="131"/>
    </row>
    <row r="48" spans="1:9" x14ac:dyDescent="0.25">
      <c r="A48" s="127"/>
      <c r="B48" s="391" t="s">
        <v>113</v>
      </c>
      <c r="C48" s="392"/>
      <c r="D48" s="393"/>
      <c r="E48" s="377">
        <v>1</v>
      </c>
      <c r="F48" s="378"/>
      <c r="G48" s="128">
        <v>47</v>
      </c>
      <c r="H48" s="140">
        <v>5</v>
      </c>
      <c r="I48" s="131">
        <f>H48*G48</f>
        <v>235</v>
      </c>
    </row>
    <row r="49" spans="1:12" x14ac:dyDescent="0.25">
      <c r="A49" s="141"/>
      <c r="B49" s="394"/>
      <c r="C49" s="395"/>
      <c r="D49" s="396"/>
      <c r="E49" s="411"/>
      <c r="F49" s="413"/>
      <c r="G49" s="128"/>
      <c r="H49" s="140"/>
      <c r="I49" s="131"/>
    </row>
    <row r="50" spans="1:12" x14ac:dyDescent="0.25">
      <c r="A50" s="375" t="s">
        <v>82</v>
      </c>
      <c r="B50" s="375"/>
      <c r="C50" s="375"/>
      <c r="D50" s="375"/>
      <c r="E50" s="375"/>
      <c r="F50" s="375"/>
      <c r="G50" s="375"/>
      <c r="H50" s="376"/>
      <c r="I50" s="142">
        <f>SUM(I47:I49)</f>
        <v>235</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1869.9949999999999</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1869.9949999999999</v>
      </c>
    </row>
    <row r="55" spans="1:12" ht="16.5" thickTop="1" thickBot="1" x14ac:dyDescent="0.3">
      <c r="A55" s="153"/>
      <c r="B55" s="154"/>
      <c r="C55" s="430"/>
      <c r="D55" s="431"/>
      <c r="E55" s="431"/>
      <c r="F55" s="431"/>
      <c r="G55" s="155"/>
      <c r="H55" s="155"/>
      <c r="I55" s="156"/>
    </row>
    <row r="57" spans="1:12" x14ac:dyDescent="0.25">
      <c r="A57" s="99"/>
      <c r="B57" s="99"/>
    </row>
  </sheetData>
  <mergeCells count="67">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35:D35"/>
    <mergeCell ref="E35:F35"/>
    <mergeCell ref="B36:D36"/>
    <mergeCell ref="E36:F36"/>
    <mergeCell ref="B37:D37"/>
    <mergeCell ref="E37:F37"/>
    <mergeCell ref="B46:D46"/>
    <mergeCell ref="E46:F46"/>
    <mergeCell ref="B38:D38"/>
    <mergeCell ref="E38:F38"/>
    <mergeCell ref="B39:D39"/>
    <mergeCell ref="E39:F39"/>
    <mergeCell ref="B40:D40"/>
    <mergeCell ref="E40:F40"/>
    <mergeCell ref="B41:D41"/>
    <mergeCell ref="B42:D42"/>
    <mergeCell ref="B43:D43"/>
    <mergeCell ref="A44:H44"/>
    <mergeCell ref="A45:I45"/>
    <mergeCell ref="B47:D47"/>
    <mergeCell ref="E47:F47"/>
    <mergeCell ref="B48:D48"/>
    <mergeCell ref="E48:F48"/>
    <mergeCell ref="B49:D49"/>
    <mergeCell ref="E49:F49"/>
    <mergeCell ref="A54:B54"/>
    <mergeCell ref="C54:E54"/>
    <mergeCell ref="C55:F55"/>
    <mergeCell ref="A50:H50"/>
    <mergeCell ref="A52:B52"/>
    <mergeCell ref="C52:E52"/>
    <mergeCell ref="G52:H52"/>
    <mergeCell ref="A53:B53"/>
    <mergeCell ref="C53:E53"/>
    <mergeCell ref="G54:H54"/>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10</v>
      </c>
      <c r="I9" s="404"/>
    </row>
    <row r="10" spans="1:13" x14ac:dyDescent="0.25">
      <c r="A10" s="101" t="s">
        <v>43</v>
      </c>
      <c r="B10" s="99"/>
      <c r="E10" s="102"/>
      <c r="F10" s="401" t="s">
        <v>44</v>
      </c>
      <c r="G10" s="402"/>
      <c r="H10" s="405">
        <v>43619</v>
      </c>
      <c r="I10" s="406"/>
    </row>
    <row r="11" spans="1:13" x14ac:dyDescent="0.25">
      <c r="A11" s="101" t="s">
        <v>45</v>
      </c>
      <c r="B11" s="99"/>
      <c r="E11" s="102"/>
      <c r="F11" s="401" t="s">
        <v>46</v>
      </c>
      <c r="G11" s="402"/>
      <c r="H11" s="407" t="s">
        <v>116</v>
      </c>
      <c r="I11" s="406"/>
    </row>
    <row r="12" spans="1:13" x14ac:dyDescent="0.25">
      <c r="A12" s="101" t="s">
        <v>47</v>
      </c>
      <c r="B12" s="99"/>
      <c r="E12" s="102"/>
      <c r="F12" s="401" t="s">
        <v>48</v>
      </c>
      <c r="G12" s="402"/>
      <c r="H12" s="407">
        <v>42600</v>
      </c>
      <c r="I12" s="406"/>
    </row>
    <row r="13" spans="1:13" x14ac:dyDescent="0.25">
      <c r="A13" s="101" t="s">
        <v>49</v>
      </c>
      <c r="B13" s="99"/>
      <c r="E13" s="102"/>
      <c r="F13" s="401" t="s">
        <v>50</v>
      </c>
      <c r="G13" s="402"/>
      <c r="H13" s="407" t="s">
        <v>84</v>
      </c>
      <c r="I13" s="406"/>
      <c r="M13" t="s">
        <v>51</v>
      </c>
    </row>
    <row r="14" spans="1:13" x14ac:dyDescent="0.25">
      <c r="A14" s="103"/>
      <c r="B14" s="104"/>
      <c r="C14" s="104"/>
      <c r="D14" s="104"/>
      <c r="E14" s="105"/>
      <c r="F14" s="401" t="s">
        <v>52</v>
      </c>
      <c r="G14" s="402"/>
      <c r="H14" s="407" t="s">
        <v>53</v>
      </c>
      <c r="I14" s="406"/>
    </row>
    <row r="15" spans="1:13" x14ac:dyDescent="0.25">
      <c r="A15" s="414" t="s">
        <v>117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56</v>
      </c>
      <c r="C23" s="429"/>
      <c r="D23" s="429"/>
      <c r="E23" s="384"/>
      <c r="F23" s="167" t="s">
        <v>59</v>
      </c>
      <c r="G23" s="124" t="s">
        <v>131</v>
      </c>
      <c r="H23" s="125" t="s">
        <v>60</v>
      </c>
      <c r="I23" s="126" t="s">
        <v>61</v>
      </c>
    </row>
    <row r="24" spans="1:12" x14ac:dyDescent="0.25">
      <c r="A24" s="127">
        <v>1</v>
      </c>
      <c r="B24" s="388" t="s">
        <v>118</v>
      </c>
      <c r="C24" s="389"/>
      <c r="D24" s="389"/>
      <c r="E24" s="390"/>
      <c r="F24" s="159">
        <v>4</v>
      </c>
      <c r="G24" s="168">
        <v>0.15</v>
      </c>
      <c r="H24" s="181">
        <v>3346</v>
      </c>
      <c r="I24" s="131">
        <f>H24*F24*1.15</f>
        <v>15391.599999999999</v>
      </c>
    </row>
    <row r="25" spans="1:12" x14ac:dyDescent="0.25">
      <c r="A25" s="127">
        <v>2</v>
      </c>
      <c r="B25" s="391" t="s">
        <v>119</v>
      </c>
      <c r="C25" s="392"/>
      <c r="D25" s="392"/>
      <c r="E25" s="393"/>
      <c r="F25" s="128">
        <v>4</v>
      </c>
      <c r="G25" s="129">
        <v>0.15</v>
      </c>
      <c r="H25" s="181">
        <v>2213</v>
      </c>
      <c r="I25" s="131">
        <f>H25*F25*1.15</f>
        <v>10179.799999999999</v>
      </c>
    </row>
    <row r="26" spans="1:12" x14ac:dyDescent="0.25">
      <c r="A26" s="127"/>
      <c r="B26" s="391"/>
      <c r="C26" s="392"/>
      <c r="D26" s="392"/>
      <c r="E26" s="393"/>
      <c r="F26" s="128"/>
      <c r="G26" s="163"/>
      <c r="H26" s="130"/>
      <c r="I26" s="131"/>
    </row>
    <row r="27" spans="1:12" x14ac:dyDescent="0.25">
      <c r="A27" s="127"/>
      <c r="B27" s="391"/>
      <c r="C27" s="392"/>
      <c r="D27" s="392"/>
      <c r="E27" s="393"/>
      <c r="F27" s="128"/>
      <c r="G27" s="163"/>
      <c r="H27" s="130"/>
      <c r="I27" s="131"/>
    </row>
    <row r="28" spans="1:12" x14ac:dyDescent="0.25">
      <c r="A28" s="127"/>
      <c r="B28" s="391"/>
      <c r="C28" s="392"/>
      <c r="D28" s="392"/>
      <c r="E28" s="393"/>
      <c r="F28" s="128"/>
      <c r="G28" s="163"/>
      <c r="H28" s="130"/>
      <c r="I28" s="131"/>
    </row>
    <row r="29" spans="1:12" x14ac:dyDescent="0.25">
      <c r="A29" s="127"/>
      <c r="B29" s="377"/>
      <c r="C29" s="369"/>
      <c r="D29" s="369"/>
      <c r="E29" s="378"/>
      <c r="F29" s="117"/>
      <c r="G29" s="164"/>
      <c r="H29" s="130"/>
      <c r="I29" s="131"/>
    </row>
    <row r="30" spans="1:12" x14ac:dyDescent="0.25">
      <c r="A30" s="127"/>
      <c r="B30" s="377"/>
      <c r="C30" s="369"/>
      <c r="D30" s="369"/>
      <c r="E30" s="378"/>
      <c r="F30" s="117"/>
      <c r="G30" s="164"/>
      <c r="H30" s="130"/>
      <c r="I30" s="131"/>
    </row>
    <row r="31" spans="1:12" x14ac:dyDescent="0.25">
      <c r="A31" s="127"/>
      <c r="B31" s="394"/>
      <c r="C31" s="395"/>
      <c r="D31" s="395"/>
      <c r="E31" s="396"/>
      <c r="F31" s="162"/>
      <c r="G31" s="164"/>
      <c r="H31" s="130"/>
      <c r="I31" s="131"/>
      <c r="L31" s="132"/>
    </row>
    <row r="32" spans="1:12" x14ac:dyDescent="0.25">
      <c r="A32" s="379" t="s">
        <v>66</v>
      </c>
      <c r="B32" s="375"/>
      <c r="C32" s="375"/>
      <c r="D32" s="375"/>
      <c r="E32" s="375"/>
      <c r="F32" s="375"/>
      <c r="G32" s="375"/>
      <c r="H32" s="376"/>
      <c r="I32" s="133">
        <f>SUM(I24:I31)</f>
        <v>25571.399999999998</v>
      </c>
    </row>
    <row r="33" spans="1:9" x14ac:dyDescent="0.25">
      <c r="A33" s="385" t="s">
        <v>67</v>
      </c>
      <c r="B33" s="386"/>
      <c r="C33" s="386"/>
      <c r="D33" s="386"/>
      <c r="E33" s="386"/>
      <c r="F33" s="386"/>
      <c r="G33" s="386"/>
      <c r="H33" s="386"/>
      <c r="I33" s="387"/>
    </row>
    <row r="34" spans="1:9" x14ac:dyDescent="0.25">
      <c r="A34" s="122" t="s">
        <v>68</v>
      </c>
      <c r="B34" s="383" t="s">
        <v>69</v>
      </c>
      <c r="C34" s="429"/>
      <c r="D34" s="384"/>
      <c r="E34" s="383" t="s">
        <v>57</v>
      </c>
      <c r="F34" s="384"/>
      <c r="G34" s="124" t="s">
        <v>59</v>
      </c>
      <c r="H34" s="125" t="s">
        <v>60</v>
      </c>
      <c r="I34" s="126" t="s">
        <v>61</v>
      </c>
    </row>
    <row r="35" spans="1:9" x14ac:dyDescent="0.25">
      <c r="A35" s="127">
        <v>1</v>
      </c>
      <c r="B35" s="420" t="s">
        <v>70</v>
      </c>
      <c r="C35" s="421"/>
      <c r="D35" s="422"/>
      <c r="E35" s="408" t="s">
        <v>71</v>
      </c>
      <c r="F35" s="410"/>
      <c r="G35" s="159">
        <v>4</v>
      </c>
      <c r="H35" s="157">
        <v>450</v>
      </c>
      <c r="I35" s="134">
        <f>SUM(G35*H35)</f>
        <v>1800</v>
      </c>
    </row>
    <row r="36" spans="1:9" x14ac:dyDescent="0.25">
      <c r="A36" s="127">
        <v>2</v>
      </c>
      <c r="B36" s="397" t="s">
        <v>72</v>
      </c>
      <c r="C36" s="398"/>
      <c r="D36" s="399"/>
      <c r="E36" s="377" t="s">
        <v>71</v>
      </c>
      <c r="F36" s="378"/>
      <c r="G36" s="128"/>
      <c r="H36" s="158">
        <v>350</v>
      </c>
      <c r="I36" s="131">
        <f t="shared" ref="I36:I40" si="1">SUM(G36*H36)</f>
        <v>0</v>
      </c>
    </row>
    <row r="37" spans="1:9" x14ac:dyDescent="0.25">
      <c r="A37" s="127">
        <v>3</v>
      </c>
      <c r="B37" s="397" t="s">
        <v>73</v>
      </c>
      <c r="C37" s="398"/>
      <c r="D37" s="399"/>
      <c r="E37" s="377" t="s">
        <v>71</v>
      </c>
      <c r="F37" s="378"/>
      <c r="G37" s="128"/>
      <c r="H37" s="158">
        <v>300</v>
      </c>
      <c r="I37" s="131">
        <f t="shared" si="1"/>
        <v>0</v>
      </c>
    </row>
    <row r="38" spans="1:9" x14ac:dyDescent="0.25">
      <c r="A38" s="127">
        <v>4</v>
      </c>
      <c r="B38" s="397" t="s">
        <v>74</v>
      </c>
      <c r="C38" s="398"/>
      <c r="D38" s="399"/>
      <c r="E38" s="377" t="s">
        <v>71</v>
      </c>
      <c r="F38" s="378"/>
      <c r="G38" s="128">
        <v>4</v>
      </c>
      <c r="H38" s="158">
        <v>200</v>
      </c>
      <c r="I38" s="131">
        <f t="shared" si="1"/>
        <v>800</v>
      </c>
    </row>
    <row r="39" spans="1:9" x14ac:dyDescent="0.25">
      <c r="A39" s="127">
        <v>5</v>
      </c>
      <c r="B39" s="397" t="s">
        <v>75</v>
      </c>
      <c r="C39" s="398"/>
      <c r="D39" s="399"/>
      <c r="E39" s="377" t="s">
        <v>71</v>
      </c>
      <c r="F39" s="378"/>
      <c r="G39" s="128"/>
      <c r="H39" s="160">
        <v>200</v>
      </c>
      <c r="I39" s="131">
        <f t="shared" si="1"/>
        <v>0</v>
      </c>
    </row>
    <row r="40" spans="1:9" x14ac:dyDescent="0.25">
      <c r="A40" s="127">
        <v>6</v>
      </c>
      <c r="B40" s="397" t="s">
        <v>24</v>
      </c>
      <c r="C40" s="398"/>
      <c r="D40" s="399"/>
      <c r="E40" s="377" t="s">
        <v>71</v>
      </c>
      <c r="F40" s="378"/>
      <c r="G40" s="128"/>
      <c r="H40" s="160">
        <v>140</v>
      </c>
      <c r="I40" s="131">
        <f t="shared" si="1"/>
        <v>0</v>
      </c>
    </row>
    <row r="41" spans="1:9" x14ac:dyDescent="0.25">
      <c r="A41" s="127"/>
      <c r="B41" s="397"/>
      <c r="C41" s="398"/>
      <c r="D41" s="399"/>
      <c r="E41" s="135"/>
      <c r="F41" s="102"/>
      <c r="G41" s="102"/>
      <c r="H41" s="118"/>
      <c r="I41" s="131"/>
    </row>
    <row r="42" spans="1:9" x14ac:dyDescent="0.25">
      <c r="A42" s="116"/>
      <c r="B42" s="397"/>
      <c r="C42" s="398"/>
      <c r="D42" s="399"/>
      <c r="F42" s="102"/>
      <c r="G42" s="102"/>
      <c r="H42" s="118"/>
      <c r="I42" s="131"/>
    </row>
    <row r="43" spans="1:9" x14ac:dyDescent="0.25">
      <c r="A43" s="136"/>
      <c r="B43" s="426"/>
      <c r="C43" s="427"/>
      <c r="D43" s="428"/>
      <c r="E43" s="104"/>
      <c r="F43" s="105"/>
      <c r="G43" s="102"/>
      <c r="H43" s="120"/>
      <c r="I43" s="131"/>
    </row>
    <row r="44" spans="1:9" x14ac:dyDescent="0.25">
      <c r="A44" s="379" t="s">
        <v>76</v>
      </c>
      <c r="B44" s="375"/>
      <c r="C44" s="375"/>
      <c r="D44" s="375"/>
      <c r="E44" s="375"/>
      <c r="F44" s="375"/>
      <c r="G44" s="375"/>
      <c r="H44" s="376"/>
      <c r="I44" s="137">
        <f>SUM(I35:I43)</f>
        <v>2600</v>
      </c>
    </row>
    <row r="45" spans="1:9" x14ac:dyDescent="0.25">
      <c r="A45" s="385" t="s">
        <v>77</v>
      </c>
      <c r="B45" s="386"/>
      <c r="C45" s="386"/>
      <c r="D45" s="386"/>
      <c r="E45" s="386"/>
      <c r="F45" s="386"/>
      <c r="G45" s="386"/>
      <c r="H45" s="386"/>
      <c r="I45" s="387"/>
    </row>
    <row r="46" spans="1:9" x14ac:dyDescent="0.25">
      <c r="A46" s="122" t="s">
        <v>78</v>
      </c>
      <c r="B46" s="383" t="s">
        <v>79</v>
      </c>
      <c r="C46" s="429"/>
      <c r="D46" s="384"/>
      <c r="E46" s="383" t="s">
        <v>80</v>
      </c>
      <c r="F46" s="384"/>
      <c r="G46" s="138" t="s">
        <v>81</v>
      </c>
      <c r="H46" s="138" t="s">
        <v>60</v>
      </c>
      <c r="I46" s="139" t="s">
        <v>61</v>
      </c>
    </row>
    <row r="47" spans="1:9" x14ac:dyDescent="0.25">
      <c r="A47" s="127">
        <v>1</v>
      </c>
      <c r="B47" s="388" t="s">
        <v>120</v>
      </c>
      <c r="C47" s="389"/>
      <c r="D47" s="390"/>
      <c r="E47" s="408"/>
      <c r="F47" s="410"/>
      <c r="G47" s="128"/>
      <c r="H47" s="140"/>
      <c r="I47" s="131"/>
    </row>
    <row r="48" spans="1:9" x14ac:dyDescent="0.25">
      <c r="A48" s="127"/>
      <c r="B48" s="391" t="s">
        <v>134</v>
      </c>
      <c r="C48" s="392"/>
      <c r="D48" s="393"/>
      <c r="E48" s="377">
        <v>1</v>
      </c>
      <c r="F48" s="378"/>
      <c r="G48" s="128">
        <v>23</v>
      </c>
      <c r="H48" s="140">
        <v>5</v>
      </c>
      <c r="I48" s="131">
        <f>H48*G48</f>
        <v>115</v>
      </c>
    </row>
    <row r="49" spans="1:12" x14ac:dyDescent="0.25">
      <c r="A49" s="141"/>
      <c r="B49" s="394"/>
      <c r="C49" s="395"/>
      <c r="D49" s="396"/>
      <c r="E49" s="411"/>
      <c r="F49" s="413"/>
      <c r="G49" s="128"/>
      <c r="H49" s="140"/>
      <c r="I49" s="131"/>
    </row>
    <row r="50" spans="1:12" x14ac:dyDescent="0.25">
      <c r="A50" s="379" t="s">
        <v>82</v>
      </c>
      <c r="B50" s="375"/>
      <c r="C50" s="375"/>
      <c r="D50" s="375"/>
      <c r="E50" s="375"/>
      <c r="F50" s="375"/>
      <c r="G50" s="375"/>
      <c r="H50" s="376"/>
      <c r="I50" s="142">
        <f>SUM(I47:I49)</f>
        <v>115</v>
      </c>
    </row>
    <row r="51" spans="1:12" x14ac:dyDescent="0.25">
      <c r="A51" s="143"/>
      <c r="B51" s="144"/>
      <c r="C51" s="144"/>
      <c r="D51" s="144"/>
      <c r="E51" s="144"/>
      <c r="F51" s="145"/>
      <c r="G51" s="146"/>
      <c r="H51" s="146"/>
      <c r="I51" s="147"/>
      <c r="L51" s="99"/>
    </row>
    <row r="52" spans="1:12" x14ac:dyDescent="0.25">
      <c r="A52" s="423"/>
      <c r="B52" s="424"/>
      <c r="C52" s="424"/>
      <c r="D52" s="424"/>
      <c r="E52" s="424"/>
      <c r="F52" s="148"/>
      <c r="G52" s="425" t="s">
        <v>83</v>
      </c>
      <c r="H52" s="424"/>
      <c r="I52" s="149">
        <f>I50+I44+I32+I21</f>
        <v>28286.399999999998</v>
      </c>
    </row>
    <row r="53" spans="1:12" x14ac:dyDescent="0.25">
      <c r="A53" s="423"/>
      <c r="B53" s="424"/>
      <c r="C53" s="424"/>
      <c r="D53" s="424"/>
      <c r="E53" s="424"/>
      <c r="F53" s="102"/>
      <c r="G53" s="150"/>
      <c r="H53" s="151"/>
      <c r="I53" s="152"/>
    </row>
    <row r="54" spans="1:12" ht="15.75" thickBot="1" x14ac:dyDescent="0.3">
      <c r="A54" s="423"/>
      <c r="B54" s="424"/>
      <c r="C54" s="424"/>
      <c r="D54" s="424"/>
      <c r="E54" s="424"/>
      <c r="F54" s="102"/>
      <c r="G54" s="373" t="s">
        <v>126</v>
      </c>
      <c r="H54" s="374"/>
      <c r="I54" s="161">
        <f>I52+I53</f>
        <v>28286.399999999998</v>
      </c>
    </row>
    <row r="55" spans="1:12" ht="16.5" thickTop="1" thickBot="1" x14ac:dyDescent="0.3">
      <c r="A55" s="153"/>
      <c r="B55" s="154"/>
      <c r="C55" s="430"/>
      <c r="D55" s="431"/>
      <c r="E55" s="431"/>
      <c r="F55" s="431"/>
      <c r="G55" s="155"/>
      <c r="H55" s="155"/>
      <c r="I55" s="156"/>
    </row>
    <row r="57" spans="1:12" x14ac:dyDescent="0.25">
      <c r="A57" s="99"/>
      <c r="B57" s="99"/>
    </row>
  </sheetData>
  <mergeCells count="68">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C55:F55"/>
    <mergeCell ref="A50:H50"/>
    <mergeCell ref="A52:B52"/>
    <mergeCell ref="C52:E52"/>
    <mergeCell ref="G52:H52"/>
    <mergeCell ref="A53:B53"/>
    <mergeCell ref="C53:E53"/>
    <mergeCell ref="G54:H54"/>
    <mergeCell ref="A54:B54"/>
    <mergeCell ref="C54:E54"/>
    <mergeCell ref="B47:D47"/>
    <mergeCell ref="E47:F47"/>
    <mergeCell ref="B48:D48"/>
    <mergeCell ref="E48:F48"/>
    <mergeCell ref="B49:D49"/>
    <mergeCell ref="E49:F49"/>
    <mergeCell ref="B46:D46"/>
    <mergeCell ref="E46:F46"/>
    <mergeCell ref="B38:D38"/>
    <mergeCell ref="E38:F38"/>
    <mergeCell ref="B39:D39"/>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16"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c r="L7" t="s">
        <v>51</v>
      </c>
    </row>
    <row r="8" spans="1:13" x14ac:dyDescent="0.25">
      <c r="A8" s="97"/>
      <c r="H8" s="99"/>
      <c r="I8" s="100"/>
    </row>
    <row r="9" spans="1:13" x14ac:dyDescent="0.25">
      <c r="A9" s="385" t="s">
        <v>133</v>
      </c>
      <c r="B9" s="386"/>
      <c r="C9" s="386"/>
      <c r="D9" s="386"/>
      <c r="E9" s="400"/>
      <c r="F9" s="401" t="s">
        <v>132</v>
      </c>
      <c r="G9" s="402"/>
      <c r="H9" s="403">
        <v>11</v>
      </c>
      <c r="I9" s="404"/>
    </row>
    <row r="10" spans="1:13" x14ac:dyDescent="0.25">
      <c r="A10" s="101" t="s">
        <v>43</v>
      </c>
      <c r="B10" s="99"/>
      <c r="E10" s="102"/>
      <c r="F10" s="401" t="s">
        <v>44</v>
      </c>
      <c r="G10" s="402"/>
      <c r="H10" s="405" t="s">
        <v>139</v>
      </c>
      <c r="I10" s="406"/>
    </row>
    <row r="11" spans="1:13" x14ac:dyDescent="0.25">
      <c r="A11" s="101" t="s">
        <v>45</v>
      </c>
      <c r="B11" s="99"/>
      <c r="E11" s="102"/>
      <c r="F11" s="401" t="s">
        <v>46</v>
      </c>
      <c r="G11" s="402"/>
      <c r="H11" s="407" t="s">
        <v>85</v>
      </c>
      <c r="I11" s="406"/>
    </row>
    <row r="12" spans="1:13" x14ac:dyDescent="0.25">
      <c r="A12" s="101" t="s">
        <v>47</v>
      </c>
      <c r="B12" s="99"/>
      <c r="E12" s="102"/>
      <c r="F12" s="401" t="s">
        <v>48</v>
      </c>
      <c r="G12" s="402"/>
      <c r="H12" s="407">
        <v>43269</v>
      </c>
      <c r="I12" s="406"/>
    </row>
    <row r="13" spans="1:13" x14ac:dyDescent="0.25">
      <c r="A13" s="101" t="s">
        <v>49</v>
      </c>
      <c r="B13" s="99"/>
      <c r="E13" s="102"/>
      <c r="F13" s="438" t="s">
        <v>50</v>
      </c>
      <c r="G13" s="376"/>
      <c r="H13" s="439" t="s">
        <v>140</v>
      </c>
      <c r="I13" s="440"/>
    </row>
    <row r="14" spans="1:13" x14ac:dyDescent="0.25">
      <c r="A14" s="101"/>
      <c r="B14" s="99"/>
      <c r="E14" s="102"/>
      <c r="F14" s="401" t="s">
        <v>52</v>
      </c>
      <c r="G14" s="402"/>
      <c r="H14" s="407" t="s">
        <v>53</v>
      </c>
      <c r="I14" s="406"/>
      <c r="M14" t="s">
        <v>51</v>
      </c>
    </row>
    <row r="15" spans="1:13" x14ac:dyDescent="0.25">
      <c r="A15" s="414" t="s">
        <v>141</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142</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row>
    <row r="24" spans="1:12" x14ac:dyDescent="0.25">
      <c r="A24" s="127"/>
      <c r="B24" s="388"/>
      <c r="C24" s="389"/>
      <c r="D24" s="389"/>
      <c r="E24" s="389"/>
      <c r="F24" s="185"/>
      <c r="G24" s="185"/>
      <c r="H24" s="190"/>
      <c r="I24" s="131"/>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4"/>
      <c r="H29" s="190"/>
      <c r="I29" s="131"/>
    </row>
    <row r="30" spans="1:12" x14ac:dyDescent="0.25">
      <c r="A30" s="127"/>
      <c r="B30" s="377"/>
      <c r="C30" s="369"/>
      <c r="D30" s="369"/>
      <c r="E30" s="369"/>
      <c r="F30" s="102"/>
      <c r="G30" s="164"/>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0</v>
      </c>
      <c r="L32" s="132"/>
    </row>
    <row r="33" spans="1:12" x14ac:dyDescent="0.25">
      <c r="A33" s="379" t="s">
        <v>144</v>
      </c>
      <c r="B33" s="375"/>
      <c r="C33" s="375"/>
      <c r="D33" s="375"/>
      <c r="E33" s="375"/>
      <c r="F33" s="375"/>
      <c r="G33" s="375"/>
      <c r="H33" s="376"/>
      <c r="I33" s="192">
        <f>I32*0.15</f>
        <v>0</v>
      </c>
      <c r="L33" s="132"/>
    </row>
    <row r="34" spans="1:12" x14ac:dyDescent="0.25">
      <c r="A34" s="379" t="s">
        <v>145</v>
      </c>
      <c r="B34" s="375"/>
      <c r="C34" s="375"/>
      <c r="D34" s="375"/>
      <c r="E34" s="375"/>
      <c r="F34" s="375"/>
      <c r="G34" s="375"/>
      <c r="H34" s="376"/>
      <c r="I34" s="133">
        <f>I32+I33</f>
        <v>0</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66" t="s">
        <v>59</v>
      </c>
      <c r="H36" s="138" t="s">
        <v>60</v>
      </c>
      <c r="I36" s="139" t="s">
        <v>61</v>
      </c>
    </row>
    <row r="37" spans="1:12" x14ac:dyDescent="0.25">
      <c r="A37" s="127">
        <v>1</v>
      </c>
      <c r="B37" s="420" t="s">
        <v>70</v>
      </c>
      <c r="C37" s="421"/>
      <c r="D37" s="422"/>
      <c r="E37" s="408" t="s">
        <v>71</v>
      </c>
      <c r="F37" s="410"/>
      <c r="G37" s="159">
        <v>2</v>
      </c>
      <c r="H37" s="157">
        <v>450</v>
      </c>
      <c r="I37" s="134">
        <f>SUM(G37*H37)</f>
        <v>900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2</v>
      </c>
      <c r="H40" s="158">
        <v>200</v>
      </c>
      <c r="I40" s="131">
        <f t="shared" si="1"/>
        <v>400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1300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146</v>
      </c>
      <c r="C49" s="389"/>
      <c r="D49" s="390"/>
      <c r="E49" s="408"/>
      <c r="F49" s="410"/>
      <c r="G49" s="128"/>
      <c r="H49" s="140"/>
      <c r="I49" s="131"/>
    </row>
    <row r="50" spans="1:12" x14ac:dyDescent="0.25">
      <c r="A50" s="127"/>
      <c r="B50" s="391" t="s">
        <v>89</v>
      </c>
      <c r="C50" s="392"/>
      <c r="D50" s="393"/>
      <c r="E50" s="377">
        <v>1</v>
      </c>
      <c r="F50" s="378"/>
      <c r="G50" s="128">
        <v>77.400000000000006</v>
      </c>
      <c r="H50" s="140">
        <v>5</v>
      </c>
      <c r="I50" s="131">
        <f>H50*G50</f>
        <v>387</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387</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f>
        <v>1687</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1687</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 ref="A16:I16"/>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5"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12</v>
      </c>
      <c r="I9" s="404"/>
    </row>
    <row r="10" spans="1:13" x14ac:dyDescent="0.25">
      <c r="A10" s="101" t="s">
        <v>43</v>
      </c>
      <c r="B10" s="99"/>
      <c r="E10" s="102"/>
      <c r="F10" s="401" t="s">
        <v>44</v>
      </c>
      <c r="G10" s="402"/>
      <c r="H10" s="405" t="s">
        <v>147</v>
      </c>
      <c r="I10" s="406"/>
    </row>
    <row r="11" spans="1:13" x14ac:dyDescent="0.25">
      <c r="A11" s="101" t="s">
        <v>45</v>
      </c>
      <c r="B11" s="99"/>
      <c r="E11" s="102"/>
      <c r="F11" s="401" t="s">
        <v>46</v>
      </c>
      <c r="G11" s="402"/>
      <c r="H11" s="407" t="s">
        <v>33</v>
      </c>
      <c r="I11" s="406"/>
    </row>
    <row r="12" spans="1:13" x14ac:dyDescent="0.25">
      <c r="A12" s="101" t="s">
        <v>47</v>
      </c>
      <c r="B12" s="99"/>
      <c r="E12" s="102"/>
      <c r="F12" s="401" t="s">
        <v>48</v>
      </c>
      <c r="G12" s="402"/>
      <c r="H12" s="407">
        <v>43444</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148</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142</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row>
    <row r="24" spans="1:12" x14ac:dyDescent="0.25">
      <c r="A24" s="127">
        <v>1</v>
      </c>
      <c r="B24" s="388" t="s">
        <v>149</v>
      </c>
      <c r="C24" s="389"/>
      <c r="D24" s="389"/>
      <c r="E24" s="389"/>
      <c r="F24" s="185"/>
      <c r="G24" s="185">
        <v>1</v>
      </c>
      <c r="H24" s="190">
        <v>172.17</v>
      </c>
      <c r="I24" s="131">
        <f>H24*G24</f>
        <v>172.17</v>
      </c>
    </row>
    <row r="25" spans="1:12" x14ac:dyDescent="0.25">
      <c r="A25" s="127">
        <v>2</v>
      </c>
      <c r="B25" s="391" t="s">
        <v>150</v>
      </c>
      <c r="C25" s="392"/>
      <c r="D25" s="392"/>
      <c r="E25" s="392"/>
      <c r="F25" s="163"/>
      <c r="G25" s="128">
        <v>1</v>
      </c>
      <c r="H25" s="190">
        <v>665.1</v>
      </c>
      <c r="I25" s="131">
        <f>H25*G25</f>
        <v>665.1</v>
      </c>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4"/>
      <c r="H29" s="190"/>
      <c r="I29" s="131"/>
    </row>
    <row r="30" spans="1:12" x14ac:dyDescent="0.25">
      <c r="A30" s="127"/>
      <c r="B30" s="377"/>
      <c r="C30" s="369"/>
      <c r="D30" s="369"/>
      <c r="E30" s="369"/>
      <c r="F30" s="102"/>
      <c r="G30" s="164"/>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837.27</v>
      </c>
      <c r="L32" s="132"/>
    </row>
    <row r="33" spans="1:12" x14ac:dyDescent="0.25">
      <c r="A33" s="379" t="s">
        <v>144</v>
      </c>
      <c r="B33" s="375"/>
      <c r="C33" s="375"/>
      <c r="D33" s="375"/>
      <c r="E33" s="375"/>
      <c r="F33" s="375"/>
      <c r="G33" s="375"/>
      <c r="H33" s="376"/>
      <c r="I33" s="192">
        <f>I32*0.15</f>
        <v>125.59049999999999</v>
      </c>
      <c r="L33" s="132"/>
    </row>
    <row r="34" spans="1:12" x14ac:dyDescent="0.25">
      <c r="A34" s="379" t="s">
        <v>145</v>
      </c>
      <c r="B34" s="375"/>
      <c r="C34" s="375"/>
      <c r="D34" s="375"/>
      <c r="E34" s="375"/>
      <c r="F34" s="375"/>
      <c r="G34" s="375"/>
      <c r="H34" s="376"/>
      <c r="I34" s="133">
        <f>I32+I33</f>
        <v>962.8605</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66" t="s">
        <v>59</v>
      </c>
      <c r="H36" s="138" t="s">
        <v>60</v>
      </c>
      <c r="I36" s="139" t="s">
        <v>61</v>
      </c>
    </row>
    <row r="37" spans="1:12" x14ac:dyDescent="0.25">
      <c r="A37" s="127">
        <v>1</v>
      </c>
      <c r="B37" s="420" t="s">
        <v>70</v>
      </c>
      <c r="C37" s="421"/>
      <c r="D37" s="422"/>
      <c r="E37" s="408" t="s">
        <v>71</v>
      </c>
      <c r="F37" s="410"/>
      <c r="G37" s="159">
        <v>9</v>
      </c>
      <c r="H37" s="157">
        <v>450</v>
      </c>
      <c r="I37" s="134">
        <f>SUM(G37*H37)</f>
        <v>4050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9</v>
      </c>
      <c r="H40" s="158">
        <v>200</v>
      </c>
      <c r="I40" s="131">
        <f t="shared" si="1"/>
        <v>1800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5850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151</v>
      </c>
      <c r="C49" s="389"/>
      <c r="D49" s="390"/>
      <c r="E49" s="408"/>
      <c r="F49" s="410"/>
      <c r="G49" s="128"/>
      <c r="H49" s="140"/>
      <c r="I49" s="131"/>
    </row>
    <row r="50" spans="1:12" x14ac:dyDescent="0.25">
      <c r="A50" s="127"/>
      <c r="B50" s="391" t="s">
        <v>152</v>
      </c>
      <c r="C50" s="392"/>
      <c r="D50" s="393"/>
      <c r="E50" s="377">
        <v>1</v>
      </c>
      <c r="F50" s="378"/>
      <c r="G50" s="128">
        <v>73.599999999999994</v>
      </c>
      <c r="H50" s="140">
        <v>5</v>
      </c>
      <c r="I50" s="131">
        <f>H50*G50</f>
        <v>368</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368</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7180.8604999999998</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7180.8604999999998</v>
      </c>
    </row>
    <row r="57" spans="1:12" ht="16.5" thickTop="1" thickBot="1" x14ac:dyDescent="0.3">
      <c r="A57" s="153"/>
      <c r="B57" s="154"/>
      <c r="C57" s="430"/>
      <c r="D57" s="431"/>
      <c r="E57" s="431"/>
      <c r="F57" s="431"/>
      <c r="G57" s="155"/>
      <c r="H57" s="155"/>
      <c r="I57" s="156"/>
    </row>
    <row r="59" spans="1:12" x14ac:dyDescent="0.25">
      <c r="A59" s="99"/>
      <c r="B59" s="99"/>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topLeftCell="A16" workbookViewId="0">
      <selection activeCell="A45" sqref="A45"/>
    </sheetView>
  </sheetViews>
  <sheetFormatPr defaultRowHeight="15" x14ac:dyDescent="0.25"/>
  <cols>
    <col min="1" max="1" width="12" bestFit="1" customWidth="1"/>
    <col min="4" max="4" width="20.71093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13</v>
      </c>
      <c r="I9" s="404"/>
    </row>
    <row r="10" spans="1:13" x14ac:dyDescent="0.25">
      <c r="A10" s="101" t="s">
        <v>43</v>
      </c>
      <c r="B10" s="99"/>
      <c r="D10" s="193"/>
      <c r="E10" s="102"/>
      <c r="F10" s="401" t="s">
        <v>44</v>
      </c>
      <c r="G10" s="402"/>
      <c r="H10" s="405" t="s">
        <v>153</v>
      </c>
      <c r="I10" s="406"/>
    </row>
    <row r="11" spans="1:13" x14ac:dyDescent="0.25">
      <c r="A11" s="101" t="s">
        <v>45</v>
      </c>
      <c r="B11" s="99"/>
      <c r="E11" s="102"/>
      <c r="F11" s="401" t="s">
        <v>46</v>
      </c>
      <c r="G11" s="402"/>
      <c r="H11" s="407" t="s">
        <v>154</v>
      </c>
      <c r="I11" s="406"/>
    </row>
    <row r="12" spans="1:13" x14ac:dyDescent="0.25">
      <c r="A12" s="101" t="s">
        <v>47</v>
      </c>
      <c r="B12" s="99"/>
      <c r="E12" s="102"/>
      <c r="F12" s="401" t="s">
        <v>48</v>
      </c>
      <c r="G12" s="402"/>
      <c r="H12" s="407">
        <v>43856</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187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142</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row>
    <row r="24" spans="1:12" x14ac:dyDescent="0.25">
      <c r="A24" s="127">
        <v>1</v>
      </c>
      <c r="B24" s="388" t="s">
        <v>155</v>
      </c>
      <c r="C24" s="389"/>
      <c r="D24" s="389"/>
      <c r="E24" s="389"/>
      <c r="F24" s="185"/>
      <c r="G24" s="185">
        <v>1</v>
      </c>
      <c r="H24" s="190">
        <v>110</v>
      </c>
      <c r="I24" s="131">
        <f>H24*G24</f>
        <v>110</v>
      </c>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4"/>
      <c r="H29" s="190"/>
      <c r="I29" s="131"/>
    </row>
    <row r="30" spans="1:12" x14ac:dyDescent="0.25">
      <c r="A30" s="127"/>
      <c r="B30" s="377"/>
      <c r="C30" s="369"/>
      <c r="D30" s="369"/>
      <c r="E30" s="369"/>
      <c r="F30" s="102"/>
      <c r="G30" s="164"/>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110</v>
      </c>
      <c r="L32" s="132"/>
    </row>
    <row r="33" spans="1:12" x14ac:dyDescent="0.25">
      <c r="A33" s="379" t="s">
        <v>144</v>
      </c>
      <c r="B33" s="375"/>
      <c r="C33" s="375"/>
      <c r="D33" s="375"/>
      <c r="E33" s="375"/>
      <c r="F33" s="375"/>
      <c r="G33" s="375"/>
      <c r="H33" s="376"/>
      <c r="I33" s="192">
        <f>I32*0.15</f>
        <v>16.5</v>
      </c>
      <c r="L33" s="132"/>
    </row>
    <row r="34" spans="1:12" x14ac:dyDescent="0.25">
      <c r="A34" s="379" t="s">
        <v>145</v>
      </c>
      <c r="B34" s="375"/>
      <c r="C34" s="375"/>
      <c r="D34" s="375"/>
      <c r="E34" s="375"/>
      <c r="F34" s="375"/>
      <c r="G34" s="375"/>
      <c r="H34" s="376"/>
      <c r="I34" s="133">
        <f>I32+I33</f>
        <v>126.5</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66" t="s">
        <v>59</v>
      </c>
      <c r="H36" s="138" t="s">
        <v>60</v>
      </c>
      <c r="I36" s="139" t="s">
        <v>61</v>
      </c>
    </row>
    <row r="37" spans="1:12" x14ac:dyDescent="0.25">
      <c r="A37" s="127">
        <v>1</v>
      </c>
      <c r="B37" s="420" t="s">
        <v>70</v>
      </c>
      <c r="C37" s="421"/>
      <c r="D37" s="422"/>
      <c r="E37" s="408" t="s">
        <v>71</v>
      </c>
      <c r="F37" s="410"/>
      <c r="G37" s="159">
        <v>2</v>
      </c>
      <c r="H37" s="157">
        <v>450</v>
      </c>
      <c r="I37" s="134">
        <f>SUM(G37*H37)</f>
        <v>900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2</v>
      </c>
      <c r="H40" s="158">
        <v>200</v>
      </c>
      <c r="I40" s="131">
        <f t="shared" si="1"/>
        <v>400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1300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156</v>
      </c>
      <c r="C49" s="389"/>
      <c r="D49" s="390"/>
      <c r="E49" s="408"/>
      <c r="F49" s="410"/>
      <c r="G49" s="128"/>
      <c r="H49" s="140"/>
      <c r="I49" s="131"/>
    </row>
    <row r="50" spans="1:12" x14ac:dyDescent="0.25">
      <c r="A50" s="127"/>
      <c r="B50" s="391" t="s">
        <v>98</v>
      </c>
      <c r="C50" s="392"/>
      <c r="D50" s="393"/>
      <c r="E50" s="377">
        <v>1</v>
      </c>
      <c r="F50" s="378"/>
      <c r="G50" s="128">
        <v>1.9</v>
      </c>
      <c r="H50" s="140">
        <v>5</v>
      </c>
      <c r="I50" s="131">
        <f>H50*G50</f>
        <v>9.5</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9.5</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1436</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1436</v>
      </c>
    </row>
    <row r="57" spans="1:12" ht="16.5" thickTop="1" thickBot="1" x14ac:dyDescent="0.3">
      <c r="A57" s="153"/>
      <c r="B57" s="154"/>
      <c r="C57" s="430"/>
      <c r="D57" s="431"/>
      <c r="E57" s="431"/>
      <c r="F57" s="431"/>
      <c r="G57" s="155"/>
      <c r="H57" s="155"/>
      <c r="I57" s="156"/>
    </row>
    <row r="59" spans="1:12" x14ac:dyDescent="0.25">
      <c r="A59" s="99"/>
      <c r="B59" s="99"/>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14</v>
      </c>
      <c r="I9" s="404"/>
    </row>
    <row r="10" spans="1:13" x14ac:dyDescent="0.25">
      <c r="A10" s="101" t="s">
        <v>43</v>
      </c>
      <c r="B10" s="99"/>
      <c r="E10" s="102"/>
      <c r="F10" s="401" t="s">
        <v>44</v>
      </c>
      <c r="G10" s="402"/>
      <c r="H10" s="405" t="s">
        <v>170</v>
      </c>
      <c r="I10" s="406"/>
    </row>
    <row r="11" spans="1:13" x14ac:dyDescent="0.25">
      <c r="A11" s="101" t="s">
        <v>45</v>
      </c>
      <c r="B11" s="99"/>
      <c r="E11" s="102"/>
      <c r="F11" s="401" t="s">
        <v>46</v>
      </c>
      <c r="G11" s="402"/>
      <c r="H11" s="407" t="s">
        <v>158</v>
      </c>
      <c r="I11" s="406"/>
    </row>
    <row r="12" spans="1:13" x14ac:dyDescent="0.25">
      <c r="A12" s="101" t="s">
        <v>47</v>
      </c>
      <c r="B12" s="99"/>
      <c r="E12" s="102"/>
      <c r="F12" s="401" t="s">
        <v>48</v>
      </c>
      <c r="G12" s="402"/>
      <c r="H12" s="407">
        <v>43167</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159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row>
    <row r="24" spans="1:12" x14ac:dyDescent="0.25">
      <c r="A24" s="127">
        <v>1</v>
      </c>
      <c r="B24" s="388" t="s">
        <v>160</v>
      </c>
      <c r="C24" s="389"/>
      <c r="D24" s="389"/>
      <c r="E24" s="389"/>
      <c r="F24" s="185"/>
      <c r="G24" s="185">
        <v>1</v>
      </c>
      <c r="H24" s="190">
        <v>254.18</v>
      </c>
      <c r="I24" s="131">
        <f>H24*G24</f>
        <v>254.18</v>
      </c>
    </row>
    <row r="25" spans="1:12" x14ac:dyDescent="0.25">
      <c r="A25" s="127">
        <v>2</v>
      </c>
      <c r="B25" s="391" t="s">
        <v>161</v>
      </c>
      <c r="C25" s="392"/>
      <c r="D25" s="392"/>
      <c r="E25" s="392"/>
      <c r="F25" s="163"/>
      <c r="G25" s="128">
        <v>1</v>
      </c>
      <c r="H25" s="190">
        <v>250.12</v>
      </c>
      <c r="I25" s="131">
        <f>H25*G25</f>
        <v>250.12</v>
      </c>
    </row>
    <row r="26" spans="1:12" x14ac:dyDescent="0.25">
      <c r="A26" s="127">
        <v>3</v>
      </c>
      <c r="B26" s="391" t="s">
        <v>162</v>
      </c>
      <c r="C26" s="392"/>
      <c r="D26" s="392"/>
      <c r="E26" s="392"/>
      <c r="F26" s="163"/>
      <c r="G26" s="163">
        <v>15</v>
      </c>
      <c r="H26" s="190">
        <v>39.81</v>
      </c>
      <c r="I26" s="131">
        <f>H26*G26</f>
        <v>597.15000000000009</v>
      </c>
    </row>
    <row r="27" spans="1:12" x14ac:dyDescent="0.25">
      <c r="A27" s="127">
        <v>4</v>
      </c>
      <c r="B27" s="391" t="s">
        <v>163</v>
      </c>
      <c r="C27" s="392"/>
      <c r="D27" s="392"/>
      <c r="E27" s="392"/>
      <c r="F27" s="163"/>
      <c r="G27" s="163">
        <v>1</v>
      </c>
      <c r="H27" s="190">
        <v>1646.25</v>
      </c>
      <c r="I27" s="131">
        <f t="shared" ref="I27:I30" si="1">H27*G27</f>
        <v>1646.25</v>
      </c>
    </row>
    <row r="28" spans="1:12" x14ac:dyDescent="0.25">
      <c r="A28" s="127">
        <v>5</v>
      </c>
      <c r="B28" s="391" t="s">
        <v>164</v>
      </c>
      <c r="C28" s="392"/>
      <c r="D28" s="392"/>
      <c r="E28" s="392"/>
      <c r="F28" s="163"/>
      <c r="G28" s="163">
        <v>2</v>
      </c>
      <c r="H28" s="190">
        <v>18.899999999999999</v>
      </c>
      <c r="I28" s="131">
        <f t="shared" si="1"/>
        <v>37.799999999999997</v>
      </c>
    </row>
    <row r="29" spans="1:12" x14ac:dyDescent="0.25">
      <c r="A29" s="127"/>
      <c r="B29" s="377"/>
      <c r="C29" s="369"/>
      <c r="D29" s="369"/>
      <c r="E29" s="369"/>
      <c r="F29" s="102"/>
      <c r="G29" s="163"/>
      <c r="H29" s="190"/>
      <c r="I29" s="131">
        <f t="shared" si="1"/>
        <v>0</v>
      </c>
    </row>
    <row r="30" spans="1:12" x14ac:dyDescent="0.25">
      <c r="A30" s="127"/>
      <c r="B30" s="377"/>
      <c r="C30" s="369"/>
      <c r="D30" s="369"/>
      <c r="E30" s="369"/>
      <c r="F30" s="102"/>
      <c r="G30" s="163"/>
      <c r="H30" s="190"/>
      <c r="I30" s="131">
        <f t="shared" si="1"/>
        <v>0</v>
      </c>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2785.5</v>
      </c>
      <c r="L32" s="132"/>
    </row>
    <row r="33" spans="1:12" x14ac:dyDescent="0.25">
      <c r="A33" s="379" t="s">
        <v>144</v>
      </c>
      <c r="B33" s="375"/>
      <c r="C33" s="375"/>
      <c r="D33" s="375"/>
      <c r="E33" s="375"/>
      <c r="F33" s="375"/>
      <c r="G33" s="375"/>
      <c r="H33" s="376"/>
      <c r="I33" s="192">
        <f>I32*0.15</f>
        <v>417.82499999999999</v>
      </c>
      <c r="L33" s="132"/>
    </row>
    <row r="34" spans="1:12" x14ac:dyDescent="0.25">
      <c r="A34" s="379" t="s">
        <v>145</v>
      </c>
      <c r="B34" s="375"/>
      <c r="C34" s="375"/>
      <c r="D34" s="375"/>
      <c r="E34" s="375"/>
      <c r="F34" s="375"/>
      <c r="G34" s="375"/>
      <c r="H34" s="376"/>
      <c r="I34" s="133">
        <f>I32+I33</f>
        <v>3203.3249999999998</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6</v>
      </c>
      <c r="H37" s="157">
        <v>450</v>
      </c>
      <c r="I37" s="134">
        <f>SUM(G37*H37)</f>
        <v>2700</v>
      </c>
    </row>
    <row r="38" spans="1:12" x14ac:dyDescent="0.25">
      <c r="A38" s="127">
        <v>2</v>
      </c>
      <c r="B38" s="397" t="s">
        <v>72</v>
      </c>
      <c r="C38" s="398"/>
      <c r="D38" s="399"/>
      <c r="E38" s="377" t="s">
        <v>71</v>
      </c>
      <c r="F38" s="378"/>
      <c r="G38" s="128"/>
      <c r="H38" s="158">
        <v>350</v>
      </c>
      <c r="I38" s="131">
        <f t="shared" ref="I38:I42" si="2">SUM(G38*H38)</f>
        <v>0</v>
      </c>
    </row>
    <row r="39" spans="1:12" x14ac:dyDescent="0.25">
      <c r="A39" s="127">
        <v>3</v>
      </c>
      <c r="B39" s="397" t="s">
        <v>73</v>
      </c>
      <c r="C39" s="398"/>
      <c r="D39" s="399"/>
      <c r="E39" s="377" t="s">
        <v>71</v>
      </c>
      <c r="F39" s="378"/>
      <c r="G39" s="128"/>
      <c r="H39" s="158">
        <v>300</v>
      </c>
      <c r="I39" s="131">
        <f t="shared" si="2"/>
        <v>0</v>
      </c>
    </row>
    <row r="40" spans="1:12" x14ac:dyDescent="0.25">
      <c r="A40" s="127">
        <v>4</v>
      </c>
      <c r="B40" s="397" t="s">
        <v>74</v>
      </c>
      <c r="C40" s="398"/>
      <c r="D40" s="399"/>
      <c r="E40" s="377" t="s">
        <v>71</v>
      </c>
      <c r="F40" s="378"/>
      <c r="G40" s="128">
        <v>6</v>
      </c>
      <c r="H40" s="158">
        <v>200</v>
      </c>
      <c r="I40" s="131">
        <f t="shared" si="2"/>
        <v>1200</v>
      </c>
    </row>
    <row r="41" spans="1:12" x14ac:dyDescent="0.25">
      <c r="A41" s="127">
        <v>5</v>
      </c>
      <c r="B41" s="397" t="s">
        <v>75</v>
      </c>
      <c r="C41" s="398"/>
      <c r="D41" s="399"/>
      <c r="E41" s="377" t="s">
        <v>71</v>
      </c>
      <c r="F41" s="378"/>
      <c r="G41" s="128"/>
      <c r="H41" s="160">
        <v>200</v>
      </c>
      <c r="I41" s="131">
        <f t="shared" si="2"/>
        <v>0</v>
      </c>
    </row>
    <row r="42" spans="1:12" x14ac:dyDescent="0.25">
      <c r="A42" s="127">
        <v>6</v>
      </c>
      <c r="B42" s="397" t="s">
        <v>24</v>
      </c>
      <c r="C42" s="398"/>
      <c r="D42" s="399"/>
      <c r="E42" s="377" t="s">
        <v>71</v>
      </c>
      <c r="F42" s="378"/>
      <c r="G42" s="128"/>
      <c r="H42" s="160">
        <v>140</v>
      </c>
      <c r="I42" s="131">
        <f t="shared" si="2"/>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3900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188</v>
      </c>
      <c r="C49" s="389"/>
      <c r="D49" s="390"/>
      <c r="E49" s="408"/>
      <c r="F49" s="410"/>
      <c r="G49" s="128"/>
      <c r="H49" s="140"/>
      <c r="I49" s="131"/>
    </row>
    <row r="50" spans="1:12" x14ac:dyDescent="0.25">
      <c r="A50" s="127"/>
      <c r="B50" s="391" t="s">
        <v>98</v>
      </c>
      <c r="C50" s="392"/>
      <c r="D50" s="393"/>
      <c r="E50" s="377">
        <v>1</v>
      </c>
      <c r="F50" s="378"/>
      <c r="G50" s="128">
        <v>28.6</v>
      </c>
      <c r="H50" s="140">
        <v>5</v>
      </c>
      <c r="I50" s="131">
        <f>H50*G50</f>
        <v>143</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143</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7246.3249999999998</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7246.3249999999998</v>
      </c>
    </row>
    <row r="57" spans="1:12" ht="16.5" thickTop="1" thickBot="1" x14ac:dyDescent="0.3">
      <c r="A57" s="153"/>
      <c r="B57" s="154"/>
      <c r="C57" s="430"/>
      <c r="D57" s="431"/>
      <c r="E57" s="431"/>
      <c r="F57" s="431"/>
      <c r="G57" s="155"/>
      <c r="H57" s="155"/>
      <c r="I57" s="156"/>
    </row>
    <row r="59" spans="1:12" x14ac:dyDescent="0.25">
      <c r="A59" s="99"/>
      <c r="B59" s="99"/>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15</v>
      </c>
      <c r="I9" s="404"/>
    </row>
    <row r="10" spans="1:13" x14ac:dyDescent="0.25">
      <c r="A10" s="101" t="s">
        <v>43</v>
      </c>
      <c r="B10" s="99"/>
      <c r="E10" s="102"/>
      <c r="F10" s="401" t="s">
        <v>44</v>
      </c>
      <c r="G10" s="402"/>
      <c r="H10" s="405" t="s">
        <v>157</v>
      </c>
      <c r="I10" s="406"/>
    </row>
    <row r="11" spans="1:13" x14ac:dyDescent="0.25">
      <c r="A11" s="101" t="s">
        <v>45</v>
      </c>
      <c r="B11" s="99"/>
      <c r="E11" s="102"/>
      <c r="F11" s="401" t="s">
        <v>46</v>
      </c>
      <c r="G11" s="402"/>
      <c r="H11" s="407" t="s">
        <v>109</v>
      </c>
      <c r="I11" s="406"/>
    </row>
    <row r="12" spans="1:13" x14ac:dyDescent="0.25">
      <c r="A12" s="101" t="s">
        <v>47</v>
      </c>
      <c r="B12" s="99"/>
      <c r="E12" s="102"/>
      <c r="F12" s="401" t="s">
        <v>48</v>
      </c>
      <c r="G12" s="402"/>
      <c r="H12" s="407">
        <v>44769</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165</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107" t="s">
        <v>56</v>
      </c>
      <c r="C17" s="107"/>
      <c r="D17" s="108"/>
      <c r="E17" s="109" t="s">
        <v>57</v>
      </c>
      <c r="F17" s="109" t="s">
        <v>58</v>
      </c>
      <c r="G17" s="109" t="s">
        <v>59</v>
      </c>
      <c r="H17" s="109" t="s">
        <v>60</v>
      </c>
      <c r="I17" s="110"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row>
    <row r="24" spans="1:12" x14ac:dyDescent="0.25">
      <c r="A24" s="127">
        <v>1</v>
      </c>
      <c r="B24" s="388" t="s">
        <v>166</v>
      </c>
      <c r="C24" s="389"/>
      <c r="D24" s="389"/>
      <c r="E24" s="389"/>
      <c r="F24" s="185"/>
      <c r="G24" s="185">
        <v>1</v>
      </c>
      <c r="H24" s="190">
        <v>1430</v>
      </c>
      <c r="I24" s="131">
        <f>H24*G24</f>
        <v>1430</v>
      </c>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1430</v>
      </c>
      <c r="L32" s="132"/>
    </row>
    <row r="33" spans="1:12" x14ac:dyDescent="0.25">
      <c r="A33" s="379" t="s">
        <v>144</v>
      </c>
      <c r="B33" s="375"/>
      <c r="C33" s="375"/>
      <c r="D33" s="375"/>
      <c r="E33" s="375"/>
      <c r="F33" s="375"/>
      <c r="G33" s="375"/>
      <c r="H33" s="376"/>
      <c r="I33" s="192">
        <f>I32*0.15</f>
        <v>214.5</v>
      </c>
      <c r="L33" s="132"/>
    </row>
    <row r="34" spans="1:12" x14ac:dyDescent="0.25">
      <c r="A34" s="379" t="s">
        <v>145</v>
      </c>
      <c r="B34" s="375"/>
      <c r="C34" s="375"/>
      <c r="D34" s="375"/>
      <c r="E34" s="375"/>
      <c r="F34" s="375"/>
      <c r="G34" s="375"/>
      <c r="H34" s="376"/>
      <c r="I34" s="133">
        <f>I32+I33</f>
        <v>1644.5</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1</v>
      </c>
      <c r="H37" s="157">
        <v>450</v>
      </c>
      <c r="I37" s="134">
        <f>SUM(G37*H37)</f>
        <v>450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1</v>
      </c>
      <c r="H40" s="158">
        <v>200</v>
      </c>
      <c r="I40" s="131">
        <f t="shared" si="1"/>
        <v>200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650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167</v>
      </c>
      <c r="C49" s="389"/>
      <c r="D49" s="390"/>
      <c r="E49" s="408"/>
      <c r="F49" s="410"/>
      <c r="G49" s="128"/>
      <c r="H49" s="140"/>
      <c r="I49" s="131"/>
    </row>
    <row r="50" spans="1:12" x14ac:dyDescent="0.25">
      <c r="A50" s="127"/>
      <c r="B50" s="391" t="s">
        <v>98</v>
      </c>
      <c r="C50" s="392"/>
      <c r="D50" s="393"/>
      <c r="E50" s="377">
        <v>1</v>
      </c>
      <c r="F50" s="378"/>
      <c r="G50" s="128">
        <v>81.599999999999994</v>
      </c>
      <c r="H50" s="140">
        <v>5</v>
      </c>
      <c r="I50" s="131">
        <f>H50*G50</f>
        <v>408</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408</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2702.5</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2702.5</v>
      </c>
    </row>
    <row r="57" spans="1:12" ht="16.5" thickTop="1" thickBot="1" x14ac:dyDescent="0.3">
      <c r="A57" s="153"/>
      <c r="B57" s="154"/>
      <c r="C57" s="430"/>
      <c r="D57" s="431"/>
      <c r="E57" s="431"/>
      <c r="F57" s="431"/>
      <c r="G57" s="155"/>
      <c r="H57" s="155"/>
      <c r="I57" s="156"/>
    </row>
    <row r="59" spans="1:12" x14ac:dyDescent="0.25">
      <c r="A59" s="99"/>
      <c r="B59" s="99"/>
    </row>
  </sheetData>
  <mergeCells count="69">
    <mergeCell ref="F11:G11"/>
    <mergeCell ref="H11:I11"/>
    <mergeCell ref="A9:E9"/>
    <mergeCell ref="F9:G9"/>
    <mergeCell ref="H9:I9"/>
    <mergeCell ref="F10:G10"/>
    <mergeCell ref="H10:I10"/>
    <mergeCell ref="B23:E23"/>
    <mergeCell ref="F12:G12"/>
    <mergeCell ref="H12:I12"/>
    <mergeCell ref="F14:G14"/>
    <mergeCell ref="H14:I14"/>
    <mergeCell ref="A15:I15"/>
    <mergeCell ref="A16:I16"/>
    <mergeCell ref="B18:D18"/>
    <mergeCell ref="B19:D19"/>
    <mergeCell ref="B20:D20"/>
    <mergeCell ref="A21:H21"/>
    <mergeCell ref="A22:I22"/>
    <mergeCell ref="H13:I13"/>
    <mergeCell ref="A35:I35"/>
    <mergeCell ref="B24:E24"/>
    <mergeCell ref="B25:E25"/>
    <mergeCell ref="B26:E26"/>
    <mergeCell ref="B27:E27"/>
    <mergeCell ref="B28:E28"/>
    <mergeCell ref="B29:E29"/>
    <mergeCell ref="B30:E30"/>
    <mergeCell ref="B31:E31"/>
    <mergeCell ref="A32:H32"/>
    <mergeCell ref="A33:H33"/>
    <mergeCell ref="A34:H34"/>
    <mergeCell ref="B36:D36"/>
    <mergeCell ref="E36:F36"/>
    <mergeCell ref="B37:D37"/>
    <mergeCell ref="E37:F37"/>
    <mergeCell ref="B38:D38"/>
    <mergeCell ref="E38:F38"/>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16</v>
      </c>
      <c r="I9" s="404"/>
    </row>
    <row r="10" spans="1:13" x14ac:dyDescent="0.25">
      <c r="A10" s="101" t="s">
        <v>43</v>
      </c>
      <c r="B10" s="99"/>
      <c r="E10" s="102"/>
      <c r="F10" s="401" t="s">
        <v>44</v>
      </c>
      <c r="G10" s="402"/>
      <c r="H10" s="405">
        <v>43713</v>
      </c>
      <c r="I10" s="406"/>
    </row>
    <row r="11" spans="1:13" x14ac:dyDescent="0.25">
      <c r="A11" s="101" t="s">
        <v>45</v>
      </c>
      <c r="B11" s="99"/>
      <c r="E11" s="102"/>
      <c r="F11" s="401" t="s">
        <v>46</v>
      </c>
      <c r="G11" s="402"/>
      <c r="H11" s="407" t="s">
        <v>168</v>
      </c>
      <c r="I11" s="406"/>
    </row>
    <row r="12" spans="1:13" x14ac:dyDescent="0.25">
      <c r="A12" s="101" t="s">
        <v>47</v>
      </c>
      <c r="B12" s="99"/>
      <c r="E12" s="102"/>
      <c r="F12" s="401" t="s">
        <v>48</v>
      </c>
      <c r="G12" s="402"/>
      <c r="H12" s="407">
        <v>45596</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169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142</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c r="K23" s="144"/>
    </row>
    <row r="24" spans="1:12" x14ac:dyDescent="0.25">
      <c r="A24" s="127">
        <v>1</v>
      </c>
      <c r="B24" s="388" t="s">
        <v>166</v>
      </c>
      <c r="C24" s="389"/>
      <c r="D24" s="389"/>
      <c r="E24" s="389"/>
      <c r="F24" s="185"/>
      <c r="G24" s="185">
        <v>1</v>
      </c>
      <c r="H24" s="190">
        <v>1498.26</v>
      </c>
      <c r="I24" s="131">
        <f>H24*G24</f>
        <v>1498.26</v>
      </c>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1498.26</v>
      </c>
      <c r="L32" s="132"/>
    </row>
    <row r="33" spans="1:12" x14ac:dyDescent="0.25">
      <c r="A33" s="379" t="s">
        <v>144</v>
      </c>
      <c r="B33" s="375"/>
      <c r="C33" s="375"/>
      <c r="D33" s="375"/>
      <c r="E33" s="375"/>
      <c r="F33" s="375"/>
      <c r="G33" s="375"/>
      <c r="H33" s="376"/>
      <c r="I33" s="192">
        <f>I32*0.15</f>
        <v>224.739</v>
      </c>
      <c r="L33" s="132"/>
    </row>
    <row r="34" spans="1:12" x14ac:dyDescent="0.25">
      <c r="A34" s="379" t="s">
        <v>145</v>
      </c>
      <c r="B34" s="375"/>
      <c r="C34" s="375"/>
      <c r="D34" s="375"/>
      <c r="E34" s="375"/>
      <c r="F34" s="375"/>
      <c r="G34" s="375"/>
      <c r="H34" s="376"/>
      <c r="I34" s="133">
        <f>I32+I33</f>
        <v>1722.999</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3</v>
      </c>
      <c r="H37" s="157">
        <v>450</v>
      </c>
      <c r="I37" s="134">
        <f>SUM(G37*H37)</f>
        <v>1350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c r="H40" s="158">
        <v>200</v>
      </c>
      <c r="I40" s="131">
        <f t="shared" si="1"/>
        <v>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1350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189</v>
      </c>
      <c r="C49" s="389"/>
      <c r="D49" s="390"/>
      <c r="E49" s="408"/>
      <c r="F49" s="410"/>
      <c r="G49" s="128"/>
      <c r="H49" s="140"/>
      <c r="I49" s="131"/>
    </row>
    <row r="50" spans="1:12" x14ac:dyDescent="0.25">
      <c r="A50" s="127"/>
      <c r="B50" s="391" t="s">
        <v>152</v>
      </c>
      <c r="C50" s="392"/>
      <c r="D50" s="393"/>
      <c r="E50" s="377">
        <v>1</v>
      </c>
      <c r="F50" s="378"/>
      <c r="G50" s="128">
        <v>4.8</v>
      </c>
      <c r="H50" s="140">
        <v>5</v>
      </c>
      <c r="I50" s="131">
        <f>H50*G50</f>
        <v>24</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24</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3096.9989999999998</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3096.9989999999998</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9"/>
  <sheetViews>
    <sheetView topLeftCell="A22"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17</v>
      </c>
      <c r="I9" s="404"/>
    </row>
    <row r="10" spans="1:13" x14ac:dyDescent="0.25">
      <c r="A10" s="101" t="s">
        <v>43</v>
      </c>
      <c r="B10" s="99"/>
      <c r="E10" s="102"/>
      <c r="F10" s="401" t="s">
        <v>44</v>
      </c>
      <c r="G10" s="402"/>
      <c r="H10" s="405" t="s">
        <v>170</v>
      </c>
      <c r="I10" s="406"/>
    </row>
    <row r="11" spans="1:13" x14ac:dyDescent="0.25">
      <c r="A11" s="101" t="s">
        <v>45</v>
      </c>
      <c r="B11" s="99"/>
      <c r="E11" s="102"/>
      <c r="F11" s="401" t="s">
        <v>46</v>
      </c>
      <c r="G11" s="402"/>
      <c r="H11" s="407" t="s">
        <v>171</v>
      </c>
      <c r="I11" s="406"/>
    </row>
    <row r="12" spans="1:13" x14ac:dyDescent="0.25">
      <c r="A12" s="101" t="s">
        <v>47</v>
      </c>
      <c r="B12" s="99"/>
      <c r="E12" s="102"/>
      <c r="F12" s="401" t="s">
        <v>48</v>
      </c>
      <c r="G12" s="402"/>
      <c r="H12" s="407">
        <v>44682</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172</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142</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c r="K23" s="144"/>
    </row>
    <row r="24" spans="1:12" x14ac:dyDescent="0.25">
      <c r="A24" s="127">
        <v>1</v>
      </c>
      <c r="B24" s="388" t="s">
        <v>173</v>
      </c>
      <c r="C24" s="389"/>
      <c r="D24" s="389"/>
      <c r="E24" s="389"/>
      <c r="F24" s="185"/>
      <c r="G24" s="185">
        <v>1</v>
      </c>
      <c r="H24" s="190">
        <v>4107</v>
      </c>
      <c r="I24" s="131">
        <f>H24*G24</f>
        <v>4107</v>
      </c>
    </row>
    <row r="25" spans="1:12" x14ac:dyDescent="0.25">
      <c r="A25" s="127">
        <v>2</v>
      </c>
      <c r="B25" s="391" t="s">
        <v>174</v>
      </c>
      <c r="C25" s="392"/>
      <c r="D25" s="392"/>
      <c r="E25" s="392"/>
      <c r="F25" s="163"/>
      <c r="G25" s="128">
        <v>1</v>
      </c>
      <c r="H25" s="190">
        <v>1375</v>
      </c>
      <c r="I25" s="131">
        <f>H25*G25</f>
        <v>1375</v>
      </c>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5482</v>
      </c>
      <c r="L32" s="132"/>
    </row>
    <row r="33" spans="1:12" x14ac:dyDescent="0.25">
      <c r="A33" s="379" t="s">
        <v>144</v>
      </c>
      <c r="B33" s="375"/>
      <c r="C33" s="375"/>
      <c r="D33" s="375"/>
      <c r="E33" s="375"/>
      <c r="F33" s="375"/>
      <c r="G33" s="375"/>
      <c r="H33" s="376"/>
      <c r="I33" s="192">
        <f>I32*0.15</f>
        <v>822.3</v>
      </c>
      <c r="L33" s="132"/>
    </row>
    <row r="34" spans="1:12" x14ac:dyDescent="0.25">
      <c r="A34" s="379" t="s">
        <v>145</v>
      </c>
      <c r="B34" s="375"/>
      <c r="C34" s="375"/>
      <c r="D34" s="375"/>
      <c r="E34" s="375"/>
      <c r="F34" s="375"/>
      <c r="G34" s="375"/>
      <c r="H34" s="376"/>
      <c r="I34" s="133">
        <f>I32+I33</f>
        <v>6304.3</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5</v>
      </c>
      <c r="H37" s="157">
        <v>450</v>
      </c>
      <c r="I37" s="134">
        <f>SUM(G37*H37)</f>
        <v>2250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5</v>
      </c>
      <c r="H40" s="158">
        <v>200</v>
      </c>
      <c r="I40" s="131">
        <f t="shared" si="1"/>
        <v>1000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3250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175</v>
      </c>
      <c r="C49" s="389"/>
      <c r="D49" s="390"/>
      <c r="E49" s="408"/>
      <c r="F49" s="410"/>
      <c r="G49" s="128"/>
      <c r="H49" s="140"/>
      <c r="I49" s="131"/>
    </row>
    <row r="50" spans="1:12" x14ac:dyDescent="0.25">
      <c r="A50" s="127"/>
      <c r="B50" s="391" t="s">
        <v>176</v>
      </c>
      <c r="C50" s="392"/>
      <c r="D50" s="393"/>
      <c r="E50" s="377">
        <v>1</v>
      </c>
      <c r="F50" s="378"/>
      <c r="G50" s="128">
        <v>26.8</v>
      </c>
      <c r="H50" s="140">
        <v>5</v>
      </c>
      <c r="I50" s="131">
        <f>H50*G50</f>
        <v>134</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134</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I52+I46+I34+I21</f>
        <v>9688.2999999999993</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9688.2999999999993</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 ref="B28:E28"/>
    <mergeCell ref="B17:D17"/>
    <mergeCell ref="B18:D18"/>
    <mergeCell ref="B19:D19"/>
    <mergeCell ref="B20:D20"/>
    <mergeCell ref="A21:H21"/>
    <mergeCell ref="A22:I22"/>
    <mergeCell ref="B23:E23"/>
    <mergeCell ref="B24:E24"/>
    <mergeCell ref="B25:E25"/>
    <mergeCell ref="B26:E26"/>
    <mergeCell ref="B27:E27"/>
    <mergeCell ref="B38:D38"/>
    <mergeCell ref="E38:F38"/>
    <mergeCell ref="B29:E29"/>
    <mergeCell ref="B30:E30"/>
    <mergeCell ref="B31:E31"/>
    <mergeCell ref="A32:H32"/>
    <mergeCell ref="A33:H33"/>
    <mergeCell ref="A34:H34"/>
    <mergeCell ref="A35:I35"/>
    <mergeCell ref="B36:D36"/>
    <mergeCell ref="E36:F36"/>
    <mergeCell ref="B37:D37"/>
    <mergeCell ref="E37:F37"/>
    <mergeCell ref="B39:D39"/>
    <mergeCell ref="E39:F39"/>
    <mergeCell ref="B40:D40"/>
    <mergeCell ref="E40:F40"/>
    <mergeCell ref="B41:D41"/>
    <mergeCell ref="E41:F41"/>
    <mergeCell ref="B50:D50"/>
    <mergeCell ref="E50:F50"/>
    <mergeCell ref="B42:D42"/>
    <mergeCell ref="E42:F42"/>
    <mergeCell ref="B43:D43"/>
    <mergeCell ref="B44:D44"/>
    <mergeCell ref="B45:D45"/>
    <mergeCell ref="A46:H46"/>
    <mergeCell ref="A47:I47"/>
    <mergeCell ref="B48:D48"/>
    <mergeCell ref="E48:F48"/>
    <mergeCell ref="B49:D49"/>
    <mergeCell ref="E49:F49"/>
    <mergeCell ref="C57:F57"/>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18</v>
      </c>
      <c r="I9" s="404"/>
    </row>
    <row r="10" spans="1:13" x14ac:dyDescent="0.25">
      <c r="A10" s="101" t="s">
        <v>43</v>
      </c>
      <c r="B10" s="99"/>
      <c r="E10" s="102"/>
      <c r="F10" s="401" t="s">
        <v>44</v>
      </c>
      <c r="G10" s="402"/>
      <c r="H10" s="405" t="s">
        <v>177</v>
      </c>
      <c r="I10" s="406"/>
    </row>
    <row r="11" spans="1:13" x14ac:dyDescent="0.25">
      <c r="A11" s="101" t="s">
        <v>45</v>
      </c>
      <c r="B11" s="99"/>
      <c r="E11" s="102"/>
      <c r="F11" s="401" t="s">
        <v>46</v>
      </c>
      <c r="G11" s="402"/>
      <c r="H11" s="407" t="s">
        <v>178</v>
      </c>
      <c r="I11" s="406"/>
    </row>
    <row r="12" spans="1:13" x14ac:dyDescent="0.25">
      <c r="A12" s="101" t="s">
        <v>47</v>
      </c>
      <c r="B12" s="99"/>
      <c r="E12" s="102"/>
      <c r="F12" s="401" t="s">
        <v>48</v>
      </c>
      <c r="G12" s="402"/>
      <c r="H12" s="407">
        <v>45094</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182</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142</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c r="K23" s="144"/>
    </row>
    <row r="24" spans="1:12" x14ac:dyDescent="0.25">
      <c r="A24" s="127"/>
      <c r="B24" s="388"/>
      <c r="C24" s="389"/>
      <c r="D24" s="389"/>
      <c r="E24" s="389"/>
      <c r="F24" s="185"/>
      <c r="G24" s="185"/>
      <c r="H24" s="190"/>
      <c r="I24" s="131"/>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0</v>
      </c>
      <c r="L32" s="132"/>
    </row>
    <row r="33" spans="1:12" x14ac:dyDescent="0.25">
      <c r="A33" s="379" t="s">
        <v>144</v>
      </c>
      <c r="B33" s="375"/>
      <c r="C33" s="375"/>
      <c r="D33" s="375"/>
      <c r="E33" s="375"/>
      <c r="F33" s="375"/>
      <c r="G33" s="375"/>
      <c r="H33" s="376"/>
      <c r="I33" s="192">
        <f>I32*0.15</f>
        <v>0</v>
      </c>
      <c r="L33" s="132"/>
    </row>
    <row r="34" spans="1:12" x14ac:dyDescent="0.25">
      <c r="A34" s="379" t="s">
        <v>145</v>
      </c>
      <c r="B34" s="375"/>
      <c r="C34" s="375"/>
      <c r="D34" s="375"/>
      <c r="E34" s="375"/>
      <c r="F34" s="375"/>
      <c r="G34" s="375"/>
      <c r="H34" s="376"/>
      <c r="I34" s="133">
        <f>I32+I33</f>
        <v>0</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3</v>
      </c>
      <c r="H37" s="157">
        <v>450</v>
      </c>
      <c r="I37" s="134">
        <f>SUM(G37*H37)</f>
        <v>1350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3</v>
      </c>
      <c r="H40" s="158">
        <v>200</v>
      </c>
      <c r="I40" s="131">
        <f t="shared" si="1"/>
        <v>600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1950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179</v>
      </c>
      <c r="C49" s="389"/>
      <c r="D49" s="390"/>
      <c r="E49" s="408"/>
      <c r="F49" s="410"/>
      <c r="G49" s="128"/>
      <c r="H49" s="140"/>
      <c r="I49" s="131"/>
    </row>
    <row r="50" spans="1:12" x14ac:dyDescent="0.25">
      <c r="A50" s="127"/>
      <c r="B50" s="391" t="s">
        <v>180</v>
      </c>
      <c r="C50" s="392"/>
      <c r="D50" s="393"/>
      <c r="E50" s="377">
        <v>1</v>
      </c>
      <c r="F50" s="378"/>
      <c r="G50" s="128">
        <v>28.6</v>
      </c>
      <c r="H50" s="140">
        <v>5</v>
      </c>
      <c r="I50" s="131">
        <f>H50*G50</f>
        <v>143</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143</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f>
        <v>2093</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2093</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19</v>
      </c>
      <c r="I9" s="404"/>
    </row>
    <row r="10" spans="1:13" x14ac:dyDescent="0.25">
      <c r="A10" s="101" t="s">
        <v>43</v>
      </c>
      <c r="B10" s="99"/>
      <c r="E10" s="102"/>
      <c r="F10" s="401" t="s">
        <v>44</v>
      </c>
      <c r="G10" s="402"/>
      <c r="H10" s="405" t="s">
        <v>181</v>
      </c>
      <c r="I10" s="406"/>
    </row>
    <row r="11" spans="1:13" x14ac:dyDescent="0.25">
      <c r="A11" s="101" t="s">
        <v>45</v>
      </c>
      <c r="B11" s="99"/>
      <c r="E11" s="102"/>
      <c r="F11" s="401" t="s">
        <v>46</v>
      </c>
      <c r="G11" s="402"/>
      <c r="H11" s="407" t="s">
        <v>178</v>
      </c>
      <c r="I11" s="406"/>
    </row>
    <row r="12" spans="1:13" x14ac:dyDescent="0.25">
      <c r="A12" s="101" t="s">
        <v>47</v>
      </c>
      <c r="B12" s="99"/>
      <c r="E12" s="102"/>
      <c r="F12" s="401" t="s">
        <v>48</v>
      </c>
      <c r="G12" s="402"/>
      <c r="H12" s="407">
        <v>46407</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190</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142</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c r="K23" s="144"/>
    </row>
    <row r="24" spans="1:12" x14ac:dyDescent="0.25">
      <c r="A24" s="127">
        <v>1</v>
      </c>
      <c r="B24" s="388" t="s">
        <v>183</v>
      </c>
      <c r="C24" s="389"/>
      <c r="D24" s="389"/>
      <c r="E24" s="389"/>
      <c r="F24" s="185"/>
      <c r="G24" s="185">
        <v>1</v>
      </c>
      <c r="H24" s="190">
        <v>1142</v>
      </c>
      <c r="I24" s="131">
        <f>H24*G24</f>
        <v>1142</v>
      </c>
    </row>
    <row r="25" spans="1:12" x14ac:dyDescent="0.25">
      <c r="A25" s="127"/>
      <c r="B25" s="391"/>
      <c r="C25" s="392"/>
      <c r="D25" s="392"/>
      <c r="E25" s="392"/>
      <c r="F25" s="163"/>
      <c r="G25" s="128"/>
      <c r="H25" s="190"/>
      <c r="I25" s="131"/>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1142</v>
      </c>
      <c r="L32" s="132"/>
    </row>
    <row r="33" spans="1:12" x14ac:dyDescent="0.25">
      <c r="A33" s="379" t="s">
        <v>144</v>
      </c>
      <c r="B33" s="375"/>
      <c r="C33" s="375"/>
      <c r="D33" s="375"/>
      <c r="E33" s="375"/>
      <c r="F33" s="375"/>
      <c r="G33" s="375"/>
      <c r="H33" s="376"/>
      <c r="I33" s="192">
        <f>I32*0.15</f>
        <v>171.29999999999998</v>
      </c>
      <c r="L33" s="132"/>
    </row>
    <row r="34" spans="1:12" x14ac:dyDescent="0.25">
      <c r="A34" s="379" t="s">
        <v>145</v>
      </c>
      <c r="B34" s="375"/>
      <c r="C34" s="375"/>
      <c r="D34" s="375"/>
      <c r="E34" s="375"/>
      <c r="F34" s="375"/>
      <c r="G34" s="375"/>
      <c r="H34" s="376"/>
      <c r="I34" s="133">
        <f>I32+I33</f>
        <v>1313.3</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4</v>
      </c>
      <c r="H37" s="157">
        <v>450</v>
      </c>
      <c r="I37" s="134">
        <f>SUM(G37*H37)</f>
        <v>1800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4</v>
      </c>
      <c r="H40" s="158">
        <v>200</v>
      </c>
      <c r="I40" s="131">
        <f t="shared" si="1"/>
        <v>800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2600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179</v>
      </c>
      <c r="C49" s="389"/>
      <c r="D49" s="390"/>
      <c r="E49" s="408"/>
      <c r="F49" s="410"/>
      <c r="G49" s="128"/>
      <c r="H49" s="140"/>
      <c r="I49" s="131"/>
    </row>
    <row r="50" spans="1:12" x14ac:dyDescent="0.25">
      <c r="A50" s="127"/>
      <c r="B50" s="391" t="s">
        <v>180</v>
      </c>
      <c r="C50" s="392"/>
      <c r="D50" s="393"/>
      <c r="E50" s="377">
        <v>1</v>
      </c>
      <c r="F50" s="378"/>
      <c r="G50" s="128">
        <v>28.6</v>
      </c>
      <c r="H50" s="140">
        <v>5</v>
      </c>
      <c r="I50" s="131">
        <f>H50*G50</f>
        <v>143</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143</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f>
        <v>4056.3</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4056.3</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20</v>
      </c>
      <c r="I9" s="404"/>
    </row>
    <row r="10" spans="1:13" x14ac:dyDescent="0.25">
      <c r="A10" s="101" t="s">
        <v>43</v>
      </c>
      <c r="B10" s="99"/>
      <c r="E10" s="102"/>
      <c r="F10" s="401" t="s">
        <v>44</v>
      </c>
      <c r="G10" s="402"/>
      <c r="H10" s="405" t="s">
        <v>184</v>
      </c>
      <c r="I10" s="406"/>
    </row>
    <row r="11" spans="1:13" x14ac:dyDescent="0.25">
      <c r="A11" s="101" t="s">
        <v>45</v>
      </c>
      <c r="B11" s="99"/>
      <c r="E11" s="102"/>
      <c r="F11" s="401" t="s">
        <v>46</v>
      </c>
      <c r="G11" s="402"/>
      <c r="H11" s="407" t="s">
        <v>116</v>
      </c>
      <c r="I11" s="406"/>
    </row>
    <row r="12" spans="1:13" x14ac:dyDescent="0.25">
      <c r="A12" s="101" t="s">
        <v>47</v>
      </c>
      <c r="B12" s="99"/>
      <c r="E12" s="102"/>
      <c r="F12" s="401" t="s">
        <v>48</v>
      </c>
      <c r="G12" s="402"/>
      <c r="H12" s="407">
        <v>46506</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191</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2" x14ac:dyDescent="0.25">
      <c r="A17" s="106" t="s">
        <v>55</v>
      </c>
      <c r="B17" s="435" t="s">
        <v>142</v>
      </c>
      <c r="C17" s="436"/>
      <c r="D17" s="437"/>
      <c r="E17" s="172" t="s">
        <v>57</v>
      </c>
      <c r="F17" s="172" t="s">
        <v>58</v>
      </c>
      <c r="G17" s="172" t="s">
        <v>59</v>
      </c>
      <c r="H17" s="172" t="s">
        <v>60</v>
      </c>
      <c r="I17" s="173" t="s">
        <v>61</v>
      </c>
    </row>
    <row r="18" spans="1:12" x14ac:dyDescent="0.25">
      <c r="A18" s="111"/>
      <c r="B18" s="408"/>
      <c r="C18" s="409"/>
      <c r="D18" s="410"/>
      <c r="E18" s="112"/>
      <c r="F18" s="113"/>
      <c r="G18" s="112"/>
      <c r="H18" s="114"/>
      <c r="I18" s="115">
        <f>SUM(G18*H18)</f>
        <v>0</v>
      </c>
    </row>
    <row r="19" spans="1:12" x14ac:dyDescent="0.25">
      <c r="A19" s="116"/>
      <c r="B19" s="377"/>
      <c r="C19" s="369"/>
      <c r="D19" s="378"/>
      <c r="E19" s="117"/>
      <c r="F19" s="102"/>
      <c r="G19" s="117"/>
      <c r="H19" s="118"/>
      <c r="I19" s="115">
        <f t="shared" ref="I19:I20" si="0">SUM(G19*H19)</f>
        <v>0</v>
      </c>
    </row>
    <row r="20" spans="1:12" x14ac:dyDescent="0.25">
      <c r="A20" s="116"/>
      <c r="B20" s="411"/>
      <c r="C20" s="412"/>
      <c r="D20" s="413"/>
      <c r="E20" s="117"/>
      <c r="F20" s="102"/>
      <c r="G20" s="119"/>
      <c r="H20" s="120"/>
      <c r="I20" s="121">
        <f t="shared" si="0"/>
        <v>0</v>
      </c>
    </row>
    <row r="21" spans="1:12" x14ac:dyDescent="0.25">
      <c r="A21" s="379" t="s">
        <v>62</v>
      </c>
      <c r="B21" s="375"/>
      <c r="C21" s="375"/>
      <c r="D21" s="375"/>
      <c r="E21" s="375"/>
      <c r="F21" s="375"/>
      <c r="G21" s="375"/>
      <c r="H21" s="376"/>
      <c r="I21" s="115">
        <f>SUM(I18:I20)</f>
        <v>0</v>
      </c>
    </row>
    <row r="22" spans="1:12" x14ac:dyDescent="0.25">
      <c r="A22" s="385" t="s">
        <v>63</v>
      </c>
      <c r="B22" s="386"/>
      <c r="C22" s="386"/>
      <c r="D22" s="386"/>
      <c r="E22" s="386"/>
      <c r="F22" s="386"/>
      <c r="G22" s="386"/>
      <c r="H22" s="386"/>
      <c r="I22" s="387"/>
    </row>
    <row r="23" spans="1:12" x14ac:dyDescent="0.25">
      <c r="A23" s="122" t="s">
        <v>64</v>
      </c>
      <c r="B23" s="383" t="s">
        <v>142</v>
      </c>
      <c r="C23" s="429"/>
      <c r="D23" s="429"/>
      <c r="E23" s="429"/>
      <c r="F23" s="124"/>
      <c r="G23" s="182" t="s">
        <v>59</v>
      </c>
      <c r="H23" s="138" t="s">
        <v>60</v>
      </c>
      <c r="I23" s="139" t="s">
        <v>61</v>
      </c>
      <c r="K23" s="144"/>
    </row>
    <row r="24" spans="1:12" x14ac:dyDescent="0.25">
      <c r="A24" s="127">
        <v>1</v>
      </c>
      <c r="B24" s="388" t="s">
        <v>185</v>
      </c>
      <c r="C24" s="389"/>
      <c r="D24" s="389"/>
      <c r="E24" s="389"/>
      <c r="F24" s="185"/>
      <c r="G24" s="185">
        <v>1</v>
      </c>
      <c r="H24" s="190">
        <v>428.2</v>
      </c>
      <c r="I24" s="131">
        <f>H24*G24</f>
        <v>428.2</v>
      </c>
    </row>
    <row r="25" spans="1:12" x14ac:dyDescent="0.25">
      <c r="A25" s="127">
        <v>2</v>
      </c>
      <c r="B25" s="391" t="s">
        <v>186</v>
      </c>
      <c r="C25" s="392"/>
      <c r="D25" s="392"/>
      <c r="E25" s="392"/>
      <c r="F25" s="163"/>
      <c r="G25" s="128">
        <v>1</v>
      </c>
      <c r="H25" s="190">
        <v>367.16</v>
      </c>
      <c r="I25" s="131">
        <f>H25*G25</f>
        <v>367.16</v>
      </c>
    </row>
    <row r="26" spans="1:12" x14ac:dyDescent="0.25">
      <c r="A26" s="127"/>
      <c r="B26" s="391"/>
      <c r="C26" s="392"/>
      <c r="D26" s="392"/>
      <c r="E26" s="392"/>
      <c r="F26" s="163"/>
      <c r="G26" s="163"/>
      <c r="H26" s="190"/>
      <c r="I26" s="131"/>
    </row>
    <row r="27" spans="1:12" x14ac:dyDescent="0.25">
      <c r="A27" s="127"/>
      <c r="B27" s="391"/>
      <c r="C27" s="392"/>
      <c r="D27" s="392"/>
      <c r="E27" s="392"/>
      <c r="F27" s="163"/>
      <c r="G27" s="163"/>
      <c r="H27" s="190"/>
      <c r="I27" s="131"/>
    </row>
    <row r="28" spans="1:12" x14ac:dyDescent="0.25">
      <c r="A28" s="127"/>
      <c r="B28" s="391"/>
      <c r="C28" s="392"/>
      <c r="D28" s="392"/>
      <c r="E28" s="392"/>
      <c r="F28" s="163"/>
      <c r="G28" s="163"/>
      <c r="H28" s="190"/>
      <c r="I28" s="131"/>
    </row>
    <row r="29" spans="1:12" x14ac:dyDescent="0.25">
      <c r="A29" s="127"/>
      <c r="B29" s="377"/>
      <c r="C29" s="369"/>
      <c r="D29" s="369"/>
      <c r="E29" s="369"/>
      <c r="F29" s="102"/>
      <c r="G29" s="163"/>
      <c r="H29" s="190"/>
      <c r="I29" s="131"/>
    </row>
    <row r="30" spans="1:12" x14ac:dyDescent="0.25">
      <c r="A30" s="127"/>
      <c r="B30" s="377"/>
      <c r="C30" s="369"/>
      <c r="D30" s="369"/>
      <c r="E30" s="369"/>
      <c r="F30" s="102"/>
      <c r="G30" s="163"/>
      <c r="H30" s="190"/>
      <c r="I30" s="131"/>
    </row>
    <row r="31" spans="1:12" x14ac:dyDescent="0.25">
      <c r="A31" s="127"/>
      <c r="B31" s="394"/>
      <c r="C31" s="395"/>
      <c r="D31" s="395"/>
      <c r="E31" s="395"/>
      <c r="F31" s="105"/>
      <c r="G31" s="164"/>
      <c r="H31" s="130"/>
      <c r="I31" s="131"/>
      <c r="L31" s="132"/>
    </row>
    <row r="32" spans="1:12" x14ac:dyDescent="0.25">
      <c r="A32" s="438" t="s">
        <v>143</v>
      </c>
      <c r="B32" s="375"/>
      <c r="C32" s="375"/>
      <c r="D32" s="375"/>
      <c r="E32" s="375"/>
      <c r="F32" s="375"/>
      <c r="G32" s="375"/>
      <c r="H32" s="376"/>
      <c r="I32" s="191">
        <f>SUM(I24:I31)</f>
        <v>795.36</v>
      </c>
      <c r="L32" s="132"/>
    </row>
    <row r="33" spans="1:12" x14ac:dyDescent="0.25">
      <c r="A33" s="379" t="s">
        <v>144</v>
      </c>
      <c r="B33" s="375"/>
      <c r="C33" s="375"/>
      <c r="D33" s="375"/>
      <c r="E33" s="375"/>
      <c r="F33" s="375"/>
      <c r="G33" s="375"/>
      <c r="H33" s="376"/>
      <c r="I33" s="192">
        <f>I32*0.15</f>
        <v>119.304</v>
      </c>
      <c r="L33" s="132"/>
    </row>
    <row r="34" spans="1:12" x14ac:dyDescent="0.25">
      <c r="A34" s="379" t="s">
        <v>145</v>
      </c>
      <c r="B34" s="375"/>
      <c r="C34" s="375"/>
      <c r="D34" s="375"/>
      <c r="E34" s="375"/>
      <c r="F34" s="375"/>
      <c r="G34" s="375"/>
      <c r="H34" s="376"/>
      <c r="I34" s="133">
        <f>I32+I33</f>
        <v>914.66399999999999</v>
      </c>
    </row>
    <row r="35" spans="1:12" x14ac:dyDescent="0.25">
      <c r="A35" s="385" t="s">
        <v>67</v>
      </c>
      <c r="B35" s="386"/>
      <c r="C35" s="386"/>
      <c r="D35" s="386"/>
      <c r="E35" s="386"/>
      <c r="F35" s="386"/>
      <c r="G35" s="386"/>
      <c r="H35" s="386"/>
      <c r="I35" s="387"/>
    </row>
    <row r="36" spans="1:12" x14ac:dyDescent="0.25">
      <c r="A36" s="122" t="s">
        <v>68</v>
      </c>
      <c r="B36" s="383" t="s">
        <v>69</v>
      </c>
      <c r="C36" s="429"/>
      <c r="D36" s="384"/>
      <c r="E36" s="383" t="s">
        <v>57</v>
      </c>
      <c r="F36" s="384"/>
      <c r="G36" s="124" t="s">
        <v>59</v>
      </c>
      <c r="H36" s="125" t="s">
        <v>60</v>
      </c>
      <c r="I36" s="126" t="s">
        <v>61</v>
      </c>
    </row>
    <row r="37" spans="1:12" x14ac:dyDescent="0.25">
      <c r="A37" s="127">
        <v>1</v>
      </c>
      <c r="B37" s="420" t="s">
        <v>70</v>
      </c>
      <c r="C37" s="421"/>
      <c r="D37" s="422"/>
      <c r="E37" s="408" t="s">
        <v>71</v>
      </c>
      <c r="F37" s="410"/>
      <c r="G37" s="159">
        <v>1</v>
      </c>
      <c r="H37" s="157">
        <v>450</v>
      </c>
      <c r="I37" s="134">
        <f>SUM(G37*H37)</f>
        <v>450</v>
      </c>
    </row>
    <row r="38" spans="1:12" x14ac:dyDescent="0.25">
      <c r="A38" s="127">
        <v>2</v>
      </c>
      <c r="B38" s="397" t="s">
        <v>72</v>
      </c>
      <c r="C38" s="398"/>
      <c r="D38" s="399"/>
      <c r="E38" s="377" t="s">
        <v>71</v>
      </c>
      <c r="F38" s="378"/>
      <c r="G38" s="128"/>
      <c r="H38" s="158">
        <v>350</v>
      </c>
      <c r="I38" s="131">
        <f t="shared" ref="I38:I42" si="1">SUM(G38*H38)</f>
        <v>0</v>
      </c>
    </row>
    <row r="39" spans="1:12" x14ac:dyDescent="0.25">
      <c r="A39" s="127">
        <v>3</v>
      </c>
      <c r="B39" s="397" t="s">
        <v>73</v>
      </c>
      <c r="C39" s="398"/>
      <c r="D39" s="399"/>
      <c r="E39" s="377" t="s">
        <v>71</v>
      </c>
      <c r="F39" s="378"/>
      <c r="G39" s="128"/>
      <c r="H39" s="158">
        <v>300</v>
      </c>
      <c r="I39" s="131">
        <f t="shared" si="1"/>
        <v>0</v>
      </c>
    </row>
    <row r="40" spans="1:12" x14ac:dyDescent="0.25">
      <c r="A40" s="127">
        <v>4</v>
      </c>
      <c r="B40" s="397" t="s">
        <v>74</v>
      </c>
      <c r="C40" s="398"/>
      <c r="D40" s="399"/>
      <c r="E40" s="377" t="s">
        <v>71</v>
      </c>
      <c r="F40" s="378"/>
      <c r="G40" s="128">
        <v>1</v>
      </c>
      <c r="H40" s="158">
        <v>200</v>
      </c>
      <c r="I40" s="131">
        <f t="shared" si="1"/>
        <v>200</v>
      </c>
    </row>
    <row r="41" spans="1:12" x14ac:dyDescent="0.25">
      <c r="A41" s="127">
        <v>5</v>
      </c>
      <c r="B41" s="397" t="s">
        <v>75</v>
      </c>
      <c r="C41" s="398"/>
      <c r="D41" s="399"/>
      <c r="E41" s="377" t="s">
        <v>71</v>
      </c>
      <c r="F41" s="378"/>
      <c r="G41" s="128"/>
      <c r="H41" s="160">
        <v>200</v>
      </c>
      <c r="I41" s="131">
        <f t="shared" si="1"/>
        <v>0</v>
      </c>
    </row>
    <row r="42" spans="1:12" x14ac:dyDescent="0.25">
      <c r="A42" s="127">
        <v>6</v>
      </c>
      <c r="B42" s="397" t="s">
        <v>24</v>
      </c>
      <c r="C42" s="398"/>
      <c r="D42" s="399"/>
      <c r="E42" s="377" t="s">
        <v>71</v>
      </c>
      <c r="F42" s="378"/>
      <c r="G42" s="128"/>
      <c r="H42" s="160">
        <v>140</v>
      </c>
      <c r="I42" s="131">
        <f t="shared" si="1"/>
        <v>0</v>
      </c>
    </row>
    <row r="43" spans="1:12" x14ac:dyDescent="0.25">
      <c r="A43" s="127"/>
      <c r="B43" s="397"/>
      <c r="C43" s="398"/>
      <c r="D43" s="399"/>
      <c r="E43" s="135"/>
      <c r="F43" s="102"/>
      <c r="G43" s="102"/>
      <c r="H43" s="118"/>
      <c r="I43" s="131"/>
    </row>
    <row r="44" spans="1:12" x14ac:dyDescent="0.25">
      <c r="A44" s="116"/>
      <c r="B44" s="397"/>
      <c r="C44" s="398"/>
      <c r="D44" s="399"/>
      <c r="F44" s="102"/>
      <c r="G44" s="102"/>
      <c r="H44" s="118"/>
      <c r="I44" s="131"/>
    </row>
    <row r="45" spans="1:12" x14ac:dyDescent="0.25">
      <c r="A45" s="136"/>
      <c r="B45" s="426"/>
      <c r="C45" s="427"/>
      <c r="D45" s="428"/>
      <c r="E45" s="104"/>
      <c r="F45" s="105"/>
      <c r="G45" s="102"/>
      <c r="H45" s="120"/>
      <c r="I45" s="131"/>
    </row>
    <row r="46" spans="1:12" x14ac:dyDescent="0.25">
      <c r="A46" s="379" t="s">
        <v>76</v>
      </c>
      <c r="B46" s="375"/>
      <c r="C46" s="375"/>
      <c r="D46" s="375"/>
      <c r="E46" s="375"/>
      <c r="F46" s="375"/>
      <c r="G46" s="375"/>
      <c r="H46" s="376"/>
      <c r="I46" s="137">
        <f>SUM(I37:I45)</f>
        <v>650</v>
      </c>
    </row>
    <row r="47" spans="1:12" x14ac:dyDescent="0.25">
      <c r="A47" s="385" t="s">
        <v>77</v>
      </c>
      <c r="B47" s="386"/>
      <c r="C47" s="386"/>
      <c r="D47" s="386"/>
      <c r="E47" s="386"/>
      <c r="F47" s="386"/>
      <c r="G47" s="386"/>
      <c r="H47" s="386"/>
      <c r="I47" s="387"/>
    </row>
    <row r="48" spans="1:12" x14ac:dyDescent="0.25">
      <c r="A48" s="122" t="s">
        <v>78</v>
      </c>
      <c r="B48" s="383" t="s">
        <v>79</v>
      </c>
      <c r="C48" s="429"/>
      <c r="D48" s="384"/>
      <c r="E48" s="383" t="s">
        <v>80</v>
      </c>
      <c r="F48" s="384"/>
      <c r="G48" s="138" t="s">
        <v>81</v>
      </c>
      <c r="H48" s="138" t="s">
        <v>60</v>
      </c>
      <c r="I48" s="139" t="s">
        <v>61</v>
      </c>
    </row>
    <row r="49" spans="1:12" x14ac:dyDescent="0.25">
      <c r="A49" s="127">
        <v>1</v>
      </c>
      <c r="B49" s="388" t="s">
        <v>120</v>
      </c>
      <c r="C49" s="389"/>
      <c r="D49" s="390"/>
      <c r="E49" s="408"/>
      <c r="F49" s="410"/>
      <c r="G49" s="128"/>
      <c r="H49" s="140"/>
      <c r="I49" s="131"/>
    </row>
    <row r="50" spans="1:12" x14ac:dyDescent="0.25">
      <c r="A50" s="127"/>
      <c r="B50" s="391" t="s">
        <v>180</v>
      </c>
      <c r="C50" s="392"/>
      <c r="D50" s="393"/>
      <c r="E50" s="377">
        <v>1</v>
      </c>
      <c r="F50" s="378"/>
      <c r="G50" s="128">
        <v>23.2</v>
      </c>
      <c r="H50" s="140">
        <v>5</v>
      </c>
      <c r="I50" s="131">
        <f>H50*G50</f>
        <v>116</v>
      </c>
    </row>
    <row r="51" spans="1:12" x14ac:dyDescent="0.25">
      <c r="A51" s="141"/>
      <c r="B51" s="394"/>
      <c r="C51" s="395"/>
      <c r="D51" s="396"/>
      <c r="E51" s="411"/>
      <c r="F51" s="413"/>
      <c r="G51" s="128"/>
      <c r="H51" s="140"/>
      <c r="I51" s="131"/>
    </row>
    <row r="52" spans="1:12" x14ac:dyDescent="0.25">
      <c r="A52" s="379" t="s">
        <v>82</v>
      </c>
      <c r="B52" s="375"/>
      <c r="C52" s="375"/>
      <c r="D52" s="375"/>
      <c r="E52" s="375"/>
      <c r="F52" s="375"/>
      <c r="G52" s="375"/>
      <c r="H52" s="376"/>
      <c r="I52" s="142">
        <f>SUM(I49:I51)</f>
        <v>116</v>
      </c>
    </row>
    <row r="53" spans="1:12" x14ac:dyDescent="0.25">
      <c r="A53" s="143"/>
      <c r="B53" s="144"/>
      <c r="C53" s="144"/>
      <c r="D53" s="144"/>
      <c r="E53" s="144"/>
      <c r="F53" s="145"/>
      <c r="G53" s="146"/>
      <c r="H53" s="146"/>
      <c r="I53" s="147"/>
      <c r="L53" s="99"/>
    </row>
    <row r="54" spans="1:12" x14ac:dyDescent="0.25">
      <c r="A54" s="423"/>
      <c r="B54" s="424"/>
      <c r="C54" s="424"/>
      <c r="D54" s="424"/>
      <c r="E54" s="424"/>
      <c r="F54" s="148"/>
      <c r="G54" s="425" t="s">
        <v>83</v>
      </c>
      <c r="H54" s="424"/>
      <c r="I54" s="149">
        <f>I52+I46+I34</f>
        <v>1680.664</v>
      </c>
    </row>
    <row r="55" spans="1:12" x14ac:dyDescent="0.25">
      <c r="A55" s="423"/>
      <c r="B55" s="424"/>
      <c r="C55" s="424"/>
      <c r="D55" s="424"/>
      <c r="E55" s="424"/>
      <c r="F55" s="102"/>
      <c r="G55" s="150"/>
      <c r="H55" s="151"/>
      <c r="I55" s="152"/>
    </row>
    <row r="56" spans="1:12" ht="15.75" thickBot="1" x14ac:dyDescent="0.3">
      <c r="A56" s="423"/>
      <c r="B56" s="424"/>
      <c r="C56" s="424"/>
      <c r="D56" s="424"/>
      <c r="E56" s="424"/>
      <c r="F56" s="102"/>
      <c r="G56" s="373" t="s">
        <v>126</v>
      </c>
      <c r="H56" s="374"/>
      <c r="I56" s="161">
        <f>I54+I55</f>
        <v>1680.664</v>
      </c>
    </row>
    <row r="57" spans="1:12" ht="16.5" thickTop="1" thickBot="1" x14ac:dyDescent="0.3">
      <c r="A57" s="153"/>
      <c r="B57" s="154"/>
      <c r="C57" s="430"/>
      <c r="D57" s="431"/>
      <c r="E57" s="431"/>
      <c r="F57" s="431"/>
      <c r="G57" s="155"/>
      <c r="H57" s="155"/>
      <c r="I57" s="156"/>
    </row>
    <row r="59" spans="1:12" x14ac:dyDescent="0.25">
      <c r="A59" s="99"/>
      <c r="B59" s="99"/>
    </row>
  </sheetData>
  <mergeCells count="70">
    <mergeCell ref="F11:G11"/>
    <mergeCell ref="H11:I11"/>
    <mergeCell ref="A9:E9"/>
    <mergeCell ref="F9:G9"/>
    <mergeCell ref="H9:I9"/>
    <mergeCell ref="F10:G10"/>
    <mergeCell ref="H10:I10"/>
    <mergeCell ref="A21:H21"/>
    <mergeCell ref="F12:G12"/>
    <mergeCell ref="H12:I12"/>
    <mergeCell ref="H13:I13"/>
    <mergeCell ref="F14:G14"/>
    <mergeCell ref="H14:I14"/>
    <mergeCell ref="A15:I15"/>
    <mergeCell ref="A16:I16"/>
    <mergeCell ref="B17:D17"/>
    <mergeCell ref="B18:D18"/>
    <mergeCell ref="B19:D19"/>
    <mergeCell ref="B20:D20"/>
    <mergeCell ref="A33:H33"/>
    <mergeCell ref="A22:I22"/>
    <mergeCell ref="B23:E23"/>
    <mergeCell ref="B24:E24"/>
    <mergeCell ref="B25:E25"/>
    <mergeCell ref="B26:E26"/>
    <mergeCell ref="B27:E27"/>
    <mergeCell ref="B28:E28"/>
    <mergeCell ref="B29:E29"/>
    <mergeCell ref="B30:E30"/>
    <mergeCell ref="B31:E31"/>
    <mergeCell ref="A32:H32"/>
    <mergeCell ref="A34:H34"/>
    <mergeCell ref="A35:I35"/>
    <mergeCell ref="B36:D36"/>
    <mergeCell ref="E36:F36"/>
    <mergeCell ref="B37:D37"/>
    <mergeCell ref="E37:F37"/>
    <mergeCell ref="B38:D38"/>
    <mergeCell ref="E38:F38"/>
    <mergeCell ref="B39:D39"/>
    <mergeCell ref="E39:F39"/>
    <mergeCell ref="B40:D40"/>
    <mergeCell ref="E40:F40"/>
    <mergeCell ref="B49:D49"/>
    <mergeCell ref="E49:F49"/>
    <mergeCell ref="B41:D41"/>
    <mergeCell ref="E41:F41"/>
    <mergeCell ref="B42:D42"/>
    <mergeCell ref="E42:F42"/>
    <mergeCell ref="B43:D43"/>
    <mergeCell ref="B44:D44"/>
    <mergeCell ref="B45:D45"/>
    <mergeCell ref="A46:H46"/>
    <mergeCell ref="A47:I47"/>
    <mergeCell ref="B48:D48"/>
    <mergeCell ref="E48:F48"/>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s>
  <pageMargins left="0.7" right="0.7" top="0.75" bottom="0.75" header="0.3" footer="0.3"/>
  <pageSetup scale="8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M65"/>
  <sheetViews>
    <sheetView topLeftCell="A7" workbookViewId="0">
      <selection activeCell="A45" sqref="A45"/>
    </sheetView>
  </sheetViews>
  <sheetFormatPr defaultRowHeight="15" x14ac:dyDescent="0.25"/>
  <cols>
    <col min="1" max="1" width="12" bestFit="1" customWidth="1"/>
    <col min="4" max="4" width="22"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21</v>
      </c>
      <c r="I9" s="404"/>
    </row>
    <row r="10" spans="1:13" x14ac:dyDescent="0.25">
      <c r="A10" s="101" t="s">
        <v>43</v>
      </c>
      <c r="B10" s="99"/>
      <c r="E10" s="102"/>
      <c r="F10" s="401" t="s">
        <v>44</v>
      </c>
      <c r="G10" s="402"/>
      <c r="H10" s="405">
        <v>43607</v>
      </c>
      <c r="I10" s="406"/>
    </row>
    <row r="11" spans="1:13" x14ac:dyDescent="0.25">
      <c r="A11" s="101" t="s">
        <v>45</v>
      </c>
      <c r="B11" s="99"/>
      <c r="E11" s="102"/>
      <c r="F11" s="401" t="s">
        <v>46</v>
      </c>
      <c r="G11" s="402"/>
      <c r="H11" s="407" t="s">
        <v>193</v>
      </c>
      <c r="I11" s="406"/>
    </row>
    <row r="12" spans="1:13" x14ac:dyDescent="0.25">
      <c r="A12" s="101" t="s">
        <v>47</v>
      </c>
      <c r="B12" s="99"/>
      <c r="E12" s="102"/>
      <c r="F12" s="401" t="s">
        <v>48</v>
      </c>
      <c r="G12" s="402"/>
      <c r="H12" s="407">
        <v>43065</v>
      </c>
      <c r="I12" s="406"/>
    </row>
    <row r="13" spans="1:13" x14ac:dyDescent="0.25">
      <c r="A13" s="101" t="s">
        <v>49</v>
      </c>
      <c r="B13" s="99"/>
      <c r="E13" s="102"/>
      <c r="F13" s="183" t="s">
        <v>50</v>
      </c>
      <c r="G13" s="184"/>
      <c r="H13" s="439" t="s">
        <v>84</v>
      </c>
      <c r="I13" s="440"/>
    </row>
    <row r="14" spans="1:13" x14ac:dyDescent="0.25">
      <c r="A14" s="101"/>
      <c r="B14" s="99"/>
      <c r="E14" s="102"/>
      <c r="F14" s="401" t="s">
        <v>52</v>
      </c>
      <c r="G14" s="402"/>
      <c r="H14" s="407" t="s">
        <v>53</v>
      </c>
      <c r="I14" s="406"/>
      <c r="M14" t="s">
        <v>51</v>
      </c>
    </row>
    <row r="15" spans="1:13" x14ac:dyDescent="0.25">
      <c r="A15" s="414" t="s">
        <v>192</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194</v>
      </c>
      <c r="C24" s="389"/>
      <c r="D24" s="389"/>
      <c r="E24" s="389"/>
      <c r="F24" s="389"/>
      <c r="G24" s="195">
        <v>2</v>
      </c>
      <c r="H24" s="196">
        <v>23.54</v>
      </c>
      <c r="I24" s="131">
        <f>H24*G24</f>
        <v>47.08</v>
      </c>
    </row>
    <row r="25" spans="1:11" x14ac:dyDescent="0.25">
      <c r="A25" s="127">
        <v>2</v>
      </c>
      <c r="B25" s="391" t="s">
        <v>195</v>
      </c>
      <c r="C25" s="392"/>
      <c r="D25" s="392"/>
      <c r="E25" s="392"/>
      <c r="F25" s="392"/>
      <c r="G25" s="197">
        <v>1</v>
      </c>
      <c r="H25" s="196">
        <v>20.8</v>
      </c>
      <c r="I25" s="131">
        <f>H25*G25</f>
        <v>20.8</v>
      </c>
    </row>
    <row r="26" spans="1:11" x14ac:dyDescent="0.25">
      <c r="A26" s="127">
        <v>3</v>
      </c>
      <c r="B26" s="391" t="s">
        <v>196</v>
      </c>
      <c r="C26" s="392"/>
      <c r="D26" s="392"/>
      <c r="E26" s="392"/>
      <c r="F26" s="392"/>
      <c r="G26" s="197">
        <v>2</v>
      </c>
      <c r="H26" s="198">
        <v>4</v>
      </c>
      <c r="I26" s="131">
        <f t="shared" ref="I26:I36" si="1">H26*G26</f>
        <v>8</v>
      </c>
    </row>
    <row r="27" spans="1:11" x14ac:dyDescent="0.25">
      <c r="A27" s="127">
        <v>4</v>
      </c>
      <c r="B27" s="391" t="s">
        <v>197</v>
      </c>
      <c r="C27" s="392"/>
      <c r="D27" s="392"/>
      <c r="E27" s="392"/>
      <c r="F27" s="392"/>
      <c r="G27" s="197">
        <v>1</v>
      </c>
      <c r="H27" s="198">
        <v>5.96</v>
      </c>
      <c r="I27" s="131">
        <f t="shared" si="1"/>
        <v>5.96</v>
      </c>
    </row>
    <row r="28" spans="1:11" x14ac:dyDescent="0.25">
      <c r="A28" s="127">
        <v>5</v>
      </c>
      <c r="B28" s="391" t="s">
        <v>198</v>
      </c>
      <c r="C28" s="392"/>
      <c r="D28" s="392"/>
      <c r="E28" s="392"/>
      <c r="F28" s="392"/>
      <c r="G28" s="197">
        <v>1</v>
      </c>
      <c r="H28" s="198">
        <v>3.46</v>
      </c>
      <c r="I28" s="131">
        <f t="shared" si="1"/>
        <v>3.46</v>
      </c>
    </row>
    <row r="29" spans="1:11" x14ac:dyDescent="0.25">
      <c r="A29" s="127">
        <v>6</v>
      </c>
      <c r="B29" s="441" t="s">
        <v>199</v>
      </c>
      <c r="C29" s="442"/>
      <c r="D29" s="442"/>
      <c r="E29" s="442"/>
      <c r="F29" s="442"/>
      <c r="G29" s="197">
        <v>1</v>
      </c>
      <c r="H29" s="198">
        <v>137.94999999999999</v>
      </c>
      <c r="I29" s="131">
        <f t="shared" si="1"/>
        <v>137.94999999999999</v>
      </c>
    </row>
    <row r="30" spans="1:11" x14ac:dyDescent="0.25">
      <c r="A30" s="127">
        <v>7</v>
      </c>
      <c r="B30" s="441" t="s">
        <v>200</v>
      </c>
      <c r="C30" s="442"/>
      <c r="D30" s="442"/>
      <c r="E30" s="442"/>
      <c r="F30" s="442"/>
      <c r="G30" s="197">
        <v>1</v>
      </c>
      <c r="H30" s="198">
        <v>147.83000000000001</v>
      </c>
      <c r="I30" s="131">
        <f t="shared" si="1"/>
        <v>147.83000000000001</v>
      </c>
    </row>
    <row r="31" spans="1:11" x14ac:dyDescent="0.25">
      <c r="A31" s="127">
        <v>8</v>
      </c>
      <c r="B31" s="441" t="s">
        <v>201</v>
      </c>
      <c r="C31" s="442"/>
      <c r="D31" s="442"/>
      <c r="E31" s="442"/>
      <c r="F31" s="442"/>
      <c r="G31" s="197">
        <v>4</v>
      </c>
      <c r="H31" s="198">
        <v>1.5</v>
      </c>
      <c r="I31" s="131">
        <f t="shared" si="1"/>
        <v>6</v>
      </c>
    </row>
    <row r="32" spans="1:11" x14ac:dyDescent="0.25">
      <c r="A32" s="127">
        <v>9</v>
      </c>
      <c r="B32" s="441" t="s">
        <v>202</v>
      </c>
      <c r="C32" s="442"/>
      <c r="D32" s="442"/>
      <c r="E32" s="442"/>
      <c r="F32" s="442"/>
      <c r="G32" s="197">
        <v>1</v>
      </c>
      <c r="H32" s="198">
        <v>314</v>
      </c>
      <c r="I32" s="131">
        <f t="shared" si="1"/>
        <v>314</v>
      </c>
    </row>
    <row r="33" spans="1:12" x14ac:dyDescent="0.25">
      <c r="A33" s="127">
        <v>10</v>
      </c>
      <c r="B33" s="441" t="s">
        <v>203</v>
      </c>
      <c r="C33" s="442"/>
      <c r="D33" s="442"/>
      <c r="E33" s="442"/>
      <c r="F33" s="442"/>
      <c r="G33" s="197">
        <v>1</v>
      </c>
      <c r="H33" s="198">
        <v>7.25</v>
      </c>
      <c r="I33" s="131">
        <f t="shared" si="1"/>
        <v>7.25</v>
      </c>
    </row>
    <row r="34" spans="1:12" x14ac:dyDescent="0.25">
      <c r="A34" s="127">
        <v>11</v>
      </c>
      <c r="B34" s="441" t="s">
        <v>204</v>
      </c>
      <c r="C34" s="442"/>
      <c r="D34" s="442"/>
      <c r="E34" s="442"/>
      <c r="F34" s="442"/>
      <c r="G34" s="197">
        <v>2</v>
      </c>
      <c r="H34" s="198">
        <v>23.01</v>
      </c>
      <c r="I34" s="131">
        <f t="shared" si="1"/>
        <v>46.02</v>
      </c>
    </row>
    <row r="35" spans="1:12" x14ac:dyDescent="0.25">
      <c r="A35" s="127">
        <v>12</v>
      </c>
      <c r="B35" s="441" t="s">
        <v>205</v>
      </c>
      <c r="C35" s="442"/>
      <c r="D35" s="442"/>
      <c r="E35" s="442"/>
      <c r="F35" s="442"/>
      <c r="G35" s="197">
        <v>4</v>
      </c>
      <c r="H35" s="198">
        <v>29.47</v>
      </c>
      <c r="I35" s="131">
        <f t="shared" si="1"/>
        <v>117.88</v>
      </c>
    </row>
    <row r="36" spans="1:12" x14ac:dyDescent="0.25">
      <c r="A36" s="127">
        <v>13</v>
      </c>
      <c r="B36" s="441" t="s">
        <v>206</v>
      </c>
      <c r="C36" s="442"/>
      <c r="D36" s="442"/>
      <c r="E36" s="442"/>
      <c r="F36" s="442"/>
      <c r="G36" s="197">
        <v>1</v>
      </c>
      <c r="H36" s="198">
        <v>40.98</v>
      </c>
      <c r="I36" s="131">
        <f t="shared" si="1"/>
        <v>40.98</v>
      </c>
    </row>
    <row r="37" spans="1:12" x14ac:dyDescent="0.25">
      <c r="A37" s="127">
        <v>14</v>
      </c>
      <c r="B37" s="441" t="s">
        <v>207</v>
      </c>
      <c r="C37" s="442"/>
      <c r="D37" s="442"/>
      <c r="E37" s="442"/>
      <c r="F37" s="442"/>
      <c r="G37" s="197">
        <v>2</v>
      </c>
      <c r="H37" s="198">
        <v>66.61</v>
      </c>
      <c r="I37" s="131">
        <f>H37*G37</f>
        <v>133.22</v>
      </c>
      <c r="L37" s="132"/>
    </row>
    <row r="38" spans="1:12" x14ac:dyDescent="0.25">
      <c r="A38" s="438" t="s">
        <v>143</v>
      </c>
      <c r="B38" s="375"/>
      <c r="C38" s="375"/>
      <c r="D38" s="375"/>
      <c r="E38" s="375"/>
      <c r="F38" s="375"/>
      <c r="G38" s="375"/>
      <c r="H38" s="376"/>
      <c r="I38" s="191">
        <f>SUM(I24:I37)</f>
        <v>1036.4299999999998</v>
      </c>
      <c r="L38" s="132"/>
    </row>
    <row r="39" spans="1:12" x14ac:dyDescent="0.25">
      <c r="A39" s="379" t="s">
        <v>144</v>
      </c>
      <c r="B39" s="375"/>
      <c r="C39" s="375"/>
      <c r="D39" s="375"/>
      <c r="E39" s="375"/>
      <c r="F39" s="375"/>
      <c r="G39" s="375"/>
      <c r="H39" s="376"/>
      <c r="I39" s="192">
        <f>ROUND((I38*0.15),2)</f>
        <v>155.46</v>
      </c>
      <c r="L39" s="132"/>
    </row>
    <row r="40" spans="1:12" x14ac:dyDescent="0.25">
      <c r="A40" s="379" t="s">
        <v>145</v>
      </c>
      <c r="B40" s="375"/>
      <c r="C40" s="375"/>
      <c r="D40" s="375"/>
      <c r="E40" s="375"/>
      <c r="F40" s="375"/>
      <c r="G40" s="375"/>
      <c r="H40" s="376"/>
      <c r="I40" s="133">
        <f>I38+I39</f>
        <v>1191.8899999999999</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12</v>
      </c>
      <c r="H43" s="157">
        <v>450</v>
      </c>
      <c r="I43" s="134">
        <f>SUM(G43*H43)</f>
        <v>5400</v>
      </c>
    </row>
    <row r="44" spans="1:12" x14ac:dyDescent="0.25">
      <c r="A44" s="127">
        <v>2</v>
      </c>
      <c r="B44" s="397" t="s">
        <v>72</v>
      </c>
      <c r="C44" s="398"/>
      <c r="D44" s="399"/>
      <c r="E44" s="377" t="s">
        <v>71</v>
      </c>
      <c r="F44" s="378"/>
      <c r="G44" s="128"/>
      <c r="H44" s="158">
        <v>350</v>
      </c>
      <c r="I44" s="131">
        <f t="shared" ref="I44:I48" si="2">SUM(G44*H44)</f>
        <v>0</v>
      </c>
    </row>
    <row r="45" spans="1:12" x14ac:dyDescent="0.25">
      <c r="A45" s="127">
        <v>3</v>
      </c>
      <c r="B45" s="397" t="s">
        <v>73</v>
      </c>
      <c r="C45" s="398"/>
      <c r="D45" s="399"/>
      <c r="E45" s="377" t="s">
        <v>71</v>
      </c>
      <c r="F45" s="378"/>
      <c r="G45" s="128"/>
      <c r="H45" s="158">
        <v>300</v>
      </c>
      <c r="I45" s="131">
        <f t="shared" si="2"/>
        <v>0</v>
      </c>
    </row>
    <row r="46" spans="1:12" x14ac:dyDescent="0.25">
      <c r="A46" s="127">
        <v>4</v>
      </c>
      <c r="B46" s="397" t="s">
        <v>74</v>
      </c>
      <c r="C46" s="398"/>
      <c r="D46" s="399"/>
      <c r="E46" s="377" t="s">
        <v>71</v>
      </c>
      <c r="F46" s="378"/>
      <c r="G46" s="128">
        <v>12</v>
      </c>
      <c r="H46" s="158">
        <v>200</v>
      </c>
      <c r="I46" s="131">
        <f t="shared" si="2"/>
        <v>2400</v>
      </c>
    </row>
    <row r="47" spans="1:12" x14ac:dyDescent="0.25">
      <c r="A47" s="127">
        <v>5</v>
      </c>
      <c r="B47" s="397" t="s">
        <v>75</v>
      </c>
      <c r="C47" s="398"/>
      <c r="D47" s="399"/>
      <c r="E47" s="377" t="s">
        <v>71</v>
      </c>
      <c r="F47" s="378"/>
      <c r="G47" s="128"/>
      <c r="H47" s="160">
        <v>200</v>
      </c>
      <c r="I47" s="131">
        <f t="shared" si="2"/>
        <v>0</v>
      </c>
    </row>
    <row r="48" spans="1:12" x14ac:dyDescent="0.25">
      <c r="A48" s="127">
        <v>6</v>
      </c>
      <c r="B48" s="397" t="s">
        <v>24</v>
      </c>
      <c r="C48" s="398"/>
      <c r="D48" s="399"/>
      <c r="E48" s="377" t="s">
        <v>71</v>
      </c>
      <c r="F48" s="378"/>
      <c r="G48" s="128"/>
      <c r="H48" s="160">
        <v>140</v>
      </c>
      <c r="I48" s="131">
        <f t="shared" si="2"/>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7800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217</v>
      </c>
      <c r="C55" s="389"/>
      <c r="D55" s="390"/>
      <c r="E55" s="408"/>
      <c r="F55" s="410"/>
      <c r="G55" s="128"/>
      <c r="H55" s="140"/>
      <c r="I55" s="131"/>
    </row>
    <row r="56" spans="1:12" x14ac:dyDescent="0.25">
      <c r="A56" s="127"/>
      <c r="B56" s="391" t="s">
        <v>216</v>
      </c>
      <c r="C56" s="392"/>
      <c r="D56" s="393"/>
      <c r="E56" s="377">
        <v>1</v>
      </c>
      <c r="F56" s="378"/>
      <c r="G56" s="128">
        <v>9.1999999999999993</v>
      </c>
      <c r="H56" s="140">
        <v>5</v>
      </c>
      <c r="I56" s="131">
        <f>H56*G56</f>
        <v>46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46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9037.89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9037.89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B34:F34"/>
    <mergeCell ref="B35:F35"/>
    <mergeCell ref="B36:F36"/>
    <mergeCell ref="B29:F29"/>
    <mergeCell ref="B30:F30"/>
    <mergeCell ref="B31:F31"/>
    <mergeCell ref="B32:F32"/>
    <mergeCell ref="B33:F33"/>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W65"/>
  <sheetViews>
    <sheetView topLeftCell="A1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22</v>
      </c>
      <c r="I9" s="404"/>
    </row>
    <row r="10" spans="1:13" x14ac:dyDescent="0.25">
      <c r="A10" s="101" t="s">
        <v>43</v>
      </c>
      <c r="B10" s="99"/>
      <c r="D10" s="193"/>
      <c r="E10" s="102"/>
      <c r="F10" s="401" t="s">
        <v>44</v>
      </c>
      <c r="G10" s="402"/>
      <c r="H10" s="405">
        <v>43626</v>
      </c>
      <c r="I10" s="406"/>
    </row>
    <row r="11" spans="1:13" x14ac:dyDescent="0.25">
      <c r="A11" s="101" t="s">
        <v>45</v>
      </c>
      <c r="B11" s="99"/>
      <c r="D11" s="193"/>
      <c r="E11" s="102"/>
      <c r="F11" s="401" t="s">
        <v>46</v>
      </c>
      <c r="G11" s="402"/>
      <c r="H11" s="407" t="s">
        <v>208</v>
      </c>
      <c r="I11" s="406"/>
    </row>
    <row r="12" spans="1:13" x14ac:dyDescent="0.25">
      <c r="A12" s="101" t="s">
        <v>47</v>
      </c>
      <c r="B12" s="99"/>
      <c r="D12" s="193"/>
      <c r="E12" s="102"/>
      <c r="F12" s="401" t="s">
        <v>48</v>
      </c>
      <c r="G12" s="402"/>
      <c r="H12" s="407">
        <v>47399</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209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210</v>
      </c>
      <c r="C24" s="389"/>
      <c r="D24" s="389"/>
      <c r="E24" s="389"/>
      <c r="F24" s="390"/>
      <c r="G24" s="195">
        <v>1</v>
      </c>
      <c r="H24" s="196">
        <v>300</v>
      </c>
      <c r="I24" s="131">
        <f>H24*G24</f>
        <v>300</v>
      </c>
    </row>
    <row r="25" spans="1:11" x14ac:dyDescent="0.25">
      <c r="A25" s="127">
        <v>2</v>
      </c>
      <c r="B25" s="391" t="s">
        <v>211</v>
      </c>
      <c r="C25" s="392"/>
      <c r="D25" s="392"/>
      <c r="E25" s="392"/>
      <c r="F25" s="393"/>
      <c r="G25" s="197">
        <v>1</v>
      </c>
      <c r="H25" s="196">
        <v>5936.47</v>
      </c>
      <c r="I25" s="131">
        <f>H25*G25</f>
        <v>5936.47</v>
      </c>
    </row>
    <row r="26" spans="1:11" x14ac:dyDescent="0.25">
      <c r="A26" s="127">
        <v>3</v>
      </c>
      <c r="B26" s="391" t="s">
        <v>212</v>
      </c>
      <c r="C26" s="392"/>
      <c r="D26" s="392"/>
      <c r="E26" s="392"/>
      <c r="F26" s="393"/>
      <c r="G26" s="197">
        <v>1</v>
      </c>
      <c r="H26" s="199">
        <v>2250</v>
      </c>
      <c r="I26" s="131">
        <f t="shared" ref="I26:I28" si="1">H26*G26</f>
        <v>2250</v>
      </c>
    </row>
    <row r="27" spans="1:11" x14ac:dyDescent="0.25">
      <c r="A27" s="127">
        <v>4</v>
      </c>
      <c r="B27" s="391" t="s">
        <v>213</v>
      </c>
      <c r="C27" s="392"/>
      <c r="D27" s="392"/>
      <c r="E27" s="392"/>
      <c r="F27" s="393"/>
      <c r="G27" s="197">
        <v>1</v>
      </c>
      <c r="H27" s="198">
        <v>2850</v>
      </c>
      <c r="I27" s="131">
        <f t="shared" si="1"/>
        <v>2850</v>
      </c>
    </row>
    <row r="28" spans="1:11" x14ac:dyDescent="0.25">
      <c r="A28" s="127">
        <v>5</v>
      </c>
      <c r="B28" s="391" t="s">
        <v>214</v>
      </c>
      <c r="C28" s="392"/>
      <c r="D28" s="392"/>
      <c r="E28" s="392"/>
      <c r="F28" s="393"/>
      <c r="G28" s="197">
        <v>1</v>
      </c>
      <c r="H28" s="198">
        <v>4840</v>
      </c>
      <c r="I28" s="131">
        <f t="shared" si="1"/>
        <v>4840</v>
      </c>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23" x14ac:dyDescent="0.25">
      <c r="A33" s="127"/>
      <c r="B33" s="441"/>
      <c r="C33" s="442"/>
      <c r="D33" s="442"/>
      <c r="E33" s="442"/>
      <c r="F33" s="442"/>
      <c r="G33" s="197"/>
      <c r="H33" s="198"/>
      <c r="I33" s="131"/>
    </row>
    <row r="34" spans="1:23" x14ac:dyDescent="0.25">
      <c r="A34" s="127"/>
      <c r="B34" s="441"/>
      <c r="C34" s="442"/>
      <c r="D34" s="442"/>
      <c r="E34" s="442"/>
      <c r="F34" s="442"/>
      <c r="G34" s="197"/>
      <c r="H34" s="198"/>
      <c r="I34" s="131"/>
    </row>
    <row r="35" spans="1:23" x14ac:dyDescent="0.25">
      <c r="A35" s="127"/>
      <c r="B35" s="441"/>
      <c r="C35" s="442"/>
      <c r="D35" s="442"/>
      <c r="E35" s="442"/>
      <c r="F35" s="442"/>
      <c r="G35" s="197"/>
      <c r="H35" s="198"/>
      <c r="I35" s="131"/>
    </row>
    <row r="36" spans="1:23" x14ac:dyDescent="0.25">
      <c r="A36" s="127"/>
      <c r="B36" s="441"/>
      <c r="C36" s="442"/>
      <c r="D36" s="442"/>
      <c r="E36" s="442"/>
      <c r="F36" s="442"/>
      <c r="G36" s="197"/>
      <c r="H36" s="198"/>
      <c r="I36" s="131"/>
    </row>
    <row r="37" spans="1:23" x14ac:dyDescent="0.25">
      <c r="A37" s="127"/>
      <c r="B37" s="441"/>
      <c r="C37" s="442"/>
      <c r="D37" s="442"/>
      <c r="E37" s="442"/>
      <c r="F37" s="442"/>
      <c r="G37" s="197"/>
      <c r="H37" s="198"/>
      <c r="I37" s="131"/>
      <c r="L37" s="203"/>
      <c r="M37" s="193"/>
      <c r="N37" s="193"/>
      <c r="O37" s="193"/>
      <c r="P37" s="193"/>
      <c r="Q37" s="193"/>
      <c r="R37" s="193"/>
      <c r="S37" s="193"/>
      <c r="T37" s="193"/>
      <c r="U37" s="193"/>
      <c r="V37" s="193"/>
      <c r="W37" s="193"/>
    </row>
    <row r="38" spans="1:23" x14ac:dyDescent="0.25">
      <c r="A38" s="438" t="s">
        <v>143</v>
      </c>
      <c r="B38" s="375"/>
      <c r="C38" s="375"/>
      <c r="D38" s="375"/>
      <c r="E38" s="375"/>
      <c r="F38" s="375"/>
      <c r="G38" s="375"/>
      <c r="H38" s="376"/>
      <c r="I38" s="191">
        <f>SUM(I24:I37)</f>
        <v>16176.470000000001</v>
      </c>
      <c r="L38" s="203"/>
      <c r="M38" s="193"/>
      <c r="N38" s="193"/>
      <c r="O38" s="193"/>
      <c r="P38" s="193"/>
      <c r="Q38" s="193"/>
      <c r="R38" s="193"/>
      <c r="S38" s="193"/>
      <c r="T38" s="193"/>
      <c r="U38" s="193"/>
      <c r="V38" s="193"/>
      <c r="W38" s="193"/>
    </row>
    <row r="39" spans="1:23" x14ac:dyDescent="0.25">
      <c r="A39" s="379" t="s">
        <v>144</v>
      </c>
      <c r="B39" s="375"/>
      <c r="C39" s="375"/>
      <c r="D39" s="375"/>
      <c r="E39" s="375"/>
      <c r="F39" s="375"/>
      <c r="G39" s="375"/>
      <c r="H39" s="376"/>
      <c r="I39" s="192">
        <f>ROUND((I38*0.15),2)</f>
        <v>2426.4699999999998</v>
      </c>
      <c r="L39" s="203"/>
      <c r="M39" s="193"/>
      <c r="N39" s="193"/>
      <c r="O39" s="193"/>
      <c r="P39" s="193"/>
      <c r="Q39" s="193"/>
      <c r="R39" s="193"/>
      <c r="S39" s="193"/>
      <c r="T39" s="193"/>
      <c r="U39" s="193"/>
      <c r="V39" s="193"/>
      <c r="W39" s="193"/>
    </row>
    <row r="40" spans="1:23" x14ac:dyDescent="0.25">
      <c r="A40" s="379" t="s">
        <v>145</v>
      </c>
      <c r="B40" s="375"/>
      <c r="C40" s="375"/>
      <c r="D40" s="375"/>
      <c r="E40" s="375"/>
      <c r="F40" s="375"/>
      <c r="G40" s="375"/>
      <c r="H40" s="376"/>
      <c r="I40" s="133">
        <f>I38+I39</f>
        <v>18602.940000000002</v>
      </c>
      <c r="L40" s="193"/>
      <c r="M40" s="193"/>
      <c r="N40" s="193"/>
      <c r="O40" s="193"/>
      <c r="P40" s="193"/>
      <c r="Q40" s="193"/>
      <c r="R40" s="193"/>
      <c r="S40" s="193"/>
      <c r="T40" s="193"/>
      <c r="U40" s="193"/>
      <c r="V40" s="193"/>
      <c r="W40" s="193"/>
    </row>
    <row r="41" spans="1:23" x14ac:dyDescent="0.25">
      <c r="A41" s="385" t="s">
        <v>67</v>
      </c>
      <c r="B41" s="386"/>
      <c r="C41" s="386"/>
      <c r="D41" s="386"/>
      <c r="E41" s="386"/>
      <c r="F41" s="386"/>
      <c r="G41" s="386"/>
      <c r="H41" s="386"/>
      <c r="I41" s="387"/>
      <c r="L41" s="193"/>
      <c r="M41" s="193"/>
      <c r="N41" s="193"/>
      <c r="O41" s="193"/>
      <c r="P41" s="193"/>
      <c r="Q41" s="193"/>
      <c r="R41" s="193"/>
      <c r="S41" s="193"/>
      <c r="T41" s="193"/>
      <c r="U41" s="193"/>
      <c r="V41" s="193"/>
      <c r="W41" s="193"/>
    </row>
    <row r="42" spans="1:23" x14ac:dyDescent="0.25">
      <c r="A42" s="122" t="s">
        <v>68</v>
      </c>
      <c r="B42" s="383" t="s">
        <v>69</v>
      </c>
      <c r="C42" s="429"/>
      <c r="D42" s="384"/>
      <c r="E42" s="383" t="s">
        <v>57</v>
      </c>
      <c r="F42" s="384"/>
      <c r="G42" s="124" t="s">
        <v>59</v>
      </c>
      <c r="H42" s="125" t="s">
        <v>60</v>
      </c>
      <c r="I42" s="126" t="s">
        <v>61</v>
      </c>
      <c r="L42" s="193"/>
      <c r="M42" s="193"/>
      <c r="N42" s="193"/>
      <c r="O42" s="193"/>
      <c r="P42" s="193"/>
      <c r="Q42" s="193"/>
      <c r="R42" s="193"/>
      <c r="S42" s="193"/>
      <c r="T42" s="193"/>
      <c r="U42" s="193"/>
      <c r="V42" s="193"/>
      <c r="W42" s="193"/>
    </row>
    <row r="43" spans="1:23" x14ac:dyDescent="0.25">
      <c r="A43" s="127">
        <v>1</v>
      </c>
      <c r="B43" s="420" t="s">
        <v>70</v>
      </c>
      <c r="C43" s="421"/>
      <c r="D43" s="422"/>
      <c r="E43" s="408" t="s">
        <v>71</v>
      </c>
      <c r="F43" s="410"/>
      <c r="G43" s="159">
        <v>69</v>
      </c>
      <c r="H43" s="157">
        <v>450</v>
      </c>
      <c r="I43" s="134">
        <f>SUM(G43*H43)</f>
        <v>31050</v>
      </c>
      <c r="L43" s="193"/>
      <c r="M43" s="193"/>
      <c r="N43" s="193"/>
      <c r="O43" s="193"/>
      <c r="P43" s="193"/>
      <c r="Q43" s="193"/>
      <c r="R43" s="193"/>
      <c r="S43" s="193"/>
      <c r="T43" s="193"/>
      <c r="U43" s="193"/>
      <c r="V43" s="193"/>
      <c r="W43" s="193"/>
    </row>
    <row r="44" spans="1:23" x14ac:dyDescent="0.25">
      <c r="A44" s="127">
        <v>2</v>
      </c>
      <c r="B44" s="397" t="s">
        <v>72</v>
      </c>
      <c r="C44" s="398"/>
      <c r="D44" s="399"/>
      <c r="E44" s="377" t="s">
        <v>71</v>
      </c>
      <c r="F44" s="378"/>
      <c r="G44" s="128"/>
      <c r="H44" s="158">
        <v>350</v>
      </c>
      <c r="I44" s="131">
        <f t="shared" ref="I44:I48" si="2">SUM(G44*H44)</f>
        <v>0</v>
      </c>
      <c r="L44" s="193"/>
      <c r="M44" s="193"/>
      <c r="N44" s="193"/>
      <c r="O44" s="193"/>
      <c r="P44" s="193"/>
      <c r="Q44" s="193"/>
      <c r="R44" s="193"/>
      <c r="S44" s="193"/>
      <c r="T44" s="193"/>
      <c r="U44" s="193"/>
      <c r="V44" s="193"/>
      <c r="W44" s="193"/>
    </row>
    <row r="45" spans="1:23" x14ac:dyDescent="0.25">
      <c r="A45" s="127">
        <v>3</v>
      </c>
      <c r="B45" s="397" t="s">
        <v>73</v>
      </c>
      <c r="C45" s="398"/>
      <c r="D45" s="399"/>
      <c r="E45" s="377" t="s">
        <v>71</v>
      </c>
      <c r="F45" s="378"/>
      <c r="G45" s="128"/>
      <c r="H45" s="158">
        <v>300</v>
      </c>
      <c r="I45" s="131">
        <f t="shared" si="2"/>
        <v>0</v>
      </c>
      <c r="L45" s="193"/>
      <c r="M45" s="193"/>
      <c r="N45" s="193"/>
      <c r="O45" s="193"/>
      <c r="P45" s="193"/>
      <c r="Q45" s="193"/>
      <c r="R45" s="193"/>
      <c r="S45" s="193"/>
      <c r="T45" s="193"/>
      <c r="U45" s="193"/>
      <c r="V45" s="193"/>
      <c r="W45" s="193"/>
    </row>
    <row r="46" spans="1:23" x14ac:dyDescent="0.25">
      <c r="A46" s="127">
        <v>4</v>
      </c>
      <c r="B46" s="397" t="s">
        <v>74</v>
      </c>
      <c r="C46" s="398"/>
      <c r="D46" s="399"/>
      <c r="E46" s="377" t="s">
        <v>71</v>
      </c>
      <c r="F46" s="378"/>
      <c r="G46" s="128">
        <v>69</v>
      </c>
      <c r="H46" s="158">
        <v>200</v>
      </c>
      <c r="I46" s="131">
        <f t="shared" si="2"/>
        <v>13800</v>
      </c>
      <c r="L46" s="193"/>
      <c r="M46" s="193"/>
      <c r="N46" s="193"/>
      <c r="O46" s="193"/>
      <c r="P46" s="193"/>
      <c r="Q46" s="193"/>
      <c r="R46" s="193"/>
      <c r="S46" s="193"/>
      <c r="T46" s="193"/>
      <c r="U46" s="193"/>
      <c r="V46" s="193"/>
      <c r="W46" s="193"/>
    </row>
    <row r="47" spans="1:23" x14ac:dyDescent="0.25">
      <c r="A47" s="127">
        <v>5</v>
      </c>
      <c r="B47" s="397" t="s">
        <v>75</v>
      </c>
      <c r="C47" s="398"/>
      <c r="D47" s="399"/>
      <c r="E47" s="377" t="s">
        <v>71</v>
      </c>
      <c r="F47" s="378"/>
      <c r="G47" s="128"/>
      <c r="H47" s="160">
        <v>200</v>
      </c>
      <c r="I47" s="131">
        <f t="shared" si="2"/>
        <v>0</v>
      </c>
      <c r="L47" s="193"/>
      <c r="M47" s="193"/>
      <c r="N47" s="193"/>
      <c r="O47" s="193"/>
      <c r="P47" s="193"/>
      <c r="Q47" s="193"/>
      <c r="R47" s="193"/>
      <c r="S47" s="193"/>
      <c r="T47" s="193"/>
      <c r="U47" s="193"/>
      <c r="V47" s="193"/>
      <c r="W47" s="193"/>
    </row>
    <row r="48" spans="1:23" x14ac:dyDescent="0.25">
      <c r="A48" s="127">
        <v>6</v>
      </c>
      <c r="B48" s="397" t="s">
        <v>24</v>
      </c>
      <c r="C48" s="398"/>
      <c r="D48" s="399"/>
      <c r="E48" s="377" t="s">
        <v>71</v>
      </c>
      <c r="F48" s="378"/>
      <c r="G48" s="128"/>
      <c r="H48" s="160">
        <v>140</v>
      </c>
      <c r="I48" s="131">
        <f t="shared" si="2"/>
        <v>0</v>
      </c>
      <c r="L48" s="193"/>
      <c r="M48" s="193"/>
      <c r="N48" s="193"/>
      <c r="O48" s="193"/>
      <c r="P48" s="193"/>
      <c r="Q48" s="193"/>
      <c r="R48" s="193"/>
      <c r="S48" s="193"/>
      <c r="T48" s="193"/>
      <c r="U48" s="193"/>
      <c r="V48" s="193"/>
      <c r="W48" s="193"/>
    </row>
    <row r="49" spans="1:23" x14ac:dyDescent="0.25">
      <c r="A49" s="127"/>
      <c r="B49" s="397"/>
      <c r="C49" s="398"/>
      <c r="D49" s="399"/>
      <c r="E49" s="135"/>
      <c r="F49" s="102"/>
      <c r="G49" s="102"/>
      <c r="H49" s="118"/>
      <c r="I49" s="131"/>
      <c r="L49" s="193"/>
      <c r="M49" s="193"/>
      <c r="N49" s="193"/>
      <c r="O49" s="193"/>
      <c r="P49" s="193"/>
      <c r="Q49" s="193"/>
      <c r="R49" s="193"/>
      <c r="S49" s="193"/>
      <c r="T49" s="193"/>
      <c r="U49" s="193"/>
      <c r="V49" s="193"/>
      <c r="W49" s="193"/>
    </row>
    <row r="50" spans="1:23" x14ac:dyDescent="0.25">
      <c r="A50" s="116"/>
      <c r="B50" s="397"/>
      <c r="C50" s="398"/>
      <c r="D50" s="399"/>
      <c r="F50" s="102"/>
      <c r="G50" s="102"/>
      <c r="H50" s="118"/>
      <c r="I50" s="131"/>
      <c r="L50" s="193"/>
      <c r="M50" s="193"/>
      <c r="N50" s="193"/>
      <c r="O50" s="193"/>
      <c r="P50" s="193"/>
      <c r="Q50" s="193"/>
      <c r="R50" s="193"/>
      <c r="S50" s="193"/>
      <c r="T50" s="193"/>
      <c r="U50" s="193"/>
      <c r="V50" s="193"/>
      <c r="W50" s="193"/>
    </row>
    <row r="51" spans="1:23" x14ac:dyDescent="0.25">
      <c r="A51" s="136"/>
      <c r="B51" s="426"/>
      <c r="C51" s="427"/>
      <c r="D51" s="428"/>
      <c r="E51" s="104"/>
      <c r="F51" s="105"/>
      <c r="G51" s="102"/>
      <c r="H51" s="120"/>
      <c r="I51" s="131"/>
      <c r="L51" s="193"/>
      <c r="M51" s="193"/>
      <c r="N51" s="193"/>
      <c r="O51" s="193"/>
      <c r="P51" s="193"/>
      <c r="Q51" s="193"/>
      <c r="R51" s="193"/>
      <c r="S51" s="193"/>
      <c r="T51" s="193"/>
      <c r="U51" s="193"/>
      <c r="V51" s="193"/>
      <c r="W51" s="193"/>
    </row>
    <row r="52" spans="1:23" x14ac:dyDescent="0.25">
      <c r="A52" s="379" t="s">
        <v>76</v>
      </c>
      <c r="B52" s="375"/>
      <c r="C52" s="375"/>
      <c r="D52" s="375"/>
      <c r="E52" s="375"/>
      <c r="F52" s="375"/>
      <c r="G52" s="375"/>
      <c r="H52" s="376"/>
      <c r="I52" s="137">
        <f>SUM(I43:I51)</f>
        <v>44850</v>
      </c>
      <c r="L52" s="193"/>
      <c r="M52" s="193"/>
      <c r="N52" s="193"/>
      <c r="O52" s="193"/>
      <c r="P52" s="193"/>
      <c r="Q52" s="193"/>
      <c r="R52" s="193"/>
      <c r="S52" s="193"/>
      <c r="T52" s="193"/>
      <c r="U52" s="193"/>
      <c r="V52" s="193"/>
      <c r="W52" s="193"/>
    </row>
    <row r="53" spans="1:23" x14ac:dyDescent="0.25">
      <c r="A53" s="385" t="s">
        <v>77</v>
      </c>
      <c r="B53" s="386"/>
      <c r="C53" s="386"/>
      <c r="D53" s="386"/>
      <c r="E53" s="386"/>
      <c r="F53" s="386"/>
      <c r="G53" s="386"/>
      <c r="H53" s="386"/>
      <c r="I53" s="387"/>
      <c r="L53" s="193"/>
      <c r="M53" s="193"/>
      <c r="N53" s="193"/>
      <c r="O53" s="193"/>
      <c r="P53" s="193"/>
      <c r="Q53" s="193"/>
      <c r="R53" s="193"/>
      <c r="S53" s="193"/>
      <c r="T53" s="193"/>
      <c r="U53" s="193"/>
      <c r="V53" s="193"/>
      <c r="W53" s="193"/>
    </row>
    <row r="54" spans="1:23" x14ac:dyDescent="0.25">
      <c r="A54" s="122" t="s">
        <v>78</v>
      </c>
      <c r="B54" s="383" t="s">
        <v>79</v>
      </c>
      <c r="C54" s="429"/>
      <c r="D54" s="384"/>
      <c r="E54" s="383" t="s">
        <v>80</v>
      </c>
      <c r="F54" s="384"/>
      <c r="G54" s="138" t="s">
        <v>81</v>
      </c>
      <c r="H54" s="138" t="s">
        <v>60</v>
      </c>
      <c r="I54" s="139" t="s">
        <v>61</v>
      </c>
      <c r="L54" s="193"/>
      <c r="M54" s="193"/>
      <c r="N54" s="193"/>
      <c r="O54" s="193"/>
      <c r="P54" s="193"/>
      <c r="Q54" s="193"/>
      <c r="R54" s="193"/>
      <c r="S54" s="193"/>
      <c r="T54" s="193"/>
      <c r="U54" s="193"/>
      <c r="V54" s="193"/>
      <c r="W54" s="193"/>
    </row>
    <row r="55" spans="1:23" x14ac:dyDescent="0.25">
      <c r="A55" s="127">
        <v>1</v>
      </c>
      <c r="B55" s="388" t="s">
        <v>218</v>
      </c>
      <c r="C55" s="389"/>
      <c r="D55" s="390"/>
      <c r="E55" s="408"/>
      <c r="F55" s="410"/>
      <c r="G55" s="128"/>
      <c r="H55" s="140"/>
      <c r="I55" s="131"/>
      <c r="L55" s="193"/>
      <c r="M55" s="193"/>
      <c r="N55" s="193"/>
      <c r="O55" s="193"/>
      <c r="P55" s="193"/>
      <c r="Q55" s="193"/>
      <c r="R55" s="193"/>
      <c r="S55" s="193"/>
      <c r="T55" s="193"/>
      <c r="U55" s="193"/>
      <c r="V55" s="193"/>
      <c r="W55" s="193"/>
    </row>
    <row r="56" spans="1:23" x14ac:dyDescent="0.25">
      <c r="A56" s="127"/>
      <c r="B56" s="391" t="s">
        <v>215</v>
      </c>
      <c r="C56" s="392"/>
      <c r="D56" s="393"/>
      <c r="E56" s="377">
        <v>6</v>
      </c>
      <c r="F56" s="378"/>
      <c r="G56" s="221">
        <v>61.2</v>
      </c>
      <c r="H56" s="140">
        <v>5</v>
      </c>
      <c r="I56" s="131">
        <f>H56*G56</f>
        <v>306</v>
      </c>
      <c r="L56" s="193"/>
      <c r="M56" s="193"/>
      <c r="N56" s="193"/>
      <c r="O56" s="193"/>
      <c r="P56" s="193"/>
      <c r="Q56" s="193"/>
      <c r="R56" s="193"/>
      <c r="S56" s="193"/>
      <c r="T56" s="193"/>
      <c r="U56" s="193"/>
      <c r="V56" s="193"/>
      <c r="W56" s="193"/>
    </row>
    <row r="57" spans="1:23" x14ac:dyDescent="0.25">
      <c r="A57" s="141"/>
      <c r="B57" s="394"/>
      <c r="C57" s="395"/>
      <c r="D57" s="396"/>
      <c r="E57" s="411"/>
      <c r="F57" s="413"/>
      <c r="G57" s="128"/>
      <c r="H57" s="140"/>
      <c r="I57" s="131"/>
      <c r="L57" s="193"/>
      <c r="M57" s="193"/>
      <c r="N57" s="193"/>
      <c r="O57" s="193"/>
      <c r="P57" s="193"/>
      <c r="Q57" s="193"/>
      <c r="R57" s="193"/>
      <c r="S57" s="193"/>
      <c r="T57" s="193"/>
      <c r="U57" s="193"/>
      <c r="V57" s="193"/>
      <c r="W57" s="193"/>
    </row>
    <row r="58" spans="1:23" x14ac:dyDescent="0.25">
      <c r="A58" s="379" t="s">
        <v>82</v>
      </c>
      <c r="B58" s="375"/>
      <c r="C58" s="375"/>
      <c r="D58" s="375"/>
      <c r="E58" s="375"/>
      <c r="F58" s="375"/>
      <c r="G58" s="375"/>
      <c r="H58" s="376"/>
      <c r="I58" s="142">
        <f>SUM(I55:I57)</f>
        <v>306</v>
      </c>
      <c r="L58" s="193"/>
      <c r="M58" s="193"/>
      <c r="N58" s="193"/>
      <c r="O58" s="193"/>
      <c r="P58" s="193"/>
      <c r="Q58" s="193"/>
      <c r="R58" s="193"/>
      <c r="S58" s="193"/>
      <c r="T58" s="193"/>
      <c r="U58" s="193"/>
      <c r="V58" s="193"/>
      <c r="W58" s="193"/>
    </row>
    <row r="59" spans="1:23" x14ac:dyDescent="0.25">
      <c r="A59" s="143"/>
      <c r="B59" s="144"/>
      <c r="C59" s="144"/>
      <c r="D59" s="144"/>
      <c r="E59" s="144"/>
      <c r="F59" s="145"/>
      <c r="G59" s="146"/>
      <c r="H59" s="146"/>
      <c r="I59" s="147"/>
      <c r="L59" s="204"/>
      <c r="M59" s="193"/>
      <c r="N59" s="193"/>
      <c r="O59" s="193"/>
      <c r="P59" s="193"/>
      <c r="Q59" s="193"/>
      <c r="R59" s="193"/>
      <c r="S59" s="193"/>
      <c r="T59" s="193"/>
      <c r="U59" s="193"/>
      <c r="V59" s="193"/>
      <c r="W59" s="193"/>
    </row>
    <row r="60" spans="1:23" x14ac:dyDescent="0.25">
      <c r="A60" s="423"/>
      <c r="B60" s="424"/>
      <c r="C60" s="424"/>
      <c r="D60" s="424"/>
      <c r="E60" s="424"/>
      <c r="F60" s="148"/>
      <c r="G60" s="425" t="s">
        <v>83</v>
      </c>
      <c r="H60" s="424"/>
      <c r="I60" s="149">
        <f>I58+I52+I40</f>
        <v>63758.94</v>
      </c>
      <c r="L60" s="193"/>
      <c r="M60" s="193"/>
      <c r="N60" s="193"/>
      <c r="O60" s="193"/>
      <c r="P60" s="193"/>
      <c r="Q60" s="193"/>
      <c r="R60" s="193"/>
      <c r="S60" s="193"/>
      <c r="T60" s="193"/>
      <c r="U60" s="193"/>
      <c r="V60" s="193"/>
      <c r="W60" s="193"/>
    </row>
    <row r="61" spans="1:23" x14ac:dyDescent="0.25">
      <c r="A61" s="423"/>
      <c r="B61" s="424"/>
      <c r="C61" s="424"/>
      <c r="D61" s="424"/>
      <c r="E61" s="424"/>
      <c r="F61" s="102"/>
      <c r="G61" s="150"/>
      <c r="H61" s="151"/>
      <c r="I61" s="152"/>
      <c r="L61" s="193"/>
      <c r="M61" s="193"/>
      <c r="N61" s="193"/>
      <c r="O61" s="193"/>
      <c r="P61" s="193"/>
      <c r="Q61" s="193"/>
      <c r="R61" s="193"/>
      <c r="S61" s="193"/>
      <c r="T61" s="193"/>
      <c r="U61" s="193"/>
      <c r="V61" s="193"/>
      <c r="W61" s="193"/>
    </row>
    <row r="62" spans="1:23" ht="15.75" thickBot="1" x14ac:dyDescent="0.3">
      <c r="A62" s="423"/>
      <c r="B62" s="424"/>
      <c r="C62" s="424"/>
      <c r="D62" s="424"/>
      <c r="E62" s="424"/>
      <c r="F62" s="102"/>
      <c r="G62" s="373" t="s">
        <v>126</v>
      </c>
      <c r="H62" s="374"/>
      <c r="I62" s="161">
        <f>I60+I61</f>
        <v>63758.94</v>
      </c>
      <c r="L62" s="193"/>
      <c r="M62" s="193"/>
      <c r="N62" s="193"/>
      <c r="O62" s="193"/>
      <c r="P62" s="193"/>
      <c r="Q62" s="193"/>
      <c r="R62" s="193"/>
      <c r="S62" s="193"/>
      <c r="T62" s="193"/>
      <c r="U62" s="193"/>
      <c r="V62" s="193"/>
      <c r="W62" s="193"/>
    </row>
    <row r="63" spans="1:23" ht="16.5" thickTop="1" thickBot="1" x14ac:dyDescent="0.3">
      <c r="A63" s="153"/>
      <c r="B63" s="154"/>
      <c r="C63" s="430"/>
      <c r="D63" s="431"/>
      <c r="E63" s="431"/>
      <c r="F63" s="431"/>
      <c r="G63" s="155"/>
      <c r="H63" s="155"/>
      <c r="I63" s="156"/>
      <c r="L63" s="193"/>
      <c r="M63" s="193"/>
      <c r="N63" s="193"/>
      <c r="O63" s="193"/>
      <c r="P63" s="193"/>
      <c r="Q63" s="193"/>
      <c r="R63" s="193"/>
      <c r="S63" s="193"/>
      <c r="T63" s="193"/>
      <c r="U63" s="193"/>
      <c r="V63" s="193"/>
      <c r="W63" s="193"/>
    </row>
    <row r="64" spans="1:23" x14ac:dyDescent="0.25">
      <c r="L64" s="193"/>
      <c r="M64" s="193"/>
      <c r="N64" s="193"/>
      <c r="O64" s="193"/>
      <c r="P64" s="193"/>
      <c r="Q64" s="193"/>
      <c r="R64" s="193"/>
      <c r="S64" s="193"/>
      <c r="T64" s="193"/>
      <c r="U64" s="193"/>
      <c r="V64" s="193"/>
      <c r="W64" s="193"/>
    </row>
    <row r="65" spans="1:23" x14ac:dyDescent="0.25">
      <c r="A65" s="99"/>
      <c r="B65" s="99"/>
      <c r="L65" s="193"/>
      <c r="M65" s="193"/>
      <c r="N65" s="193"/>
      <c r="O65" s="193"/>
      <c r="P65" s="193"/>
      <c r="Q65" s="193"/>
      <c r="R65" s="193"/>
      <c r="S65" s="193"/>
      <c r="T65" s="193"/>
      <c r="U65" s="193"/>
      <c r="V65" s="193"/>
      <c r="W65" s="19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M65"/>
  <sheetViews>
    <sheetView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23</v>
      </c>
      <c r="I9" s="404"/>
    </row>
    <row r="10" spans="1:13" x14ac:dyDescent="0.25">
      <c r="A10" s="101" t="s">
        <v>43</v>
      </c>
      <c r="B10" s="99"/>
      <c r="D10" s="193"/>
      <c r="E10" s="102"/>
      <c r="F10" s="401" t="s">
        <v>44</v>
      </c>
      <c r="G10" s="402"/>
      <c r="H10" s="405">
        <v>43627</v>
      </c>
      <c r="I10" s="406"/>
    </row>
    <row r="11" spans="1:13" x14ac:dyDescent="0.25">
      <c r="A11" s="101" t="s">
        <v>45</v>
      </c>
      <c r="B11" s="99"/>
      <c r="D11" s="193"/>
      <c r="E11" s="102"/>
      <c r="F11" s="401" t="s">
        <v>46</v>
      </c>
      <c r="G11" s="402"/>
      <c r="H11" s="407" t="s">
        <v>219</v>
      </c>
      <c r="I11" s="406"/>
    </row>
    <row r="12" spans="1:13" x14ac:dyDescent="0.25">
      <c r="A12" s="101" t="s">
        <v>47</v>
      </c>
      <c r="B12" s="99"/>
      <c r="D12" s="193"/>
      <c r="E12" s="102"/>
      <c r="F12" s="401" t="s">
        <v>48</v>
      </c>
      <c r="G12" s="402"/>
      <c r="H12" s="407">
        <v>47510</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220</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222</v>
      </c>
      <c r="C24" s="389"/>
      <c r="D24" s="389"/>
      <c r="E24" s="389"/>
      <c r="F24" s="390"/>
      <c r="G24" s="200">
        <v>1</v>
      </c>
      <c r="H24" s="190">
        <v>182.56</v>
      </c>
      <c r="I24" s="131">
        <f>H24*G24</f>
        <v>182.56</v>
      </c>
    </row>
    <row r="25" spans="1:11" x14ac:dyDescent="0.25">
      <c r="A25" s="127">
        <v>2</v>
      </c>
      <c r="B25" s="391" t="s">
        <v>223</v>
      </c>
      <c r="C25" s="392"/>
      <c r="D25" s="392"/>
      <c r="E25" s="392"/>
      <c r="F25" s="393"/>
      <c r="G25" s="197">
        <v>1</v>
      </c>
      <c r="H25" s="190">
        <v>227.5</v>
      </c>
      <c r="I25" s="131">
        <f>H25*G25</f>
        <v>227.5</v>
      </c>
    </row>
    <row r="26" spans="1:11" x14ac:dyDescent="0.25">
      <c r="A26" s="127">
        <v>3</v>
      </c>
      <c r="B26" s="391" t="s">
        <v>224</v>
      </c>
      <c r="C26" s="392"/>
      <c r="D26" s="392"/>
      <c r="E26" s="392"/>
      <c r="F26" s="393"/>
      <c r="G26" s="201">
        <v>2</v>
      </c>
      <c r="H26" s="130">
        <v>1504.35</v>
      </c>
      <c r="I26" s="131">
        <f t="shared" ref="I26:I28" si="1">H26*G26</f>
        <v>3008.7</v>
      </c>
    </row>
    <row r="27" spans="1:11" x14ac:dyDescent="0.25">
      <c r="A27" s="127">
        <v>4</v>
      </c>
      <c r="B27" s="391" t="s">
        <v>225</v>
      </c>
      <c r="C27" s="392"/>
      <c r="D27" s="392"/>
      <c r="E27" s="392"/>
      <c r="F27" s="393"/>
      <c r="G27" s="201">
        <v>1</v>
      </c>
      <c r="H27" s="130">
        <v>418</v>
      </c>
      <c r="I27" s="131">
        <f t="shared" si="1"/>
        <v>418</v>
      </c>
    </row>
    <row r="28" spans="1:11" x14ac:dyDescent="0.25">
      <c r="A28" s="127"/>
      <c r="B28" s="391"/>
      <c r="C28" s="392"/>
      <c r="D28" s="392"/>
      <c r="E28" s="392"/>
      <c r="F28" s="393"/>
      <c r="G28" s="197"/>
      <c r="H28" s="198"/>
      <c r="I28" s="131">
        <f t="shared" si="1"/>
        <v>0</v>
      </c>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3836.7599999999998</v>
      </c>
      <c r="L38" s="132"/>
    </row>
    <row r="39" spans="1:12" x14ac:dyDescent="0.25">
      <c r="A39" s="379" t="s">
        <v>144</v>
      </c>
      <c r="B39" s="375"/>
      <c r="C39" s="375"/>
      <c r="D39" s="375"/>
      <c r="E39" s="375"/>
      <c r="F39" s="375"/>
      <c r="G39" s="375"/>
      <c r="H39" s="376"/>
      <c r="I39" s="192">
        <f>ROUND((I38*0.15),2)</f>
        <v>575.51</v>
      </c>
      <c r="L39" s="132"/>
    </row>
    <row r="40" spans="1:12" x14ac:dyDescent="0.25">
      <c r="A40" s="379" t="s">
        <v>145</v>
      </c>
      <c r="B40" s="375"/>
      <c r="C40" s="375"/>
      <c r="D40" s="375"/>
      <c r="E40" s="375"/>
      <c r="F40" s="375"/>
      <c r="G40" s="375"/>
      <c r="H40" s="376"/>
      <c r="I40" s="133">
        <f>I38+I39</f>
        <v>4412.2699999999995</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4</v>
      </c>
      <c r="H43" s="157">
        <v>450</v>
      </c>
      <c r="I43" s="134">
        <f>SUM(G43*H43)</f>
        <v>1800</v>
      </c>
    </row>
    <row r="44" spans="1:12" x14ac:dyDescent="0.25">
      <c r="A44" s="127">
        <v>2</v>
      </c>
      <c r="B44" s="397" t="s">
        <v>72</v>
      </c>
      <c r="C44" s="398"/>
      <c r="D44" s="399"/>
      <c r="E44" s="377" t="s">
        <v>71</v>
      </c>
      <c r="F44" s="378"/>
      <c r="G44" s="128"/>
      <c r="H44" s="158">
        <v>350</v>
      </c>
      <c r="I44" s="131">
        <f t="shared" ref="I44:I48" si="2">SUM(G44*H44)</f>
        <v>0</v>
      </c>
    </row>
    <row r="45" spans="1:12" x14ac:dyDescent="0.25">
      <c r="A45" s="127">
        <v>3</v>
      </c>
      <c r="B45" s="397" t="s">
        <v>73</v>
      </c>
      <c r="C45" s="398"/>
      <c r="D45" s="399"/>
      <c r="E45" s="377" t="s">
        <v>71</v>
      </c>
      <c r="F45" s="378"/>
      <c r="G45" s="128"/>
      <c r="H45" s="158">
        <v>300</v>
      </c>
      <c r="I45" s="131">
        <f t="shared" si="2"/>
        <v>0</v>
      </c>
    </row>
    <row r="46" spans="1:12" x14ac:dyDescent="0.25">
      <c r="A46" s="127">
        <v>4</v>
      </c>
      <c r="B46" s="397" t="s">
        <v>74</v>
      </c>
      <c r="C46" s="398"/>
      <c r="D46" s="399"/>
      <c r="E46" s="377" t="s">
        <v>71</v>
      </c>
      <c r="F46" s="378"/>
      <c r="G46" s="128">
        <v>4</v>
      </c>
      <c r="H46" s="158">
        <v>200</v>
      </c>
      <c r="I46" s="131">
        <f t="shared" si="2"/>
        <v>800</v>
      </c>
    </row>
    <row r="47" spans="1:12" x14ac:dyDescent="0.25">
      <c r="A47" s="127">
        <v>5</v>
      </c>
      <c r="B47" s="397" t="s">
        <v>75</v>
      </c>
      <c r="C47" s="398"/>
      <c r="D47" s="399"/>
      <c r="E47" s="377" t="s">
        <v>71</v>
      </c>
      <c r="F47" s="378"/>
      <c r="G47" s="128"/>
      <c r="H47" s="160">
        <v>200</v>
      </c>
      <c r="I47" s="131">
        <f t="shared" si="2"/>
        <v>0</v>
      </c>
    </row>
    <row r="48" spans="1:12" x14ac:dyDescent="0.25">
      <c r="A48" s="127">
        <v>6</v>
      </c>
      <c r="B48" s="397" t="s">
        <v>24</v>
      </c>
      <c r="C48" s="398"/>
      <c r="D48" s="399"/>
      <c r="E48" s="377" t="s">
        <v>71</v>
      </c>
      <c r="F48" s="378"/>
      <c r="G48" s="128"/>
      <c r="H48" s="160">
        <v>140</v>
      </c>
      <c r="I48" s="131">
        <f t="shared" si="2"/>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2600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227</v>
      </c>
      <c r="C55" s="389"/>
      <c r="D55" s="390"/>
      <c r="E55" s="408"/>
      <c r="F55" s="410"/>
      <c r="G55" s="128"/>
      <c r="H55" s="140"/>
      <c r="I55" s="131"/>
    </row>
    <row r="56" spans="1:12" x14ac:dyDescent="0.25">
      <c r="A56" s="127"/>
      <c r="B56" s="391" t="s">
        <v>221</v>
      </c>
      <c r="C56" s="392"/>
      <c r="D56" s="393"/>
      <c r="E56" s="377">
        <v>1</v>
      </c>
      <c r="F56" s="378"/>
      <c r="G56" s="128">
        <v>27.6</v>
      </c>
      <c r="H56" s="140">
        <v>5</v>
      </c>
      <c r="I56" s="131">
        <f>H56*G56</f>
        <v>138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138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7150.2699999999995</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7150.2699999999995</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sheetPr>
  <dimension ref="A1:M65"/>
  <sheetViews>
    <sheetView topLeftCell="A4"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24</v>
      </c>
      <c r="I9" s="404"/>
    </row>
    <row r="10" spans="1:13" x14ac:dyDescent="0.25">
      <c r="A10" s="101" t="s">
        <v>43</v>
      </c>
      <c r="B10" s="99"/>
      <c r="D10" s="193"/>
      <c r="E10" s="102"/>
      <c r="F10" s="401" t="s">
        <v>44</v>
      </c>
      <c r="G10" s="402"/>
      <c r="H10" s="405">
        <v>43637</v>
      </c>
      <c r="I10" s="406"/>
    </row>
    <row r="11" spans="1:13" x14ac:dyDescent="0.25">
      <c r="A11" s="101" t="s">
        <v>45</v>
      </c>
      <c r="B11" s="99"/>
      <c r="D11" s="193"/>
      <c r="E11" s="102"/>
      <c r="F11" s="401" t="s">
        <v>46</v>
      </c>
      <c r="G11" s="402"/>
      <c r="H11" s="407" t="s">
        <v>116</v>
      </c>
      <c r="I11" s="406"/>
    </row>
    <row r="12" spans="1:13" x14ac:dyDescent="0.25">
      <c r="A12" s="101" t="s">
        <v>47</v>
      </c>
      <c r="B12" s="99"/>
      <c r="D12" s="193"/>
      <c r="E12" s="102"/>
      <c r="F12" s="401" t="s">
        <v>48</v>
      </c>
      <c r="G12" s="402"/>
      <c r="H12" s="407">
        <v>49026</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226</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228</v>
      </c>
      <c r="C24" s="389"/>
      <c r="D24" s="389"/>
      <c r="E24" s="389"/>
      <c r="F24" s="390"/>
      <c r="G24" s="200">
        <v>2</v>
      </c>
      <c r="H24" s="190">
        <v>2015</v>
      </c>
      <c r="I24" s="131">
        <f>H24*G24</f>
        <v>4030</v>
      </c>
    </row>
    <row r="25" spans="1:11" x14ac:dyDescent="0.25">
      <c r="A25" s="127"/>
      <c r="B25" s="391"/>
      <c r="C25" s="392"/>
      <c r="D25" s="392"/>
      <c r="E25" s="392"/>
      <c r="F25" s="393"/>
      <c r="G25" s="197"/>
      <c r="H25" s="190"/>
      <c r="I25" s="131"/>
    </row>
    <row r="26" spans="1:11" x14ac:dyDescent="0.25">
      <c r="A26" s="127"/>
      <c r="B26" s="391"/>
      <c r="C26" s="392"/>
      <c r="D26" s="392"/>
      <c r="E26" s="392"/>
      <c r="F26" s="393"/>
      <c r="G26" s="201"/>
      <c r="H26" s="130"/>
      <c r="I26" s="131"/>
    </row>
    <row r="27" spans="1:11" x14ac:dyDescent="0.25">
      <c r="A27" s="127"/>
      <c r="B27" s="391"/>
      <c r="C27" s="392"/>
      <c r="D27" s="392"/>
      <c r="E27" s="392"/>
      <c r="F27" s="393"/>
      <c r="G27" s="201"/>
      <c r="H27" s="130"/>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4030</v>
      </c>
      <c r="L38" s="132"/>
    </row>
    <row r="39" spans="1:12" x14ac:dyDescent="0.25">
      <c r="A39" s="379" t="s">
        <v>144</v>
      </c>
      <c r="B39" s="375"/>
      <c r="C39" s="375"/>
      <c r="D39" s="375"/>
      <c r="E39" s="375"/>
      <c r="F39" s="375"/>
      <c r="G39" s="375"/>
      <c r="H39" s="376"/>
      <c r="I39" s="192">
        <f>ROUND((I38*0.15),2)</f>
        <v>604.5</v>
      </c>
      <c r="L39" s="132"/>
    </row>
    <row r="40" spans="1:12" x14ac:dyDescent="0.25">
      <c r="A40" s="379" t="s">
        <v>145</v>
      </c>
      <c r="B40" s="375"/>
      <c r="C40" s="375"/>
      <c r="D40" s="375"/>
      <c r="E40" s="375"/>
      <c r="F40" s="375"/>
      <c r="G40" s="375"/>
      <c r="H40" s="376"/>
      <c r="I40" s="133">
        <f>I38+I39</f>
        <v>4634.5</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1.5</v>
      </c>
      <c r="H43" s="157">
        <v>450</v>
      </c>
      <c r="I43" s="134">
        <f>SUM(G43*H43)</f>
        <v>675</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1.5</v>
      </c>
      <c r="H46" s="158">
        <v>200</v>
      </c>
      <c r="I46" s="131">
        <f t="shared" si="1"/>
        <v>300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975</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227</v>
      </c>
      <c r="C55" s="389"/>
      <c r="D55" s="390"/>
      <c r="E55" s="408"/>
      <c r="F55" s="410"/>
      <c r="G55" s="128"/>
      <c r="H55" s="140"/>
      <c r="I55" s="131"/>
    </row>
    <row r="56" spans="1:12" x14ac:dyDescent="0.25">
      <c r="A56" s="127"/>
      <c r="B56" s="391" t="s">
        <v>232</v>
      </c>
      <c r="C56" s="392"/>
      <c r="D56" s="393"/>
      <c r="E56" s="377">
        <v>1</v>
      </c>
      <c r="F56" s="378"/>
      <c r="G56" s="128">
        <v>24</v>
      </c>
      <c r="H56" s="140">
        <v>5</v>
      </c>
      <c r="I56" s="131">
        <f>H56*G56</f>
        <v>120</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120</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5729.5</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5729.5</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70C0"/>
  </sheetPr>
  <dimension ref="A1:M65"/>
  <sheetViews>
    <sheetView topLeftCell="A13"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25</v>
      </c>
      <c r="I9" s="404"/>
    </row>
    <row r="10" spans="1:13" x14ac:dyDescent="0.25">
      <c r="A10" s="101" t="s">
        <v>43</v>
      </c>
      <c r="B10" s="99"/>
      <c r="D10" s="193"/>
      <c r="E10" s="102"/>
      <c r="F10" s="401" t="s">
        <v>44</v>
      </c>
      <c r="G10" s="402"/>
      <c r="H10" s="405">
        <v>43657</v>
      </c>
      <c r="I10" s="406"/>
    </row>
    <row r="11" spans="1:13" x14ac:dyDescent="0.25">
      <c r="A11" s="101" t="s">
        <v>45</v>
      </c>
      <c r="B11" s="99"/>
      <c r="D11" s="193"/>
      <c r="E11" s="102"/>
      <c r="F11" s="401" t="s">
        <v>46</v>
      </c>
      <c r="G11" s="402"/>
      <c r="H11" s="407" t="s">
        <v>103</v>
      </c>
      <c r="I11" s="406"/>
    </row>
    <row r="12" spans="1:13" x14ac:dyDescent="0.25">
      <c r="A12" s="101" t="s">
        <v>47</v>
      </c>
      <c r="B12" s="99"/>
      <c r="D12" s="193"/>
      <c r="E12" s="102"/>
      <c r="F12" s="401" t="s">
        <v>48</v>
      </c>
      <c r="G12" s="402"/>
      <c r="H12" s="407">
        <v>51247</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229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230</v>
      </c>
      <c r="C24" s="389"/>
      <c r="D24" s="389"/>
      <c r="E24" s="389"/>
      <c r="F24" s="390"/>
      <c r="G24" s="195">
        <v>1</v>
      </c>
      <c r="H24" s="190">
        <v>384.77</v>
      </c>
      <c r="I24" s="131">
        <f>H24*G24</f>
        <v>384.77</v>
      </c>
    </row>
    <row r="25" spans="1:11" x14ac:dyDescent="0.25">
      <c r="A25" s="127">
        <v>2</v>
      </c>
      <c r="B25" s="391" t="s">
        <v>231</v>
      </c>
      <c r="C25" s="392"/>
      <c r="D25" s="392"/>
      <c r="E25" s="392"/>
      <c r="F25" s="392"/>
      <c r="G25" s="197">
        <v>6</v>
      </c>
      <c r="H25" s="196">
        <v>40.46</v>
      </c>
      <c r="I25" s="131">
        <f>H25*G25</f>
        <v>242.76</v>
      </c>
    </row>
    <row r="26" spans="1:11" x14ac:dyDescent="0.25">
      <c r="A26" s="127"/>
      <c r="B26" s="391"/>
      <c r="C26" s="392"/>
      <c r="D26" s="392"/>
      <c r="E26" s="392"/>
      <c r="F26" s="393"/>
      <c r="G26" s="201"/>
      <c r="H26" s="130"/>
      <c r="I26" s="131"/>
    </row>
    <row r="27" spans="1:11" x14ac:dyDescent="0.25">
      <c r="A27" s="127"/>
      <c r="B27" s="391"/>
      <c r="C27" s="392"/>
      <c r="D27" s="392"/>
      <c r="E27" s="392"/>
      <c r="F27" s="393"/>
      <c r="G27" s="201"/>
      <c r="H27" s="130"/>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627.53</v>
      </c>
      <c r="L38" s="132"/>
    </row>
    <row r="39" spans="1:12" x14ac:dyDescent="0.25">
      <c r="A39" s="379" t="s">
        <v>144</v>
      </c>
      <c r="B39" s="375"/>
      <c r="C39" s="375"/>
      <c r="D39" s="375"/>
      <c r="E39" s="375"/>
      <c r="F39" s="375"/>
      <c r="G39" s="375"/>
      <c r="H39" s="376"/>
      <c r="I39" s="192">
        <f>ROUND((I38*0.15),2)</f>
        <v>94.13</v>
      </c>
      <c r="L39" s="132"/>
    </row>
    <row r="40" spans="1:12" x14ac:dyDescent="0.25">
      <c r="A40" s="379" t="s">
        <v>145</v>
      </c>
      <c r="B40" s="375"/>
      <c r="C40" s="375"/>
      <c r="D40" s="375"/>
      <c r="E40" s="375"/>
      <c r="F40" s="375"/>
      <c r="G40" s="375"/>
      <c r="H40" s="376"/>
      <c r="I40" s="133">
        <f>I38+I39</f>
        <v>721.66</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5</v>
      </c>
      <c r="H43" s="157">
        <v>450</v>
      </c>
      <c r="I43" s="134">
        <f>SUM(G43*H43)</f>
        <v>2250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5</v>
      </c>
      <c r="H46" s="158">
        <v>200</v>
      </c>
      <c r="I46" s="131">
        <f t="shared" si="1"/>
        <v>1000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3250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227</v>
      </c>
      <c r="C55" s="389"/>
      <c r="D55" s="390"/>
      <c r="E55" s="408"/>
      <c r="F55" s="410"/>
      <c r="G55" s="128"/>
      <c r="H55" s="140"/>
      <c r="I55" s="131"/>
    </row>
    <row r="56" spans="1:12" x14ac:dyDescent="0.25">
      <c r="A56" s="127"/>
      <c r="B56" s="391" t="s">
        <v>233</v>
      </c>
      <c r="C56" s="392"/>
      <c r="D56" s="393"/>
      <c r="E56" s="377">
        <v>1</v>
      </c>
      <c r="F56" s="378"/>
      <c r="G56" s="128">
        <v>50.2</v>
      </c>
      <c r="H56" s="140">
        <v>5</v>
      </c>
      <c r="I56" s="131">
        <f>H56*G56</f>
        <v>251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251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4222.66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4222.66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70C0"/>
  </sheetPr>
  <dimension ref="A1:M65"/>
  <sheetViews>
    <sheetView topLeftCell="A46" workbookViewId="0">
      <selection activeCell="B55" sqref="B55:D5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26</v>
      </c>
      <c r="I9" s="404"/>
    </row>
    <row r="10" spans="1:13" x14ac:dyDescent="0.25">
      <c r="A10" s="101" t="s">
        <v>43</v>
      </c>
      <c r="B10" s="99"/>
      <c r="D10" s="193"/>
      <c r="E10" s="102"/>
      <c r="F10" s="401" t="s">
        <v>44</v>
      </c>
      <c r="G10" s="402"/>
      <c r="H10" s="405">
        <v>43670</v>
      </c>
      <c r="I10" s="406"/>
    </row>
    <row r="11" spans="1:13" x14ac:dyDescent="0.25">
      <c r="A11" s="101" t="s">
        <v>45</v>
      </c>
      <c r="B11" s="99"/>
      <c r="D11" s="193"/>
      <c r="E11" s="102"/>
      <c r="F11" s="401" t="s">
        <v>46</v>
      </c>
      <c r="G11" s="402"/>
      <c r="H11" s="407" t="s">
        <v>116</v>
      </c>
      <c r="I11" s="406"/>
    </row>
    <row r="12" spans="1:13" x14ac:dyDescent="0.25">
      <c r="A12" s="101" t="s">
        <v>47</v>
      </c>
      <c r="B12" s="99"/>
      <c r="D12" s="193"/>
      <c r="E12" s="102"/>
      <c r="F12" s="401" t="s">
        <v>48</v>
      </c>
      <c r="G12" s="402"/>
      <c r="H12" s="407">
        <v>52530</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234</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235</v>
      </c>
      <c r="C24" s="389"/>
      <c r="D24" s="389"/>
      <c r="E24" s="389"/>
      <c r="F24" s="390"/>
      <c r="G24" s="195">
        <v>1</v>
      </c>
      <c r="H24" s="190">
        <v>78</v>
      </c>
      <c r="I24" s="131">
        <f>H24*G24</f>
        <v>78</v>
      </c>
    </row>
    <row r="25" spans="1:11" x14ac:dyDescent="0.25">
      <c r="A25" s="127"/>
      <c r="B25" s="391"/>
      <c r="C25" s="392"/>
      <c r="D25" s="392"/>
      <c r="E25" s="392"/>
      <c r="F25" s="392"/>
      <c r="G25" s="197"/>
      <c r="H25" s="196"/>
      <c r="I25" s="131"/>
    </row>
    <row r="26" spans="1:11" x14ac:dyDescent="0.25">
      <c r="A26" s="127"/>
      <c r="B26" s="391"/>
      <c r="C26" s="392"/>
      <c r="D26" s="392"/>
      <c r="E26" s="392"/>
      <c r="F26" s="393"/>
      <c r="G26" s="201"/>
      <c r="H26" s="130"/>
      <c r="I26" s="131"/>
    </row>
    <row r="27" spans="1:11" x14ac:dyDescent="0.25">
      <c r="A27" s="127"/>
      <c r="B27" s="391"/>
      <c r="C27" s="392"/>
      <c r="D27" s="392"/>
      <c r="E27" s="392"/>
      <c r="F27" s="393"/>
      <c r="G27" s="201"/>
      <c r="H27" s="130"/>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78</v>
      </c>
      <c r="L38" s="132"/>
    </row>
    <row r="39" spans="1:12" x14ac:dyDescent="0.25">
      <c r="A39" s="379" t="s">
        <v>144</v>
      </c>
      <c r="B39" s="375"/>
      <c r="C39" s="375"/>
      <c r="D39" s="375"/>
      <c r="E39" s="375"/>
      <c r="F39" s="375"/>
      <c r="G39" s="375"/>
      <c r="H39" s="376"/>
      <c r="I39" s="192">
        <f>ROUND((I38*0.15),2)</f>
        <v>11.7</v>
      </c>
      <c r="L39" s="132"/>
    </row>
    <row r="40" spans="1:12" x14ac:dyDescent="0.25">
      <c r="A40" s="379" t="s">
        <v>145</v>
      </c>
      <c r="B40" s="375"/>
      <c r="C40" s="375"/>
      <c r="D40" s="375"/>
      <c r="E40" s="375"/>
      <c r="F40" s="375"/>
      <c r="G40" s="375"/>
      <c r="H40" s="376"/>
      <c r="I40" s="133">
        <f>I38+I39</f>
        <v>89.7</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4</v>
      </c>
      <c r="H43" s="157">
        <v>450</v>
      </c>
      <c r="I43" s="134">
        <f>SUM(G43*H43)</f>
        <v>1800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4</v>
      </c>
      <c r="H46" s="158">
        <v>200</v>
      </c>
      <c r="I46" s="131">
        <f t="shared" si="1"/>
        <v>800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2600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227</v>
      </c>
      <c r="C55" s="389"/>
      <c r="D55" s="390"/>
      <c r="E55" s="408"/>
      <c r="F55" s="410"/>
      <c r="G55" s="128"/>
      <c r="H55" s="140"/>
      <c r="I55" s="131"/>
    </row>
    <row r="56" spans="1:12" x14ac:dyDescent="0.25">
      <c r="A56" s="127"/>
      <c r="B56" s="391" t="s">
        <v>232</v>
      </c>
      <c r="C56" s="392"/>
      <c r="D56" s="393"/>
      <c r="E56" s="377">
        <v>1</v>
      </c>
      <c r="F56" s="378"/>
      <c r="G56" s="128">
        <v>16.8</v>
      </c>
      <c r="H56" s="140">
        <v>5</v>
      </c>
      <c r="I56" s="131">
        <f>H56*G56</f>
        <v>84</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84</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2773.7</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2773.7</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M65"/>
  <sheetViews>
    <sheetView topLeftCell="A22" zoomScaleNormal="100"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27</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245</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236</v>
      </c>
      <c r="C24" s="389"/>
      <c r="D24" s="389"/>
      <c r="E24" s="389"/>
      <c r="F24" s="390"/>
      <c r="G24" s="195">
        <v>1</v>
      </c>
      <c r="H24" s="190">
        <v>257.24</v>
      </c>
      <c r="I24" s="131">
        <f>H24*G24</f>
        <v>257.24</v>
      </c>
    </row>
    <row r="25" spans="1:11" x14ac:dyDescent="0.25">
      <c r="A25" s="127">
        <v>2</v>
      </c>
      <c r="B25" s="391" t="s">
        <v>237</v>
      </c>
      <c r="C25" s="392"/>
      <c r="D25" s="392"/>
      <c r="E25" s="392"/>
      <c r="F25" s="392"/>
      <c r="G25" s="197">
        <v>1</v>
      </c>
      <c r="H25" s="196">
        <v>150</v>
      </c>
      <c r="I25" s="131">
        <f>H25*G25</f>
        <v>150</v>
      </c>
    </row>
    <row r="26" spans="1:11" x14ac:dyDescent="0.25">
      <c r="A26" s="127">
        <v>3</v>
      </c>
      <c r="B26" s="391" t="s">
        <v>238</v>
      </c>
      <c r="C26" s="392"/>
      <c r="D26" s="392"/>
      <c r="E26" s="392"/>
      <c r="F26" s="393"/>
      <c r="G26" s="197">
        <v>1</v>
      </c>
      <c r="H26" s="196">
        <v>220</v>
      </c>
      <c r="I26" s="131">
        <f t="shared" ref="I26:I27" si="1">H26*G26</f>
        <v>220</v>
      </c>
    </row>
    <row r="27" spans="1:11" x14ac:dyDescent="0.25">
      <c r="A27" s="127"/>
      <c r="B27" s="391"/>
      <c r="C27" s="392"/>
      <c r="D27" s="392"/>
      <c r="E27" s="392"/>
      <c r="F27" s="393"/>
      <c r="G27" s="197"/>
      <c r="H27" s="196"/>
      <c r="I27" s="131">
        <f t="shared" si="1"/>
        <v>0</v>
      </c>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627.24</v>
      </c>
      <c r="L38" s="132"/>
    </row>
    <row r="39" spans="1:12" x14ac:dyDescent="0.25">
      <c r="A39" s="379" t="s">
        <v>144</v>
      </c>
      <c r="B39" s="375"/>
      <c r="C39" s="375"/>
      <c r="D39" s="375"/>
      <c r="E39" s="375"/>
      <c r="F39" s="375"/>
      <c r="G39" s="375"/>
      <c r="H39" s="376"/>
      <c r="I39" s="192">
        <f>ROUND((I38*0.15),2)</f>
        <v>94.09</v>
      </c>
      <c r="L39" s="132"/>
    </row>
    <row r="40" spans="1:12" x14ac:dyDescent="0.25">
      <c r="A40" s="379" t="s">
        <v>145</v>
      </c>
      <c r="B40" s="375"/>
      <c r="C40" s="375"/>
      <c r="D40" s="375"/>
      <c r="E40" s="375"/>
      <c r="F40" s="375"/>
      <c r="G40" s="375"/>
      <c r="H40" s="376"/>
      <c r="I40" s="133">
        <f>I38+I39</f>
        <v>721.33</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v>4.5</v>
      </c>
      <c r="H44" s="158">
        <v>350</v>
      </c>
      <c r="I44" s="131">
        <f t="shared" ref="I44:I48" si="2">SUM(G44*H44)</f>
        <v>1575</v>
      </c>
    </row>
    <row r="45" spans="1:12" x14ac:dyDescent="0.25">
      <c r="A45" s="127">
        <v>3</v>
      </c>
      <c r="B45" s="397" t="s">
        <v>73</v>
      </c>
      <c r="C45" s="398"/>
      <c r="D45" s="399"/>
      <c r="E45" s="377" t="s">
        <v>71</v>
      </c>
      <c r="F45" s="378"/>
      <c r="G45" s="128"/>
      <c r="H45" s="158">
        <v>300</v>
      </c>
      <c r="I45" s="131">
        <f t="shared" si="2"/>
        <v>0</v>
      </c>
    </row>
    <row r="46" spans="1:12" x14ac:dyDescent="0.25">
      <c r="A46" s="127">
        <v>4</v>
      </c>
      <c r="B46" s="397" t="s">
        <v>74</v>
      </c>
      <c r="C46" s="398"/>
      <c r="D46" s="399"/>
      <c r="E46" s="377" t="s">
        <v>71</v>
      </c>
      <c r="F46" s="378"/>
      <c r="G46" s="128">
        <v>4.5</v>
      </c>
      <c r="H46" s="158">
        <v>200</v>
      </c>
      <c r="I46" s="131">
        <f t="shared" si="2"/>
        <v>900</v>
      </c>
    </row>
    <row r="47" spans="1:12" x14ac:dyDescent="0.25">
      <c r="A47" s="127">
        <v>5</v>
      </c>
      <c r="B47" s="397" t="s">
        <v>75</v>
      </c>
      <c r="C47" s="398"/>
      <c r="D47" s="399"/>
      <c r="E47" s="377" t="s">
        <v>71</v>
      </c>
      <c r="F47" s="378"/>
      <c r="G47" s="128"/>
      <c r="H47" s="160">
        <v>200</v>
      </c>
      <c r="I47" s="131">
        <f t="shared" si="2"/>
        <v>0</v>
      </c>
    </row>
    <row r="48" spans="1:12" x14ac:dyDescent="0.25">
      <c r="A48" s="127">
        <v>6</v>
      </c>
      <c r="B48" s="397" t="s">
        <v>24</v>
      </c>
      <c r="C48" s="398"/>
      <c r="D48" s="399"/>
      <c r="E48" s="377" t="s">
        <v>71</v>
      </c>
      <c r="F48" s="378"/>
      <c r="G48" s="128"/>
      <c r="H48" s="160">
        <v>140</v>
      </c>
      <c r="I48" s="131">
        <f t="shared" si="2"/>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2475</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253</v>
      </c>
      <c r="C55" s="389"/>
      <c r="D55" s="390"/>
      <c r="E55" s="408"/>
      <c r="F55" s="410"/>
      <c r="G55" s="128"/>
      <c r="H55" s="140"/>
      <c r="I55" s="131"/>
    </row>
    <row r="56" spans="1:12" x14ac:dyDescent="0.25">
      <c r="A56" s="127"/>
      <c r="B56" s="391" t="s">
        <v>239</v>
      </c>
      <c r="C56" s="392"/>
      <c r="D56" s="393"/>
      <c r="E56" s="377">
        <v>2</v>
      </c>
      <c r="F56" s="378"/>
      <c r="G56" s="128">
        <v>20.8</v>
      </c>
      <c r="H56" s="140">
        <v>5</v>
      </c>
      <c r="I56" s="131">
        <f>H56*G56</f>
        <v>104</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104</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3300.33</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3300.33</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28</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246</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240</v>
      </c>
      <c r="C24" s="389"/>
      <c r="D24" s="389"/>
      <c r="E24" s="389"/>
      <c r="F24" s="390"/>
      <c r="G24" s="195">
        <v>1</v>
      </c>
      <c r="H24" s="190">
        <v>240.46</v>
      </c>
      <c r="I24" s="131">
        <f>H24*G24</f>
        <v>240.46</v>
      </c>
    </row>
    <row r="25" spans="1:11" x14ac:dyDescent="0.25">
      <c r="A25" s="127">
        <v>2</v>
      </c>
      <c r="B25" s="391" t="s">
        <v>241</v>
      </c>
      <c r="C25" s="392"/>
      <c r="D25" s="392"/>
      <c r="E25" s="392"/>
      <c r="F25" s="392"/>
      <c r="G25" s="197">
        <v>1</v>
      </c>
      <c r="H25" s="196">
        <v>182.1</v>
      </c>
      <c r="I25" s="131">
        <f>H25*G25</f>
        <v>182.1</v>
      </c>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422.56</v>
      </c>
      <c r="L38" s="132"/>
    </row>
    <row r="39" spans="1:12" x14ac:dyDescent="0.25">
      <c r="A39" s="379" t="s">
        <v>144</v>
      </c>
      <c r="B39" s="375"/>
      <c r="C39" s="375"/>
      <c r="D39" s="375"/>
      <c r="E39" s="375"/>
      <c r="F39" s="375"/>
      <c r="G39" s="375"/>
      <c r="H39" s="376"/>
      <c r="I39" s="192">
        <f>ROUND((I38*0.15),2)</f>
        <v>63.38</v>
      </c>
      <c r="L39" s="132"/>
    </row>
    <row r="40" spans="1:12" x14ac:dyDescent="0.25">
      <c r="A40" s="379" t="s">
        <v>145</v>
      </c>
      <c r="B40" s="375"/>
      <c r="C40" s="375"/>
      <c r="D40" s="375"/>
      <c r="E40" s="375"/>
      <c r="F40" s="375"/>
      <c r="G40" s="375"/>
      <c r="H40" s="376"/>
      <c r="I40" s="133">
        <f>I38+I39</f>
        <v>485.94</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v>3.5</v>
      </c>
      <c r="H44" s="158">
        <v>350</v>
      </c>
      <c r="I44" s="131">
        <f t="shared" ref="I44:I48" si="1">SUM(G44*H44)</f>
        <v>1225</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3.5</v>
      </c>
      <c r="H46" s="158">
        <v>200</v>
      </c>
      <c r="I46" s="131">
        <f t="shared" si="1"/>
        <v>700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1925</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254</v>
      </c>
      <c r="C55" s="389"/>
      <c r="D55" s="390"/>
      <c r="E55" s="408"/>
      <c r="F55" s="410"/>
      <c r="G55" s="128"/>
      <c r="H55" s="140"/>
      <c r="I55" s="131"/>
    </row>
    <row r="56" spans="1:12" x14ac:dyDescent="0.25">
      <c r="A56" s="127"/>
      <c r="B56" s="391" t="s">
        <v>239</v>
      </c>
      <c r="C56" s="392"/>
      <c r="D56" s="393"/>
      <c r="E56" s="377">
        <v>1</v>
      </c>
      <c r="F56" s="378"/>
      <c r="G56" s="128">
        <v>29.2</v>
      </c>
      <c r="H56" s="140">
        <v>5</v>
      </c>
      <c r="I56" s="131">
        <f>H56*G56</f>
        <v>146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146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2556.94</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2556.94</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29</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247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242</v>
      </c>
      <c r="C24" s="389"/>
      <c r="D24" s="389"/>
      <c r="E24" s="389"/>
      <c r="F24" s="390"/>
      <c r="G24" s="195">
        <v>2</v>
      </c>
      <c r="H24" s="190">
        <v>2282</v>
      </c>
      <c r="I24" s="131">
        <f>H24*G24</f>
        <v>4564</v>
      </c>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4564</v>
      </c>
      <c r="L38" s="132"/>
    </row>
    <row r="39" spans="1:12" x14ac:dyDescent="0.25">
      <c r="A39" s="379" t="s">
        <v>144</v>
      </c>
      <c r="B39" s="375"/>
      <c r="C39" s="375"/>
      <c r="D39" s="375"/>
      <c r="E39" s="375"/>
      <c r="F39" s="375"/>
      <c r="G39" s="375"/>
      <c r="H39" s="376"/>
      <c r="I39" s="192">
        <f>ROUND((I38*0.15),2)</f>
        <v>684.6</v>
      </c>
      <c r="L39" s="132"/>
    </row>
    <row r="40" spans="1:12" x14ac:dyDescent="0.25">
      <c r="A40" s="379" t="s">
        <v>145</v>
      </c>
      <c r="B40" s="375"/>
      <c r="C40" s="375"/>
      <c r="D40" s="375"/>
      <c r="E40" s="375"/>
      <c r="F40" s="375"/>
      <c r="G40" s="375"/>
      <c r="H40" s="376"/>
      <c r="I40" s="133">
        <f>I38+I39</f>
        <v>5248.6</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2</v>
      </c>
      <c r="H45" s="158">
        <v>300</v>
      </c>
      <c r="I45" s="131">
        <f t="shared" si="1"/>
        <v>600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1000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251</v>
      </c>
      <c r="C55" s="389"/>
      <c r="D55" s="390"/>
      <c r="E55" s="408"/>
      <c r="F55" s="410"/>
      <c r="G55" s="128"/>
      <c r="H55" s="140"/>
      <c r="I55" s="131"/>
    </row>
    <row r="56" spans="1:12" x14ac:dyDescent="0.25">
      <c r="A56" s="127"/>
      <c r="B56" s="391" t="s">
        <v>239</v>
      </c>
      <c r="C56" s="392"/>
      <c r="D56" s="393"/>
      <c r="E56" s="377">
        <v>1</v>
      </c>
      <c r="F56" s="378"/>
      <c r="G56" s="128">
        <v>3.8</v>
      </c>
      <c r="H56" s="140">
        <v>5</v>
      </c>
      <c r="I56" s="131">
        <f>H56*G56</f>
        <v>19</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19</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6267.6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6267.6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30</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244</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243</v>
      </c>
      <c r="C24" s="389"/>
      <c r="D24" s="389"/>
      <c r="E24" s="389"/>
      <c r="F24" s="390"/>
      <c r="G24" s="195">
        <v>2</v>
      </c>
      <c r="H24" s="190">
        <v>2789</v>
      </c>
      <c r="I24" s="131">
        <f>H24*G24</f>
        <v>5578</v>
      </c>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5578</v>
      </c>
      <c r="L38" s="132"/>
    </row>
    <row r="39" spans="1:12" x14ac:dyDescent="0.25">
      <c r="A39" s="379" t="s">
        <v>144</v>
      </c>
      <c r="B39" s="375"/>
      <c r="C39" s="375"/>
      <c r="D39" s="375"/>
      <c r="E39" s="375"/>
      <c r="F39" s="375"/>
      <c r="G39" s="375"/>
      <c r="H39" s="376"/>
      <c r="I39" s="192">
        <f>ROUND((I38*0.15),2)</f>
        <v>836.7</v>
      </c>
      <c r="L39" s="132"/>
    </row>
    <row r="40" spans="1:12" x14ac:dyDescent="0.25">
      <c r="A40" s="379" t="s">
        <v>145</v>
      </c>
      <c r="B40" s="375"/>
      <c r="C40" s="375"/>
      <c r="D40" s="375"/>
      <c r="E40" s="375"/>
      <c r="F40" s="375"/>
      <c r="G40" s="375"/>
      <c r="H40" s="376"/>
      <c r="I40" s="133">
        <f>I38+I39</f>
        <v>6414.7</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2</v>
      </c>
      <c r="H45" s="158">
        <v>300</v>
      </c>
      <c r="I45" s="131">
        <f t="shared" si="1"/>
        <v>600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1000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252</v>
      </c>
      <c r="C55" s="389"/>
      <c r="D55" s="390"/>
      <c r="E55" s="408"/>
      <c r="F55" s="410"/>
      <c r="G55" s="128"/>
      <c r="H55" s="140"/>
      <c r="I55" s="131"/>
    </row>
    <row r="56" spans="1:12" x14ac:dyDescent="0.25">
      <c r="A56" s="127"/>
      <c r="B56" s="391" t="s">
        <v>239</v>
      </c>
      <c r="C56" s="392"/>
      <c r="D56" s="393"/>
      <c r="E56" s="377">
        <v>1</v>
      </c>
      <c r="F56" s="378"/>
      <c r="G56" s="128">
        <v>12.2</v>
      </c>
      <c r="H56" s="140">
        <v>5</v>
      </c>
      <c r="I56" s="131">
        <f>H56*G56</f>
        <v>61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61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7475.7</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7475.7</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31</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249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248</v>
      </c>
      <c r="C24" s="389"/>
      <c r="D24" s="389"/>
      <c r="E24" s="389"/>
      <c r="F24" s="390"/>
      <c r="G24" s="195">
        <v>1</v>
      </c>
      <c r="H24" s="190">
        <v>1984.8</v>
      </c>
      <c r="I24" s="131">
        <f>H24*G24</f>
        <v>1984.8</v>
      </c>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1984.8</v>
      </c>
      <c r="L38" s="132"/>
    </row>
    <row r="39" spans="1:12" x14ac:dyDescent="0.25">
      <c r="A39" s="379" t="s">
        <v>144</v>
      </c>
      <c r="B39" s="375"/>
      <c r="C39" s="375"/>
      <c r="D39" s="375"/>
      <c r="E39" s="375"/>
      <c r="F39" s="375"/>
      <c r="G39" s="375"/>
      <c r="H39" s="376"/>
      <c r="I39" s="192">
        <f>ROUND((I38*0.15),2)</f>
        <v>297.72000000000003</v>
      </c>
      <c r="L39" s="132"/>
    </row>
    <row r="40" spans="1:12" x14ac:dyDescent="0.25">
      <c r="A40" s="379" t="s">
        <v>145</v>
      </c>
      <c r="B40" s="375"/>
      <c r="C40" s="375"/>
      <c r="D40" s="375"/>
      <c r="E40" s="375"/>
      <c r="F40" s="375"/>
      <c r="G40" s="375"/>
      <c r="H40" s="376"/>
      <c r="I40" s="133">
        <f>I38+I39</f>
        <v>2282.52</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2</v>
      </c>
      <c r="H43" s="157">
        <v>450</v>
      </c>
      <c r="I43" s="134">
        <f>SUM(G43*H43)</f>
        <v>900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1300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250</v>
      </c>
      <c r="C55" s="389"/>
      <c r="D55" s="390"/>
      <c r="E55" s="408"/>
      <c r="F55" s="410"/>
      <c r="G55" s="128"/>
      <c r="H55" s="140"/>
      <c r="I55" s="131"/>
    </row>
    <row r="56" spans="1:12" x14ac:dyDescent="0.25">
      <c r="A56" s="127"/>
      <c r="B56" s="391" t="s">
        <v>239</v>
      </c>
      <c r="C56" s="392"/>
      <c r="D56" s="393"/>
      <c r="E56" s="377">
        <v>1</v>
      </c>
      <c r="F56" s="378"/>
      <c r="G56" s="128">
        <v>11.6</v>
      </c>
      <c r="H56" s="140">
        <v>5</v>
      </c>
      <c r="I56" s="131">
        <f>H56*G56</f>
        <v>58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58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3640.52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3640.52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M65"/>
  <sheetViews>
    <sheetView topLeftCell="A25" workbookViewId="0">
      <selection activeCell="M45" sqref="M45"/>
    </sheetView>
  </sheetViews>
  <sheetFormatPr defaultRowHeight="15" x14ac:dyDescent="0.25"/>
  <cols>
    <col min="1" max="1" width="12" bestFit="1" customWidth="1"/>
    <col min="4" max="4" width="21.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32</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255</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2</v>
      </c>
      <c r="H43" s="157">
        <v>450</v>
      </c>
      <c r="I43" s="134">
        <f>SUM(G43*H43)</f>
        <v>900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1300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256</v>
      </c>
      <c r="C55" s="389"/>
      <c r="D55" s="390"/>
      <c r="E55" s="408"/>
      <c r="F55" s="410"/>
      <c r="G55" s="128"/>
      <c r="H55" s="140"/>
      <c r="I55" s="131"/>
    </row>
    <row r="56" spans="1:12" x14ac:dyDescent="0.25">
      <c r="A56" s="127"/>
      <c r="B56" s="391" t="s">
        <v>239</v>
      </c>
      <c r="C56" s="392"/>
      <c r="D56" s="393"/>
      <c r="E56" s="377">
        <v>1</v>
      </c>
      <c r="F56" s="378"/>
      <c r="G56" s="128">
        <v>90.2</v>
      </c>
      <c r="H56" s="140">
        <v>5</v>
      </c>
      <c r="I56" s="131">
        <f>H56*G56</f>
        <v>451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451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1751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1751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33</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257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259</v>
      </c>
      <c r="C24" s="389"/>
      <c r="D24" s="389"/>
      <c r="E24" s="389"/>
      <c r="F24" s="390"/>
      <c r="G24" s="195">
        <v>1</v>
      </c>
      <c r="H24" s="190">
        <v>153.18</v>
      </c>
      <c r="I24" s="131">
        <f>H24*G24</f>
        <v>153.18</v>
      </c>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153.18</v>
      </c>
      <c r="L38" s="132"/>
    </row>
    <row r="39" spans="1:12" x14ac:dyDescent="0.25">
      <c r="A39" s="379" t="s">
        <v>144</v>
      </c>
      <c r="B39" s="375"/>
      <c r="C39" s="375"/>
      <c r="D39" s="375"/>
      <c r="E39" s="375"/>
      <c r="F39" s="375"/>
      <c r="G39" s="375"/>
      <c r="H39" s="376"/>
      <c r="I39" s="192">
        <f>ROUND((I38*0.15),2)</f>
        <v>22.98</v>
      </c>
      <c r="L39" s="132"/>
    </row>
    <row r="40" spans="1:12" x14ac:dyDescent="0.25">
      <c r="A40" s="379" t="s">
        <v>145</v>
      </c>
      <c r="B40" s="375"/>
      <c r="C40" s="375"/>
      <c r="D40" s="375"/>
      <c r="E40" s="375"/>
      <c r="F40" s="375"/>
      <c r="G40" s="375"/>
      <c r="H40" s="376"/>
      <c r="I40" s="133">
        <f>I38+I39</f>
        <v>176.16</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4</v>
      </c>
      <c r="H43" s="157">
        <v>450</v>
      </c>
      <c r="I43" s="134">
        <f>SUM(G43*H43)</f>
        <v>1800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4</v>
      </c>
      <c r="H46" s="158">
        <v>200</v>
      </c>
      <c r="I46" s="131">
        <f t="shared" si="1"/>
        <v>800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2600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258</v>
      </c>
      <c r="C55" s="389"/>
      <c r="D55" s="390"/>
      <c r="E55" s="408"/>
      <c r="F55" s="410"/>
      <c r="G55" s="128"/>
      <c r="H55" s="140"/>
      <c r="I55" s="131"/>
    </row>
    <row r="56" spans="1:12" x14ac:dyDescent="0.25">
      <c r="A56" s="127"/>
      <c r="B56" s="391" t="s">
        <v>239</v>
      </c>
      <c r="C56" s="392"/>
      <c r="D56" s="393"/>
      <c r="E56" s="377">
        <v>1</v>
      </c>
      <c r="F56" s="378"/>
      <c r="G56" s="128">
        <v>47.6</v>
      </c>
      <c r="H56" s="140">
        <v>5</v>
      </c>
      <c r="I56" s="131">
        <f>H56*G56</f>
        <v>238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238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3014.16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3014.16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sheetPr>
  <dimension ref="A1:M65"/>
  <sheetViews>
    <sheetView topLeftCell="A25" workbookViewId="0">
      <selection activeCell="L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34</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260</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v>1</v>
      </c>
      <c r="B24" s="388" t="s">
        <v>261</v>
      </c>
      <c r="C24" s="389"/>
      <c r="D24" s="389"/>
      <c r="E24" s="389"/>
      <c r="F24" s="390"/>
      <c r="G24" s="195">
        <v>1</v>
      </c>
      <c r="H24" s="190">
        <v>2282</v>
      </c>
      <c r="I24" s="131">
        <f>H24*G24</f>
        <v>2282</v>
      </c>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2282</v>
      </c>
      <c r="L38" s="132"/>
    </row>
    <row r="39" spans="1:12" x14ac:dyDescent="0.25">
      <c r="A39" s="379" t="s">
        <v>144</v>
      </c>
      <c r="B39" s="375"/>
      <c r="C39" s="375"/>
      <c r="D39" s="375"/>
      <c r="E39" s="375"/>
      <c r="F39" s="375"/>
      <c r="G39" s="375"/>
      <c r="H39" s="376"/>
      <c r="I39" s="192">
        <f>ROUND((I38*0.15),2)</f>
        <v>342.3</v>
      </c>
      <c r="L39" s="132"/>
    </row>
    <row r="40" spans="1:12" x14ac:dyDescent="0.25">
      <c r="A40" s="379" t="s">
        <v>145</v>
      </c>
      <c r="B40" s="375"/>
      <c r="C40" s="375"/>
      <c r="D40" s="375"/>
      <c r="E40" s="375"/>
      <c r="F40" s="375"/>
      <c r="G40" s="375"/>
      <c r="H40" s="376"/>
      <c r="I40" s="133">
        <f>I38+I39</f>
        <v>2624.3</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2</v>
      </c>
      <c r="H45" s="158">
        <v>300</v>
      </c>
      <c r="I45" s="131">
        <f t="shared" si="1"/>
        <v>600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1000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262</v>
      </c>
      <c r="C55" s="389"/>
      <c r="D55" s="390"/>
      <c r="E55" s="408"/>
      <c r="F55" s="410"/>
      <c r="G55" s="128"/>
      <c r="H55" s="140"/>
      <c r="I55" s="131"/>
    </row>
    <row r="56" spans="1:12" x14ac:dyDescent="0.25">
      <c r="A56" s="127"/>
      <c r="B56" s="391" t="s">
        <v>239</v>
      </c>
      <c r="C56" s="392"/>
      <c r="D56" s="393"/>
      <c r="E56" s="377">
        <v>1</v>
      </c>
      <c r="F56" s="378"/>
      <c r="G56" s="128">
        <v>78.2</v>
      </c>
      <c r="H56" s="140">
        <v>5</v>
      </c>
      <c r="I56" s="131">
        <f>H56*G56</f>
        <v>391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391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4015.3</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4015.3</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topLeftCell="A19"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35</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263</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v>1.5</v>
      </c>
      <c r="H43" s="157">
        <v>450</v>
      </c>
      <c r="I43" s="134">
        <f>SUM(G43*H43)</f>
        <v>675</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c r="H45" s="158">
        <v>300</v>
      </c>
      <c r="I45" s="131">
        <f t="shared" si="1"/>
        <v>0</v>
      </c>
    </row>
    <row r="46" spans="1:12" x14ac:dyDescent="0.25">
      <c r="A46" s="127">
        <v>4</v>
      </c>
      <c r="B46" s="397" t="s">
        <v>74</v>
      </c>
      <c r="C46" s="398"/>
      <c r="D46" s="399"/>
      <c r="E46" s="377" t="s">
        <v>71</v>
      </c>
      <c r="F46" s="378"/>
      <c r="G46" s="128">
        <v>1.5</v>
      </c>
      <c r="H46" s="158">
        <v>200</v>
      </c>
      <c r="I46" s="131">
        <f t="shared" si="1"/>
        <v>300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975</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264</v>
      </c>
      <c r="C55" s="389"/>
      <c r="D55" s="390"/>
      <c r="E55" s="408"/>
      <c r="F55" s="410"/>
      <c r="G55" s="128"/>
      <c r="H55" s="140"/>
      <c r="I55" s="131"/>
    </row>
    <row r="56" spans="1:12" x14ac:dyDescent="0.25">
      <c r="A56" s="127"/>
      <c r="B56" s="391" t="s">
        <v>239</v>
      </c>
      <c r="C56" s="392"/>
      <c r="D56" s="393"/>
      <c r="E56" s="377">
        <v>1</v>
      </c>
      <c r="F56" s="378"/>
      <c r="G56" s="128">
        <v>50.2</v>
      </c>
      <c r="H56" s="140">
        <v>5</v>
      </c>
      <c r="I56" s="131">
        <f>H56*G56</f>
        <v>251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251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1226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1226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5"/>
  <sheetViews>
    <sheetView topLeftCell="A11"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36</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265</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223">
        <v>0</v>
      </c>
      <c r="H44" s="158">
        <v>350</v>
      </c>
      <c r="I44" s="131">
        <f t="shared" ref="I44:I48" si="1">SUM(G44*H44)</f>
        <v>0</v>
      </c>
    </row>
    <row r="45" spans="1:12" x14ac:dyDescent="0.25">
      <c r="A45" s="127">
        <v>3</v>
      </c>
      <c r="B45" s="397" t="s">
        <v>73</v>
      </c>
      <c r="C45" s="398"/>
      <c r="D45" s="399"/>
      <c r="E45" s="377" t="s">
        <v>71</v>
      </c>
      <c r="F45" s="378"/>
      <c r="G45" s="223">
        <v>3.5</v>
      </c>
      <c r="H45" s="158">
        <v>300</v>
      </c>
      <c r="I45" s="131">
        <f t="shared" si="1"/>
        <v>1050</v>
      </c>
    </row>
    <row r="46" spans="1:12" x14ac:dyDescent="0.25">
      <c r="A46" s="127">
        <v>4</v>
      </c>
      <c r="B46" s="397" t="s">
        <v>74</v>
      </c>
      <c r="C46" s="398"/>
      <c r="D46" s="399"/>
      <c r="E46" s="377" t="s">
        <v>71</v>
      </c>
      <c r="F46" s="378"/>
      <c r="G46" s="128">
        <v>3.5</v>
      </c>
      <c r="H46" s="158">
        <v>200</v>
      </c>
      <c r="I46" s="131">
        <f t="shared" si="1"/>
        <v>700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224">
        <f>SUM(I43:I51)</f>
        <v>1750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266</v>
      </c>
      <c r="C55" s="389"/>
      <c r="D55" s="390"/>
      <c r="E55" s="408"/>
      <c r="F55" s="410"/>
      <c r="G55" s="128"/>
      <c r="H55" s="140"/>
      <c r="I55" s="131"/>
    </row>
    <row r="56" spans="1:12" x14ac:dyDescent="0.25">
      <c r="A56" s="127"/>
      <c r="B56" s="391" t="s">
        <v>239</v>
      </c>
      <c r="C56" s="392"/>
      <c r="D56" s="393"/>
      <c r="E56" s="377">
        <v>1</v>
      </c>
      <c r="F56" s="378"/>
      <c r="G56" s="128">
        <v>80</v>
      </c>
      <c r="H56" s="140">
        <v>5</v>
      </c>
      <c r="I56" s="131">
        <f>H56*G56</f>
        <v>400</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400</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2150</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2150</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5"/>
  <sheetViews>
    <sheetView topLeftCell="A25"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37</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267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127">
        <v>1</v>
      </c>
      <c r="B24" s="388" t="s">
        <v>271</v>
      </c>
      <c r="C24" s="389"/>
      <c r="D24" s="389"/>
      <c r="E24" s="389"/>
      <c r="F24" s="390"/>
      <c r="G24" s="195">
        <v>2</v>
      </c>
      <c r="H24" s="190">
        <v>22</v>
      </c>
      <c r="I24" s="131">
        <f>H24*G24</f>
        <v>44</v>
      </c>
    </row>
    <row r="25" spans="1:11" x14ac:dyDescent="0.25">
      <c r="A25" s="127">
        <v>2</v>
      </c>
      <c r="B25" s="391" t="s">
        <v>272</v>
      </c>
      <c r="C25" s="392"/>
      <c r="D25" s="392"/>
      <c r="E25" s="392"/>
      <c r="F25" s="392"/>
      <c r="G25" s="197">
        <v>3</v>
      </c>
      <c r="H25" s="196">
        <v>12.8</v>
      </c>
      <c r="I25" s="131">
        <f>H25*G25</f>
        <v>38.400000000000006</v>
      </c>
    </row>
    <row r="26" spans="1:11" x14ac:dyDescent="0.25">
      <c r="A26" s="127">
        <v>3</v>
      </c>
      <c r="B26" s="391" t="s">
        <v>272</v>
      </c>
      <c r="C26" s="392"/>
      <c r="D26" s="392"/>
      <c r="E26" s="392"/>
      <c r="F26" s="392"/>
      <c r="G26" s="197">
        <v>3</v>
      </c>
      <c r="H26" s="196">
        <v>12.8</v>
      </c>
      <c r="I26" s="131">
        <f t="shared" ref="I26:I30" si="1">H26*G26</f>
        <v>38.400000000000006</v>
      </c>
    </row>
    <row r="27" spans="1:11" x14ac:dyDescent="0.25">
      <c r="A27" s="127">
        <v>4</v>
      </c>
      <c r="B27" s="391" t="s">
        <v>274</v>
      </c>
      <c r="C27" s="392"/>
      <c r="D27" s="392"/>
      <c r="E27" s="392"/>
      <c r="F27" s="393"/>
      <c r="G27" s="197">
        <v>2</v>
      </c>
      <c r="H27" s="196">
        <v>16.600000000000001</v>
      </c>
      <c r="I27" s="131">
        <f t="shared" si="1"/>
        <v>33.200000000000003</v>
      </c>
    </row>
    <row r="28" spans="1:11" x14ac:dyDescent="0.25">
      <c r="A28" s="127">
        <v>5</v>
      </c>
      <c r="B28" s="391" t="s">
        <v>273</v>
      </c>
      <c r="C28" s="392"/>
      <c r="D28" s="392"/>
      <c r="E28" s="392"/>
      <c r="F28" s="393"/>
      <c r="G28" s="197">
        <v>2</v>
      </c>
      <c r="H28" s="196">
        <v>16.600000000000001</v>
      </c>
      <c r="I28" s="131">
        <f t="shared" si="1"/>
        <v>33.200000000000003</v>
      </c>
    </row>
    <row r="29" spans="1:11" x14ac:dyDescent="0.25">
      <c r="A29" s="127">
        <v>6</v>
      </c>
      <c r="B29" s="441" t="s">
        <v>275</v>
      </c>
      <c r="C29" s="442"/>
      <c r="D29" s="442"/>
      <c r="E29" s="442"/>
      <c r="F29" s="442"/>
      <c r="G29" s="197">
        <v>2</v>
      </c>
      <c r="H29" s="196">
        <v>37</v>
      </c>
      <c r="I29" s="131">
        <f t="shared" si="1"/>
        <v>74</v>
      </c>
    </row>
    <row r="30" spans="1:11" x14ac:dyDescent="0.25">
      <c r="A30" s="127">
        <v>7</v>
      </c>
      <c r="B30" s="441" t="s">
        <v>276</v>
      </c>
      <c r="C30" s="442"/>
      <c r="D30" s="442"/>
      <c r="E30" s="442"/>
      <c r="F30" s="442"/>
      <c r="G30" s="197">
        <v>1</v>
      </c>
      <c r="H30" s="196">
        <v>4680</v>
      </c>
      <c r="I30" s="131">
        <f t="shared" si="1"/>
        <v>4680</v>
      </c>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4941.2</v>
      </c>
      <c r="L38" s="132"/>
    </row>
    <row r="39" spans="1:12" x14ac:dyDescent="0.25">
      <c r="A39" s="379" t="s">
        <v>144</v>
      </c>
      <c r="B39" s="375"/>
      <c r="C39" s="375"/>
      <c r="D39" s="375"/>
      <c r="E39" s="375"/>
      <c r="F39" s="375"/>
      <c r="G39" s="375"/>
      <c r="H39" s="376"/>
      <c r="I39" s="192">
        <f>ROUND((I38*0.15),2)</f>
        <v>741.18</v>
      </c>
      <c r="L39" s="132"/>
    </row>
    <row r="40" spans="1:12" x14ac:dyDescent="0.25">
      <c r="A40" s="379" t="s">
        <v>145</v>
      </c>
      <c r="B40" s="375"/>
      <c r="C40" s="375"/>
      <c r="D40" s="375"/>
      <c r="E40" s="375"/>
      <c r="F40" s="375"/>
      <c r="G40" s="375"/>
      <c r="H40" s="376"/>
      <c r="I40" s="133">
        <f>I38+I39</f>
        <v>5682.38</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2">SUM(G44*H44)</f>
        <v>0</v>
      </c>
    </row>
    <row r="45" spans="1:12" x14ac:dyDescent="0.25">
      <c r="A45" s="127">
        <v>3</v>
      </c>
      <c r="B45" s="397" t="s">
        <v>73</v>
      </c>
      <c r="C45" s="398"/>
      <c r="D45" s="399"/>
      <c r="E45" s="377" t="s">
        <v>71</v>
      </c>
      <c r="F45" s="378"/>
      <c r="G45" s="128">
        <v>18.5</v>
      </c>
      <c r="H45" s="158">
        <v>300</v>
      </c>
      <c r="I45" s="131">
        <f t="shared" si="2"/>
        <v>5550</v>
      </c>
    </row>
    <row r="46" spans="1:12" x14ac:dyDescent="0.25">
      <c r="A46" s="127">
        <v>4</v>
      </c>
      <c r="B46" s="397" t="s">
        <v>74</v>
      </c>
      <c r="C46" s="398"/>
      <c r="D46" s="399"/>
      <c r="E46" s="377" t="s">
        <v>71</v>
      </c>
      <c r="F46" s="378"/>
      <c r="G46" s="128">
        <v>18.5</v>
      </c>
      <c r="H46" s="158">
        <v>200</v>
      </c>
      <c r="I46" s="131">
        <f t="shared" si="2"/>
        <v>3700</v>
      </c>
    </row>
    <row r="47" spans="1:12" x14ac:dyDescent="0.25">
      <c r="A47" s="127">
        <v>5</v>
      </c>
      <c r="B47" s="397" t="s">
        <v>75</v>
      </c>
      <c r="C47" s="398"/>
      <c r="D47" s="399"/>
      <c r="E47" s="377" t="s">
        <v>71</v>
      </c>
      <c r="F47" s="378"/>
      <c r="G47" s="128"/>
      <c r="H47" s="160">
        <v>200</v>
      </c>
      <c r="I47" s="131">
        <f t="shared" si="2"/>
        <v>0</v>
      </c>
    </row>
    <row r="48" spans="1:12" x14ac:dyDescent="0.25">
      <c r="A48" s="127">
        <v>6</v>
      </c>
      <c r="B48" s="397" t="s">
        <v>24</v>
      </c>
      <c r="C48" s="398"/>
      <c r="D48" s="399"/>
      <c r="E48" s="377" t="s">
        <v>71</v>
      </c>
      <c r="F48" s="378"/>
      <c r="G48" s="128"/>
      <c r="H48" s="160">
        <v>140</v>
      </c>
      <c r="I48" s="131">
        <f t="shared" si="2"/>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9250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268</v>
      </c>
      <c r="C55" s="389"/>
      <c r="D55" s="390"/>
      <c r="E55" s="408"/>
      <c r="F55" s="410"/>
      <c r="G55" s="128"/>
      <c r="H55" s="140"/>
      <c r="I55" s="131"/>
    </row>
    <row r="56" spans="1:12" x14ac:dyDescent="0.25">
      <c r="A56" s="127"/>
      <c r="B56" s="391" t="s">
        <v>239</v>
      </c>
      <c r="C56" s="392"/>
      <c r="D56" s="393"/>
      <c r="E56" s="377">
        <v>1</v>
      </c>
      <c r="F56" s="378"/>
      <c r="G56" s="128">
        <v>24.4</v>
      </c>
      <c r="H56" s="140">
        <v>5</v>
      </c>
      <c r="I56" s="131">
        <f>H56*G56</f>
        <v>122</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122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15054.380000000001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15054.380000000001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4:F24"/>
    <mergeCell ref="B25:F25"/>
    <mergeCell ref="B26:F26"/>
    <mergeCell ref="B23:F23"/>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5"/>
  <sheetViews>
    <sheetView topLeftCell="A34" workbookViewId="0">
      <selection activeCell="F51" sqref="F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38</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269</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12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3"/>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8"/>
      <c r="I28" s="131"/>
    </row>
    <row r="29" spans="1:11" x14ac:dyDescent="0.25">
      <c r="A29" s="127"/>
      <c r="B29" s="441"/>
      <c r="C29" s="442"/>
      <c r="D29" s="442"/>
      <c r="E29" s="442"/>
      <c r="F29" s="442"/>
      <c r="G29" s="197"/>
      <c r="H29" s="198"/>
      <c r="I29" s="131"/>
    </row>
    <row r="30" spans="1:11" x14ac:dyDescent="0.25">
      <c r="A30" s="127"/>
      <c r="B30" s="441"/>
      <c r="C30" s="442"/>
      <c r="D30" s="442"/>
      <c r="E30" s="442"/>
      <c r="F30" s="442"/>
      <c r="G30" s="197"/>
      <c r="H30" s="198"/>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223">
        <v>0</v>
      </c>
      <c r="H44" s="158">
        <v>350</v>
      </c>
      <c r="I44" s="131">
        <f t="shared" ref="I44:I48" si="1">SUM(G44*H44)</f>
        <v>0</v>
      </c>
    </row>
    <row r="45" spans="1:12" x14ac:dyDescent="0.25">
      <c r="A45" s="127">
        <v>3</v>
      </c>
      <c r="B45" s="397" t="s">
        <v>73</v>
      </c>
      <c r="C45" s="398"/>
      <c r="D45" s="399"/>
      <c r="E45" s="377" t="s">
        <v>71</v>
      </c>
      <c r="F45" s="378"/>
      <c r="G45" s="223">
        <v>2</v>
      </c>
      <c r="H45" s="158">
        <v>300</v>
      </c>
      <c r="I45" s="131">
        <f t="shared" si="1"/>
        <v>600</v>
      </c>
    </row>
    <row r="46" spans="1:12" x14ac:dyDescent="0.25">
      <c r="A46" s="127">
        <v>4</v>
      </c>
      <c r="B46" s="397" t="s">
        <v>74</v>
      </c>
      <c r="C46" s="398"/>
      <c r="D46" s="399"/>
      <c r="E46" s="377" t="s">
        <v>71</v>
      </c>
      <c r="F46" s="378"/>
      <c r="G46" s="128">
        <v>2</v>
      </c>
      <c r="H46" s="158">
        <v>200</v>
      </c>
      <c r="I46" s="131">
        <f t="shared" si="1"/>
        <v>400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224">
        <f>SUM(I43:I51)</f>
        <v>1000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270</v>
      </c>
      <c r="C55" s="389"/>
      <c r="D55" s="390"/>
      <c r="E55" s="408"/>
      <c r="F55" s="410"/>
      <c r="G55" s="128"/>
      <c r="H55" s="140"/>
      <c r="I55" s="131"/>
    </row>
    <row r="56" spans="1:12" x14ac:dyDescent="0.25">
      <c r="A56" s="127"/>
      <c r="B56" s="391" t="s">
        <v>239</v>
      </c>
      <c r="C56" s="392"/>
      <c r="D56" s="393"/>
      <c r="E56" s="377">
        <v>1</v>
      </c>
      <c r="F56" s="378"/>
      <c r="G56" s="128">
        <v>82</v>
      </c>
      <c r="H56" s="140">
        <v>5</v>
      </c>
      <c r="I56" s="131">
        <f>H56*G56</f>
        <v>410</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410</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1410</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1410</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5"/>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277</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2"/>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6"/>
      <c r="I28" s="131"/>
    </row>
    <row r="29" spans="1:11" x14ac:dyDescent="0.25">
      <c r="A29" s="127"/>
      <c r="B29" s="441"/>
      <c r="C29" s="442"/>
      <c r="D29" s="442"/>
      <c r="E29" s="442"/>
      <c r="F29" s="442"/>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1</v>
      </c>
      <c r="H45" s="158">
        <v>300</v>
      </c>
      <c r="I45" s="131">
        <f t="shared" si="1"/>
        <v>300</v>
      </c>
    </row>
    <row r="46" spans="1:12" x14ac:dyDescent="0.25">
      <c r="A46" s="127">
        <v>4</v>
      </c>
      <c r="B46" s="397" t="s">
        <v>74</v>
      </c>
      <c r="C46" s="398"/>
      <c r="D46" s="399"/>
      <c r="E46" s="377" t="s">
        <v>71</v>
      </c>
      <c r="F46" s="378"/>
      <c r="G46" s="128">
        <v>1</v>
      </c>
      <c r="H46" s="158">
        <v>200</v>
      </c>
      <c r="I46" s="131">
        <f t="shared" si="1"/>
        <v>200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377"/>
      <c r="F49" s="378"/>
      <c r="G49" s="102"/>
      <c r="H49" s="118"/>
      <c r="I49" s="131"/>
    </row>
    <row r="50" spans="1:12" x14ac:dyDescent="0.25">
      <c r="A50" s="116"/>
      <c r="B50" s="397"/>
      <c r="C50" s="398"/>
      <c r="D50" s="399"/>
      <c r="E50" s="377"/>
      <c r="F50" s="378"/>
      <c r="G50" s="102"/>
      <c r="H50" s="118"/>
      <c r="I50" s="131"/>
    </row>
    <row r="51" spans="1:12" x14ac:dyDescent="0.25">
      <c r="A51" s="136"/>
      <c r="B51" s="426"/>
      <c r="C51" s="427"/>
      <c r="D51" s="428"/>
      <c r="E51" s="411"/>
      <c r="F51" s="413"/>
      <c r="G51" s="102"/>
      <c r="H51" s="120"/>
      <c r="I51" s="131"/>
    </row>
    <row r="52" spans="1:12" x14ac:dyDescent="0.25">
      <c r="A52" s="379" t="s">
        <v>76</v>
      </c>
      <c r="B52" s="375"/>
      <c r="C52" s="375"/>
      <c r="D52" s="375"/>
      <c r="E52" s="375"/>
      <c r="F52" s="375"/>
      <c r="G52" s="375"/>
      <c r="H52" s="376"/>
      <c r="I52" s="137">
        <f>SUM(I43:I51)</f>
        <v>500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253</v>
      </c>
      <c r="C55" s="389"/>
      <c r="D55" s="390"/>
      <c r="E55" s="408"/>
      <c r="F55" s="410"/>
      <c r="G55" s="128"/>
      <c r="H55" s="140"/>
      <c r="I55" s="131"/>
    </row>
    <row r="56" spans="1:12" x14ac:dyDescent="0.25">
      <c r="A56" s="127"/>
      <c r="B56" s="391" t="s">
        <v>239</v>
      </c>
      <c r="C56" s="392"/>
      <c r="D56" s="393"/>
      <c r="E56" s="377">
        <v>1</v>
      </c>
      <c r="F56" s="378"/>
      <c r="G56" s="128">
        <v>11.8</v>
      </c>
      <c r="H56" s="140">
        <v>5</v>
      </c>
      <c r="I56" s="131">
        <f>H56*G56</f>
        <v>59</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59</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559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559</v>
      </c>
    </row>
    <row r="63" spans="1:12" ht="16.5" thickTop="1" thickBot="1" x14ac:dyDescent="0.3">
      <c r="A63" s="153"/>
      <c r="B63" s="154"/>
      <c r="C63" s="430"/>
      <c r="D63" s="431"/>
      <c r="E63" s="431"/>
      <c r="F63" s="431"/>
      <c r="G63" s="155"/>
      <c r="H63" s="155"/>
      <c r="I63" s="156"/>
    </row>
    <row r="65" spans="1:2" x14ac:dyDescent="0.25">
      <c r="A65" s="99"/>
      <c r="B65" s="99"/>
    </row>
  </sheetData>
  <mergeCells count="79">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5"/>
  <sheetViews>
    <sheetView topLeftCell="A13"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v>888</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278</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2"/>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6"/>
      <c r="I28" s="131"/>
    </row>
    <row r="29" spans="1:11" x14ac:dyDescent="0.25">
      <c r="A29" s="127"/>
      <c r="B29" s="441"/>
      <c r="C29" s="442"/>
      <c r="D29" s="442"/>
      <c r="E29" s="442"/>
      <c r="F29" s="442"/>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1</v>
      </c>
      <c r="H45" s="158">
        <v>300</v>
      </c>
      <c r="I45" s="131">
        <f t="shared" si="1"/>
        <v>300</v>
      </c>
    </row>
    <row r="46" spans="1:12" x14ac:dyDescent="0.25">
      <c r="A46" s="127">
        <v>4</v>
      </c>
      <c r="B46" s="397" t="s">
        <v>74</v>
      </c>
      <c r="C46" s="398"/>
      <c r="D46" s="399"/>
      <c r="E46" s="377" t="s">
        <v>71</v>
      </c>
      <c r="F46" s="378"/>
      <c r="G46" s="128">
        <v>1</v>
      </c>
      <c r="H46" s="158">
        <v>200</v>
      </c>
      <c r="I46" s="131">
        <f t="shared" si="1"/>
        <v>200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500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279</v>
      </c>
      <c r="C55" s="389"/>
      <c r="D55" s="390"/>
      <c r="E55" s="408"/>
      <c r="F55" s="410"/>
      <c r="G55" s="128"/>
      <c r="H55" s="140"/>
      <c r="I55" s="131"/>
    </row>
    <row r="56" spans="1:12" x14ac:dyDescent="0.25">
      <c r="A56" s="127"/>
      <c r="B56" s="391" t="s">
        <v>239</v>
      </c>
      <c r="C56" s="392"/>
      <c r="D56" s="393"/>
      <c r="E56" s="377">
        <v>1</v>
      </c>
      <c r="F56" s="378"/>
      <c r="G56" s="128">
        <v>33.200000000000003</v>
      </c>
      <c r="H56" s="140">
        <v>5</v>
      </c>
      <c r="I56" s="131">
        <f>H56*G56</f>
        <v>166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166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666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666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5"/>
  <sheetViews>
    <sheetView topLeftCell="A3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193"/>
      <c r="E10" s="102"/>
      <c r="F10" s="401" t="s">
        <v>44</v>
      </c>
      <c r="G10" s="402"/>
      <c r="H10" s="405" t="e">
        <f>#REF!</f>
        <v>#REF!</v>
      </c>
      <c r="I10" s="406"/>
    </row>
    <row r="11" spans="1:13" x14ac:dyDescent="0.25">
      <c r="A11" s="101" t="s">
        <v>45</v>
      </c>
      <c r="B11" s="99"/>
      <c r="D11" s="193"/>
      <c r="E11" s="102"/>
      <c r="F11" s="401" t="s">
        <v>46</v>
      </c>
      <c r="G11" s="402"/>
      <c r="H11" s="407" t="e">
        <f>#REF!</f>
        <v>#REF!</v>
      </c>
      <c r="I11" s="406"/>
    </row>
    <row r="12" spans="1:13" x14ac:dyDescent="0.25">
      <c r="A12" s="101" t="s">
        <v>47</v>
      </c>
      <c r="B12" s="99"/>
      <c r="D12" s="193"/>
      <c r="E12" s="102"/>
      <c r="F12" s="401" t="s">
        <v>48</v>
      </c>
      <c r="G12" s="402"/>
      <c r="H12" s="407">
        <v>1007</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414" t="s">
        <v>278</v>
      </c>
      <c r="B15" s="415"/>
      <c r="C15" s="415"/>
      <c r="D15" s="415"/>
      <c r="E15" s="415"/>
      <c r="F15" s="415"/>
      <c r="G15" s="415"/>
      <c r="H15" s="415"/>
      <c r="I15" s="416"/>
    </row>
    <row r="16" spans="1:13" ht="15.75" thickBot="1" x14ac:dyDescent="0.3">
      <c r="A16" s="417" t="s">
        <v>54</v>
      </c>
      <c r="B16" s="418"/>
      <c r="C16" s="418"/>
      <c r="D16" s="418"/>
      <c r="E16" s="418"/>
      <c r="F16" s="418"/>
      <c r="G16" s="418"/>
      <c r="H16" s="418"/>
      <c r="I16" s="419"/>
    </row>
    <row r="17" spans="1:11" x14ac:dyDescent="0.25">
      <c r="A17" s="106" t="s">
        <v>55</v>
      </c>
      <c r="B17" s="435" t="s">
        <v>142</v>
      </c>
      <c r="C17" s="436"/>
      <c r="D17" s="437"/>
      <c r="E17" s="172" t="s">
        <v>57</v>
      </c>
      <c r="F17" s="172" t="s">
        <v>58</v>
      </c>
      <c r="G17" s="172" t="s">
        <v>59</v>
      </c>
      <c r="H17" s="172" t="s">
        <v>60</v>
      </c>
      <c r="I17" s="173" t="s">
        <v>61</v>
      </c>
    </row>
    <row r="18" spans="1:11" x14ac:dyDescent="0.25">
      <c r="A18" s="111"/>
      <c r="B18" s="408"/>
      <c r="C18" s="409"/>
      <c r="D18" s="410"/>
      <c r="E18" s="112"/>
      <c r="F18" s="113"/>
      <c r="G18" s="112"/>
      <c r="H18" s="114"/>
      <c r="I18" s="115">
        <f>SUM(G18*H18)</f>
        <v>0</v>
      </c>
    </row>
    <row r="19" spans="1:11" x14ac:dyDescent="0.25">
      <c r="A19" s="116"/>
      <c r="B19" s="377"/>
      <c r="C19" s="369"/>
      <c r="D19" s="378"/>
      <c r="E19" s="117"/>
      <c r="F19" s="102"/>
      <c r="G19" s="117"/>
      <c r="H19" s="118"/>
      <c r="I19" s="115">
        <f t="shared" ref="I19:I20" si="0">SUM(G19*H19)</f>
        <v>0</v>
      </c>
    </row>
    <row r="20" spans="1:11" x14ac:dyDescent="0.25">
      <c r="A20" s="116"/>
      <c r="B20" s="411"/>
      <c r="C20" s="412"/>
      <c r="D20" s="413"/>
      <c r="E20" s="117"/>
      <c r="F20" s="102"/>
      <c r="G20" s="119"/>
      <c r="H20" s="120"/>
      <c r="I20" s="121">
        <f t="shared" si="0"/>
        <v>0</v>
      </c>
    </row>
    <row r="21" spans="1:11" x14ac:dyDescent="0.25">
      <c r="A21" s="379" t="s">
        <v>62</v>
      </c>
      <c r="B21" s="375"/>
      <c r="C21" s="375"/>
      <c r="D21" s="375"/>
      <c r="E21" s="375"/>
      <c r="F21" s="375"/>
      <c r="G21" s="375"/>
      <c r="H21" s="376"/>
      <c r="I21" s="115">
        <f>SUM(I18:I20)</f>
        <v>0</v>
      </c>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127"/>
      <c r="B24" s="388"/>
      <c r="C24" s="389"/>
      <c r="D24" s="389"/>
      <c r="E24" s="389"/>
      <c r="F24" s="390"/>
      <c r="G24" s="195"/>
      <c r="H24" s="190"/>
      <c r="I24" s="131"/>
    </row>
    <row r="25" spans="1:11" x14ac:dyDescent="0.25">
      <c r="A25" s="127"/>
      <c r="B25" s="391"/>
      <c r="C25" s="392"/>
      <c r="D25" s="392"/>
      <c r="E25" s="392"/>
      <c r="F25" s="392"/>
      <c r="G25" s="197"/>
      <c r="H25" s="196"/>
      <c r="I25" s="131"/>
    </row>
    <row r="26" spans="1:11" x14ac:dyDescent="0.25">
      <c r="A26" s="127"/>
      <c r="B26" s="391"/>
      <c r="C26" s="392"/>
      <c r="D26" s="392"/>
      <c r="E26" s="392"/>
      <c r="F26" s="392"/>
      <c r="G26" s="197"/>
      <c r="H26" s="196"/>
      <c r="I26" s="131"/>
    </row>
    <row r="27" spans="1:11" x14ac:dyDescent="0.25">
      <c r="A27" s="127"/>
      <c r="B27" s="391"/>
      <c r="C27" s="392"/>
      <c r="D27" s="392"/>
      <c r="E27" s="392"/>
      <c r="F27" s="393"/>
      <c r="G27" s="197"/>
      <c r="H27" s="196"/>
      <c r="I27" s="131"/>
    </row>
    <row r="28" spans="1:11" x14ac:dyDescent="0.25">
      <c r="A28" s="127"/>
      <c r="B28" s="391"/>
      <c r="C28" s="392"/>
      <c r="D28" s="392"/>
      <c r="E28" s="392"/>
      <c r="F28" s="393"/>
      <c r="G28" s="197"/>
      <c r="H28" s="196"/>
      <c r="I28" s="131"/>
    </row>
    <row r="29" spans="1:11" x14ac:dyDescent="0.25">
      <c r="A29" s="127"/>
      <c r="B29" s="441"/>
      <c r="C29" s="442"/>
      <c r="D29" s="442"/>
      <c r="E29" s="442"/>
      <c r="F29" s="442"/>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8"/>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c r="L37" s="132"/>
    </row>
    <row r="38" spans="1:12" x14ac:dyDescent="0.25">
      <c r="A38" s="438" t="s">
        <v>143</v>
      </c>
      <c r="B38" s="375"/>
      <c r="C38" s="375"/>
      <c r="D38" s="375"/>
      <c r="E38" s="375"/>
      <c r="F38" s="375"/>
      <c r="G38" s="375"/>
      <c r="H38" s="376"/>
      <c r="I38" s="191">
        <f>SUM(I24:I37)</f>
        <v>0</v>
      </c>
      <c r="L38" s="132"/>
    </row>
    <row r="39" spans="1:12" x14ac:dyDescent="0.25">
      <c r="A39" s="379" t="s">
        <v>144</v>
      </c>
      <c r="B39" s="375"/>
      <c r="C39" s="375"/>
      <c r="D39" s="375"/>
      <c r="E39" s="375"/>
      <c r="F39" s="375"/>
      <c r="G39" s="375"/>
      <c r="H39" s="376"/>
      <c r="I39" s="192">
        <f>ROUND((I38*0.15),2)</f>
        <v>0</v>
      </c>
      <c r="L39" s="132"/>
    </row>
    <row r="40" spans="1:12" x14ac:dyDescent="0.25">
      <c r="A40" s="379" t="s">
        <v>145</v>
      </c>
      <c r="B40" s="375"/>
      <c r="C40" s="375"/>
      <c r="D40" s="375"/>
      <c r="E40" s="375"/>
      <c r="F40" s="375"/>
      <c r="G40" s="375"/>
      <c r="H40" s="376"/>
      <c r="I40" s="133">
        <f>I38+I39</f>
        <v>0</v>
      </c>
    </row>
    <row r="41" spans="1:12" x14ac:dyDescent="0.25">
      <c r="A41" s="385" t="s">
        <v>67</v>
      </c>
      <c r="B41" s="386"/>
      <c r="C41" s="386"/>
      <c r="D41" s="386"/>
      <c r="E41" s="386"/>
      <c r="F41" s="386"/>
      <c r="G41" s="386"/>
      <c r="H41" s="386"/>
      <c r="I41" s="387"/>
    </row>
    <row r="42" spans="1:12" x14ac:dyDescent="0.25">
      <c r="A42" s="122" t="s">
        <v>68</v>
      </c>
      <c r="B42" s="383" t="s">
        <v>69</v>
      </c>
      <c r="C42" s="429"/>
      <c r="D42" s="384"/>
      <c r="E42" s="383" t="s">
        <v>57</v>
      </c>
      <c r="F42" s="384"/>
      <c r="G42" s="124" t="s">
        <v>59</v>
      </c>
      <c r="H42" s="125" t="s">
        <v>60</v>
      </c>
      <c r="I42" s="126" t="s">
        <v>61</v>
      </c>
    </row>
    <row r="43" spans="1:12" x14ac:dyDescent="0.25">
      <c r="A43" s="127">
        <v>1</v>
      </c>
      <c r="B43" s="420" t="s">
        <v>70</v>
      </c>
      <c r="C43" s="421"/>
      <c r="D43" s="422"/>
      <c r="E43" s="408" t="s">
        <v>71</v>
      </c>
      <c r="F43" s="410"/>
      <c r="G43" s="159"/>
      <c r="H43" s="157">
        <v>450</v>
      </c>
      <c r="I43" s="134">
        <f>SUM(G43*H43)</f>
        <v>0</v>
      </c>
    </row>
    <row r="44" spans="1:12" x14ac:dyDescent="0.25">
      <c r="A44" s="127">
        <v>2</v>
      </c>
      <c r="B44" s="397" t="s">
        <v>72</v>
      </c>
      <c r="C44" s="398"/>
      <c r="D44" s="399"/>
      <c r="E44" s="377" t="s">
        <v>71</v>
      </c>
      <c r="F44" s="378"/>
      <c r="G44" s="128"/>
      <c r="H44" s="158">
        <v>350</v>
      </c>
      <c r="I44" s="131">
        <f t="shared" ref="I44:I48" si="1">SUM(G44*H44)</f>
        <v>0</v>
      </c>
    </row>
    <row r="45" spans="1:12" x14ac:dyDescent="0.25">
      <c r="A45" s="127">
        <v>3</v>
      </c>
      <c r="B45" s="397" t="s">
        <v>73</v>
      </c>
      <c r="C45" s="398"/>
      <c r="D45" s="399"/>
      <c r="E45" s="377" t="s">
        <v>71</v>
      </c>
      <c r="F45" s="378"/>
      <c r="G45" s="128">
        <v>3</v>
      </c>
      <c r="H45" s="158">
        <v>300</v>
      </c>
      <c r="I45" s="131">
        <f t="shared" si="1"/>
        <v>900</v>
      </c>
    </row>
    <row r="46" spans="1:12" x14ac:dyDescent="0.25">
      <c r="A46" s="127">
        <v>4</v>
      </c>
      <c r="B46" s="397" t="s">
        <v>74</v>
      </c>
      <c r="C46" s="398"/>
      <c r="D46" s="399"/>
      <c r="E46" s="377" t="s">
        <v>71</v>
      </c>
      <c r="F46" s="378"/>
      <c r="G46" s="128">
        <v>3</v>
      </c>
      <c r="H46" s="158">
        <v>200</v>
      </c>
      <c r="I46" s="131">
        <f t="shared" si="1"/>
        <v>600</v>
      </c>
    </row>
    <row r="47" spans="1:12" x14ac:dyDescent="0.25">
      <c r="A47" s="127">
        <v>5</v>
      </c>
      <c r="B47" s="397" t="s">
        <v>75</v>
      </c>
      <c r="C47" s="398"/>
      <c r="D47" s="399"/>
      <c r="E47" s="377" t="s">
        <v>71</v>
      </c>
      <c r="F47" s="378"/>
      <c r="G47" s="128"/>
      <c r="H47" s="160">
        <v>200</v>
      </c>
      <c r="I47" s="131">
        <f t="shared" si="1"/>
        <v>0</v>
      </c>
    </row>
    <row r="48" spans="1:12" x14ac:dyDescent="0.25">
      <c r="A48" s="127">
        <v>6</v>
      </c>
      <c r="B48" s="397" t="s">
        <v>24</v>
      </c>
      <c r="C48" s="398"/>
      <c r="D48" s="399"/>
      <c r="E48" s="377" t="s">
        <v>71</v>
      </c>
      <c r="F48" s="378"/>
      <c r="G48" s="128"/>
      <c r="H48" s="160">
        <v>140</v>
      </c>
      <c r="I48" s="131">
        <f t="shared" si="1"/>
        <v>0</v>
      </c>
    </row>
    <row r="49" spans="1:12" x14ac:dyDescent="0.25">
      <c r="A49" s="127"/>
      <c r="B49" s="397"/>
      <c r="C49" s="398"/>
      <c r="D49" s="399"/>
      <c r="E49" s="135"/>
      <c r="F49" s="102"/>
      <c r="G49" s="102"/>
      <c r="H49" s="118"/>
      <c r="I49" s="131"/>
    </row>
    <row r="50" spans="1:12" x14ac:dyDescent="0.25">
      <c r="A50" s="116"/>
      <c r="B50" s="397"/>
      <c r="C50" s="398"/>
      <c r="D50" s="399"/>
      <c r="F50" s="102"/>
      <c r="G50" s="102"/>
      <c r="H50" s="118"/>
      <c r="I50" s="131"/>
    </row>
    <row r="51" spans="1:12" x14ac:dyDescent="0.25">
      <c r="A51" s="136"/>
      <c r="B51" s="426"/>
      <c r="C51" s="427"/>
      <c r="D51" s="428"/>
      <c r="E51" s="104"/>
      <c r="F51" s="105"/>
      <c r="G51" s="102"/>
      <c r="H51" s="120"/>
      <c r="I51" s="131"/>
    </row>
    <row r="52" spans="1:12" x14ac:dyDescent="0.25">
      <c r="A52" s="379" t="s">
        <v>76</v>
      </c>
      <c r="B52" s="375"/>
      <c r="C52" s="375"/>
      <c r="D52" s="375"/>
      <c r="E52" s="375"/>
      <c r="F52" s="375"/>
      <c r="G52" s="375"/>
      <c r="H52" s="376"/>
      <c r="I52" s="137">
        <f>SUM(I43:I51)</f>
        <v>1500</v>
      </c>
    </row>
    <row r="53" spans="1:12" x14ac:dyDescent="0.25">
      <c r="A53" s="385" t="s">
        <v>77</v>
      </c>
      <c r="B53" s="386"/>
      <c r="C53" s="386"/>
      <c r="D53" s="386"/>
      <c r="E53" s="386"/>
      <c r="F53" s="386"/>
      <c r="G53" s="386"/>
      <c r="H53" s="386"/>
      <c r="I53" s="387"/>
    </row>
    <row r="54" spans="1:12" x14ac:dyDescent="0.25">
      <c r="A54" s="122" t="s">
        <v>78</v>
      </c>
      <c r="B54" s="383" t="s">
        <v>79</v>
      </c>
      <c r="C54" s="429"/>
      <c r="D54" s="384"/>
      <c r="E54" s="383" t="s">
        <v>80</v>
      </c>
      <c r="F54" s="384"/>
      <c r="G54" s="138" t="s">
        <v>81</v>
      </c>
      <c r="H54" s="138" t="s">
        <v>60</v>
      </c>
      <c r="I54" s="139" t="s">
        <v>61</v>
      </c>
    </row>
    <row r="55" spans="1:12" x14ac:dyDescent="0.25">
      <c r="A55" s="127">
        <v>1</v>
      </c>
      <c r="B55" s="388" t="s">
        <v>280</v>
      </c>
      <c r="C55" s="389"/>
      <c r="D55" s="390"/>
      <c r="E55" s="408"/>
      <c r="F55" s="410"/>
      <c r="G55" s="128"/>
      <c r="H55" s="140"/>
      <c r="I55" s="131"/>
    </row>
    <row r="56" spans="1:12" x14ac:dyDescent="0.25">
      <c r="A56" s="127"/>
      <c r="B56" s="391" t="s">
        <v>239</v>
      </c>
      <c r="C56" s="392"/>
      <c r="D56" s="393"/>
      <c r="E56" s="377">
        <v>1</v>
      </c>
      <c r="F56" s="378"/>
      <c r="G56" s="128">
        <v>19.600000000000001</v>
      </c>
      <c r="H56" s="140">
        <v>5</v>
      </c>
      <c r="I56" s="131">
        <f>H56*G56</f>
        <v>98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SUM(I55:I57)</f>
        <v>98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I58+I52+I40</f>
        <v>1598</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1598</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F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28"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v>1708</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row>
    <row r="15" spans="1:13" x14ac:dyDescent="0.25">
      <c r="A15" s="101"/>
      <c r="B15" s="99"/>
      <c r="D15" s="193"/>
      <c r="E15" s="102"/>
      <c r="F15" s="401" t="s">
        <v>298</v>
      </c>
      <c r="G15" s="402"/>
      <c r="H15" s="407" t="s">
        <v>299</v>
      </c>
      <c r="I15" s="406"/>
      <c r="M15" t="s">
        <v>51</v>
      </c>
    </row>
    <row r="16" spans="1:13" x14ac:dyDescent="0.25">
      <c r="A16" s="414" t="s">
        <v>297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190"/>
      <c r="I25" s="131"/>
    </row>
    <row r="26" spans="1:11" x14ac:dyDescent="0.25">
      <c r="A26" s="127"/>
      <c r="B26" s="391"/>
      <c r="C26" s="392"/>
      <c r="D26" s="392"/>
      <c r="E26" s="392"/>
      <c r="F26" s="392"/>
      <c r="G26" s="197"/>
      <c r="H26" s="196"/>
      <c r="I26" s="131"/>
    </row>
    <row r="27" spans="1:11" x14ac:dyDescent="0.25">
      <c r="A27" s="127"/>
      <c r="B27" s="391"/>
      <c r="C27" s="392"/>
      <c r="D27" s="392"/>
      <c r="E27" s="392"/>
      <c r="F27" s="392"/>
      <c r="G27" s="197"/>
      <c r="H27" s="196"/>
      <c r="I27" s="131"/>
    </row>
    <row r="28" spans="1:11" x14ac:dyDescent="0.25">
      <c r="A28" s="127"/>
      <c r="B28" s="391"/>
      <c r="C28" s="392"/>
      <c r="D28" s="392"/>
      <c r="E28" s="392"/>
      <c r="F28" s="393"/>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v>2</v>
      </c>
      <c r="H47" s="158">
        <v>200</v>
      </c>
      <c r="I47" s="131">
        <f t="shared" si="1"/>
        <v>400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24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281</v>
      </c>
      <c r="C56" s="389"/>
      <c r="D56" s="390"/>
      <c r="E56" s="408"/>
      <c r="F56" s="410"/>
      <c r="G56" s="128"/>
      <c r="H56" s="140"/>
      <c r="I56" s="131"/>
    </row>
    <row r="57" spans="1:12" x14ac:dyDescent="0.25">
      <c r="A57" s="127"/>
      <c r="B57" s="391" t="s">
        <v>239</v>
      </c>
      <c r="C57" s="392"/>
      <c r="D57" s="393"/>
      <c r="E57" s="377">
        <v>1</v>
      </c>
      <c r="F57" s="378"/>
      <c r="G57" s="128">
        <v>59.6</v>
      </c>
      <c r="H57" s="140">
        <v>5</v>
      </c>
      <c r="I57" s="131">
        <f>H57*G57</f>
        <v>298</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298</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1298</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1298</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v>1745</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285</v>
      </c>
      <c r="I15" s="440"/>
    </row>
    <row r="16" spans="1:13" x14ac:dyDescent="0.25">
      <c r="A16" s="414" t="s">
        <v>282</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283</v>
      </c>
      <c r="C25" s="389"/>
      <c r="D25" s="389"/>
      <c r="E25" s="389"/>
      <c r="F25" s="390"/>
      <c r="G25" s="195">
        <v>1</v>
      </c>
      <c r="H25" s="190">
        <v>1380</v>
      </c>
      <c r="I25" s="131">
        <f>H25*G25</f>
        <v>1380</v>
      </c>
    </row>
    <row r="26" spans="1:11" x14ac:dyDescent="0.25">
      <c r="A26" s="127"/>
      <c r="B26" s="391"/>
      <c r="C26" s="392"/>
      <c r="D26" s="392"/>
      <c r="E26" s="392"/>
      <c r="F26" s="392"/>
      <c r="G26" s="197"/>
      <c r="H26" s="196"/>
      <c r="I26" s="131"/>
    </row>
    <row r="27" spans="1:11" x14ac:dyDescent="0.25">
      <c r="A27" s="127"/>
      <c r="B27" s="391"/>
      <c r="C27" s="392"/>
      <c r="D27" s="392"/>
      <c r="E27" s="392"/>
      <c r="F27" s="392"/>
      <c r="G27" s="197"/>
      <c r="H27" s="196"/>
      <c r="I27" s="131"/>
    </row>
    <row r="28" spans="1:11" x14ac:dyDescent="0.25">
      <c r="A28" s="127"/>
      <c r="B28" s="391"/>
      <c r="C28" s="392"/>
      <c r="D28" s="392"/>
      <c r="E28" s="392"/>
      <c r="F28" s="393"/>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1380</v>
      </c>
      <c r="L39" s="132"/>
    </row>
    <row r="40" spans="1:12" x14ac:dyDescent="0.25">
      <c r="A40" s="379" t="s">
        <v>144</v>
      </c>
      <c r="B40" s="375"/>
      <c r="C40" s="375"/>
      <c r="D40" s="375"/>
      <c r="E40" s="375"/>
      <c r="F40" s="375"/>
      <c r="G40" s="375"/>
      <c r="H40" s="376"/>
      <c r="I40" s="192">
        <f>ROUND((I39*0.15),2)</f>
        <v>207</v>
      </c>
      <c r="L40" s="132"/>
    </row>
    <row r="41" spans="1:12" x14ac:dyDescent="0.25">
      <c r="A41" s="379" t="s">
        <v>145</v>
      </c>
      <c r="B41" s="375"/>
      <c r="C41" s="375"/>
      <c r="D41" s="375"/>
      <c r="E41" s="375"/>
      <c r="F41" s="375"/>
      <c r="G41" s="375"/>
      <c r="H41" s="376"/>
      <c r="I41" s="174">
        <f>I39+I40</f>
        <v>1587</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v>2</v>
      </c>
      <c r="H47" s="158">
        <v>200</v>
      </c>
      <c r="I47" s="131">
        <f t="shared" si="1"/>
        <v>400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24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286</v>
      </c>
      <c r="C56" s="389"/>
      <c r="D56" s="390"/>
      <c r="E56" s="408"/>
      <c r="F56" s="410"/>
      <c r="G56" s="128"/>
      <c r="H56" s="140"/>
      <c r="I56" s="131"/>
    </row>
    <row r="57" spans="1:12" x14ac:dyDescent="0.25">
      <c r="A57" s="127"/>
      <c r="B57" s="391" t="s">
        <v>239</v>
      </c>
      <c r="C57" s="392"/>
      <c r="D57" s="393"/>
      <c r="E57" s="377">
        <v>1</v>
      </c>
      <c r="F57" s="378"/>
      <c r="G57" s="128">
        <v>34</v>
      </c>
      <c r="H57" s="140">
        <v>5</v>
      </c>
      <c r="I57" s="131">
        <f>H57*G57</f>
        <v>170</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170</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2757</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2757</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8:F28"/>
    <mergeCell ref="A17:I17"/>
    <mergeCell ref="B18:D18"/>
    <mergeCell ref="B19:D19"/>
    <mergeCell ref="B20:D20"/>
    <mergeCell ref="B21:D21"/>
    <mergeCell ref="A22:H22"/>
    <mergeCell ref="A23:I23"/>
    <mergeCell ref="B24:F24"/>
    <mergeCell ref="B25:F25"/>
    <mergeCell ref="B26:F26"/>
    <mergeCell ref="B27:F27"/>
    <mergeCell ref="A40:H40"/>
    <mergeCell ref="B29:F29"/>
    <mergeCell ref="B30:F30"/>
    <mergeCell ref="B31:F31"/>
    <mergeCell ref="B32:F32"/>
    <mergeCell ref="B33:F33"/>
    <mergeCell ref="B34:F34"/>
    <mergeCell ref="B35:F35"/>
    <mergeCell ref="B36:F36"/>
    <mergeCell ref="B37:F37"/>
    <mergeCell ref="B38:F38"/>
    <mergeCell ref="A39:H39"/>
    <mergeCell ref="A41:H41"/>
    <mergeCell ref="A42:I42"/>
    <mergeCell ref="B43:D43"/>
    <mergeCell ref="E43:F43"/>
    <mergeCell ref="B44:D44"/>
    <mergeCell ref="E44:F44"/>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31"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v>1814</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287</v>
      </c>
      <c r="I15" s="440"/>
    </row>
    <row r="16" spans="1:13" x14ac:dyDescent="0.25">
      <c r="A16" s="414" t="s">
        <v>300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190"/>
      <c r="I25" s="131"/>
    </row>
    <row r="26" spans="1:11" x14ac:dyDescent="0.25">
      <c r="A26" s="127"/>
      <c r="B26" s="391"/>
      <c r="C26" s="392"/>
      <c r="D26" s="392"/>
      <c r="E26" s="392"/>
      <c r="F26" s="392"/>
      <c r="G26" s="197"/>
      <c r="H26" s="196"/>
      <c r="I26" s="131"/>
    </row>
    <row r="27" spans="1:11" x14ac:dyDescent="0.25">
      <c r="A27" s="127"/>
      <c r="B27" s="391"/>
      <c r="C27" s="392"/>
      <c r="D27" s="392"/>
      <c r="E27" s="392"/>
      <c r="F27" s="392"/>
      <c r="G27" s="197"/>
      <c r="H27" s="196"/>
      <c r="I27" s="131"/>
    </row>
    <row r="28" spans="1:11" x14ac:dyDescent="0.25">
      <c r="A28" s="127"/>
      <c r="B28" s="391"/>
      <c r="C28" s="392"/>
      <c r="D28" s="392"/>
      <c r="E28" s="392"/>
      <c r="F28" s="393"/>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4</v>
      </c>
      <c r="H46" s="158">
        <v>300</v>
      </c>
      <c r="I46" s="131">
        <f t="shared" si="1"/>
        <v>1200</v>
      </c>
    </row>
    <row r="47" spans="1:12" x14ac:dyDescent="0.25">
      <c r="A47" s="127">
        <v>4</v>
      </c>
      <c r="B47" s="397" t="s">
        <v>74</v>
      </c>
      <c r="C47" s="398"/>
      <c r="D47" s="399"/>
      <c r="E47" s="377" t="s">
        <v>71</v>
      </c>
      <c r="F47" s="378"/>
      <c r="G47" s="128">
        <v>4</v>
      </c>
      <c r="H47" s="158">
        <v>200</v>
      </c>
      <c r="I47" s="131">
        <f t="shared" si="1"/>
        <v>800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24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288</v>
      </c>
      <c r="C56" s="389"/>
      <c r="D56" s="390"/>
      <c r="E56" s="408"/>
      <c r="F56" s="410"/>
      <c r="G56" s="128"/>
      <c r="H56" s="140"/>
      <c r="I56" s="131"/>
    </row>
    <row r="57" spans="1:12" x14ac:dyDescent="0.25">
      <c r="A57" s="127"/>
      <c r="B57" s="391" t="s">
        <v>239</v>
      </c>
      <c r="C57" s="392"/>
      <c r="D57" s="393"/>
      <c r="E57" s="377">
        <v>1</v>
      </c>
      <c r="F57" s="378"/>
      <c r="G57" s="128">
        <v>66.400000000000006</v>
      </c>
      <c r="H57" s="140">
        <v>5</v>
      </c>
      <c r="I57" s="131">
        <f>H57*G57</f>
        <v>332</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332</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2332</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2332</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22"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v>2592</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289</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291</v>
      </c>
      <c r="C25" s="389"/>
      <c r="D25" s="389"/>
      <c r="E25" s="389"/>
      <c r="F25" s="390"/>
      <c r="G25" s="195">
        <v>1</v>
      </c>
      <c r="H25" s="190">
        <v>1850</v>
      </c>
      <c r="I25" s="131">
        <f>H25*G25</f>
        <v>1850</v>
      </c>
    </row>
    <row r="26" spans="1:11" x14ac:dyDescent="0.25">
      <c r="A26" s="127">
        <v>2</v>
      </c>
      <c r="B26" s="391" t="s">
        <v>301</v>
      </c>
      <c r="C26" s="392"/>
      <c r="D26" s="392"/>
      <c r="E26" s="392"/>
      <c r="F26" s="392"/>
      <c r="G26" s="197">
        <v>1</v>
      </c>
      <c r="H26" s="196">
        <v>390</v>
      </c>
      <c r="I26" s="131">
        <f>H26*G26</f>
        <v>390</v>
      </c>
    </row>
    <row r="27" spans="1:11" x14ac:dyDescent="0.25">
      <c r="A27" s="127"/>
      <c r="B27" s="391"/>
      <c r="C27" s="392"/>
      <c r="D27" s="392"/>
      <c r="E27" s="392"/>
      <c r="F27" s="392"/>
      <c r="G27" s="197"/>
      <c r="H27" s="196"/>
      <c r="I27" s="131"/>
    </row>
    <row r="28" spans="1:11" x14ac:dyDescent="0.25">
      <c r="A28" s="127"/>
      <c r="B28" s="391"/>
      <c r="C28" s="392"/>
      <c r="D28" s="392"/>
      <c r="E28" s="392"/>
      <c r="F28" s="393"/>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2240</v>
      </c>
      <c r="L39" s="132"/>
    </row>
    <row r="40" spans="1:12" x14ac:dyDescent="0.25">
      <c r="A40" s="379" t="s">
        <v>144</v>
      </c>
      <c r="B40" s="375"/>
      <c r="C40" s="375"/>
      <c r="D40" s="375"/>
      <c r="E40" s="375"/>
      <c r="F40" s="375"/>
      <c r="G40" s="375"/>
      <c r="H40" s="376"/>
      <c r="I40" s="192">
        <f>ROUND((I39*0.15),2)</f>
        <v>336</v>
      </c>
      <c r="L40" s="132"/>
    </row>
    <row r="41" spans="1:12" x14ac:dyDescent="0.25">
      <c r="A41" s="379" t="s">
        <v>145</v>
      </c>
      <c r="B41" s="375"/>
      <c r="C41" s="375"/>
      <c r="D41" s="375"/>
      <c r="E41" s="375"/>
      <c r="F41" s="375"/>
      <c r="G41" s="375"/>
      <c r="H41" s="376"/>
      <c r="I41" s="174">
        <f>I39+I40</f>
        <v>2576</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4.5</v>
      </c>
      <c r="H46" s="158">
        <v>300</v>
      </c>
      <c r="I46" s="131">
        <f t="shared" si="1"/>
        <v>1350</v>
      </c>
    </row>
    <row r="47" spans="1:12" x14ac:dyDescent="0.25">
      <c r="A47" s="127">
        <v>4</v>
      </c>
      <c r="B47" s="397" t="s">
        <v>74</v>
      </c>
      <c r="C47" s="398"/>
      <c r="D47" s="399"/>
      <c r="E47" s="377" t="s">
        <v>71</v>
      </c>
      <c r="F47" s="378"/>
      <c r="G47" s="128">
        <v>4.5</v>
      </c>
      <c r="H47" s="158">
        <v>200</v>
      </c>
      <c r="I47" s="131">
        <f t="shared" si="1"/>
        <v>900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24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292</v>
      </c>
      <c r="C56" s="389"/>
      <c r="D56" s="390"/>
      <c r="E56" s="408"/>
      <c r="F56" s="410"/>
      <c r="G56" s="128"/>
      <c r="H56" s="140"/>
      <c r="I56" s="131"/>
    </row>
    <row r="57" spans="1:12" x14ac:dyDescent="0.25">
      <c r="A57" s="127"/>
      <c r="B57" s="391" t="s">
        <v>239</v>
      </c>
      <c r="C57" s="392"/>
      <c r="D57" s="393"/>
      <c r="E57" s="377">
        <v>1</v>
      </c>
      <c r="F57" s="378"/>
      <c r="G57" s="128">
        <v>39.200000000000003</v>
      </c>
      <c r="H57" s="140">
        <v>5</v>
      </c>
      <c r="I57" s="131">
        <f>H57*G57</f>
        <v>196</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196</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5022</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5022</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7" workbookViewId="0">
      <selection activeCell="H25" sqref="H2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v>2886</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294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295</v>
      </c>
      <c r="C25" s="389"/>
      <c r="D25" s="389"/>
      <c r="E25" s="389"/>
      <c r="F25" s="390"/>
      <c r="G25" s="195">
        <v>1</v>
      </c>
      <c r="H25" s="190">
        <v>2091.25</v>
      </c>
      <c r="I25" s="131">
        <f>H25*G25</f>
        <v>2091.25</v>
      </c>
    </row>
    <row r="26" spans="1:11" x14ac:dyDescent="0.25">
      <c r="A26" s="127"/>
      <c r="B26" s="391"/>
      <c r="C26" s="392"/>
      <c r="D26" s="392"/>
      <c r="E26" s="392"/>
      <c r="F26" s="392"/>
      <c r="G26" s="197"/>
      <c r="H26" s="196"/>
      <c r="I26" s="131"/>
    </row>
    <row r="27" spans="1:11" x14ac:dyDescent="0.25">
      <c r="A27" s="127"/>
      <c r="B27" s="391"/>
      <c r="C27" s="392"/>
      <c r="D27" s="392"/>
      <c r="E27" s="392"/>
      <c r="F27" s="392"/>
      <c r="G27" s="197"/>
      <c r="H27" s="196"/>
      <c r="I27" s="131"/>
    </row>
    <row r="28" spans="1:11" x14ac:dyDescent="0.25">
      <c r="A28" s="127"/>
      <c r="B28" s="391"/>
      <c r="C28" s="392"/>
      <c r="D28" s="392"/>
      <c r="E28" s="392"/>
      <c r="F28" s="393"/>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2091.25</v>
      </c>
      <c r="L39" s="132"/>
    </row>
    <row r="40" spans="1:12" x14ac:dyDescent="0.25">
      <c r="A40" s="379" t="s">
        <v>144</v>
      </c>
      <c r="B40" s="375"/>
      <c r="C40" s="375"/>
      <c r="D40" s="375"/>
      <c r="E40" s="375"/>
      <c r="F40" s="375"/>
      <c r="G40" s="375"/>
      <c r="H40" s="376"/>
      <c r="I40" s="192">
        <f>ROUND((I39*0.15),2)</f>
        <v>313.69</v>
      </c>
      <c r="L40" s="132"/>
    </row>
    <row r="41" spans="1:12" x14ac:dyDescent="0.25">
      <c r="A41" s="379" t="s">
        <v>145</v>
      </c>
      <c r="B41" s="375"/>
      <c r="C41" s="375"/>
      <c r="D41" s="375"/>
      <c r="E41" s="375"/>
      <c r="F41" s="375"/>
      <c r="G41" s="375"/>
      <c r="H41" s="376"/>
      <c r="I41" s="174">
        <f>I39+I40</f>
        <v>2404.94</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4.5</v>
      </c>
      <c r="H46" s="158">
        <v>300</v>
      </c>
      <c r="I46" s="131">
        <f t="shared" si="1"/>
        <v>1350</v>
      </c>
    </row>
    <row r="47" spans="1:12" x14ac:dyDescent="0.25">
      <c r="A47" s="127">
        <v>4</v>
      </c>
      <c r="B47" s="397" t="s">
        <v>74</v>
      </c>
      <c r="C47" s="398"/>
      <c r="D47" s="399"/>
      <c r="E47" s="377" t="s">
        <v>71</v>
      </c>
      <c r="F47" s="378"/>
      <c r="G47" s="128">
        <v>4.5</v>
      </c>
      <c r="H47" s="158">
        <v>200</v>
      </c>
      <c r="I47" s="131">
        <f t="shared" si="1"/>
        <v>900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24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296</v>
      </c>
      <c r="C56" s="389"/>
      <c r="D56" s="390"/>
      <c r="E56" s="408"/>
      <c r="F56" s="410"/>
      <c r="G56" s="128"/>
      <c r="H56" s="140"/>
      <c r="I56" s="131"/>
    </row>
    <row r="57" spans="1:12" x14ac:dyDescent="0.25">
      <c r="A57" s="127"/>
      <c r="B57" s="391" t="s">
        <v>239</v>
      </c>
      <c r="C57" s="392"/>
      <c r="D57" s="393"/>
      <c r="E57" s="377">
        <v>1</v>
      </c>
      <c r="F57" s="378"/>
      <c r="G57" s="128">
        <v>113.2</v>
      </c>
      <c r="H57" s="140">
        <v>5</v>
      </c>
      <c r="I57" s="131">
        <f>H57*G57</f>
        <v>566</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566</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5220.9400000000005</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5220.9400000000005</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309</v>
      </c>
      <c r="I15" s="440"/>
    </row>
    <row r="16" spans="1:13" ht="29.25" customHeight="1" x14ac:dyDescent="0.25">
      <c r="A16" s="448" t="s">
        <v>310</v>
      </c>
      <c r="B16" s="449"/>
      <c r="C16" s="449"/>
      <c r="D16" s="449"/>
      <c r="E16" s="449"/>
      <c r="F16" s="449"/>
      <c r="G16" s="449"/>
      <c r="H16" s="449"/>
      <c r="I16" s="450"/>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311</v>
      </c>
      <c r="C25" s="389"/>
      <c r="D25" s="389"/>
      <c r="E25" s="389"/>
      <c r="F25" s="390"/>
      <c r="G25" s="195">
        <v>1</v>
      </c>
      <c r="H25" s="226">
        <v>160</v>
      </c>
      <c r="I25" s="131">
        <f>H25*G25</f>
        <v>160</v>
      </c>
    </row>
    <row r="26" spans="1:11" x14ac:dyDescent="0.25">
      <c r="A26" s="127">
        <v>2</v>
      </c>
      <c r="B26" s="391" t="s">
        <v>312</v>
      </c>
      <c r="C26" s="392"/>
      <c r="D26" s="392"/>
      <c r="E26" s="392"/>
      <c r="F26" s="392"/>
      <c r="G26" s="197">
        <v>1</v>
      </c>
      <c r="H26" s="227">
        <v>211</v>
      </c>
      <c r="I26" s="131">
        <f>H26*G26</f>
        <v>211</v>
      </c>
    </row>
    <row r="27" spans="1:11" x14ac:dyDescent="0.25">
      <c r="A27" s="127">
        <v>3</v>
      </c>
      <c r="B27" s="391" t="s">
        <v>313</v>
      </c>
      <c r="C27" s="392"/>
      <c r="D27" s="392"/>
      <c r="E27" s="392"/>
      <c r="F27" s="392"/>
      <c r="G27" s="197">
        <v>1</v>
      </c>
      <c r="H27" s="227">
        <v>1094</v>
      </c>
      <c r="I27" s="131">
        <f>H27*G27</f>
        <v>1094</v>
      </c>
    </row>
    <row r="28" spans="1:11" x14ac:dyDescent="0.25">
      <c r="A28" s="127"/>
      <c r="B28" s="445"/>
      <c r="C28" s="446"/>
      <c r="D28" s="446"/>
      <c r="E28" s="446"/>
      <c r="F28" s="447"/>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1465</v>
      </c>
      <c r="L39" s="132"/>
    </row>
    <row r="40" spans="1:12" x14ac:dyDescent="0.25">
      <c r="A40" s="379" t="s">
        <v>144</v>
      </c>
      <c r="B40" s="375"/>
      <c r="C40" s="375"/>
      <c r="D40" s="375"/>
      <c r="E40" s="375"/>
      <c r="F40" s="375"/>
      <c r="G40" s="375"/>
      <c r="H40" s="376"/>
      <c r="I40" s="192">
        <f>ROUND((I39*0.15),2)</f>
        <v>219.75</v>
      </c>
      <c r="L40" s="132"/>
    </row>
    <row r="41" spans="1:12" x14ac:dyDescent="0.25">
      <c r="A41" s="379" t="s">
        <v>145</v>
      </c>
      <c r="B41" s="375"/>
      <c r="C41" s="375"/>
      <c r="D41" s="375"/>
      <c r="E41" s="375"/>
      <c r="F41" s="375"/>
      <c r="G41" s="375"/>
      <c r="H41" s="376"/>
      <c r="I41" s="174">
        <f>I39+I40</f>
        <v>1684.75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7.5</v>
      </c>
      <c r="H46" s="158">
        <v>300</v>
      </c>
      <c r="I46" s="131">
        <f t="shared" si="1"/>
        <v>2250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7.5</v>
      </c>
      <c r="H48" s="160">
        <v>200</v>
      </c>
      <c r="I48" s="131">
        <f t="shared" si="1"/>
        <v>1500</v>
      </c>
    </row>
    <row r="49" spans="1:12" x14ac:dyDescent="0.25">
      <c r="A49" s="127">
        <v>6</v>
      </c>
      <c r="B49" s="397" t="s">
        <v>314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3750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315</v>
      </c>
      <c r="C56" s="389"/>
      <c r="D56" s="390"/>
      <c r="E56" s="408"/>
      <c r="F56" s="410"/>
      <c r="G56" s="128"/>
      <c r="H56" s="140"/>
      <c r="I56" s="131"/>
    </row>
    <row r="57" spans="1:12" x14ac:dyDescent="0.25">
      <c r="A57" s="127"/>
      <c r="B57" s="397" t="s">
        <v>239</v>
      </c>
      <c r="C57" s="398"/>
      <c r="D57" s="399"/>
      <c r="E57" s="377">
        <v>2</v>
      </c>
      <c r="F57" s="378"/>
      <c r="G57" s="128">
        <v>21.2</v>
      </c>
      <c r="H57" s="140">
        <v>5</v>
      </c>
      <c r="I57" s="131">
        <f>H57*G57</f>
        <v>106</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106</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5540.75</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5540.75</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28"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47</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282</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302</v>
      </c>
      <c r="C25" s="389"/>
      <c r="D25" s="389"/>
      <c r="E25" s="389"/>
      <c r="F25" s="390"/>
      <c r="G25" s="195">
        <v>1</v>
      </c>
      <c r="H25" s="226">
        <v>14550</v>
      </c>
      <c r="I25" s="131">
        <f>H25*G25</f>
        <v>14550</v>
      </c>
    </row>
    <row r="26" spans="1:11" x14ac:dyDescent="0.25">
      <c r="A26" s="127">
        <v>2</v>
      </c>
      <c r="B26" s="391" t="s">
        <v>303</v>
      </c>
      <c r="C26" s="392"/>
      <c r="D26" s="392"/>
      <c r="E26" s="392"/>
      <c r="F26" s="392"/>
      <c r="G26" s="197">
        <v>1</v>
      </c>
      <c r="H26" s="227">
        <v>3705</v>
      </c>
      <c r="I26" s="131">
        <f>H26*G26</f>
        <v>3705</v>
      </c>
    </row>
    <row r="27" spans="1:11" x14ac:dyDescent="0.25">
      <c r="A27" s="127"/>
      <c r="B27" s="391"/>
      <c r="C27" s="392"/>
      <c r="D27" s="392"/>
      <c r="E27" s="392"/>
      <c r="F27" s="392"/>
      <c r="G27" s="197"/>
      <c r="H27" s="190"/>
      <c r="I27" s="131"/>
    </row>
    <row r="28" spans="1:11" x14ac:dyDescent="0.25">
      <c r="A28" s="127"/>
      <c r="B28" s="445" t="s">
        <v>306</v>
      </c>
      <c r="C28" s="446"/>
      <c r="D28" s="446"/>
      <c r="E28" s="446"/>
      <c r="F28" s="447"/>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18255</v>
      </c>
      <c r="L39" s="132"/>
    </row>
    <row r="40" spans="1:12" x14ac:dyDescent="0.25">
      <c r="A40" s="379" t="s">
        <v>144</v>
      </c>
      <c r="B40" s="375"/>
      <c r="C40" s="375"/>
      <c r="D40" s="375"/>
      <c r="E40" s="375"/>
      <c r="F40" s="375"/>
      <c r="G40" s="375"/>
      <c r="H40" s="376"/>
      <c r="I40" s="192">
        <f>ROUND((I39*0.15),2)</f>
        <v>2738.25</v>
      </c>
      <c r="L40" s="132"/>
    </row>
    <row r="41" spans="1:12" x14ac:dyDescent="0.25">
      <c r="A41" s="379" t="s">
        <v>145</v>
      </c>
      <c r="B41" s="375"/>
      <c r="C41" s="375"/>
      <c r="D41" s="375"/>
      <c r="E41" s="375"/>
      <c r="F41" s="375"/>
      <c r="G41" s="375"/>
      <c r="H41" s="376"/>
      <c r="I41" s="174">
        <f>I39+I40</f>
        <v>20993.25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v>10</v>
      </c>
      <c r="H44" s="157">
        <v>450</v>
      </c>
      <c r="I44" s="134">
        <f>SUM(G44*H44)</f>
        <v>4500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c r="H46" s="158">
        <v>300</v>
      </c>
      <c r="I46" s="131">
        <f t="shared" si="1"/>
        <v>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c r="H48" s="160">
        <v>200</v>
      </c>
      <c r="I48" s="131">
        <f t="shared" si="1"/>
        <v>0</v>
      </c>
    </row>
    <row r="49" spans="1:12" x14ac:dyDescent="0.25">
      <c r="A49" s="127">
        <v>6</v>
      </c>
      <c r="B49" s="397" t="s">
        <v>316</v>
      </c>
      <c r="C49" s="398"/>
      <c r="D49" s="399"/>
      <c r="E49" s="377" t="s">
        <v>71</v>
      </c>
      <c r="F49" s="378"/>
      <c r="G49" s="128">
        <v>20</v>
      </c>
      <c r="H49" s="160">
        <v>140</v>
      </c>
      <c r="I49" s="131">
        <f t="shared" si="1"/>
        <v>2800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7300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304</v>
      </c>
      <c r="C56" s="389"/>
      <c r="D56" s="390"/>
      <c r="E56" s="408"/>
      <c r="F56" s="410"/>
      <c r="G56" s="128"/>
      <c r="H56" s="140"/>
      <c r="I56" s="131"/>
    </row>
    <row r="57" spans="1:12" x14ac:dyDescent="0.25">
      <c r="A57" s="127"/>
      <c r="B57" s="391" t="s">
        <v>239</v>
      </c>
      <c r="C57" s="392"/>
      <c r="D57" s="393"/>
      <c r="E57" s="377">
        <v>3</v>
      </c>
      <c r="F57" s="378"/>
      <c r="G57" s="128">
        <v>58.8</v>
      </c>
      <c r="H57" s="140">
        <v>5</v>
      </c>
      <c r="I57" s="131">
        <f>H57*G57</f>
        <v>294</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294</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28587.25</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28587.25</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289</v>
      </c>
      <c r="I15" s="440"/>
    </row>
    <row r="16" spans="1:13" x14ac:dyDescent="0.25">
      <c r="A16" s="414" t="s">
        <v>317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320</v>
      </c>
      <c r="C25" s="389"/>
      <c r="D25" s="389"/>
      <c r="E25" s="389"/>
      <c r="F25" s="390"/>
      <c r="G25" s="195">
        <v>1</v>
      </c>
      <c r="H25" s="226">
        <v>682</v>
      </c>
      <c r="I25" s="131">
        <f>H25*G25</f>
        <v>682</v>
      </c>
    </row>
    <row r="26" spans="1:11" x14ac:dyDescent="0.25">
      <c r="A26" s="127">
        <v>2</v>
      </c>
      <c r="B26" s="391" t="s">
        <v>321</v>
      </c>
      <c r="C26" s="392"/>
      <c r="D26" s="392"/>
      <c r="E26" s="392"/>
      <c r="F26" s="392"/>
      <c r="G26" s="197">
        <v>1</v>
      </c>
      <c r="H26" s="227">
        <v>248.85</v>
      </c>
      <c r="I26" s="131">
        <f>H26*G26</f>
        <v>248.85</v>
      </c>
    </row>
    <row r="27" spans="1:11" x14ac:dyDescent="0.25">
      <c r="A27" s="127"/>
      <c r="B27" s="391"/>
      <c r="C27" s="392"/>
      <c r="D27" s="392"/>
      <c r="E27" s="392"/>
      <c r="F27" s="392"/>
      <c r="G27" s="197"/>
      <c r="H27" s="190"/>
      <c r="I27" s="131"/>
    </row>
    <row r="28" spans="1:11" x14ac:dyDescent="0.25">
      <c r="A28" s="127"/>
      <c r="B28" s="445"/>
      <c r="C28" s="446"/>
      <c r="D28" s="446"/>
      <c r="E28" s="446"/>
      <c r="F28" s="447"/>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930.85</v>
      </c>
      <c r="L39" s="132"/>
    </row>
    <row r="40" spans="1:12" x14ac:dyDescent="0.25">
      <c r="A40" s="379" t="s">
        <v>144</v>
      </c>
      <c r="B40" s="375"/>
      <c r="C40" s="375"/>
      <c r="D40" s="375"/>
      <c r="E40" s="375"/>
      <c r="F40" s="375"/>
      <c r="G40" s="375"/>
      <c r="H40" s="376"/>
      <c r="I40" s="192">
        <f>ROUND((I39*0.15),2)</f>
        <v>139.63</v>
      </c>
      <c r="L40" s="132"/>
    </row>
    <row r="41" spans="1:12" x14ac:dyDescent="0.25">
      <c r="A41" s="379" t="s">
        <v>145</v>
      </c>
      <c r="B41" s="375"/>
      <c r="C41" s="375"/>
      <c r="D41" s="375"/>
      <c r="E41" s="375"/>
      <c r="F41" s="375"/>
      <c r="G41" s="375"/>
      <c r="H41" s="376"/>
      <c r="I41" s="174">
        <f>I39+I40</f>
        <v>1070.48</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v>4</v>
      </c>
      <c r="H44" s="157">
        <v>450</v>
      </c>
      <c r="I44" s="134">
        <f>SUM(G44*H44)</f>
        <v>1800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c r="H46" s="158">
        <v>300</v>
      </c>
      <c r="I46" s="131">
        <f t="shared" si="1"/>
        <v>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4</v>
      </c>
      <c r="H48" s="160">
        <v>200</v>
      </c>
      <c r="I48" s="131">
        <f t="shared" si="1"/>
        <v>800</v>
      </c>
    </row>
    <row r="49" spans="1:12" x14ac:dyDescent="0.25">
      <c r="A49" s="127">
        <v>6</v>
      </c>
      <c r="B49" s="397" t="s">
        <v>316</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2600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322</v>
      </c>
      <c r="C56" s="389"/>
      <c r="D56" s="390"/>
      <c r="E56" s="408"/>
      <c r="F56" s="410"/>
      <c r="G56" s="128"/>
      <c r="H56" s="140"/>
      <c r="I56" s="131"/>
    </row>
    <row r="57" spans="1:12" x14ac:dyDescent="0.25">
      <c r="A57" s="127"/>
      <c r="B57" s="391" t="s">
        <v>239</v>
      </c>
      <c r="C57" s="392"/>
      <c r="D57" s="393"/>
      <c r="E57" s="377">
        <v>2</v>
      </c>
      <c r="F57" s="378"/>
      <c r="G57" s="128">
        <v>39.6</v>
      </c>
      <c r="H57" s="140">
        <v>5</v>
      </c>
      <c r="I57" s="131">
        <f>H57*G57</f>
        <v>198</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198</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3868.48</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3868.48</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40"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307</v>
      </c>
      <c r="I15" s="440"/>
    </row>
    <row r="16" spans="1:13" x14ac:dyDescent="0.25">
      <c r="A16" s="414" t="s">
        <v>318</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226"/>
      <c r="I25" s="131">
        <f>H25*G25</f>
        <v>0</v>
      </c>
    </row>
    <row r="26" spans="1:11" x14ac:dyDescent="0.25">
      <c r="A26" s="127"/>
      <c r="B26" s="391"/>
      <c r="C26" s="392"/>
      <c r="D26" s="392"/>
      <c r="E26" s="392"/>
      <c r="F26" s="392"/>
      <c r="G26" s="197"/>
      <c r="H26" s="227"/>
      <c r="I26" s="131">
        <f>H26*G26</f>
        <v>0</v>
      </c>
    </row>
    <row r="27" spans="1:11" x14ac:dyDescent="0.25">
      <c r="A27" s="127"/>
      <c r="B27" s="391"/>
      <c r="C27" s="392"/>
      <c r="D27" s="392"/>
      <c r="E27" s="392"/>
      <c r="F27" s="392"/>
      <c r="G27" s="197"/>
      <c r="H27" s="190"/>
      <c r="I27" s="131"/>
    </row>
    <row r="28" spans="1:11" x14ac:dyDescent="0.25">
      <c r="A28" s="127"/>
      <c r="B28" s="445"/>
      <c r="C28" s="446"/>
      <c r="D28" s="446"/>
      <c r="E28" s="446"/>
      <c r="F28" s="447"/>
      <c r="G28" s="197"/>
      <c r="H28" s="196"/>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316</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308</v>
      </c>
      <c r="C56" s="389"/>
      <c r="D56" s="390"/>
      <c r="E56" s="408"/>
      <c r="F56" s="410"/>
      <c r="G56" s="128"/>
      <c r="H56" s="140"/>
      <c r="I56" s="131"/>
    </row>
    <row r="57" spans="1:12" x14ac:dyDescent="0.25">
      <c r="A57" s="127"/>
      <c r="B57" s="391" t="s">
        <v>239</v>
      </c>
      <c r="C57" s="392"/>
      <c r="D57" s="393"/>
      <c r="E57" s="377">
        <v>1</v>
      </c>
      <c r="F57" s="378"/>
      <c r="G57" s="128">
        <v>33.4</v>
      </c>
      <c r="H57" s="140">
        <v>5</v>
      </c>
      <c r="I57" s="131">
        <f>H57*G57</f>
        <v>167</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167</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667</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667</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workbookViewId="0">
      <selection activeCell="L8"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287</v>
      </c>
      <c r="I15" s="440"/>
    </row>
    <row r="16" spans="1:13" x14ac:dyDescent="0.25">
      <c r="A16" s="414" t="s">
        <v>319</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323</v>
      </c>
      <c r="C25" s="389"/>
      <c r="D25" s="389"/>
      <c r="E25" s="389"/>
      <c r="F25" s="390"/>
      <c r="G25" s="195">
        <v>1</v>
      </c>
      <c r="H25" s="226">
        <v>3167.47</v>
      </c>
      <c r="I25" s="131">
        <f>H25*G25</f>
        <v>3167.47</v>
      </c>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3167.47</v>
      </c>
      <c r="L39" s="132"/>
    </row>
    <row r="40" spans="1:12" x14ac:dyDescent="0.25">
      <c r="A40" s="379" t="s">
        <v>144</v>
      </c>
      <c r="B40" s="375"/>
      <c r="C40" s="375"/>
      <c r="D40" s="375"/>
      <c r="E40" s="375"/>
      <c r="F40" s="375"/>
      <c r="G40" s="375"/>
      <c r="H40" s="376"/>
      <c r="I40" s="192">
        <f>ROUND((I39*0.15),2)</f>
        <v>475.12</v>
      </c>
      <c r="L40" s="132"/>
    </row>
    <row r="41" spans="1:12" x14ac:dyDescent="0.25">
      <c r="A41" s="379" t="s">
        <v>145</v>
      </c>
      <c r="B41" s="375"/>
      <c r="C41" s="375"/>
      <c r="D41" s="375"/>
      <c r="E41" s="375"/>
      <c r="F41" s="375"/>
      <c r="G41" s="375"/>
      <c r="H41" s="376"/>
      <c r="I41" s="174">
        <f>I39+I40</f>
        <v>3642.5899999999997</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2.5</v>
      </c>
      <c r="H46" s="158">
        <v>300</v>
      </c>
      <c r="I46" s="131">
        <f t="shared" si="1"/>
        <v>750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2.5</v>
      </c>
      <c r="H48" s="160">
        <v>200</v>
      </c>
      <c r="I48" s="131">
        <f t="shared" si="1"/>
        <v>500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308</v>
      </c>
      <c r="C56" s="389"/>
      <c r="D56" s="390"/>
      <c r="E56" s="408"/>
      <c r="F56" s="410"/>
      <c r="G56" s="128"/>
      <c r="H56" s="140"/>
      <c r="I56" s="131"/>
    </row>
    <row r="57" spans="1:12" x14ac:dyDescent="0.25">
      <c r="A57" s="127"/>
      <c r="B57" s="391" t="s">
        <v>239</v>
      </c>
      <c r="C57" s="392"/>
      <c r="D57" s="393"/>
      <c r="E57" s="377">
        <v>1</v>
      </c>
      <c r="F57" s="378"/>
      <c r="G57" s="128">
        <v>66.400000000000006</v>
      </c>
      <c r="H57" s="140">
        <v>5</v>
      </c>
      <c r="I57" s="131">
        <f>H57*G57</f>
        <v>332</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332</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5224.59</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5224.59</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16"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285</v>
      </c>
      <c r="I15" s="440"/>
    </row>
    <row r="16" spans="1:13" x14ac:dyDescent="0.25">
      <c r="A16" s="414" t="s">
        <v>324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226"/>
      <c r="I25" s="131"/>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3</v>
      </c>
      <c r="H46" s="158">
        <v>300</v>
      </c>
      <c r="I46" s="131">
        <f t="shared" si="1"/>
        <v>900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3</v>
      </c>
      <c r="H48" s="160">
        <v>200</v>
      </c>
      <c r="I48" s="131">
        <f t="shared" si="1"/>
        <v>600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325</v>
      </c>
      <c r="C56" s="389"/>
      <c r="D56" s="390"/>
      <c r="E56" s="408"/>
      <c r="F56" s="410"/>
      <c r="G56" s="128"/>
      <c r="H56" s="140"/>
      <c r="I56" s="131"/>
    </row>
    <row r="57" spans="1:12" x14ac:dyDescent="0.25">
      <c r="A57" s="127"/>
      <c r="B57" s="391" t="s">
        <v>239</v>
      </c>
      <c r="C57" s="392"/>
      <c r="D57" s="393"/>
      <c r="E57" s="377">
        <v>1</v>
      </c>
      <c r="F57" s="378"/>
      <c r="G57" s="128">
        <v>34</v>
      </c>
      <c r="H57" s="140">
        <v>5</v>
      </c>
      <c r="I57" s="131">
        <f>H57*G57</f>
        <v>170</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170</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1670</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1670</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289</v>
      </c>
      <c r="I15" s="440"/>
    </row>
    <row r="16" spans="1:13" x14ac:dyDescent="0.25">
      <c r="A16" s="414" t="s">
        <v>324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226"/>
      <c r="I25" s="131"/>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223">
        <v>1.5</v>
      </c>
      <c r="H46" s="158">
        <v>300</v>
      </c>
      <c r="I46" s="131">
        <f t="shared" si="1"/>
        <v>450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223">
        <v>1.5</v>
      </c>
      <c r="H48" s="160">
        <v>200</v>
      </c>
      <c r="I48" s="131">
        <f t="shared" si="1"/>
        <v>300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326</v>
      </c>
      <c r="C56" s="389"/>
      <c r="D56" s="390"/>
      <c r="E56" s="408"/>
      <c r="F56" s="410"/>
      <c r="G56" s="128"/>
      <c r="H56" s="140"/>
      <c r="I56" s="131"/>
    </row>
    <row r="57" spans="1:12" x14ac:dyDescent="0.25">
      <c r="A57" s="127"/>
      <c r="B57" s="391" t="s">
        <v>239</v>
      </c>
      <c r="C57" s="392"/>
      <c r="D57" s="393"/>
      <c r="E57" s="377">
        <v>1</v>
      </c>
      <c r="F57" s="378"/>
      <c r="G57" s="128">
        <v>19.8</v>
      </c>
      <c r="H57" s="140">
        <v>5</v>
      </c>
      <c r="I57" s="131">
        <f>H57*G57</f>
        <v>99</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99</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849</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849</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8"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289</v>
      </c>
      <c r="I15" s="440"/>
    </row>
    <row r="16" spans="1:13" x14ac:dyDescent="0.25">
      <c r="A16" s="414" t="s">
        <v>327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328</v>
      </c>
      <c r="C25" s="389"/>
      <c r="D25" s="389"/>
      <c r="E25" s="389"/>
      <c r="F25" s="390"/>
      <c r="G25" s="195">
        <v>1</v>
      </c>
      <c r="H25" s="226">
        <v>150.43</v>
      </c>
      <c r="I25" s="131">
        <f>H25*G25</f>
        <v>150.43</v>
      </c>
    </row>
    <row r="26" spans="1:11" x14ac:dyDescent="0.25">
      <c r="A26" s="127">
        <v>2</v>
      </c>
      <c r="B26" s="391" t="s">
        <v>329</v>
      </c>
      <c r="C26" s="392"/>
      <c r="D26" s="392"/>
      <c r="E26" s="392"/>
      <c r="F26" s="392"/>
      <c r="G26" s="197">
        <v>1</v>
      </c>
      <c r="H26" s="227">
        <v>299</v>
      </c>
      <c r="I26" s="131">
        <f>H26*G26</f>
        <v>299</v>
      </c>
    </row>
    <row r="27" spans="1:11" x14ac:dyDescent="0.25">
      <c r="A27" s="127">
        <v>3</v>
      </c>
      <c r="B27" s="391" t="s">
        <v>240</v>
      </c>
      <c r="C27" s="392"/>
      <c r="D27" s="392"/>
      <c r="E27" s="392"/>
      <c r="F27" s="392"/>
      <c r="G27" s="197">
        <v>1</v>
      </c>
      <c r="H27" s="227">
        <v>249.5</v>
      </c>
      <c r="I27" s="131">
        <f>H27*G27</f>
        <v>249.5</v>
      </c>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698.93000000000006</v>
      </c>
      <c r="L39" s="132"/>
    </row>
    <row r="40" spans="1:12" x14ac:dyDescent="0.25">
      <c r="A40" s="379" t="s">
        <v>144</v>
      </c>
      <c r="B40" s="375"/>
      <c r="C40" s="375"/>
      <c r="D40" s="375"/>
      <c r="E40" s="375"/>
      <c r="F40" s="375"/>
      <c r="G40" s="375"/>
      <c r="H40" s="376"/>
      <c r="I40" s="192">
        <f>ROUND((I39*0.15),2)</f>
        <v>104.84</v>
      </c>
      <c r="L40" s="132"/>
    </row>
    <row r="41" spans="1:12" x14ac:dyDescent="0.25">
      <c r="A41" s="379" t="s">
        <v>145</v>
      </c>
      <c r="B41" s="375"/>
      <c r="C41" s="375"/>
      <c r="D41" s="375"/>
      <c r="E41" s="375"/>
      <c r="F41" s="375"/>
      <c r="G41" s="375"/>
      <c r="H41" s="376"/>
      <c r="I41" s="174">
        <f>I39+I40</f>
        <v>803.7700000000001</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223">
        <v>3.5</v>
      </c>
      <c r="H46" s="158">
        <v>300</v>
      </c>
      <c r="I46" s="131">
        <f t="shared" si="1"/>
        <v>1050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223">
        <v>3.5</v>
      </c>
      <c r="H48" s="160">
        <v>200</v>
      </c>
      <c r="I48" s="131">
        <f t="shared" si="1"/>
        <v>700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330</v>
      </c>
      <c r="C56" s="389"/>
      <c r="D56" s="390"/>
      <c r="E56" s="408"/>
      <c r="F56" s="410"/>
      <c r="G56" s="128"/>
      <c r="H56" s="140"/>
      <c r="I56" s="131"/>
    </row>
    <row r="57" spans="1:12" x14ac:dyDescent="0.25">
      <c r="A57" s="127"/>
      <c r="B57" s="391" t="s">
        <v>239</v>
      </c>
      <c r="C57" s="392"/>
      <c r="D57" s="393"/>
      <c r="E57" s="377">
        <v>1</v>
      </c>
      <c r="F57" s="378"/>
      <c r="G57" s="128">
        <v>81.8</v>
      </c>
      <c r="H57" s="140">
        <v>5</v>
      </c>
      <c r="I57" s="131">
        <f>H57*G57</f>
        <v>409</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409</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2962.77</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2962.77</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topLeftCell="A27"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331</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226"/>
      <c r="I25" s="131"/>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v>
      </c>
      <c r="H48" s="160">
        <v>200</v>
      </c>
      <c r="I48" s="131">
        <f t="shared" si="1"/>
        <v>400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332</v>
      </c>
      <c r="C56" s="389"/>
      <c r="D56" s="390"/>
      <c r="E56" s="408"/>
      <c r="F56" s="410"/>
      <c r="G56" s="128"/>
      <c r="H56" s="140"/>
      <c r="I56" s="131"/>
    </row>
    <row r="57" spans="1:12" x14ac:dyDescent="0.25">
      <c r="A57" s="127"/>
      <c r="B57" s="391" t="s">
        <v>239</v>
      </c>
      <c r="C57" s="392"/>
      <c r="D57" s="393"/>
      <c r="E57" s="377">
        <v>1</v>
      </c>
      <c r="F57" s="378"/>
      <c r="G57" s="128">
        <v>19.600000000000001</v>
      </c>
      <c r="H57" s="140">
        <v>5</v>
      </c>
      <c r="I57" s="131">
        <f>H57*G57</f>
        <v>98</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98</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1098</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1098</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333</v>
      </c>
      <c r="I15" s="440"/>
    </row>
    <row r="16" spans="1:13" x14ac:dyDescent="0.25">
      <c r="A16" s="414" t="s">
        <v>334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5"/>
      <c r="H25" s="226"/>
      <c r="I25" s="131"/>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335</v>
      </c>
      <c r="C56" s="389"/>
      <c r="D56" s="390"/>
      <c r="E56" s="408"/>
      <c r="F56" s="410"/>
      <c r="G56" s="128"/>
      <c r="H56" s="140"/>
      <c r="I56" s="131"/>
    </row>
    <row r="57" spans="1:12" x14ac:dyDescent="0.25">
      <c r="A57" s="127"/>
      <c r="B57" s="391" t="s">
        <v>239</v>
      </c>
      <c r="C57" s="392"/>
      <c r="D57" s="393"/>
      <c r="E57" s="377">
        <v>1</v>
      </c>
      <c r="F57" s="378"/>
      <c r="G57" s="128">
        <v>21.2</v>
      </c>
      <c r="H57" s="140">
        <v>5</v>
      </c>
      <c r="I57" s="131">
        <f>H57*G57</f>
        <v>106</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106</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606</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606</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D10" s="225"/>
      <c r="E10" s="102"/>
      <c r="F10" s="401" t="s">
        <v>44</v>
      </c>
      <c r="G10" s="402"/>
      <c r="H10" s="405" t="e">
        <f>#REF!</f>
        <v>#REF!</v>
      </c>
      <c r="I10" s="406"/>
    </row>
    <row r="11" spans="1:13" x14ac:dyDescent="0.25">
      <c r="A11" s="101" t="s">
        <v>45</v>
      </c>
      <c r="B11" s="99"/>
      <c r="E11" s="102"/>
      <c r="F11" s="401" t="s">
        <v>46</v>
      </c>
      <c r="G11" s="402"/>
      <c r="H11" s="407" t="e">
        <f>#REF!</f>
        <v>#REF!</v>
      </c>
      <c r="I11" s="406"/>
    </row>
    <row r="12" spans="1:13" x14ac:dyDescent="0.25">
      <c r="A12" s="101" t="s">
        <v>47</v>
      </c>
      <c r="B12" s="99"/>
      <c r="D12" s="193"/>
      <c r="E12" s="102"/>
      <c r="F12" s="401" t="s">
        <v>48</v>
      </c>
      <c r="G12" s="402"/>
      <c r="H12" s="407" t="e">
        <f>#REF!</f>
        <v>#REF!</v>
      </c>
      <c r="I12" s="406"/>
    </row>
    <row r="13" spans="1:13" x14ac:dyDescent="0.25">
      <c r="A13" s="101" t="s">
        <v>49</v>
      </c>
      <c r="B13" s="99"/>
      <c r="D13" s="193"/>
      <c r="E13" s="102"/>
      <c r="F13" s="183" t="s">
        <v>50</v>
      </c>
      <c r="G13" s="184"/>
      <c r="H13" s="439" t="s">
        <v>84</v>
      </c>
      <c r="I13" s="440"/>
    </row>
    <row r="14" spans="1:13" x14ac:dyDescent="0.25">
      <c r="A14" s="101"/>
      <c r="B14" s="99"/>
      <c r="D14" s="193"/>
      <c r="E14" s="102"/>
      <c r="F14" s="401" t="s">
        <v>52</v>
      </c>
      <c r="G14" s="402"/>
      <c r="H14" s="407" t="s">
        <v>53</v>
      </c>
      <c r="I14" s="406"/>
      <c r="M14" t="s">
        <v>51</v>
      </c>
    </row>
    <row r="15" spans="1:13" x14ac:dyDescent="0.25">
      <c r="A15" s="101"/>
      <c r="B15" s="99"/>
      <c r="D15" s="193"/>
      <c r="F15" s="443" t="s">
        <v>284</v>
      </c>
      <c r="G15" s="443"/>
      <c r="H15" s="444" t="s">
        <v>336</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337</v>
      </c>
      <c r="C25" s="389"/>
      <c r="D25" s="389"/>
      <c r="E25" s="389"/>
      <c r="F25" s="390"/>
      <c r="G25" s="195">
        <v>1</v>
      </c>
      <c r="H25" s="226">
        <v>1652.17</v>
      </c>
      <c r="I25" s="131">
        <f>H25*G25</f>
        <v>1652.17</v>
      </c>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1652.17</v>
      </c>
      <c r="L39" s="132"/>
    </row>
    <row r="40" spans="1:12" x14ac:dyDescent="0.25">
      <c r="A40" s="379" t="s">
        <v>144</v>
      </c>
      <c r="B40" s="375"/>
      <c r="C40" s="375"/>
      <c r="D40" s="375"/>
      <c r="E40" s="375"/>
      <c r="F40" s="375"/>
      <c r="G40" s="375"/>
      <c r="H40" s="376"/>
      <c r="I40" s="192">
        <f>ROUND((I39*0.15),2)</f>
        <v>247.83</v>
      </c>
      <c r="L40" s="132"/>
    </row>
    <row r="41" spans="1:12" x14ac:dyDescent="0.25">
      <c r="A41" s="379" t="s">
        <v>145</v>
      </c>
      <c r="B41" s="375"/>
      <c r="C41" s="375"/>
      <c r="D41" s="375"/>
      <c r="E41" s="375"/>
      <c r="F41" s="375"/>
      <c r="G41" s="375"/>
      <c r="H41" s="376"/>
      <c r="I41" s="174">
        <f>I39+I40</f>
        <v>1900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338</v>
      </c>
      <c r="C56" s="389"/>
      <c r="D56" s="390"/>
      <c r="E56" s="408"/>
      <c r="F56" s="410"/>
      <c r="G56" s="128"/>
      <c r="H56" s="140"/>
      <c r="I56" s="131"/>
    </row>
    <row r="57" spans="1:12" x14ac:dyDescent="0.25">
      <c r="A57" s="127"/>
      <c r="B57" s="391" t="s">
        <v>239</v>
      </c>
      <c r="C57" s="392"/>
      <c r="D57" s="393"/>
      <c r="E57" s="377">
        <v>1</v>
      </c>
      <c r="F57" s="378"/>
      <c r="G57" s="128">
        <v>26.2</v>
      </c>
      <c r="H57" s="140">
        <v>5</v>
      </c>
      <c r="I57" s="131">
        <f>H57*G57</f>
        <v>131</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131</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2531</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2531</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topLeftCell="A25"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285</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339</v>
      </c>
      <c r="C25" s="389"/>
      <c r="D25" s="389"/>
      <c r="E25" s="389"/>
      <c r="F25" s="390"/>
      <c r="G25" s="195">
        <v>1</v>
      </c>
      <c r="H25" s="226">
        <v>1686.96</v>
      </c>
      <c r="I25" s="131">
        <f>H25*G25</f>
        <v>1686.96</v>
      </c>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1686.96</v>
      </c>
      <c r="L39" s="132"/>
    </row>
    <row r="40" spans="1:12" x14ac:dyDescent="0.25">
      <c r="A40" s="379" t="s">
        <v>144</v>
      </c>
      <c r="B40" s="375"/>
      <c r="C40" s="375"/>
      <c r="D40" s="375"/>
      <c r="E40" s="375"/>
      <c r="F40" s="375"/>
      <c r="G40" s="375"/>
      <c r="H40" s="376"/>
      <c r="I40" s="192">
        <f>ROUND((I39*0.15),2)</f>
        <v>253.04</v>
      </c>
      <c r="L40" s="132"/>
    </row>
    <row r="41" spans="1:12" x14ac:dyDescent="0.25">
      <c r="A41" s="379" t="s">
        <v>145</v>
      </c>
      <c r="B41" s="375"/>
      <c r="C41" s="375"/>
      <c r="D41" s="375"/>
      <c r="E41" s="375"/>
      <c r="F41" s="375"/>
      <c r="G41" s="375"/>
      <c r="H41" s="376"/>
      <c r="I41" s="174">
        <f>I39+I40</f>
        <v>1940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340</v>
      </c>
      <c r="C56" s="389"/>
      <c r="D56" s="390"/>
      <c r="E56" s="408"/>
      <c r="F56" s="410"/>
      <c r="G56" s="128"/>
      <c r="H56" s="140"/>
      <c r="I56" s="131"/>
    </row>
    <row r="57" spans="1:12" x14ac:dyDescent="0.25">
      <c r="A57" s="127"/>
      <c r="B57" s="391" t="s">
        <v>239</v>
      </c>
      <c r="C57" s="392"/>
      <c r="D57" s="393"/>
      <c r="E57" s="377">
        <v>1</v>
      </c>
      <c r="F57" s="378"/>
      <c r="G57" s="128">
        <v>34</v>
      </c>
      <c r="H57" s="140">
        <v>5</v>
      </c>
      <c r="I57" s="131">
        <f>H57*G57</f>
        <v>170</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170</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2610</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2610</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5" zoomScaleNormal="100" workbookViewId="0">
      <selection activeCell="K19"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307</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341</v>
      </c>
      <c r="C25" s="389"/>
      <c r="D25" s="389"/>
      <c r="E25" s="389"/>
      <c r="F25" s="390"/>
      <c r="G25" s="228">
        <v>2</v>
      </c>
      <c r="H25" s="226">
        <v>2343.48</v>
      </c>
      <c r="I25" s="131">
        <f>H25*G25</f>
        <v>4686.96</v>
      </c>
    </row>
    <row r="26" spans="1:11" x14ac:dyDescent="0.25">
      <c r="A26" s="127">
        <v>2</v>
      </c>
      <c r="B26" s="391" t="s">
        <v>342</v>
      </c>
      <c r="C26" s="392"/>
      <c r="D26" s="392"/>
      <c r="E26" s="392"/>
      <c r="F26" s="392"/>
      <c r="G26" s="197">
        <v>1</v>
      </c>
      <c r="H26" s="227">
        <v>498</v>
      </c>
      <c r="I26" s="131">
        <f>H26*G26</f>
        <v>498</v>
      </c>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196"/>
      <c r="I29" s="131"/>
    </row>
    <row r="30" spans="1:11" x14ac:dyDescent="0.25">
      <c r="A30" s="127"/>
      <c r="B30" s="441"/>
      <c r="C30" s="442"/>
      <c r="D30" s="442"/>
      <c r="E30" s="442"/>
      <c r="F30" s="442"/>
      <c r="G30" s="197"/>
      <c r="H30" s="196"/>
      <c r="I30" s="131"/>
    </row>
    <row r="31" spans="1:11" x14ac:dyDescent="0.25">
      <c r="A31" s="127"/>
      <c r="B31" s="441"/>
      <c r="C31" s="442"/>
      <c r="D31" s="442"/>
      <c r="E31" s="442"/>
      <c r="F31" s="442"/>
      <c r="G31" s="197"/>
      <c r="H31" s="196"/>
      <c r="I31" s="131"/>
    </row>
    <row r="32" spans="1:11" x14ac:dyDescent="0.25">
      <c r="A32" s="127"/>
      <c r="B32" s="441"/>
      <c r="C32" s="442"/>
      <c r="D32" s="442"/>
      <c r="E32" s="442"/>
      <c r="F32" s="442"/>
      <c r="G32" s="197"/>
      <c r="H32" s="198"/>
      <c r="I32" s="131"/>
    </row>
    <row r="33" spans="1:12" x14ac:dyDescent="0.25">
      <c r="A33" s="127"/>
      <c r="B33" s="441"/>
      <c r="C33" s="442"/>
      <c r="D33" s="442"/>
      <c r="E33" s="442"/>
      <c r="F33" s="442"/>
      <c r="G33" s="197"/>
      <c r="H33" s="198"/>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5184.96</v>
      </c>
      <c r="L39" s="132"/>
    </row>
    <row r="40" spans="1:12" x14ac:dyDescent="0.25">
      <c r="A40" s="379" t="s">
        <v>144</v>
      </c>
      <c r="B40" s="375"/>
      <c r="C40" s="375"/>
      <c r="D40" s="375"/>
      <c r="E40" s="375"/>
      <c r="F40" s="375"/>
      <c r="G40" s="375"/>
      <c r="H40" s="376"/>
      <c r="I40" s="192">
        <f>ROUND((I39*0.15),2)</f>
        <v>777.74</v>
      </c>
      <c r="L40" s="132"/>
    </row>
    <row r="41" spans="1:12" x14ac:dyDescent="0.25">
      <c r="A41" s="379" t="s">
        <v>145</v>
      </c>
      <c r="B41" s="375"/>
      <c r="C41" s="375"/>
      <c r="D41" s="375"/>
      <c r="E41" s="375"/>
      <c r="F41" s="375"/>
      <c r="G41" s="375"/>
      <c r="H41" s="376"/>
      <c r="I41" s="174">
        <f>I39+I40</f>
        <v>5962.7</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v>6</v>
      </c>
      <c r="H44" s="157">
        <v>450</v>
      </c>
      <c r="I44" s="134">
        <f>SUM(G44*H44)</f>
        <v>2700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c r="H46" s="158">
        <v>300</v>
      </c>
      <c r="I46" s="131">
        <f t="shared" si="1"/>
        <v>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6</v>
      </c>
      <c r="H48" s="160">
        <v>200</v>
      </c>
      <c r="I48" s="131">
        <f t="shared" si="1"/>
        <v>1200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3900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308</v>
      </c>
      <c r="C56" s="389"/>
      <c r="D56" s="390"/>
      <c r="E56" s="408"/>
      <c r="F56" s="410"/>
      <c r="G56" s="128"/>
      <c r="H56" s="140"/>
      <c r="I56" s="131"/>
    </row>
    <row r="57" spans="1:12" x14ac:dyDescent="0.25">
      <c r="A57" s="127"/>
      <c r="B57" s="391" t="s">
        <v>239</v>
      </c>
      <c r="C57" s="392"/>
      <c r="D57" s="393"/>
      <c r="E57" s="377">
        <v>2</v>
      </c>
      <c r="F57" s="378"/>
      <c r="G57" s="128">
        <v>66.400000000000006</v>
      </c>
      <c r="H57" s="140">
        <v>5</v>
      </c>
      <c r="I57" s="131">
        <f>H57*G57</f>
        <v>332</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332</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10194.700000000001</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10194.700000000001</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336</v>
      </c>
      <c r="I15" s="440"/>
    </row>
    <row r="16" spans="1:13" x14ac:dyDescent="0.25">
      <c r="A16" s="414" t="s">
        <v>343</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344</v>
      </c>
      <c r="C25" s="389"/>
      <c r="D25" s="389"/>
      <c r="E25" s="389"/>
      <c r="F25" s="390"/>
      <c r="G25" s="197">
        <v>3</v>
      </c>
      <c r="H25" s="226">
        <v>65.209999999999994</v>
      </c>
      <c r="I25" s="131">
        <f>H25*G25</f>
        <v>195.63</v>
      </c>
    </row>
    <row r="26" spans="1:11" x14ac:dyDescent="0.25">
      <c r="A26" s="127">
        <v>2</v>
      </c>
      <c r="B26" s="391" t="s">
        <v>346</v>
      </c>
      <c r="C26" s="392"/>
      <c r="D26" s="392"/>
      <c r="E26" s="392"/>
      <c r="F26" s="392"/>
      <c r="G26" s="197">
        <v>4</v>
      </c>
      <c r="H26" s="227">
        <v>12.17</v>
      </c>
      <c r="I26" s="131">
        <f>H26*G26</f>
        <v>48.68</v>
      </c>
    </row>
    <row r="27" spans="1:11" x14ac:dyDescent="0.25">
      <c r="A27" s="127">
        <v>3</v>
      </c>
      <c r="B27" s="391" t="s">
        <v>345</v>
      </c>
      <c r="C27" s="392"/>
      <c r="D27" s="392"/>
      <c r="E27" s="392"/>
      <c r="F27" s="392"/>
      <c r="G27" s="197">
        <v>1</v>
      </c>
      <c r="H27" s="227">
        <v>57.39</v>
      </c>
      <c r="I27" s="131">
        <f t="shared" ref="I27" si="1">H27*G27</f>
        <v>57.39</v>
      </c>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v>301.73</v>
      </c>
      <c r="L39" s="132"/>
    </row>
    <row r="40" spans="1:12" x14ac:dyDescent="0.25">
      <c r="A40" s="379" t="s">
        <v>144</v>
      </c>
      <c r="B40" s="375"/>
      <c r="C40" s="375"/>
      <c r="D40" s="375"/>
      <c r="E40" s="375"/>
      <c r="F40" s="375"/>
      <c r="G40" s="375"/>
      <c r="H40" s="376"/>
      <c r="I40" s="192">
        <f>ROUND((I39*0.15),2)</f>
        <v>45.26</v>
      </c>
      <c r="L40" s="132"/>
    </row>
    <row r="41" spans="1:12" x14ac:dyDescent="0.25">
      <c r="A41" s="379" t="s">
        <v>145</v>
      </c>
      <c r="B41" s="375"/>
      <c r="C41" s="375"/>
      <c r="D41" s="375"/>
      <c r="E41" s="375"/>
      <c r="F41" s="375"/>
      <c r="G41" s="375"/>
      <c r="H41" s="376"/>
      <c r="I41" s="174">
        <f>I39+I40</f>
        <v>346.99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2">SUM(G45*H45)</f>
        <v>0</v>
      </c>
    </row>
    <row r="46" spans="1:12" x14ac:dyDescent="0.25">
      <c r="A46" s="127">
        <v>3</v>
      </c>
      <c r="B46" s="397" t="s">
        <v>73</v>
      </c>
      <c r="C46" s="398"/>
      <c r="D46" s="399"/>
      <c r="E46" s="377" t="s">
        <v>71</v>
      </c>
      <c r="F46" s="378"/>
      <c r="G46" s="128">
        <v>34</v>
      </c>
      <c r="H46" s="158">
        <v>300</v>
      </c>
      <c r="I46" s="131">
        <f t="shared" si="2"/>
        <v>10200</v>
      </c>
    </row>
    <row r="47" spans="1:12" x14ac:dyDescent="0.25">
      <c r="A47" s="127">
        <v>4</v>
      </c>
      <c r="B47" s="397" t="s">
        <v>74</v>
      </c>
      <c r="C47" s="398"/>
      <c r="D47" s="399"/>
      <c r="E47" s="377" t="s">
        <v>71</v>
      </c>
      <c r="F47" s="378"/>
      <c r="G47" s="128"/>
      <c r="H47" s="158">
        <v>200</v>
      </c>
      <c r="I47" s="131">
        <f t="shared" si="2"/>
        <v>0</v>
      </c>
    </row>
    <row r="48" spans="1:12" x14ac:dyDescent="0.25">
      <c r="A48" s="127">
        <v>5</v>
      </c>
      <c r="B48" s="397" t="s">
        <v>75</v>
      </c>
      <c r="C48" s="398"/>
      <c r="D48" s="399"/>
      <c r="E48" s="377" t="s">
        <v>71</v>
      </c>
      <c r="F48" s="378"/>
      <c r="G48" s="128">
        <v>34</v>
      </c>
      <c r="H48" s="160">
        <v>200</v>
      </c>
      <c r="I48" s="131">
        <f t="shared" si="2"/>
        <v>6800</v>
      </c>
    </row>
    <row r="49" spans="1:12" x14ac:dyDescent="0.25">
      <c r="A49" s="127">
        <v>6</v>
      </c>
      <c r="B49" s="397" t="s">
        <v>305</v>
      </c>
      <c r="C49" s="398"/>
      <c r="D49" s="399"/>
      <c r="E49" s="377" t="s">
        <v>71</v>
      </c>
      <c r="F49" s="378"/>
      <c r="G49" s="128"/>
      <c r="H49" s="160">
        <v>140</v>
      </c>
      <c r="I49" s="131">
        <f t="shared" si="2"/>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17000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347</v>
      </c>
      <c r="C56" s="389"/>
      <c r="D56" s="390"/>
      <c r="E56" s="408"/>
      <c r="F56" s="410"/>
      <c r="G56" s="128"/>
      <c r="H56" s="140"/>
      <c r="I56" s="131"/>
    </row>
    <row r="57" spans="1:12" x14ac:dyDescent="0.25">
      <c r="A57" s="127"/>
      <c r="B57" s="391" t="s">
        <v>239</v>
      </c>
      <c r="C57" s="392"/>
      <c r="D57" s="393"/>
      <c r="E57" s="377">
        <v>4</v>
      </c>
      <c r="F57" s="378"/>
      <c r="G57" s="128">
        <v>104.8</v>
      </c>
      <c r="H57" s="140">
        <v>5</v>
      </c>
      <c r="I57" s="131">
        <f>H57*G57</f>
        <v>524</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524</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17870.990000000002</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17870.990000000002</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348</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6"/>
      <c r="I25" s="131"/>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c r="L39" s="132"/>
    </row>
    <row r="40" spans="1:12" x14ac:dyDescent="0.25">
      <c r="A40" s="379" t="s">
        <v>144</v>
      </c>
      <c r="B40" s="375"/>
      <c r="C40" s="375"/>
      <c r="D40" s="375"/>
      <c r="E40" s="375"/>
      <c r="F40" s="375"/>
      <c r="G40" s="375"/>
      <c r="H40" s="376"/>
      <c r="I40" s="192"/>
      <c r="L40" s="132"/>
    </row>
    <row r="41" spans="1:12" x14ac:dyDescent="0.25">
      <c r="A41" s="379" t="s">
        <v>145</v>
      </c>
      <c r="B41" s="375"/>
      <c r="C41" s="375"/>
      <c r="D41" s="375"/>
      <c r="E41" s="375"/>
      <c r="F41" s="375"/>
      <c r="G41" s="375"/>
      <c r="H41" s="376"/>
      <c r="I41" s="174"/>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349</v>
      </c>
      <c r="C56" s="389"/>
      <c r="D56" s="390"/>
      <c r="E56" s="408"/>
      <c r="F56" s="410"/>
      <c r="G56" s="128"/>
      <c r="H56" s="140"/>
      <c r="I56" s="131"/>
    </row>
    <row r="57" spans="1:12" x14ac:dyDescent="0.25">
      <c r="A57" s="127"/>
      <c r="B57" s="391" t="s">
        <v>239</v>
      </c>
      <c r="C57" s="392"/>
      <c r="D57" s="393"/>
      <c r="E57" s="377">
        <v>1</v>
      </c>
      <c r="F57" s="378"/>
      <c r="G57" s="128">
        <v>56.6</v>
      </c>
      <c r="H57" s="140">
        <v>5</v>
      </c>
      <c r="I57" s="131">
        <f>H57*G57</f>
        <v>283</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283</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783</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783</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6"/>
  <sheetViews>
    <sheetView topLeftCell="A28"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350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351</v>
      </c>
      <c r="C25" s="389"/>
      <c r="D25" s="389"/>
      <c r="E25" s="389"/>
      <c r="F25" s="390"/>
      <c r="G25" s="197">
        <v>1</v>
      </c>
      <c r="H25" s="226">
        <v>9509</v>
      </c>
      <c r="I25" s="131">
        <f>H25*G25</f>
        <v>9509</v>
      </c>
    </row>
    <row r="26" spans="1:11" x14ac:dyDescent="0.25">
      <c r="A26" s="127"/>
      <c r="B26" s="391"/>
      <c r="C26" s="392"/>
      <c r="D26" s="392"/>
      <c r="E26" s="392"/>
      <c r="F26" s="392"/>
      <c r="G26" s="197"/>
      <c r="H26" s="227"/>
      <c r="I26" s="131"/>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9509</v>
      </c>
      <c r="L39" s="132"/>
    </row>
    <row r="40" spans="1:12" x14ac:dyDescent="0.25">
      <c r="A40" s="379" t="s">
        <v>144</v>
      </c>
      <c r="B40" s="375"/>
      <c r="C40" s="375"/>
      <c r="D40" s="375"/>
      <c r="E40" s="375"/>
      <c r="F40" s="375"/>
      <c r="G40" s="375"/>
      <c r="H40" s="376"/>
      <c r="I40" s="192">
        <f>ROUND((I39*0.15),2)</f>
        <v>1426.35</v>
      </c>
      <c r="L40" s="132"/>
    </row>
    <row r="41" spans="1:12" x14ac:dyDescent="0.25">
      <c r="A41" s="379" t="s">
        <v>145</v>
      </c>
      <c r="B41" s="375"/>
      <c r="C41" s="375"/>
      <c r="D41" s="375"/>
      <c r="E41" s="375"/>
      <c r="F41" s="375"/>
      <c r="G41" s="375"/>
      <c r="H41" s="376"/>
      <c r="I41" s="174">
        <f>I39+I40</f>
        <v>10935.35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3</v>
      </c>
      <c r="H46" s="158">
        <v>300</v>
      </c>
      <c r="I46" s="131">
        <f t="shared" si="1"/>
        <v>900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3</v>
      </c>
      <c r="H48" s="160">
        <v>200</v>
      </c>
      <c r="I48" s="131">
        <f t="shared" si="1"/>
        <v>600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349</v>
      </c>
      <c r="C56" s="389"/>
      <c r="D56" s="390"/>
      <c r="E56" s="408"/>
      <c r="F56" s="410"/>
      <c r="G56" s="128"/>
      <c r="H56" s="140"/>
      <c r="I56" s="131"/>
    </row>
    <row r="57" spans="1:12" x14ac:dyDescent="0.25">
      <c r="A57" s="127"/>
      <c r="B57" s="391" t="s">
        <v>239</v>
      </c>
      <c r="C57" s="392"/>
      <c r="D57" s="393"/>
      <c r="E57" s="377">
        <v>1</v>
      </c>
      <c r="F57" s="378"/>
      <c r="G57" s="128">
        <v>56.6</v>
      </c>
      <c r="H57" s="140">
        <v>5</v>
      </c>
      <c r="I57" s="131">
        <f>H57*G57</f>
        <v>283</v>
      </c>
    </row>
    <row r="58" spans="1:12" x14ac:dyDescent="0.25">
      <c r="A58" s="141"/>
      <c r="B58" s="394"/>
      <c r="C58" s="395"/>
      <c r="D58" s="396"/>
      <c r="E58" s="411"/>
      <c r="F58" s="413"/>
      <c r="G58" s="128"/>
      <c r="H58" s="140"/>
      <c r="I58" s="131"/>
    </row>
    <row r="59" spans="1:12" x14ac:dyDescent="0.25">
      <c r="A59" s="379" t="s">
        <v>82</v>
      </c>
      <c r="B59" s="375"/>
      <c r="C59" s="375"/>
      <c r="D59" s="375"/>
      <c r="E59" s="375"/>
      <c r="F59" s="375"/>
      <c r="G59" s="375"/>
      <c r="H59" s="376"/>
      <c r="I59" s="142">
        <f>SUM(I56:I58)</f>
        <v>283</v>
      </c>
    </row>
    <row r="60" spans="1:12" x14ac:dyDescent="0.25">
      <c r="A60" s="143"/>
      <c r="B60" s="144"/>
      <c r="C60" s="144"/>
      <c r="D60" s="144"/>
      <c r="E60" s="144"/>
      <c r="F60" s="145"/>
      <c r="G60" s="146"/>
      <c r="H60" s="146"/>
      <c r="I60" s="147"/>
      <c r="L60" s="99"/>
    </row>
    <row r="61" spans="1:12" x14ac:dyDescent="0.25">
      <c r="A61" s="423"/>
      <c r="B61" s="424"/>
      <c r="C61" s="424"/>
      <c r="D61" s="424"/>
      <c r="E61" s="424"/>
      <c r="F61" s="148"/>
      <c r="G61" s="425" t="s">
        <v>83</v>
      </c>
      <c r="H61" s="424"/>
      <c r="I61" s="149">
        <f>I59+I53+I41</f>
        <v>12718.35</v>
      </c>
    </row>
    <row r="62" spans="1:12" x14ac:dyDescent="0.25">
      <c r="A62" s="423"/>
      <c r="B62" s="424"/>
      <c r="C62" s="424"/>
      <c r="D62" s="424"/>
      <c r="E62" s="424"/>
      <c r="F62" s="102"/>
      <c r="G62" s="150"/>
      <c r="H62" s="151"/>
      <c r="I62" s="152"/>
    </row>
    <row r="63" spans="1:12" ht="15.75" thickBot="1" x14ac:dyDescent="0.3">
      <c r="A63" s="423"/>
      <c r="B63" s="424"/>
      <c r="C63" s="424"/>
      <c r="D63" s="424"/>
      <c r="E63" s="424"/>
      <c r="F63" s="102"/>
      <c r="G63" s="373" t="s">
        <v>126</v>
      </c>
      <c r="H63" s="374"/>
      <c r="I63" s="161">
        <f>I61+I62</f>
        <v>12718.35</v>
      </c>
    </row>
    <row r="64" spans="1:12" ht="16.5" thickTop="1" thickBot="1" x14ac:dyDescent="0.3">
      <c r="A64" s="153"/>
      <c r="B64" s="154"/>
      <c r="C64" s="430"/>
      <c r="D64" s="431"/>
      <c r="E64" s="431"/>
      <c r="F64" s="431"/>
      <c r="G64" s="155"/>
      <c r="H64" s="155"/>
      <c r="I64" s="156"/>
    </row>
    <row r="66" spans="1:2" x14ac:dyDescent="0.25">
      <c r="A66" s="99"/>
      <c r="B66" s="99"/>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5"/>
  <sheetViews>
    <sheetView topLeftCell="A7"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333</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352</v>
      </c>
      <c r="C25" s="389"/>
      <c r="D25" s="389"/>
      <c r="E25" s="389"/>
      <c r="F25" s="390"/>
      <c r="G25" s="197">
        <v>2</v>
      </c>
      <c r="H25" s="226">
        <v>2582.6</v>
      </c>
      <c r="I25" s="131">
        <f>H25*G25</f>
        <v>5165.2</v>
      </c>
    </row>
    <row r="26" spans="1:11" x14ac:dyDescent="0.25">
      <c r="A26" s="127">
        <v>2</v>
      </c>
      <c r="B26" s="391" t="s">
        <v>353</v>
      </c>
      <c r="C26" s="392"/>
      <c r="D26" s="392"/>
      <c r="E26" s="392"/>
      <c r="F26" s="392"/>
      <c r="G26" s="197">
        <v>2</v>
      </c>
      <c r="H26" s="227">
        <v>45</v>
      </c>
      <c r="I26" s="131">
        <f>H26*G26</f>
        <v>90</v>
      </c>
    </row>
    <row r="27" spans="1:11" x14ac:dyDescent="0.25">
      <c r="A27" s="127"/>
      <c r="B27" s="391"/>
      <c r="C27" s="392"/>
      <c r="D27" s="392"/>
      <c r="E27" s="392"/>
      <c r="F27" s="392"/>
      <c r="G27" s="197"/>
      <c r="H27" s="227"/>
      <c r="I27" s="131"/>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5255.2</v>
      </c>
      <c r="L39" s="132"/>
    </row>
    <row r="40" spans="1:12" x14ac:dyDescent="0.25">
      <c r="A40" s="379" t="s">
        <v>144</v>
      </c>
      <c r="B40" s="375"/>
      <c r="C40" s="375"/>
      <c r="D40" s="375"/>
      <c r="E40" s="375"/>
      <c r="F40" s="375"/>
      <c r="G40" s="375"/>
      <c r="H40" s="376"/>
      <c r="I40" s="192">
        <f>ROUND((I39*0.15),2)</f>
        <v>788.28</v>
      </c>
      <c r="L40" s="132"/>
    </row>
    <row r="41" spans="1:12" x14ac:dyDescent="0.25">
      <c r="A41" s="379" t="s">
        <v>145</v>
      </c>
      <c r="B41" s="375"/>
      <c r="C41" s="375"/>
      <c r="D41" s="375"/>
      <c r="E41" s="375"/>
      <c r="F41" s="375"/>
      <c r="G41" s="375"/>
      <c r="H41" s="376"/>
      <c r="I41" s="174">
        <f>I39+I40</f>
        <v>6043.48</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v>
      </c>
      <c r="H48" s="160">
        <v>200</v>
      </c>
      <c r="I48" s="131">
        <f t="shared" si="1"/>
        <v>400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354</v>
      </c>
      <c r="C56" s="389"/>
      <c r="D56" s="390"/>
      <c r="E56" s="377">
        <v>1</v>
      </c>
      <c r="F56" s="378"/>
      <c r="G56" s="128">
        <v>21.2</v>
      </c>
      <c r="H56" s="140">
        <v>5</v>
      </c>
      <c r="I56" s="131">
        <f>H56*G56</f>
        <v>106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106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7149.48</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7149.48</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51:D51"/>
    <mergeCell ref="B45:D45"/>
    <mergeCell ref="E45:F45"/>
    <mergeCell ref="B46:D46"/>
    <mergeCell ref="E46:F46"/>
    <mergeCell ref="B47:D47"/>
    <mergeCell ref="E47:F47"/>
    <mergeCell ref="B48:D48"/>
    <mergeCell ref="E48:F48"/>
    <mergeCell ref="B49:D49"/>
    <mergeCell ref="E49:F49"/>
    <mergeCell ref="B50:D50"/>
    <mergeCell ref="B52:D52"/>
    <mergeCell ref="A53:H53"/>
    <mergeCell ref="A54:I54"/>
    <mergeCell ref="B55:D55"/>
    <mergeCell ref="E55:F55"/>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5"/>
  <sheetViews>
    <sheetView topLeftCell="A34"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355</v>
      </c>
      <c r="C25" s="389"/>
      <c r="D25" s="389"/>
      <c r="E25" s="389"/>
      <c r="F25" s="390"/>
      <c r="G25" s="197">
        <v>1</v>
      </c>
      <c r="H25" s="226">
        <v>651</v>
      </c>
      <c r="I25" s="131">
        <f>H25*G25</f>
        <v>651</v>
      </c>
    </row>
    <row r="26" spans="1:11" x14ac:dyDescent="0.25">
      <c r="A26" s="127">
        <v>2</v>
      </c>
      <c r="B26" s="391" t="s">
        <v>356</v>
      </c>
      <c r="C26" s="392"/>
      <c r="D26" s="392"/>
      <c r="E26" s="392"/>
      <c r="F26" s="392"/>
      <c r="G26" s="197">
        <v>1</v>
      </c>
      <c r="H26" s="227">
        <v>482.94</v>
      </c>
      <c r="I26" s="131">
        <f>H26*G26</f>
        <v>482.94</v>
      </c>
    </row>
    <row r="27" spans="1:11" x14ac:dyDescent="0.25">
      <c r="A27" s="127">
        <v>3</v>
      </c>
      <c r="B27" s="391" t="s">
        <v>357</v>
      </c>
      <c r="C27" s="392"/>
      <c r="D27" s="392"/>
      <c r="E27" s="392"/>
      <c r="F27" s="392"/>
      <c r="G27" s="197">
        <v>2</v>
      </c>
      <c r="H27" s="227">
        <v>271.3</v>
      </c>
      <c r="I27" s="131">
        <f>H27*G27</f>
        <v>542.6</v>
      </c>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1676.54</v>
      </c>
      <c r="L39" s="132"/>
    </row>
    <row r="40" spans="1:12" x14ac:dyDescent="0.25">
      <c r="A40" s="379" t="s">
        <v>144</v>
      </c>
      <c r="B40" s="375"/>
      <c r="C40" s="375"/>
      <c r="D40" s="375"/>
      <c r="E40" s="375"/>
      <c r="F40" s="375"/>
      <c r="G40" s="375"/>
      <c r="H40" s="376"/>
      <c r="I40" s="192">
        <f>ROUND((I39*0.15),2)</f>
        <v>251.48</v>
      </c>
      <c r="L40" s="132"/>
    </row>
    <row r="41" spans="1:12" x14ac:dyDescent="0.25">
      <c r="A41" s="379" t="s">
        <v>145</v>
      </c>
      <c r="B41" s="375"/>
      <c r="C41" s="375"/>
      <c r="D41" s="375"/>
      <c r="E41" s="375"/>
      <c r="F41" s="375"/>
      <c r="G41" s="375"/>
      <c r="H41" s="376"/>
      <c r="I41" s="174">
        <f>I39+I40</f>
        <v>1928.02</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12</v>
      </c>
      <c r="H46" s="158">
        <v>300</v>
      </c>
      <c r="I46" s="131">
        <f t="shared" si="1"/>
        <v>3600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12</v>
      </c>
      <c r="H48" s="160">
        <v>200</v>
      </c>
      <c r="I48" s="131">
        <f t="shared" si="1"/>
        <v>2400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6000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358</v>
      </c>
      <c r="C56" s="389"/>
      <c r="D56" s="390"/>
      <c r="E56" s="377">
        <v>2</v>
      </c>
      <c r="F56" s="378"/>
      <c r="G56" s="128">
        <v>113.2</v>
      </c>
      <c r="H56" s="140">
        <v>5</v>
      </c>
      <c r="I56" s="131">
        <f>H56*G56</f>
        <v>566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566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8494.02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8494.02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5"/>
  <sheetViews>
    <sheetView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t="s">
        <v>293</v>
      </c>
      <c r="I15" s="440"/>
    </row>
    <row r="16" spans="1:13" x14ac:dyDescent="0.25">
      <c r="A16" s="414" t="s">
        <v>359</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360</v>
      </c>
      <c r="C25" s="389"/>
      <c r="D25" s="389"/>
      <c r="E25" s="389"/>
      <c r="F25" s="390"/>
      <c r="G25" s="197">
        <v>1</v>
      </c>
      <c r="H25" s="226">
        <v>1650</v>
      </c>
      <c r="I25" s="131">
        <f>H25*G25</f>
        <v>1650</v>
      </c>
    </row>
    <row r="26" spans="1:11" x14ac:dyDescent="0.25">
      <c r="A26" s="127">
        <v>2</v>
      </c>
      <c r="B26" s="391" t="s">
        <v>361</v>
      </c>
      <c r="C26" s="392"/>
      <c r="D26" s="392"/>
      <c r="E26" s="392"/>
      <c r="F26" s="392"/>
      <c r="G26" s="197">
        <v>2</v>
      </c>
      <c r="H26" s="227">
        <v>2239.13</v>
      </c>
      <c r="I26" s="131">
        <f>H26*G26</f>
        <v>4478.26</v>
      </c>
    </row>
    <row r="27" spans="1:11" x14ac:dyDescent="0.25">
      <c r="A27" s="127">
        <v>3</v>
      </c>
      <c r="B27" s="391"/>
      <c r="C27" s="392"/>
      <c r="D27" s="392"/>
      <c r="E27" s="392"/>
      <c r="F27" s="392"/>
      <c r="G27" s="197"/>
      <c r="H27" s="227"/>
      <c r="I27" s="131">
        <f>H27*G27</f>
        <v>0</v>
      </c>
    </row>
    <row r="28" spans="1:11" x14ac:dyDescent="0.25">
      <c r="A28" s="127"/>
      <c r="B28" s="445"/>
      <c r="C28" s="446"/>
      <c r="D28" s="446"/>
      <c r="E28" s="446"/>
      <c r="F28" s="447"/>
      <c r="G28" s="197"/>
      <c r="H28" s="227"/>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198"/>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6128.26</v>
      </c>
      <c r="L39" s="132"/>
    </row>
    <row r="40" spans="1:12" x14ac:dyDescent="0.25">
      <c r="A40" s="379" t="s">
        <v>144</v>
      </c>
      <c r="B40" s="375"/>
      <c r="C40" s="375"/>
      <c r="D40" s="375"/>
      <c r="E40" s="375"/>
      <c r="F40" s="375"/>
      <c r="G40" s="375"/>
      <c r="H40" s="376"/>
      <c r="I40" s="192">
        <f>ROUND((I39*0.15),2)</f>
        <v>919.24</v>
      </c>
      <c r="L40" s="132"/>
    </row>
    <row r="41" spans="1:12" x14ac:dyDescent="0.25">
      <c r="A41" s="379" t="s">
        <v>145</v>
      </c>
      <c r="B41" s="375"/>
      <c r="C41" s="375"/>
      <c r="D41" s="375"/>
      <c r="E41" s="375"/>
      <c r="F41" s="375"/>
      <c r="G41" s="375"/>
      <c r="H41" s="376"/>
      <c r="I41" s="174">
        <f>I39+I40</f>
        <v>7047.5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8</v>
      </c>
      <c r="H46" s="158">
        <v>300</v>
      </c>
      <c r="I46" s="131">
        <f t="shared" si="1"/>
        <v>2400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8</v>
      </c>
      <c r="H48" s="160">
        <v>200</v>
      </c>
      <c r="I48" s="131">
        <f t="shared" si="1"/>
        <v>1600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4000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362</v>
      </c>
      <c r="C56" s="389"/>
      <c r="D56" s="390"/>
      <c r="E56" s="377">
        <v>2</v>
      </c>
      <c r="F56" s="378"/>
      <c r="G56" s="128">
        <v>131.6</v>
      </c>
      <c r="H56" s="140">
        <v>5</v>
      </c>
      <c r="I56" s="131">
        <f>H56*G56</f>
        <v>658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658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11705.5</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11705.5</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5"/>
  <sheetViews>
    <sheetView topLeftCell="A16" workbookViewId="0">
      <selection activeCell="M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66</v>
      </c>
      <c r="I9" s="404"/>
    </row>
    <row r="10" spans="1:13" x14ac:dyDescent="0.25">
      <c r="A10" s="101" t="s">
        <v>43</v>
      </c>
      <c r="B10" s="99"/>
      <c r="F10" s="401" t="s">
        <v>44</v>
      </c>
      <c r="G10" s="402"/>
      <c r="H10" s="405">
        <v>44155</v>
      </c>
      <c r="I10" s="406"/>
    </row>
    <row r="11" spans="1:13" x14ac:dyDescent="0.25">
      <c r="A11" s="101" t="s">
        <v>45</v>
      </c>
      <c r="B11" s="99"/>
      <c r="F11" s="401" t="s">
        <v>46</v>
      </c>
      <c r="G11" s="402"/>
      <c r="H11" s="407" t="s">
        <v>363</v>
      </c>
      <c r="I11" s="406"/>
    </row>
    <row r="12" spans="1:13" x14ac:dyDescent="0.25">
      <c r="A12" s="101" t="s">
        <v>47</v>
      </c>
      <c r="B12" s="99"/>
      <c r="F12" s="401" t="s">
        <v>48</v>
      </c>
      <c r="G12" s="402"/>
      <c r="H12" s="407" t="s">
        <v>364</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284</v>
      </c>
      <c r="G15" s="443"/>
      <c r="H15" s="444"/>
      <c r="I15" s="440"/>
    </row>
    <row r="16" spans="1:13" x14ac:dyDescent="0.25">
      <c r="A16" s="414" t="s">
        <v>365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366</v>
      </c>
      <c r="C25" s="389"/>
      <c r="D25" s="389"/>
      <c r="E25" s="389"/>
      <c r="F25" s="390"/>
      <c r="G25" s="197">
        <v>2</v>
      </c>
      <c r="H25" s="229">
        <v>3324.17</v>
      </c>
      <c r="I25" s="131">
        <f>H25*G25</f>
        <v>6648.34</v>
      </c>
    </row>
    <row r="26" spans="1:11" x14ac:dyDescent="0.25">
      <c r="A26" s="127">
        <v>2</v>
      </c>
      <c r="B26" s="391" t="s">
        <v>367</v>
      </c>
      <c r="C26" s="392"/>
      <c r="D26" s="392"/>
      <c r="E26" s="392"/>
      <c r="F26" s="392"/>
      <c r="G26" s="197">
        <v>2</v>
      </c>
      <c r="H26" s="230">
        <v>2239.13</v>
      </c>
      <c r="I26" s="131">
        <f>H26*G26</f>
        <v>4478.26</v>
      </c>
    </row>
    <row r="27" spans="1:11" x14ac:dyDescent="0.25">
      <c r="A27" s="127">
        <v>3</v>
      </c>
      <c r="B27" s="391" t="s">
        <v>367</v>
      </c>
      <c r="C27" s="392"/>
      <c r="D27" s="392"/>
      <c r="E27" s="392"/>
      <c r="F27" s="392"/>
      <c r="G27" s="197">
        <v>2</v>
      </c>
      <c r="H27" s="230">
        <v>2239.13</v>
      </c>
      <c r="I27" s="131">
        <f>H27*G27</f>
        <v>4478.26</v>
      </c>
    </row>
    <row r="28" spans="1:11" x14ac:dyDescent="0.25">
      <c r="A28" s="127">
        <v>4</v>
      </c>
      <c r="B28" s="451" t="s">
        <v>367</v>
      </c>
      <c r="C28" s="452"/>
      <c r="D28" s="452"/>
      <c r="E28" s="452"/>
      <c r="F28" s="453"/>
      <c r="G28" s="197">
        <v>2</v>
      </c>
      <c r="H28" s="230">
        <v>2239.13</v>
      </c>
      <c r="I28" s="131">
        <f t="shared" ref="I28" si="1">H28*G28</f>
        <v>4478.26</v>
      </c>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20083.120000000003</v>
      </c>
      <c r="L39" s="132"/>
    </row>
    <row r="40" spans="1:12" x14ac:dyDescent="0.25">
      <c r="A40" s="379" t="s">
        <v>144</v>
      </c>
      <c r="B40" s="375"/>
      <c r="C40" s="375"/>
      <c r="D40" s="375"/>
      <c r="E40" s="375"/>
      <c r="F40" s="375"/>
      <c r="G40" s="375"/>
      <c r="H40" s="376"/>
      <c r="I40" s="192">
        <f>ROUND((I39*0.15),2)</f>
        <v>3012.47</v>
      </c>
      <c r="L40" s="132"/>
    </row>
    <row r="41" spans="1:12" x14ac:dyDescent="0.25">
      <c r="A41" s="379" t="s">
        <v>145</v>
      </c>
      <c r="B41" s="375"/>
      <c r="C41" s="375"/>
      <c r="D41" s="375"/>
      <c r="E41" s="375"/>
      <c r="F41" s="375"/>
      <c r="G41" s="375"/>
      <c r="H41" s="376"/>
      <c r="I41" s="174">
        <f>I39+I40</f>
        <v>23095.590000000004</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2">SUM(G45*H45)</f>
        <v>0</v>
      </c>
    </row>
    <row r="46" spans="1:12" x14ac:dyDescent="0.25">
      <c r="A46" s="127">
        <v>3</v>
      </c>
      <c r="B46" s="397" t="s">
        <v>73</v>
      </c>
      <c r="C46" s="398"/>
      <c r="D46" s="399"/>
      <c r="E46" s="377" t="s">
        <v>71</v>
      </c>
      <c r="F46" s="378"/>
      <c r="G46" s="128">
        <v>5</v>
      </c>
      <c r="H46" s="158">
        <v>300</v>
      </c>
      <c r="I46" s="131">
        <f t="shared" si="2"/>
        <v>1500</v>
      </c>
    </row>
    <row r="47" spans="1:12" x14ac:dyDescent="0.25">
      <c r="A47" s="127">
        <v>4</v>
      </c>
      <c r="B47" s="397" t="s">
        <v>74</v>
      </c>
      <c r="C47" s="398"/>
      <c r="D47" s="399"/>
      <c r="E47" s="377" t="s">
        <v>71</v>
      </c>
      <c r="F47" s="378"/>
      <c r="G47" s="128"/>
      <c r="H47" s="158">
        <v>200</v>
      </c>
      <c r="I47" s="131">
        <f t="shared" si="2"/>
        <v>0</v>
      </c>
    </row>
    <row r="48" spans="1:12" x14ac:dyDescent="0.25">
      <c r="A48" s="127">
        <v>5</v>
      </c>
      <c r="B48" s="397" t="s">
        <v>75</v>
      </c>
      <c r="C48" s="398"/>
      <c r="D48" s="399"/>
      <c r="E48" s="377" t="s">
        <v>71</v>
      </c>
      <c r="F48" s="378"/>
      <c r="G48" s="128">
        <v>5</v>
      </c>
      <c r="H48" s="160">
        <v>200</v>
      </c>
      <c r="I48" s="131">
        <f t="shared" si="2"/>
        <v>1000</v>
      </c>
    </row>
    <row r="49" spans="1:12" x14ac:dyDescent="0.25">
      <c r="A49" s="127">
        <v>6</v>
      </c>
      <c r="B49" s="397" t="s">
        <v>305</v>
      </c>
      <c r="C49" s="398"/>
      <c r="D49" s="399"/>
      <c r="E49" s="377" t="s">
        <v>71</v>
      </c>
      <c r="F49" s="378"/>
      <c r="G49" s="128"/>
      <c r="H49" s="160">
        <v>140</v>
      </c>
      <c r="I49" s="131">
        <f t="shared" si="2"/>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368</v>
      </c>
      <c r="C56" s="389"/>
      <c r="D56" s="390"/>
      <c r="E56" s="377">
        <v>2</v>
      </c>
      <c r="F56" s="378"/>
      <c r="G56" s="128">
        <v>92</v>
      </c>
      <c r="H56" s="140">
        <v>5</v>
      </c>
      <c r="I56" s="131">
        <f>H56*G56</f>
        <v>460</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460</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26055.590000000004</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26055.590000000004</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5"/>
  <sheetViews>
    <sheetView topLeftCell="A19"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66</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369</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2"/>
      <c r="G26" s="197"/>
      <c r="H26" s="230"/>
      <c r="I26" s="131"/>
    </row>
    <row r="27" spans="1:11" x14ac:dyDescent="0.25">
      <c r="A27" s="127"/>
      <c r="B27" s="391"/>
      <c r="C27" s="392"/>
      <c r="D27" s="392"/>
      <c r="E27" s="392"/>
      <c r="F27" s="392"/>
      <c r="G27" s="197"/>
      <c r="H27" s="230"/>
      <c r="I27" s="131"/>
    </row>
    <row r="28" spans="1:11" x14ac:dyDescent="0.25">
      <c r="A28" s="127"/>
      <c r="B28" s="451"/>
      <c r="C28" s="452"/>
      <c r="D28" s="452"/>
      <c r="E28" s="452"/>
      <c r="F28" s="453"/>
      <c r="G28" s="197"/>
      <c r="H28" s="230"/>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371</v>
      </c>
      <c r="C56" s="389"/>
      <c r="D56" s="390"/>
      <c r="E56" s="377">
        <v>1</v>
      </c>
      <c r="F56" s="378"/>
      <c r="G56" s="128">
        <v>81.8</v>
      </c>
      <c r="H56" s="140">
        <v>5</v>
      </c>
      <c r="I56" s="131">
        <f>H56*G56</f>
        <v>409</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409</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909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909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M65"/>
  <sheetViews>
    <sheetView topLeftCell="A34"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372</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2"/>
      <c r="G26" s="197"/>
      <c r="H26" s="230"/>
      <c r="I26" s="131"/>
    </row>
    <row r="27" spans="1:11" x14ac:dyDescent="0.25">
      <c r="A27" s="127"/>
      <c r="B27" s="391"/>
      <c r="C27" s="392"/>
      <c r="D27" s="392"/>
      <c r="E27" s="392"/>
      <c r="F27" s="392"/>
      <c r="G27" s="197"/>
      <c r="H27" s="230"/>
      <c r="I27" s="131"/>
    </row>
    <row r="28" spans="1:11" x14ac:dyDescent="0.25">
      <c r="A28" s="127"/>
      <c r="B28" s="451"/>
      <c r="C28" s="452"/>
      <c r="D28" s="452"/>
      <c r="E28" s="452"/>
      <c r="F28" s="453"/>
      <c r="G28" s="197"/>
      <c r="H28" s="230"/>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v>
      </c>
      <c r="H48" s="160">
        <v>200</v>
      </c>
      <c r="I48" s="131">
        <f t="shared" si="1"/>
        <v>400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373</v>
      </c>
      <c r="C56" s="389"/>
      <c r="D56" s="390"/>
      <c r="E56" s="377">
        <v>1</v>
      </c>
      <c r="F56" s="378"/>
      <c r="G56" s="128">
        <v>33.200000000000003</v>
      </c>
      <c r="H56" s="140">
        <v>5</v>
      </c>
      <c r="I56" s="131">
        <f>H56*G56</f>
        <v>166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1166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1166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65"/>
  <sheetViews>
    <sheetView topLeftCell="A37"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374</v>
      </c>
      <c r="I15" s="440"/>
    </row>
    <row r="16" spans="1:13" x14ac:dyDescent="0.25">
      <c r="A16" s="414" t="s">
        <v>375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376</v>
      </c>
      <c r="C25" s="389"/>
      <c r="D25" s="389"/>
      <c r="E25" s="389"/>
      <c r="F25" s="390"/>
      <c r="G25" s="197">
        <v>1</v>
      </c>
      <c r="H25" s="229">
        <v>963.9</v>
      </c>
      <c r="I25" s="131">
        <f>H25*G25</f>
        <v>963.9</v>
      </c>
    </row>
    <row r="26" spans="1:11" x14ac:dyDescent="0.25">
      <c r="A26" s="127"/>
      <c r="B26" s="391"/>
      <c r="C26" s="392"/>
      <c r="D26" s="392"/>
      <c r="E26" s="392"/>
      <c r="F26" s="392"/>
      <c r="G26" s="197"/>
      <c r="H26" s="230"/>
      <c r="I26" s="131"/>
    </row>
    <row r="27" spans="1:11" x14ac:dyDescent="0.25">
      <c r="A27" s="127"/>
      <c r="B27" s="391"/>
      <c r="C27" s="392"/>
      <c r="D27" s="392"/>
      <c r="E27" s="392"/>
      <c r="F27" s="392"/>
      <c r="G27" s="197"/>
      <c r="H27" s="230"/>
      <c r="I27" s="131"/>
    </row>
    <row r="28" spans="1:11" x14ac:dyDescent="0.25">
      <c r="A28" s="127"/>
      <c r="B28" s="451"/>
      <c r="C28" s="452"/>
      <c r="D28" s="452"/>
      <c r="E28" s="452"/>
      <c r="F28" s="453"/>
      <c r="G28" s="197"/>
      <c r="H28" s="230"/>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963.9</v>
      </c>
      <c r="L39" s="132"/>
    </row>
    <row r="40" spans="1:12" x14ac:dyDescent="0.25">
      <c r="A40" s="379" t="s">
        <v>144</v>
      </c>
      <c r="B40" s="375"/>
      <c r="C40" s="375"/>
      <c r="D40" s="375"/>
      <c r="E40" s="375"/>
      <c r="F40" s="375"/>
      <c r="G40" s="375"/>
      <c r="H40" s="376"/>
      <c r="I40" s="192">
        <f>ROUND((I39*0.15),2)</f>
        <v>144.59</v>
      </c>
      <c r="L40" s="132"/>
    </row>
    <row r="41" spans="1:12" x14ac:dyDescent="0.25">
      <c r="A41" s="379" t="s">
        <v>145</v>
      </c>
      <c r="B41" s="375"/>
      <c r="C41" s="375"/>
      <c r="D41" s="375"/>
      <c r="E41" s="375"/>
      <c r="F41" s="375"/>
      <c r="G41" s="375"/>
      <c r="H41" s="376"/>
      <c r="I41" s="174">
        <f>I39+I40</f>
        <v>1108.49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377</v>
      </c>
      <c r="C56" s="389"/>
      <c r="D56" s="390"/>
      <c r="E56" s="377">
        <v>1</v>
      </c>
      <c r="F56" s="378"/>
      <c r="G56" s="128">
        <v>84.2</v>
      </c>
      <c r="H56" s="140">
        <v>5</v>
      </c>
      <c r="I56" s="131">
        <f>H56*G56</f>
        <v>421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421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2029.49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2029.49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topLeftCell="A6" zoomScale="60" zoomScaleNormal="100" workbookViewId="0">
      <selection activeCell="A25" sqref="A25:I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0" max="12" width="9.140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402</v>
      </c>
      <c r="I15" s="440"/>
    </row>
    <row r="16" spans="1:13" x14ac:dyDescent="0.25">
      <c r="A16" s="414" t="s">
        <v>380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231">
        <v>1</v>
      </c>
      <c r="B25" s="456" t="s">
        <v>381</v>
      </c>
      <c r="C25" s="457"/>
      <c r="D25" s="457"/>
      <c r="E25" s="457"/>
      <c r="F25" s="458"/>
      <c r="G25" s="232">
        <v>2</v>
      </c>
      <c r="H25" s="233">
        <v>3728.09</v>
      </c>
      <c r="I25" s="234">
        <f>H25*G25</f>
        <v>7456.18</v>
      </c>
    </row>
    <row r="26" spans="1:11" x14ac:dyDescent="0.25">
      <c r="A26" s="231">
        <v>2</v>
      </c>
      <c r="B26" s="459" t="s">
        <v>382</v>
      </c>
      <c r="C26" s="460"/>
      <c r="D26" s="460"/>
      <c r="E26" s="460"/>
      <c r="F26" s="461"/>
      <c r="G26" s="232">
        <v>2</v>
      </c>
      <c r="H26" s="235">
        <v>2439.13</v>
      </c>
      <c r="I26" s="234">
        <f>H26*G26</f>
        <v>4878.26</v>
      </c>
    </row>
    <row r="27" spans="1:11" x14ac:dyDescent="0.25">
      <c r="A27" s="231">
        <v>3</v>
      </c>
      <c r="B27" s="459" t="s">
        <v>382</v>
      </c>
      <c r="C27" s="460"/>
      <c r="D27" s="460"/>
      <c r="E27" s="460"/>
      <c r="F27" s="461"/>
      <c r="G27" s="232">
        <v>2</v>
      </c>
      <c r="H27" s="235">
        <v>2439.13</v>
      </c>
      <c r="I27" s="234">
        <f>H27*G27</f>
        <v>4878.26</v>
      </c>
    </row>
    <row r="28" spans="1:11" x14ac:dyDescent="0.25">
      <c r="A28" s="231">
        <v>4</v>
      </c>
      <c r="B28" s="459" t="s">
        <v>382</v>
      </c>
      <c r="C28" s="460"/>
      <c r="D28" s="460"/>
      <c r="E28" s="460"/>
      <c r="F28" s="461"/>
      <c r="G28" s="232">
        <v>2</v>
      </c>
      <c r="H28" s="235">
        <v>2439.13</v>
      </c>
      <c r="I28" s="234">
        <f>H28*G28</f>
        <v>4878.26</v>
      </c>
    </row>
    <row r="29" spans="1:11" x14ac:dyDescent="0.25">
      <c r="A29" s="231">
        <v>5</v>
      </c>
      <c r="B29" s="459" t="s">
        <v>403</v>
      </c>
      <c r="C29" s="460"/>
      <c r="D29" s="460"/>
      <c r="E29" s="460"/>
      <c r="F29" s="461"/>
      <c r="G29" s="232">
        <v>8</v>
      </c>
      <c r="H29" s="235">
        <v>-230</v>
      </c>
      <c r="I29" s="234">
        <f>H29*G29</f>
        <v>-1840</v>
      </c>
    </row>
    <row r="30" spans="1:11" x14ac:dyDescent="0.25">
      <c r="A30" s="231"/>
      <c r="B30" s="454"/>
      <c r="C30" s="455"/>
      <c r="D30" s="455"/>
      <c r="E30" s="455"/>
      <c r="F30" s="455"/>
      <c r="G30" s="232"/>
      <c r="H30" s="235"/>
      <c r="I30" s="234"/>
    </row>
    <row r="31" spans="1:11" x14ac:dyDescent="0.25">
      <c r="A31" s="231"/>
      <c r="B31" s="454"/>
      <c r="C31" s="455"/>
      <c r="D31" s="455"/>
      <c r="E31" s="455"/>
      <c r="F31" s="455"/>
      <c r="G31" s="232"/>
      <c r="H31" s="235"/>
      <c r="I31" s="234"/>
    </row>
    <row r="32" spans="1:11" x14ac:dyDescent="0.25">
      <c r="A32" s="231"/>
      <c r="B32" s="454"/>
      <c r="C32" s="455"/>
      <c r="D32" s="455"/>
      <c r="E32" s="455"/>
      <c r="F32" s="455"/>
      <c r="G32" s="232"/>
      <c r="H32" s="236"/>
      <c r="I32" s="234"/>
    </row>
    <row r="33" spans="1:12" x14ac:dyDescent="0.25">
      <c r="A33" s="231"/>
      <c r="B33" s="454"/>
      <c r="C33" s="455"/>
      <c r="D33" s="455"/>
      <c r="E33" s="455"/>
      <c r="F33" s="455"/>
      <c r="G33" s="232"/>
      <c r="H33" s="236"/>
      <c r="I33" s="234"/>
    </row>
    <row r="34" spans="1:12" x14ac:dyDescent="0.25">
      <c r="A34" s="231"/>
      <c r="B34" s="454"/>
      <c r="C34" s="455"/>
      <c r="D34" s="455"/>
      <c r="E34" s="455"/>
      <c r="F34" s="455"/>
      <c r="G34" s="232"/>
      <c r="H34" s="236"/>
      <c r="I34" s="234"/>
    </row>
    <row r="35" spans="1:12" x14ac:dyDescent="0.25">
      <c r="A35" s="231"/>
      <c r="B35" s="454"/>
      <c r="C35" s="455"/>
      <c r="D35" s="455"/>
      <c r="E35" s="455"/>
      <c r="F35" s="455"/>
      <c r="G35" s="232"/>
      <c r="H35" s="237"/>
      <c r="I35" s="234"/>
    </row>
    <row r="36" spans="1:12" x14ac:dyDescent="0.25">
      <c r="A36" s="231"/>
      <c r="B36" s="454"/>
      <c r="C36" s="455"/>
      <c r="D36" s="455"/>
      <c r="E36" s="455"/>
      <c r="F36" s="455"/>
      <c r="G36" s="232"/>
      <c r="H36" s="237"/>
      <c r="I36" s="234"/>
    </row>
    <row r="37" spans="1:12" x14ac:dyDescent="0.25">
      <c r="A37" s="231"/>
      <c r="B37" s="454"/>
      <c r="C37" s="455"/>
      <c r="D37" s="455"/>
      <c r="E37" s="455"/>
      <c r="F37" s="455"/>
      <c r="G37" s="232"/>
      <c r="H37" s="237"/>
      <c r="I37" s="234"/>
    </row>
    <row r="38" spans="1:12" x14ac:dyDescent="0.25">
      <c r="A38" s="231"/>
      <c r="B38" s="454"/>
      <c r="C38" s="455"/>
      <c r="D38" s="455"/>
      <c r="E38" s="455"/>
      <c r="F38" s="455"/>
      <c r="G38" s="232"/>
      <c r="H38" s="237"/>
      <c r="I38" s="234"/>
      <c r="L38" s="132"/>
    </row>
    <row r="39" spans="1:12" x14ac:dyDescent="0.25">
      <c r="A39" s="462" t="s">
        <v>143</v>
      </c>
      <c r="B39" s="463"/>
      <c r="C39" s="463"/>
      <c r="D39" s="463"/>
      <c r="E39" s="463"/>
      <c r="F39" s="463"/>
      <c r="G39" s="463"/>
      <c r="H39" s="464"/>
      <c r="I39" s="238">
        <f>SUM(I25:I38)</f>
        <v>20250.96</v>
      </c>
      <c r="L39" s="132"/>
    </row>
    <row r="40" spans="1:12" x14ac:dyDescent="0.25">
      <c r="A40" s="379" t="s">
        <v>144</v>
      </c>
      <c r="B40" s="375"/>
      <c r="C40" s="375"/>
      <c r="D40" s="375"/>
      <c r="E40" s="375"/>
      <c r="F40" s="375"/>
      <c r="G40" s="375"/>
      <c r="H40" s="376"/>
      <c r="I40" s="192">
        <f>ROUND((I39*0.15),2)</f>
        <v>3037.64</v>
      </c>
      <c r="L40" s="132"/>
    </row>
    <row r="41" spans="1:12" x14ac:dyDescent="0.25">
      <c r="A41" s="379" t="s">
        <v>145</v>
      </c>
      <c r="B41" s="375"/>
      <c r="C41" s="375"/>
      <c r="D41" s="375"/>
      <c r="E41" s="375"/>
      <c r="F41" s="375"/>
      <c r="G41" s="375"/>
      <c r="H41" s="376"/>
      <c r="I41" s="174">
        <f>I39+I40</f>
        <v>23288.6</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1.5</v>
      </c>
      <c r="H46" s="158">
        <v>300</v>
      </c>
      <c r="I46" s="131">
        <f t="shared" si="1"/>
        <v>450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1.5</v>
      </c>
      <c r="H48" s="160">
        <v>200</v>
      </c>
      <c r="I48" s="131">
        <f t="shared" si="1"/>
        <v>300</v>
      </c>
    </row>
    <row r="49" spans="1:12" x14ac:dyDescent="0.25">
      <c r="A49" s="127">
        <v>6</v>
      </c>
      <c r="B49" s="397" t="s">
        <v>314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383</v>
      </c>
      <c r="C56" s="389"/>
      <c r="D56" s="390"/>
      <c r="E56" s="377">
        <v>2</v>
      </c>
      <c r="F56" s="378"/>
      <c r="G56" s="128">
        <v>66.400000000000006</v>
      </c>
      <c r="H56" s="140">
        <v>5</v>
      </c>
      <c r="I56" s="131">
        <f>H56*G56</f>
        <v>332</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332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24370.6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24370.6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71</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397</v>
      </c>
      <c r="I15" s="440"/>
    </row>
    <row r="16" spans="1:13" x14ac:dyDescent="0.25">
      <c r="A16" s="414" t="s">
        <v>385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386</v>
      </c>
      <c r="C25" s="389"/>
      <c r="D25" s="389"/>
      <c r="E25" s="389"/>
      <c r="F25" s="390"/>
      <c r="G25" s="197">
        <v>2</v>
      </c>
      <c r="H25" s="229">
        <v>2439.44</v>
      </c>
      <c r="I25" s="131">
        <f>H25*G25</f>
        <v>4878.88</v>
      </c>
    </row>
    <row r="26" spans="1:11" x14ac:dyDescent="0.25">
      <c r="A26" s="127">
        <v>2</v>
      </c>
      <c r="B26" s="391" t="s">
        <v>387</v>
      </c>
      <c r="C26" s="392"/>
      <c r="D26" s="392"/>
      <c r="E26" s="392"/>
      <c r="F26" s="393"/>
      <c r="G26" s="197">
        <v>1</v>
      </c>
      <c r="H26" s="230">
        <v>8510</v>
      </c>
      <c r="I26" s="131">
        <f>H26*G26</f>
        <v>8510</v>
      </c>
    </row>
    <row r="27" spans="1:11" x14ac:dyDescent="0.25">
      <c r="A27" s="127">
        <v>3</v>
      </c>
      <c r="B27" s="391" t="s">
        <v>388</v>
      </c>
      <c r="C27" s="392"/>
      <c r="D27" s="392"/>
      <c r="E27" s="392"/>
      <c r="F27" s="393"/>
      <c r="G27" s="197">
        <v>1</v>
      </c>
      <c r="H27" s="230">
        <v>2546.6799999999998</v>
      </c>
      <c r="I27" s="131">
        <f>H27*G27</f>
        <v>2546.6799999999998</v>
      </c>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15935.560000000001</v>
      </c>
      <c r="L39" s="132"/>
    </row>
    <row r="40" spans="1:12" x14ac:dyDescent="0.25">
      <c r="A40" s="379" t="s">
        <v>144</v>
      </c>
      <c r="B40" s="375"/>
      <c r="C40" s="375"/>
      <c r="D40" s="375"/>
      <c r="E40" s="375"/>
      <c r="F40" s="375"/>
      <c r="G40" s="375"/>
      <c r="H40" s="376"/>
      <c r="I40" s="192">
        <f>ROUND((I39*0.15),2)</f>
        <v>2390.33</v>
      </c>
      <c r="L40" s="132"/>
    </row>
    <row r="41" spans="1:12" x14ac:dyDescent="0.25">
      <c r="A41" s="379" t="s">
        <v>145</v>
      </c>
      <c r="B41" s="375"/>
      <c r="C41" s="375"/>
      <c r="D41" s="375"/>
      <c r="E41" s="375"/>
      <c r="F41" s="375"/>
      <c r="G41" s="375"/>
      <c r="H41" s="376"/>
      <c r="I41" s="174">
        <f>I39+I40</f>
        <v>18325.89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28</v>
      </c>
      <c r="H46" s="158">
        <v>300</v>
      </c>
      <c r="I46" s="131">
        <f t="shared" si="1"/>
        <v>8400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28</v>
      </c>
      <c r="H48" s="160">
        <v>200</v>
      </c>
      <c r="I48" s="131">
        <f t="shared" si="1"/>
        <v>5600</v>
      </c>
    </row>
    <row r="49" spans="1:12" x14ac:dyDescent="0.25">
      <c r="A49" s="127">
        <v>6</v>
      </c>
      <c r="B49" s="397" t="s">
        <v>314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14000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231">
        <v>1</v>
      </c>
      <c r="B56" s="456" t="s">
        <v>384</v>
      </c>
      <c r="C56" s="457"/>
      <c r="D56" s="458"/>
      <c r="E56" s="465">
        <v>2</v>
      </c>
      <c r="F56" s="466"/>
      <c r="G56" s="221">
        <v>113.2</v>
      </c>
      <c r="H56" s="239">
        <v>5</v>
      </c>
      <c r="I56" s="234">
        <f>H56*G56</f>
        <v>566</v>
      </c>
    </row>
    <row r="57" spans="1:12" x14ac:dyDescent="0.25">
      <c r="A57" s="240"/>
      <c r="B57" s="467"/>
      <c r="C57" s="468"/>
      <c r="D57" s="469"/>
      <c r="E57" s="470"/>
      <c r="F57" s="471"/>
      <c r="G57" s="221"/>
      <c r="H57" s="239"/>
      <c r="I57" s="234"/>
    </row>
    <row r="58" spans="1:12" x14ac:dyDescent="0.25">
      <c r="A58" s="472" t="s">
        <v>82</v>
      </c>
      <c r="B58" s="463"/>
      <c r="C58" s="463"/>
      <c r="D58" s="463"/>
      <c r="E58" s="463"/>
      <c r="F58" s="463"/>
      <c r="G58" s="463"/>
      <c r="H58" s="464"/>
      <c r="I58" s="241">
        <f>SUM(I56:I57)</f>
        <v>566</v>
      </c>
    </row>
    <row r="59" spans="1:12" x14ac:dyDescent="0.25">
      <c r="A59" s="242"/>
      <c r="B59" s="225"/>
      <c r="C59" s="225"/>
      <c r="D59" s="225"/>
      <c r="E59" s="225"/>
      <c r="F59" s="243"/>
      <c r="G59" s="244"/>
      <c r="H59" s="244"/>
      <c r="I59" s="245"/>
      <c r="L59" s="99"/>
    </row>
    <row r="60" spans="1:12" x14ac:dyDescent="0.25">
      <c r="A60" s="473"/>
      <c r="B60" s="474"/>
      <c r="C60" s="474"/>
      <c r="D60" s="474"/>
      <c r="E60" s="474"/>
      <c r="F60" s="246"/>
      <c r="G60" s="475" t="s">
        <v>83</v>
      </c>
      <c r="H60" s="474"/>
      <c r="I60" s="247">
        <f>I58+I53+I41</f>
        <v>32891.89</v>
      </c>
    </row>
    <row r="61" spans="1:12" x14ac:dyDescent="0.25">
      <c r="A61" s="473"/>
      <c r="B61" s="474"/>
      <c r="C61" s="474"/>
      <c r="D61" s="474"/>
      <c r="E61" s="474"/>
      <c r="F61" s="248"/>
      <c r="G61" s="249"/>
      <c r="H61" s="250"/>
      <c r="I61" s="251"/>
    </row>
    <row r="62" spans="1:12" ht="15.75" thickBot="1" x14ac:dyDescent="0.3">
      <c r="A62" s="473"/>
      <c r="B62" s="474"/>
      <c r="C62" s="474"/>
      <c r="D62" s="474"/>
      <c r="E62" s="474"/>
      <c r="F62" s="248"/>
      <c r="G62" s="476" t="s">
        <v>126</v>
      </c>
      <c r="H62" s="477"/>
      <c r="I62" s="252">
        <f>I60+I61</f>
        <v>32891.89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view="pageBreakPreview" topLeftCell="A4"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72</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398</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v>
      </c>
      <c r="H48" s="160">
        <v>200</v>
      </c>
      <c r="I48" s="131">
        <f t="shared" si="1"/>
        <v>400</v>
      </c>
    </row>
    <row r="49" spans="1:12" x14ac:dyDescent="0.25">
      <c r="A49" s="127">
        <v>6</v>
      </c>
      <c r="B49" s="397" t="s">
        <v>314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389</v>
      </c>
      <c r="C56" s="389"/>
      <c r="D56" s="390"/>
      <c r="E56" s="377">
        <v>1</v>
      </c>
      <c r="F56" s="378"/>
      <c r="G56" s="128">
        <v>10.4</v>
      </c>
      <c r="H56" s="140">
        <v>5</v>
      </c>
      <c r="I56" s="131">
        <f>H56*G56</f>
        <v>52</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52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1052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1052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73</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399</v>
      </c>
      <c r="I15" s="440"/>
    </row>
    <row r="16" spans="1:13" x14ac:dyDescent="0.25">
      <c r="A16" s="414" t="s">
        <v>390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2.5</v>
      </c>
      <c r="H46" s="158">
        <v>300</v>
      </c>
      <c r="I46" s="131">
        <f t="shared" si="1"/>
        <v>750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2.5</v>
      </c>
      <c r="H48" s="160">
        <v>200</v>
      </c>
      <c r="I48" s="131">
        <f t="shared" si="1"/>
        <v>500</v>
      </c>
    </row>
    <row r="49" spans="1:12" x14ac:dyDescent="0.25">
      <c r="A49" s="127">
        <v>6</v>
      </c>
      <c r="B49" s="397" t="s">
        <v>314</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383</v>
      </c>
      <c r="C56" s="389"/>
      <c r="D56" s="390"/>
      <c r="E56" s="377">
        <v>1</v>
      </c>
      <c r="F56" s="378"/>
      <c r="G56" s="128">
        <v>33.200000000000003</v>
      </c>
      <c r="H56" s="140">
        <v>5</v>
      </c>
      <c r="I56" s="131">
        <f>H56*G56</f>
        <v>166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1416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1416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74</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255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2</v>
      </c>
      <c r="H46" s="158">
        <v>300</v>
      </c>
      <c r="I46" s="131">
        <f t="shared" si="1"/>
        <v>600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2</v>
      </c>
      <c r="H48" s="160">
        <v>200</v>
      </c>
      <c r="I48" s="131">
        <f t="shared" si="1"/>
        <v>400</v>
      </c>
    </row>
    <row r="49" spans="1:12" x14ac:dyDescent="0.25">
      <c r="A49" s="127">
        <v>6</v>
      </c>
      <c r="B49" s="397" t="s">
        <v>395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384</v>
      </c>
      <c r="C56" s="389"/>
      <c r="D56" s="390"/>
      <c r="E56" s="377">
        <v>1</v>
      </c>
      <c r="F56" s="378"/>
      <c r="G56" s="128">
        <v>56.6</v>
      </c>
      <c r="H56" s="140">
        <v>5</v>
      </c>
      <c r="I56" s="131">
        <f>H56*G56</f>
        <v>283</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283</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1283</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1283</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75</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400</v>
      </c>
      <c r="I15" s="440"/>
    </row>
    <row r="16" spans="1:13" x14ac:dyDescent="0.25">
      <c r="A16" s="414" t="s">
        <v>391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392</v>
      </c>
      <c r="C25" s="389"/>
      <c r="D25" s="389"/>
      <c r="E25" s="389"/>
      <c r="F25" s="390"/>
      <c r="G25" s="197">
        <v>2</v>
      </c>
      <c r="H25" s="229">
        <v>2304.35</v>
      </c>
      <c r="I25" s="131">
        <f>H25*G25</f>
        <v>4608.7</v>
      </c>
    </row>
    <row r="26" spans="1:11" x14ac:dyDescent="0.25">
      <c r="A26" s="231">
        <v>2</v>
      </c>
      <c r="B26" s="459" t="s">
        <v>403</v>
      </c>
      <c r="C26" s="460"/>
      <c r="D26" s="460"/>
      <c r="E26" s="460"/>
      <c r="F26" s="461"/>
      <c r="G26" s="232">
        <v>2</v>
      </c>
      <c r="H26" s="235">
        <v>-230</v>
      </c>
      <c r="I26" s="234">
        <f>H26*G26</f>
        <v>-460</v>
      </c>
    </row>
    <row r="27" spans="1:11" x14ac:dyDescent="0.25">
      <c r="A27" s="231"/>
      <c r="B27" s="459"/>
      <c r="C27" s="460"/>
      <c r="D27" s="460"/>
      <c r="E27" s="460"/>
      <c r="F27" s="461"/>
      <c r="G27" s="232"/>
      <c r="H27" s="235"/>
      <c r="I27" s="234"/>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4148.7</v>
      </c>
      <c r="L39" s="132"/>
    </row>
    <row r="40" spans="1:12" x14ac:dyDescent="0.25">
      <c r="A40" s="379" t="s">
        <v>144</v>
      </c>
      <c r="B40" s="375"/>
      <c r="C40" s="375"/>
      <c r="D40" s="375"/>
      <c r="E40" s="375"/>
      <c r="F40" s="375"/>
      <c r="G40" s="375"/>
      <c r="H40" s="376"/>
      <c r="I40" s="192">
        <f>ROUND((I39*0.15),2)</f>
        <v>622.30999999999995</v>
      </c>
      <c r="L40" s="132"/>
    </row>
    <row r="41" spans="1:12" x14ac:dyDescent="0.25">
      <c r="A41" s="379" t="s">
        <v>145</v>
      </c>
      <c r="B41" s="375"/>
      <c r="C41" s="375"/>
      <c r="D41" s="375"/>
      <c r="E41" s="375"/>
      <c r="F41" s="375"/>
      <c r="G41" s="375"/>
      <c r="H41" s="376"/>
      <c r="I41" s="174">
        <f>I39+I40</f>
        <v>4771.01</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1.5</v>
      </c>
      <c r="H46" s="158">
        <v>300</v>
      </c>
      <c r="I46" s="131">
        <f t="shared" si="0"/>
        <v>450</v>
      </c>
    </row>
    <row r="47" spans="1:12" x14ac:dyDescent="0.25">
      <c r="A47" s="127">
        <v>4</v>
      </c>
      <c r="B47" s="397" t="s">
        <v>74</v>
      </c>
      <c r="C47" s="398"/>
      <c r="D47" s="399"/>
      <c r="E47" s="377" t="s">
        <v>71</v>
      </c>
      <c r="F47" s="378"/>
      <c r="G47" s="128"/>
      <c r="H47" s="158">
        <v>200</v>
      </c>
      <c r="I47" s="131">
        <f t="shared" si="0"/>
        <v>0</v>
      </c>
    </row>
    <row r="48" spans="1:12" x14ac:dyDescent="0.25">
      <c r="A48" s="127">
        <v>5</v>
      </c>
      <c r="B48" s="397" t="s">
        <v>75</v>
      </c>
      <c r="C48" s="398"/>
      <c r="D48" s="399"/>
      <c r="E48" s="377" t="s">
        <v>71</v>
      </c>
      <c r="F48" s="378"/>
      <c r="G48" s="128">
        <v>1.5</v>
      </c>
      <c r="H48" s="160">
        <v>200</v>
      </c>
      <c r="I48" s="131">
        <f t="shared" si="0"/>
        <v>300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393</v>
      </c>
      <c r="C56" s="389"/>
      <c r="D56" s="390"/>
      <c r="E56" s="377">
        <v>2</v>
      </c>
      <c r="F56" s="378"/>
      <c r="G56" s="128">
        <v>42.4</v>
      </c>
      <c r="H56" s="140">
        <v>5</v>
      </c>
      <c r="I56" s="131">
        <f>H56*G56</f>
        <v>212</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212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5733.01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252">
        <f>I60+I61</f>
        <v>5733.01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76</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401</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392</v>
      </c>
      <c r="C25" s="389"/>
      <c r="D25" s="389"/>
      <c r="E25" s="389"/>
      <c r="F25" s="390"/>
      <c r="G25" s="197">
        <v>1</v>
      </c>
      <c r="H25" s="229">
        <v>2304.35</v>
      </c>
      <c r="I25" s="131">
        <f>H25*G25</f>
        <v>2304.35</v>
      </c>
    </row>
    <row r="26" spans="1:11" x14ac:dyDescent="0.25">
      <c r="A26" s="231">
        <v>2</v>
      </c>
      <c r="B26" s="459" t="s">
        <v>403</v>
      </c>
      <c r="C26" s="460"/>
      <c r="D26" s="460"/>
      <c r="E26" s="460"/>
      <c r="F26" s="461"/>
      <c r="G26" s="232">
        <v>1</v>
      </c>
      <c r="H26" s="235">
        <v>-230</v>
      </c>
      <c r="I26" s="234">
        <f>H26*G26</f>
        <v>-230</v>
      </c>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2074.35</v>
      </c>
      <c r="L39" s="132"/>
    </row>
    <row r="40" spans="1:12" x14ac:dyDescent="0.25">
      <c r="A40" s="379" t="s">
        <v>144</v>
      </c>
      <c r="B40" s="375"/>
      <c r="C40" s="375"/>
      <c r="D40" s="375"/>
      <c r="E40" s="375"/>
      <c r="F40" s="375"/>
      <c r="G40" s="375"/>
      <c r="H40" s="376"/>
      <c r="I40" s="192">
        <f>ROUND((I39*0.15),2)</f>
        <v>311.14999999999998</v>
      </c>
      <c r="L40" s="132"/>
    </row>
    <row r="41" spans="1:12" x14ac:dyDescent="0.25">
      <c r="A41" s="379" t="s">
        <v>145</v>
      </c>
      <c r="B41" s="375"/>
      <c r="C41" s="375"/>
      <c r="D41" s="375"/>
      <c r="E41" s="375"/>
      <c r="F41" s="375"/>
      <c r="G41" s="375"/>
      <c r="H41" s="376"/>
      <c r="I41" s="174">
        <f>I39+I40</f>
        <v>2385.5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1.5</v>
      </c>
      <c r="H46" s="158">
        <v>300</v>
      </c>
      <c r="I46" s="131">
        <f t="shared" si="0"/>
        <v>450</v>
      </c>
    </row>
    <row r="47" spans="1:12" x14ac:dyDescent="0.25">
      <c r="A47" s="127">
        <v>4</v>
      </c>
      <c r="B47" s="397" t="s">
        <v>74</v>
      </c>
      <c r="C47" s="398"/>
      <c r="D47" s="399"/>
      <c r="E47" s="377" t="s">
        <v>71</v>
      </c>
      <c r="F47" s="378"/>
      <c r="G47" s="128"/>
      <c r="H47" s="158">
        <v>200</v>
      </c>
      <c r="I47" s="131">
        <f t="shared" si="0"/>
        <v>0</v>
      </c>
    </row>
    <row r="48" spans="1:12" x14ac:dyDescent="0.25">
      <c r="A48" s="127">
        <v>5</v>
      </c>
      <c r="B48" s="397" t="s">
        <v>75</v>
      </c>
      <c r="C48" s="398"/>
      <c r="D48" s="399"/>
      <c r="E48" s="377" t="s">
        <v>71</v>
      </c>
      <c r="F48" s="378"/>
      <c r="G48" s="128">
        <v>1.5</v>
      </c>
      <c r="H48" s="160">
        <v>200</v>
      </c>
      <c r="I48" s="131">
        <f t="shared" si="0"/>
        <v>300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396</v>
      </c>
      <c r="C56" s="389"/>
      <c r="D56" s="390"/>
      <c r="E56" s="377">
        <v>2</v>
      </c>
      <c r="F56" s="378"/>
      <c r="G56" s="128">
        <v>155.6</v>
      </c>
      <c r="H56" s="140">
        <v>5</v>
      </c>
      <c r="I56" s="131">
        <f>H56*G56</f>
        <v>778</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778</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3913.5</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252">
        <f>I60+I61</f>
        <v>3913.5</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65"/>
  <sheetViews>
    <sheetView topLeftCell="A7" workbookViewId="0">
      <selection activeCell="P51" sqref="P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07"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378</v>
      </c>
      <c r="I15" s="440"/>
    </row>
    <row r="16" spans="1:13" x14ac:dyDescent="0.25">
      <c r="A16" s="414" t="s">
        <v>375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f>SUM(G19*H19)</f>
        <v>0</v>
      </c>
    </row>
    <row r="20" spans="1:11" x14ac:dyDescent="0.25">
      <c r="A20" s="116"/>
      <c r="B20" s="377"/>
      <c r="C20" s="369"/>
      <c r="D20" s="378"/>
      <c r="E20" s="117"/>
      <c r="F20" s="102"/>
      <c r="G20" s="117"/>
      <c r="H20" s="118"/>
      <c r="I20" s="115">
        <f t="shared" ref="I20:I21" si="0">SUM(G20*H20)</f>
        <v>0</v>
      </c>
    </row>
    <row r="21" spans="1:11" x14ac:dyDescent="0.25">
      <c r="A21" s="116"/>
      <c r="B21" s="411"/>
      <c r="C21" s="412"/>
      <c r="D21" s="413"/>
      <c r="E21" s="117"/>
      <c r="F21" s="102"/>
      <c r="G21" s="119"/>
      <c r="H21" s="120"/>
      <c r="I21" s="121">
        <f t="shared" si="0"/>
        <v>0</v>
      </c>
    </row>
    <row r="22" spans="1:11" x14ac:dyDescent="0.25">
      <c r="A22" s="379" t="s">
        <v>62</v>
      </c>
      <c r="B22" s="375"/>
      <c r="C22" s="375"/>
      <c r="D22" s="375"/>
      <c r="E22" s="375"/>
      <c r="F22" s="375"/>
      <c r="G22" s="375"/>
      <c r="H22" s="376"/>
      <c r="I22" s="115">
        <f>SUM(I19:I21)</f>
        <v>0</v>
      </c>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352</v>
      </c>
      <c r="C25" s="389"/>
      <c r="D25" s="389"/>
      <c r="E25" s="389"/>
      <c r="F25" s="390"/>
      <c r="G25" s="197">
        <v>2</v>
      </c>
      <c r="H25" s="229">
        <v>2682.61</v>
      </c>
      <c r="I25" s="131">
        <f>H25*G25</f>
        <v>5365.22</v>
      </c>
    </row>
    <row r="26" spans="1:11" x14ac:dyDescent="0.25">
      <c r="A26" s="127"/>
      <c r="B26" s="391"/>
      <c r="C26" s="392"/>
      <c r="D26" s="392"/>
      <c r="E26" s="392"/>
      <c r="F26" s="392"/>
      <c r="G26" s="197"/>
      <c r="H26" s="230"/>
      <c r="I26" s="131"/>
    </row>
    <row r="27" spans="1:11" x14ac:dyDescent="0.25">
      <c r="A27" s="127"/>
      <c r="B27" s="391"/>
      <c r="C27" s="392"/>
      <c r="D27" s="392"/>
      <c r="E27" s="392"/>
      <c r="F27" s="392"/>
      <c r="G27" s="197"/>
      <c r="H27" s="230"/>
      <c r="I27" s="131"/>
    </row>
    <row r="28" spans="1:11" x14ac:dyDescent="0.25">
      <c r="A28" s="127"/>
      <c r="B28" s="451"/>
      <c r="C28" s="452"/>
      <c r="D28" s="452"/>
      <c r="E28" s="452"/>
      <c r="F28" s="453"/>
      <c r="G28" s="197"/>
      <c r="H28" s="230"/>
      <c r="I28" s="131"/>
    </row>
    <row r="29" spans="1:11" x14ac:dyDescent="0.25">
      <c r="A29" s="127"/>
      <c r="B29" s="391"/>
      <c r="C29" s="392"/>
      <c r="D29" s="392"/>
      <c r="E29" s="392"/>
      <c r="F29" s="393"/>
      <c r="G29" s="197"/>
      <c r="H29" s="227"/>
      <c r="I29" s="131"/>
    </row>
    <row r="30" spans="1:11" x14ac:dyDescent="0.25">
      <c r="A30" s="127"/>
      <c r="B30" s="441"/>
      <c r="C30" s="442"/>
      <c r="D30" s="442"/>
      <c r="E30" s="442"/>
      <c r="F30" s="442"/>
      <c r="G30" s="197"/>
      <c r="H30" s="227"/>
      <c r="I30" s="131"/>
    </row>
    <row r="31" spans="1:11" x14ac:dyDescent="0.25">
      <c r="A31" s="127"/>
      <c r="B31" s="441"/>
      <c r="C31" s="442"/>
      <c r="D31" s="442"/>
      <c r="E31" s="442"/>
      <c r="F31" s="442"/>
      <c r="G31" s="197"/>
      <c r="H31" s="227"/>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5365.22</v>
      </c>
      <c r="L39" s="132"/>
    </row>
    <row r="40" spans="1:12" x14ac:dyDescent="0.25">
      <c r="A40" s="379" t="s">
        <v>144</v>
      </c>
      <c r="B40" s="375"/>
      <c r="C40" s="375"/>
      <c r="D40" s="375"/>
      <c r="E40" s="375"/>
      <c r="F40" s="375"/>
      <c r="G40" s="375"/>
      <c r="H40" s="376"/>
      <c r="I40" s="192">
        <f>ROUND((I39*0.15),2)</f>
        <v>804.78</v>
      </c>
      <c r="L40" s="132"/>
    </row>
    <row r="41" spans="1:12" x14ac:dyDescent="0.25">
      <c r="A41" s="379" t="s">
        <v>145</v>
      </c>
      <c r="B41" s="375"/>
      <c r="C41" s="375"/>
      <c r="D41" s="375"/>
      <c r="E41" s="375"/>
      <c r="F41" s="375"/>
      <c r="G41" s="375"/>
      <c r="H41" s="376"/>
      <c r="I41" s="174">
        <f>I39+I40</f>
        <v>6170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v>
      </c>
      <c r="H46" s="158">
        <v>300</v>
      </c>
      <c r="I46" s="131">
        <f t="shared" si="1"/>
        <v>300</v>
      </c>
    </row>
    <row r="47" spans="1:12" x14ac:dyDescent="0.25">
      <c r="A47" s="127">
        <v>4</v>
      </c>
      <c r="B47" s="397" t="s">
        <v>74</v>
      </c>
      <c r="C47" s="398"/>
      <c r="D47" s="399"/>
      <c r="E47" s="377" t="s">
        <v>71</v>
      </c>
      <c r="F47" s="378"/>
      <c r="G47" s="128"/>
      <c r="H47" s="158">
        <v>200</v>
      </c>
      <c r="I47" s="131">
        <f t="shared" si="1"/>
        <v>0</v>
      </c>
    </row>
    <row r="48" spans="1:12" x14ac:dyDescent="0.25">
      <c r="A48" s="127">
        <v>5</v>
      </c>
      <c r="B48" s="397" t="s">
        <v>75</v>
      </c>
      <c r="C48" s="398"/>
      <c r="D48" s="399"/>
      <c r="E48" s="377" t="s">
        <v>71</v>
      </c>
      <c r="F48" s="378"/>
      <c r="G48" s="128">
        <v>1</v>
      </c>
      <c r="H48" s="160">
        <v>200</v>
      </c>
      <c r="I48" s="131">
        <f t="shared" si="1"/>
        <v>200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379</v>
      </c>
      <c r="C56" s="389"/>
      <c r="D56" s="390"/>
      <c r="E56" s="377">
        <v>1</v>
      </c>
      <c r="F56" s="378"/>
      <c r="G56" s="128">
        <v>84.2</v>
      </c>
      <c r="H56" s="140">
        <v>5</v>
      </c>
      <c r="I56" s="131">
        <f>H56*G56</f>
        <v>421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421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7091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7091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view="pageBreakPreview"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77</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398</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v>
      </c>
      <c r="H46" s="158">
        <v>300</v>
      </c>
      <c r="I46" s="131">
        <f t="shared" si="0"/>
        <v>600</v>
      </c>
    </row>
    <row r="47" spans="1:12" x14ac:dyDescent="0.25">
      <c r="A47" s="127">
        <v>4</v>
      </c>
      <c r="B47" s="397" t="s">
        <v>74</v>
      </c>
      <c r="C47" s="398"/>
      <c r="D47" s="399"/>
      <c r="E47" s="377" t="s">
        <v>71</v>
      </c>
      <c r="F47" s="378"/>
      <c r="G47" s="128"/>
      <c r="H47" s="158">
        <v>200</v>
      </c>
      <c r="I47" s="131">
        <f t="shared" si="0"/>
        <v>0</v>
      </c>
    </row>
    <row r="48" spans="1:12" x14ac:dyDescent="0.25">
      <c r="A48" s="127">
        <v>5</v>
      </c>
      <c r="B48" s="397" t="s">
        <v>75</v>
      </c>
      <c r="C48" s="398"/>
      <c r="D48" s="399"/>
      <c r="E48" s="377" t="s">
        <v>71</v>
      </c>
      <c r="F48" s="378"/>
      <c r="G48" s="128">
        <v>2</v>
      </c>
      <c r="H48" s="160">
        <v>200</v>
      </c>
      <c r="I48" s="131">
        <f t="shared" si="0"/>
        <v>400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394</v>
      </c>
      <c r="C56" s="389"/>
      <c r="D56" s="390"/>
      <c r="E56" s="377">
        <v>1</v>
      </c>
      <c r="F56" s="378"/>
      <c r="G56" s="128">
        <v>12.4</v>
      </c>
      <c r="H56" s="140">
        <v>5</v>
      </c>
      <c r="I56" s="131">
        <f>H56*G56</f>
        <v>62</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62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1062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1062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topLeftCell="A16"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78</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404</v>
      </c>
      <c r="I15" s="440"/>
    </row>
    <row r="16" spans="1:13" x14ac:dyDescent="0.25">
      <c r="A16" s="414" t="s">
        <v>406</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361</v>
      </c>
      <c r="C25" s="389"/>
      <c r="D25" s="389"/>
      <c r="E25" s="389"/>
      <c r="F25" s="390"/>
      <c r="G25" s="197">
        <v>1</v>
      </c>
      <c r="H25" s="229">
        <v>2304.35</v>
      </c>
      <c r="I25" s="131">
        <f>H25*G25</f>
        <v>2304.35</v>
      </c>
    </row>
    <row r="26" spans="1:11" x14ac:dyDescent="0.25">
      <c r="A26" s="127"/>
      <c r="B26" s="459" t="s">
        <v>417</v>
      </c>
      <c r="C26" s="460"/>
      <c r="D26" s="460"/>
      <c r="E26" s="460"/>
      <c r="F26" s="461"/>
      <c r="G26" s="232">
        <v>1</v>
      </c>
      <c r="H26" s="235">
        <v>-230</v>
      </c>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2304.35</v>
      </c>
      <c r="L39" s="132"/>
    </row>
    <row r="40" spans="1:12" x14ac:dyDescent="0.25">
      <c r="A40" s="379" t="s">
        <v>144</v>
      </c>
      <c r="B40" s="375"/>
      <c r="C40" s="375"/>
      <c r="D40" s="375"/>
      <c r="E40" s="375"/>
      <c r="F40" s="375"/>
      <c r="G40" s="375"/>
      <c r="H40" s="376"/>
      <c r="I40" s="192">
        <f>ROUND((I39*0.15),2)</f>
        <v>345.65</v>
      </c>
      <c r="L40" s="132"/>
    </row>
    <row r="41" spans="1:12" x14ac:dyDescent="0.25">
      <c r="A41" s="379" t="s">
        <v>145</v>
      </c>
      <c r="B41" s="375"/>
      <c r="C41" s="375"/>
      <c r="D41" s="375"/>
      <c r="E41" s="375"/>
      <c r="F41" s="375"/>
      <c r="G41" s="375"/>
      <c r="H41" s="376"/>
      <c r="I41" s="253">
        <f>I39+I40-230</f>
        <v>2420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1.5</v>
      </c>
      <c r="H46" s="158">
        <v>300</v>
      </c>
      <c r="I46" s="131">
        <f t="shared" si="0"/>
        <v>450</v>
      </c>
    </row>
    <row r="47" spans="1:12" x14ac:dyDescent="0.25">
      <c r="A47" s="127">
        <v>4</v>
      </c>
      <c r="B47" s="397" t="s">
        <v>74</v>
      </c>
      <c r="C47" s="398"/>
      <c r="D47" s="399"/>
      <c r="E47" s="377" t="s">
        <v>71</v>
      </c>
      <c r="F47" s="378"/>
      <c r="G47" s="128">
        <v>1.5</v>
      </c>
      <c r="H47" s="158">
        <v>200</v>
      </c>
      <c r="I47" s="131">
        <f t="shared" si="0"/>
        <v>300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405</v>
      </c>
      <c r="C56" s="389"/>
      <c r="D56" s="390"/>
      <c r="E56" s="377">
        <v>1</v>
      </c>
      <c r="F56" s="378"/>
      <c r="G56" s="128">
        <v>19.399999999999999</v>
      </c>
      <c r="H56" s="140">
        <v>5</v>
      </c>
      <c r="I56" s="131">
        <f>H56*G56</f>
        <v>97</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97</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3267</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3267</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topLeftCell="A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79</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79" t="s">
        <v>418</v>
      </c>
      <c r="I15" s="480"/>
    </row>
    <row r="16" spans="1:13" x14ac:dyDescent="0.25">
      <c r="A16" s="414" t="s">
        <v>407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2.5</v>
      </c>
      <c r="H46" s="158">
        <v>300</v>
      </c>
      <c r="I46" s="131">
        <f t="shared" si="0"/>
        <v>750</v>
      </c>
    </row>
    <row r="47" spans="1:12" x14ac:dyDescent="0.25">
      <c r="A47" s="127">
        <v>4</v>
      </c>
      <c r="B47" s="397" t="s">
        <v>74</v>
      </c>
      <c r="C47" s="398"/>
      <c r="D47" s="399"/>
      <c r="E47" s="377" t="s">
        <v>71</v>
      </c>
      <c r="F47" s="378"/>
      <c r="G47" s="128">
        <v>2.5</v>
      </c>
      <c r="H47" s="158">
        <v>200</v>
      </c>
      <c r="I47" s="131">
        <f t="shared" si="0"/>
        <v>500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408</v>
      </c>
      <c r="C56" s="389"/>
      <c r="D56" s="390"/>
      <c r="E56" s="377">
        <v>1</v>
      </c>
      <c r="F56" s="378"/>
      <c r="G56" s="128">
        <v>21.2</v>
      </c>
      <c r="H56" s="140">
        <v>5</v>
      </c>
      <c r="I56" s="131">
        <f>H56*G56</f>
        <v>106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106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1356</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1356</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2D050"/>
  </sheetPr>
  <dimension ref="A1:M65"/>
  <sheetViews>
    <sheetView topLeftCell="A1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409</v>
      </c>
      <c r="I15" s="440"/>
    </row>
    <row r="16" spans="1:13" x14ac:dyDescent="0.25">
      <c r="A16" s="414" t="s">
        <v>410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411</v>
      </c>
      <c r="C25" s="389"/>
      <c r="D25" s="389"/>
      <c r="E25" s="389"/>
      <c r="F25" s="390"/>
      <c r="G25" s="197">
        <v>1</v>
      </c>
      <c r="H25" s="229">
        <v>182.7</v>
      </c>
      <c r="I25" s="131">
        <f>H25*G25</f>
        <v>182.7</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182.7</v>
      </c>
      <c r="L39" s="132"/>
    </row>
    <row r="40" spans="1:12" x14ac:dyDescent="0.25">
      <c r="A40" s="379" t="s">
        <v>144</v>
      </c>
      <c r="B40" s="375"/>
      <c r="C40" s="375"/>
      <c r="D40" s="375"/>
      <c r="E40" s="375"/>
      <c r="F40" s="375"/>
      <c r="G40" s="375"/>
      <c r="H40" s="376"/>
      <c r="I40" s="192">
        <f>ROUND((I39*0.15),2)</f>
        <v>27.41</v>
      </c>
      <c r="L40" s="132"/>
    </row>
    <row r="41" spans="1:12" x14ac:dyDescent="0.25">
      <c r="A41" s="379" t="s">
        <v>145</v>
      </c>
      <c r="B41" s="375"/>
      <c r="C41" s="375"/>
      <c r="D41" s="375"/>
      <c r="E41" s="375"/>
      <c r="F41" s="375"/>
      <c r="G41" s="375"/>
      <c r="H41" s="376"/>
      <c r="I41" s="174">
        <f>I39+I40</f>
        <v>210.10999999999999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4</v>
      </c>
      <c r="H46" s="158">
        <v>300</v>
      </c>
      <c r="I46" s="131">
        <f t="shared" si="0"/>
        <v>1200</v>
      </c>
    </row>
    <row r="47" spans="1:12" x14ac:dyDescent="0.25">
      <c r="A47" s="127">
        <v>4</v>
      </c>
      <c r="B47" s="397" t="s">
        <v>74</v>
      </c>
      <c r="C47" s="398"/>
      <c r="D47" s="399"/>
      <c r="E47" s="377" t="s">
        <v>71</v>
      </c>
      <c r="F47" s="378"/>
      <c r="G47" s="128">
        <v>4</v>
      </c>
      <c r="H47" s="158">
        <v>200</v>
      </c>
      <c r="I47" s="131">
        <f t="shared" si="0"/>
        <v>800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412</v>
      </c>
      <c r="C56" s="389"/>
      <c r="D56" s="390"/>
      <c r="E56" s="377">
        <v>1</v>
      </c>
      <c r="F56" s="378"/>
      <c r="G56" s="128">
        <v>33.200000000000003</v>
      </c>
      <c r="H56" s="140">
        <v>5</v>
      </c>
      <c r="I56" s="131">
        <f>H56*G56</f>
        <v>166</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2376.11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2376.11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92D050"/>
  </sheetPr>
  <dimension ref="A1:M65"/>
  <sheetViews>
    <sheetView topLeftCell="A19"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287</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413</v>
      </c>
      <c r="C25" s="389"/>
      <c r="D25" s="389"/>
      <c r="E25" s="389"/>
      <c r="F25" s="390"/>
      <c r="G25" s="197">
        <v>1</v>
      </c>
      <c r="H25" s="229">
        <v>704.25</v>
      </c>
      <c r="I25" s="131">
        <f>H25*G25</f>
        <v>704.25</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704.25</v>
      </c>
      <c r="L39" s="132"/>
    </row>
    <row r="40" spans="1:12" x14ac:dyDescent="0.25">
      <c r="A40" s="379" t="s">
        <v>144</v>
      </c>
      <c r="B40" s="375"/>
      <c r="C40" s="375"/>
      <c r="D40" s="375"/>
      <c r="E40" s="375"/>
      <c r="F40" s="375"/>
      <c r="G40" s="375"/>
      <c r="H40" s="376"/>
      <c r="I40" s="192">
        <f>ROUND((I39*0.15),2)</f>
        <v>105.64</v>
      </c>
      <c r="L40" s="132"/>
    </row>
    <row r="41" spans="1:12" x14ac:dyDescent="0.25">
      <c r="A41" s="379" t="s">
        <v>145</v>
      </c>
      <c r="B41" s="375"/>
      <c r="C41" s="375"/>
      <c r="D41" s="375"/>
      <c r="E41" s="375"/>
      <c r="F41" s="375"/>
      <c r="G41" s="375"/>
      <c r="H41" s="376"/>
      <c r="I41" s="174">
        <f>I39+I40</f>
        <v>809.89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2.5</v>
      </c>
      <c r="H46" s="158">
        <v>300</v>
      </c>
      <c r="I46" s="131">
        <f t="shared" si="0"/>
        <v>750</v>
      </c>
    </row>
    <row r="47" spans="1:12" x14ac:dyDescent="0.25">
      <c r="A47" s="127">
        <v>4</v>
      </c>
      <c r="B47" s="397" t="s">
        <v>74</v>
      </c>
      <c r="C47" s="398"/>
      <c r="D47" s="399"/>
      <c r="E47" s="377" t="s">
        <v>71</v>
      </c>
      <c r="F47" s="378"/>
      <c r="G47" s="128">
        <v>2.5</v>
      </c>
      <c r="H47" s="158">
        <v>200</v>
      </c>
      <c r="I47" s="131">
        <f t="shared" si="0"/>
        <v>500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412</v>
      </c>
      <c r="C56" s="389"/>
      <c r="D56" s="390"/>
      <c r="E56" s="465">
        <v>1</v>
      </c>
      <c r="F56" s="466"/>
      <c r="G56" s="128">
        <v>32.200000000000003</v>
      </c>
      <c r="H56" s="140">
        <v>5</v>
      </c>
      <c r="I56" s="131">
        <f>H56*G56</f>
        <v>161</v>
      </c>
    </row>
    <row r="57" spans="1:12" x14ac:dyDescent="0.25">
      <c r="A57" s="141"/>
      <c r="B57" s="394"/>
      <c r="C57" s="395"/>
      <c r="D57" s="396"/>
      <c r="E57" s="411"/>
      <c r="F57" s="413"/>
      <c r="G57" s="128"/>
      <c r="H57" s="140"/>
      <c r="I57" s="131"/>
    </row>
    <row r="58" spans="1:12" x14ac:dyDescent="0.25">
      <c r="A58" s="379" t="s">
        <v>82</v>
      </c>
      <c r="B58" s="375"/>
      <c r="C58" s="375"/>
      <c r="D58" s="375"/>
      <c r="E58" s="375"/>
      <c r="F58" s="375"/>
      <c r="G58" s="375"/>
      <c r="H58" s="376"/>
      <c r="I58" s="142">
        <f>SUM(I56:I57)</f>
        <v>161</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2220.89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252">
        <f>I60+I61</f>
        <v>2220.89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00B050"/>
  </sheetPr>
  <dimension ref="A1:M65"/>
  <sheetViews>
    <sheetView topLeftCell="A25"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419</v>
      </c>
      <c r="I15" s="440"/>
    </row>
    <row r="16" spans="1:13" x14ac:dyDescent="0.25">
      <c r="A16" s="414" t="s">
        <v>420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444</v>
      </c>
      <c r="C25" s="389"/>
      <c r="D25" s="389"/>
      <c r="E25" s="389"/>
      <c r="F25" s="390"/>
      <c r="G25" s="197">
        <v>1</v>
      </c>
      <c r="H25" s="229">
        <v>2782.61</v>
      </c>
      <c r="I25" s="131">
        <f>H25*G25</f>
        <v>2782.61</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2782.61</v>
      </c>
      <c r="L39" s="132"/>
    </row>
    <row r="40" spans="1:12" x14ac:dyDescent="0.25">
      <c r="A40" s="379" t="s">
        <v>144</v>
      </c>
      <c r="B40" s="375"/>
      <c r="C40" s="375"/>
      <c r="D40" s="375"/>
      <c r="E40" s="375"/>
      <c r="F40" s="375"/>
      <c r="G40" s="375"/>
      <c r="H40" s="376"/>
      <c r="I40" s="192">
        <f>ROUND((I39*0.15),2)</f>
        <v>417.39</v>
      </c>
      <c r="L40" s="132"/>
    </row>
    <row r="41" spans="1:12" x14ac:dyDescent="0.25">
      <c r="A41" s="379" t="s">
        <v>145</v>
      </c>
      <c r="B41" s="375"/>
      <c r="C41" s="375"/>
      <c r="D41" s="375"/>
      <c r="E41" s="375"/>
      <c r="F41" s="375"/>
      <c r="G41" s="375"/>
      <c r="H41" s="376"/>
      <c r="I41" s="174">
        <f>I39+I40</f>
        <v>3200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4</v>
      </c>
      <c r="H46" s="158">
        <v>300</v>
      </c>
      <c r="I46" s="131">
        <f t="shared" si="0"/>
        <v>1200</v>
      </c>
    </row>
    <row r="47" spans="1:12" x14ac:dyDescent="0.25">
      <c r="A47" s="127">
        <v>4</v>
      </c>
      <c r="B47" s="397" t="s">
        <v>74</v>
      </c>
      <c r="C47" s="398"/>
      <c r="D47" s="399"/>
      <c r="E47" s="377" t="s">
        <v>71</v>
      </c>
      <c r="F47" s="378"/>
      <c r="G47" s="128">
        <v>5</v>
      </c>
      <c r="H47" s="158">
        <v>200</v>
      </c>
      <c r="I47" s="131">
        <f t="shared" si="0"/>
        <v>1000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2200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440</v>
      </c>
      <c r="C56" s="389"/>
      <c r="D56" s="390"/>
      <c r="E56" s="377">
        <v>3</v>
      </c>
      <c r="F56" s="378"/>
      <c r="G56" s="221">
        <v>74.400000000000006</v>
      </c>
      <c r="H56" s="140">
        <v>5</v>
      </c>
      <c r="I56" s="234">
        <f>H56*G56</f>
        <v>372</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372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5772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5772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A1:M65"/>
  <sheetViews>
    <sheetView topLeftCell="A16"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422</v>
      </c>
      <c r="I15" s="440"/>
    </row>
    <row r="16" spans="1:13" x14ac:dyDescent="0.25">
      <c r="A16" s="414" t="s">
        <v>421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16</v>
      </c>
      <c r="H46" s="158">
        <v>300</v>
      </c>
      <c r="I46" s="131">
        <f t="shared" si="0"/>
        <v>4800</v>
      </c>
    </row>
    <row r="47" spans="1:12" x14ac:dyDescent="0.25">
      <c r="A47" s="127">
        <v>4</v>
      </c>
      <c r="B47" s="397" t="s">
        <v>74</v>
      </c>
      <c r="C47" s="398"/>
      <c r="D47" s="399"/>
      <c r="E47" s="377" t="s">
        <v>71</v>
      </c>
      <c r="F47" s="378"/>
      <c r="G47" s="128">
        <v>12</v>
      </c>
      <c r="H47" s="158">
        <v>200</v>
      </c>
      <c r="I47" s="131">
        <f t="shared" si="0"/>
        <v>2400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7200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439</v>
      </c>
      <c r="C56" s="389"/>
      <c r="D56" s="390"/>
      <c r="E56" s="377">
        <v>3</v>
      </c>
      <c r="F56" s="378"/>
      <c r="G56" s="221">
        <v>80.400000000000006</v>
      </c>
      <c r="H56" s="140">
        <v>5</v>
      </c>
      <c r="I56" s="234">
        <f>H56*G56</f>
        <v>402</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402</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7602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7602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FFFF00"/>
  </sheetPr>
  <dimension ref="A1:M65"/>
  <sheetViews>
    <sheetView topLeftCell="A24"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424</v>
      </c>
      <c r="I15" s="440"/>
    </row>
    <row r="16" spans="1:13" x14ac:dyDescent="0.25">
      <c r="A16" s="414" t="s">
        <v>423</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425</v>
      </c>
      <c r="C25" s="389"/>
      <c r="D25" s="389"/>
      <c r="E25" s="389"/>
      <c r="F25" s="390"/>
      <c r="G25" s="197">
        <v>1</v>
      </c>
      <c r="H25" s="229">
        <v>324.5</v>
      </c>
      <c r="I25" s="131">
        <f>H25*G25</f>
        <v>324.5</v>
      </c>
    </row>
    <row r="26" spans="1:11" x14ac:dyDescent="0.25">
      <c r="A26" s="127">
        <v>2</v>
      </c>
      <c r="B26" s="391" t="s">
        <v>426</v>
      </c>
      <c r="C26" s="392"/>
      <c r="D26" s="392"/>
      <c r="E26" s="392"/>
      <c r="F26" s="393"/>
      <c r="G26" s="197">
        <v>1</v>
      </c>
      <c r="H26" s="230">
        <v>160</v>
      </c>
      <c r="I26" s="131">
        <f>H26*G26</f>
        <v>160</v>
      </c>
    </row>
    <row r="27" spans="1:11" x14ac:dyDescent="0.25">
      <c r="A27" s="127">
        <v>3</v>
      </c>
      <c r="B27" s="391" t="s">
        <v>427</v>
      </c>
      <c r="C27" s="392"/>
      <c r="D27" s="392"/>
      <c r="E27" s="392"/>
      <c r="F27" s="393"/>
      <c r="G27" s="197">
        <v>1</v>
      </c>
      <c r="H27" s="230">
        <v>435</v>
      </c>
      <c r="I27" s="131">
        <f t="shared" ref="I27:I37" si="0">H27*G27</f>
        <v>435</v>
      </c>
    </row>
    <row r="28" spans="1:11" x14ac:dyDescent="0.25">
      <c r="A28" s="127">
        <v>4</v>
      </c>
      <c r="B28" s="391" t="s">
        <v>428</v>
      </c>
      <c r="C28" s="392"/>
      <c r="D28" s="392"/>
      <c r="E28" s="392"/>
      <c r="F28" s="393"/>
      <c r="G28" s="197">
        <v>4</v>
      </c>
      <c r="H28" s="230">
        <v>11</v>
      </c>
      <c r="I28" s="131">
        <f t="shared" si="0"/>
        <v>44</v>
      </c>
    </row>
    <row r="29" spans="1:11" x14ac:dyDescent="0.25">
      <c r="A29" s="127">
        <v>5</v>
      </c>
      <c r="B29" s="391" t="s">
        <v>429</v>
      </c>
      <c r="C29" s="392"/>
      <c r="D29" s="392"/>
      <c r="E29" s="392"/>
      <c r="F29" s="393"/>
      <c r="G29" s="197">
        <v>2</v>
      </c>
      <c r="H29" s="235">
        <v>21</v>
      </c>
      <c r="I29" s="234">
        <f t="shared" si="0"/>
        <v>42</v>
      </c>
    </row>
    <row r="30" spans="1:11" x14ac:dyDescent="0.25">
      <c r="A30" s="127">
        <v>6</v>
      </c>
      <c r="B30" s="391" t="s">
        <v>430</v>
      </c>
      <c r="C30" s="392"/>
      <c r="D30" s="392"/>
      <c r="E30" s="392"/>
      <c r="F30" s="393"/>
      <c r="G30" s="197">
        <v>4</v>
      </c>
      <c r="H30" s="230">
        <v>22</v>
      </c>
      <c r="I30" s="131">
        <f t="shared" si="0"/>
        <v>88</v>
      </c>
    </row>
    <row r="31" spans="1:11" x14ac:dyDescent="0.25">
      <c r="A31" s="127">
        <v>7</v>
      </c>
      <c r="B31" s="441" t="s">
        <v>431</v>
      </c>
      <c r="C31" s="442"/>
      <c r="D31" s="442"/>
      <c r="E31" s="442"/>
      <c r="F31" s="442"/>
      <c r="G31" s="197">
        <v>4</v>
      </c>
      <c r="H31" s="230">
        <v>25</v>
      </c>
      <c r="I31" s="131">
        <f t="shared" si="0"/>
        <v>100</v>
      </c>
    </row>
    <row r="32" spans="1:11" x14ac:dyDescent="0.25">
      <c r="A32" s="127">
        <v>8</v>
      </c>
      <c r="B32" s="441" t="s">
        <v>432</v>
      </c>
      <c r="C32" s="442"/>
      <c r="D32" s="442"/>
      <c r="E32" s="442"/>
      <c r="F32" s="442"/>
      <c r="G32" s="197">
        <v>1</v>
      </c>
      <c r="H32" s="230">
        <v>274.5</v>
      </c>
      <c r="I32" s="131">
        <f t="shared" si="0"/>
        <v>274.5</v>
      </c>
    </row>
    <row r="33" spans="1:12" x14ac:dyDescent="0.25">
      <c r="A33" s="127">
        <v>9</v>
      </c>
      <c r="B33" s="441" t="s">
        <v>433</v>
      </c>
      <c r="C33" s="442"/>
      <c r="D33" s="442"/>
      <c r="E33" s="442"/>
      <c r="F33" s="442"/>
      <c r="G33" s="197">
        <v>20</v>
      </c>
      <c r="H33" s="230">
        <v>257.38</v>
      </c>
      <c r="I33" s="131">
        <f t="shared" si="0"/>
        <v>5147.6000000000004</v>
      </c>
    </row>
    <row r="34" spans="1:12" x14ac:dyDescent="0.25">
      <c r="A34" s="127">
        <v>10</v>
      </c>
      <c r="B34" s="441" t="s">
        <v>434</v>
      </c>
      <c r="C34" s="442"/>
      <c r="D34" s="442"/>
      <c r="E34" s="442"/>
      <c r="F34" s="442"/>
      <c r="G34" s="197">
        <v>1</v>
      </c>
      <c r="H34" s="230">
        <v>135</v>
      </c>
      <c r="I34" s="131">
        <f t="shared" si="0"/>
        <v>135</v>
      </c>
    </row>
    <row r="35" spans="1:12" x14ac:dyDescent="0.25">
      <c r="A35" s="127"/>
      <c r="B35" s="441"/>
      <c r="C35" s="442"/>
      <c r="D35" s="442"/>
      <c r="E35" s="442"/>
      <c r="F35" s="442"/>
      <c r="G35" s="197"/>
      <c r="H35" s="230"/>
      <c r="I35" s="131">
        <f t="shared" si="0"/>
        <v>0</v>
      </c>
    </row>
    <row r="36" spans="1:12" x14ac:dyDescent="0.25">
      <c r="A36" s="127"/>
      <c r="B36" s="441"/>
      <c r="C36" s="442"/>
      <c r="D36" s="442"/>
      <c r="E36" s="442"/>
      <c r="F36" s="442"/>
      <c r="G36" s="197"/>
      <c r="H36" s="230"/>
      <c r="I36" s="131">
        <f t="shared" si="0"/>
        <v>0</v>
      </c>
    </row>
    <row r="37" spans="1:12" x14ac:dyDescent="0.25">
      <c r="A37" s="127"/>
      <c r="B37" s="441"/>
      <c r="C37" s="442"/>
      <c r="D37" s="442"/>
      <c r="E37" s="442"/>
      <c r="F37" s="442"/>
      <c r="G37" s="197"/>
      <c r="H37" s="230"/>
      <c r="I37" s="131">
        <f t="shared" si="0"/>
        <v>0</v>
      </c>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238">
        <f>SUM(I25:I38)</f>
        <v>6750.6</v>
      </c>
      <c r="L39" s="132"/>
    </row>
    <row r="40" spans="1:12" x14ac:dyDescent="0.25">
      <c r="A40" s="379" t="s">
        <v>144</v>
      </c>
      <c r="B40" s="375"/>
      <c r="C40" s="375"/>
      <c r="D40" s="375"/>
      <c r="E40" s="375"/>
      <c r="F40" s="375"/>
      <c r="G40" s="375"/>
      <c r="H40" s="376"/>
      <c r="I40" s="192">
        <f>ROUND((I39*0.15),2)</f>
        <v>1012.59</v>
      </c>
      <c r="L40" s="132"/>
    </row>
    <row r="41" spans="1:12" x14ac:dyDescent="0.25">
      <c r="A41" s="379" t="s">
        <v>145</v>
      </c>
      <c r="B41" s="375"/>
      <c r="C41" s="375"/>
      <c r="D41" s="375"/>
      <c r="E41" s="375"/>
      <c r="F41" s="375"/>
      <c r="G41" s="375"/>
      <c r="H41" s="376"/>
      <c r="I41" s="174">
        <f>I39+I40</f>
        <v>7763.1900000000005</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1">SUM(G45*H45)</f>
        <v>0</v>
      </c>
    </row>
    <row r="46" spans="1:12" x14ac:dyDescent="0.25">
      <c r="A46" s="127">
        <v>3</v>
      </c>
      <c r="B46" s="397" t="s">
        <v>73</v>
      </c>
      <c r="C46" s="398"/>
      <c r="D46" s="399"/>
      <c r="E46" s="377" t="s">
        <v>71</v>
      </c>
      <c r="F46" s="378"/>
      <c r="G46" s="128">
        <v>10</v>
      </c>
      <c r="H46" s="158">
        <v>300</v>
      </c>
      <c r="I46" s="131">
        <f t="shared" si="1"/>
        <v>3000</v>
      </c>
    </row>
    <row r="47" spans="1:12" x14ac:dyDescent="0.25">
      <c r="A47" s="127">
        <v>4</v>
      </c>
      <c r="B47" s="397" t="s">
        <v>74</v>
      </c>
      <c r="C47" s="398"/>
      <c r="D47" s="399"/>
      <c r="E47" s="377" t="s">
        <v>71</v>
      </c>
      <c r="F47" s="378"/>
      <c r="G47" s="128">
        <v>10</v>
      </c>
      <c r="H47" s="158">
        <v>200</v>
      </c>
      <c r="I47" s="131">
        <f t="shared" si="1"/>
        <v>2000</v>
      </c>
    </row>
    <row r="48" spans="1:12" x14ac:dyDescent="0.25">
      <c r="A48" s="127">
        <v>5</v>
      </c>
      <c r="B48" s="397" t="s">
        <v>75</v>
      </c>
      <c r="C48" s="398"/>
      <c r="D48" s="399"/>
      <c r="E48" s="377" t="s">
        <v>71</v>
      </c>
      <c r="F48" s="378"/>
      <c r="G48" s="128"/>
      <c r="H48" s="160">
        <v>200</v>
      </c>
      <c r="I48" s="131">
        <f t="shared" si="1"/>
        <v>0</v>
      </c>
    </row>
    <row r="49" spans="1:12" x14ac:dyDescent="0.25">
      <c r="A49" s="127">
        <v>6</v>
      </c>
      <c r="B49" s="397" t="s">
        <v>305</v>
      </c>
      <c r="C49" s="398"/>
      <c r="D49" s="399"/>
      <c r="E49" s="377" t="s">
        <v>71</v>
      </c>
      <c r="F49" s="378"/>
      <c r="G49" s="128"/>
      <c r="H49" s="160">
        <v>140</v>
      </c>
      <c r="I49" s="131">
        <f t="shared" si="1"/>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5000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435</v>
      </c>
      <c r="C56" s="389"/>
      <c r="D56" s="390"/>
      <c r="E56" s="377">
        <v>2</v>
      </c>
      <c r="F56" s="378"/>
      <c r="G56" s="221">
        <v>39.200000000000003</v>
      </c>
      <c r="H56" s="140">
        <v>5</v>
      </c>
      <c r="I56" s="234">
        <f>H56*G56</f>
        <v>196</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196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12959.19</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12959.19</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sheetPr>
  <dimension ref="A1:M65"/>
  <sheetViews>
    <sheetView topLeftCell="A7"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285</v>
      </c>
      <c r="I15" s="440"/>
    </row>
    <row r="16" spans="1:13" x14ac:dyDescent="0.25">
      <c r="A16" s="414" t="s">
        <v>436</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c r="B25" s="388"/>
      <c r="C25" s="389"/>
      <c r="D25" s="389"/>
      <c r="E25" s="389"/>
      <c r="F25" s="390"/>
      <c r="G25" s="197"/>
      <c r="H25" s="229"/>
      <c r="I25" s="131"/>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391"/>
      <c r="C30" s="392"/>
      <c r="D30" s="392"/>
      <c r="E30" s="392"/>
      <c r="F30" s="393"/>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2" x14ac:dyDescent="0.25">
      <c r="A33" s="127"/>
      <c r="B33" s="441"/>
      <c r="C33" s="442"/>
      <c r="D33" s="442"/>
      <c r="E33" s="442"/>
      <c r="F33" s="442"/>
      <c r="G33" s="197"/>
      <c r="H33" s="230"/>
      <c r="I33" s="131"/>
    </row>
    <row r="34" spans="1:12" x14ac:dyDescent="0.25">
      <c r="A34" s="127"/>
      <c r="B34" s="441"/>
      <c r="C34" s="442"/>
      <c r="D34" s="442"/>
      <c r="E34" s="442"/>
      <c r="F34" s="442"/>
      <c r="G34" s="197"/>
      <c r="H34" s="230"/>
      <c r="I34" s="131"/>
    </row>
    <row r="35" spans="1:12" x14ac:dyDescent="0.25">
      <c r="A35" s="127"/>
      <c r="B35" s="441"/>
      <c r="C35" s="442"/>
      <c r="D35" s="442"/>
      <c r="E35" s="442"/>
      <c r="F35" s="442"/>
      <c r="G35" s="197"/>
      <c r="H35" s="230"/>
      <c r="I35" s="131"/>
    </row>
    <row r="36" spans="1:12" x14ac:dyDescent="0.25">
      <c r="A36" s="127"/>
      <c r="B36" s="441"/>
      <c r="C36" s="442"/>
      <c r="D36" s="442"/>
      <c r="E36" s="442"/>
      <c r="F36" s="442"/>
      <c r="G36" s="197"/>
      <c r="H36" s="230"/>
      <c r="I36" s="131"/>
    </row>
    <row r="37" spans="1:12" x14ac:dyDescent="0.25">
      <c r="A37" s="127"/>
      <c r="B37" s="441"/>
      <c r="C37" s="442"/>
      <c r="D37" s="442"/>
      <c r="E37" s="442"/>
      <c r="F37" s="442"/>
      <c r="G37" s="197"/>
      <c r="H37" s="230"/>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0</v>
      </c>
      <c r="L39" s="132"/>
    </row>
    <row r="40" spans="1:12" x14ac:dyDescent="0.25">
      <c r="A40" s="379" t="s">
        <v>144</v>
      </c>
      <c r="B40" s="375"/>
      <c r="C40" s="375"/>
      <c r="D40" s="375"/>
      <c r="E40" s="375"/>
      <c r="F40" s="375"/>
      <c r="G40" s="375"/>
      <c r="H40" s="376"/>
      <c r="I40" s="192">
        <f>ROUND((I39*0.15),2)</f>
        <v>0</v>
      </c>
      <c r="L40" s="132"/>
    </row>
    <row r="41" spans="1:12" x14ac:dyDescent="0.25">
      <c r="A41" s="379" t="s">
        <v>145</v>
      </c>
      <c r="B41" s="375"/>
      <c r="C41" s="375"/>
      <c r="D41" s="375"/>
      <c r="E41" s="375"/>
      <c r="F41" s="375"/>
      <c r="G41" s="375"/>
      <c r="H41" s="376"/>
      <c r="I41" s="174">
        <f>I39+I40</f>
        <v>0</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v>
      </c>
      <c r="H46" s="158">
        <v>300</v>
      </c>
      <c r="I46" s="131">
        <f t="shared" si="0"/>
        <v>600</v>
      </c>
    </row>
    <row r="47" spans="1:12" x14ac:dyDescent="0.25">
      <c r="A47" s="127">
        <v>4</v>
      </c>
      <c r="B47" s="397" t="s">
        <v>74</v>
      </c>
      <c r="C47" s="398"/>
      <c r="D47" s="399"/>
      <c r="E47" s="377" t="s">
        <v>71</v>
      </c>
      <c r="F47" s="378"/>
      <c r="G47" s="128">
        <v>2</v>
      </c>
      <c r="H47" s="158">
        <v>200</v>
      </c>
      <c r="I47" s="131">
        <f t="shared" si="0"/>
        <v>400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437</v>
      </c>
      <c r="C56" s="389"/>
      <c r="D56" s="390"/>
      <c r="E56" s="377">
        <v>1</v>
      </c>
      <c r="F56" s="378"/>
      <c r="G56" s="221">
        <v>35</v>
      </c>
      <c r="H56" s="140">
        <v>5</v>
      </c>
      <c r="I56" s="234">
        <f>H56*G56</f>
        <v>175</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175</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1175</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1175</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00B050"/>
  </sheetPr>
  <dimension ref="A1:M65"/>
  <sheetViews>
    <sheetView view="pageBreakPreview" zoomScale="60" zoomScaleNormal="100"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309</v>
      </c>
      <c r="I15" s="440"/>
    </row>
    <row r="16" spans="1:13" x14ac:dyDescent="0.25">
      <c r="A16" s="414" t="s">
        <v>438</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352</v>
      </c>
      <c r="C25" s="389"/>
      <c r="D25" s="389"/>
      <c r="E25" s="389"/>
      <c r="F25" s="390"/>
      <c r="G25" s="197">
        <v>4</v>
      </c>
      <c r="H25" s="229">
        <v>2565.2199999999998</v>
      </c>
      <c r="I25" s="131">
        <f>H25*G25</f>
        <v>10260.879999999999</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391"/>
      <c r="C30" s="392"/>
      <c r="D30" s="392"/>
      <c r="E30" s="392"/>
      <c r="F30" s="393"/>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2" x14ac:dyDescent="0.25">
      <c r="A33" s="127"/>
      <c r="B33" s="441"/>
      <c r="C33" s="442"/>
      <c r="D33" s="442"/>
      <c r="E33" s="442"/>
      <c r="F33" s="442"/>
      <c r="G33" s="197"/>
      <c r="H33" s="230"/>
      <c r="I33" s="131"/>
    </row>
    <row r="34" spans="1:12" x14ac:dyDescent="0.25">
      <c r="A34" s="127"/>
      <c r="B34" s="441"/>
      <c r="C34" s="442"/>
      <c r="D34" s="442"/>
      <c r="E34" s="442"/>
      <c r="F34" s="442"/>
      <c r="G34" s="197"/>
      <c r="H34" s="230"/>
      <c r="I34" s="131"/>
    </row>
    <row r="35" spans="1:12" x14ac:dyDescent="0.25">
      <c r="A35" s="127"/>
      <c r="B35" s="441"/>
      <c r="C35" s="442"/>
      <c r="D35" s="442"/>
      <c r="E35" s="442"/>
      <c r="F35" s="442"/>
      <c r="G35" s="197"/>
      <c r="H35" s="230"/>
      <c r="I35" s="131"/>
    </row>
    <row r="36" spans="1:12" x14ac:dyDescent="0.25">
      <c r="A36" s="127"/>
      <c r="B36" s="441"/>
      <c r="C36" s="442"/>
      <c r="D36" s="442"/>
      <c r="E36" s="442"/>
      <c r="F36" s="442"/>
      <c r="G36" s="197"/>
      <c r="H36" s="230"/>
      <c r="I36" s="131"/>
    </row>
    <row r="37" spans="1:12" x14ac:dyDescent="0.25">
      <c r="A37" s="127"/>
      <c r="B37" s="441"/>
      <c r="C37" s="442"/>
      <c r="D37" s="442"/>
      <c r="E37" s="442"/>
      <c r="F37" s="442"/>
      <c r="G37" s="197"/>
      <c r="H37" s="230"/>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10260.879999999999</v>
      </c>
      <c r="L39" s="132"/>
    </row>
    <row r="40" spans="1:12" x14ac:dyDescent="0.25">
      <c r="A40" s="379" t="s">
        <v>144</v>
      </c>
      <c r="B40" s="375"/>
      <c r="C40" s="375"/>
      <c r="D40" s="375"/>
      <c r="E40" s="375"/>
      <c r="F40" s="375"/>
      <c r="G40" s="375"/>
      <c r="H40" s="376"/>
      <c r="I40" s="192">
        <f>ROUND((I39*0.15),2)</f>
        <v>1539.13</v>
      </c>
      <c r="L40" s="132"/>
    </row>
    <row r="41" spans="1:12" x14ac:dyDescent="0.25">
      <c r="A41" s="379" t="s">
        <v>145</v>
      </c>
      <c r="B41" s="375"/>
      <c r="C41" s="375"/>
      <c r="D41" s="375"/>
      <c r="E41" s="375"/>
      <c r="F41" s="375"/>
      <c r="G41" s="375"/>
      <c r="H41" s="376"/>
      <c r="I41" s="174">
        <f>I39+I40</f>
        <v>11800.009999999998</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2.5</v>
      </c>
      <c r="H46" s="158">
        <v>300</v>
      </c>
      <c r="I46" s="131">
        <f t="shared" si="0"/>
        <v>750</v>
      </c>
    </row>
    <row r="47" spans="1:12" x14ac:dyDescent="0.25">
      <c r="A47" s="127">
        <v>4</v>
      </c>
      <c r="B47" s="397" t="s">
        <v>74</v>
      </c>
      <c r="C47" s="398"/>
      <c r="D47" s="399"/>
      <c r="E47" s="377" t="s">
        <v>71</v>
      </c>
      <c r="F47" s="378"/>
      <c r="G47" s="128">
        <v>2.5</v>
      </c>
      <c r="H47" s="158">
        <v>200</v>
      </c>
      <c r="I47" s="131">
        <f t="shared" si="0"/>
        <v>500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1250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408</v>
      </c>
      <c r="C56" s="389"/>
      <c r="D56" s="390"/>
      <c r="E56" s="377">
        <v>1</v>
      </c>
      <c r="F56" s="378"/>
      <c r="G56" s="221">
        <v>21.2</v>
      </c>
      <c r="H56" s="140">
        <v>5</v>
      </c>
      <c r="I56" s="234">
        <f>H56*G56</f>
        <v>106</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106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13156.009999999998</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13156.009999999998</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B050"/>
    <pageSetUpPr fitToPage="1"/>
  </sheetPr>
  <dimension ref="A1:M65"/>
  <sheetViews>
    <sheetView view="pageLayout" topLeftCell="A5" zoomScaleNormal="100" workbookViewId="0">
      <selection activeCell="A23" sqref="A23:I2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287</v>
      </c>
      <c r="I15" s="440"/>
    </row>
    <row r="16" spans="1:13" x14ac:dyDescent="0.25">
      <c r="A16" s="414" t="s">
        <v>441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442</v>
      </c>
      <c r="C25" s="389"/>
      <c r="D25" s="389"/>
      <c r="E25" s="389"/>
      <c r="F25" s="390"/>
      <c r="G25" s="197">
        <v>1</v>
      </c>
      <c r="H25" s="229">
        <v>677.2</v>
      </c>
      <c r="I25" s="131">
        <f>H25*G25</f>
        <v>677.2</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391"/>
      <c r="C30" s="392"/>
      <c r="D30" s="392"/>
      <c r="E30" s="392"/>
      <c r="F30" s="393"/>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2" x14ac:dyDescent="0.25">
      <c r="A33" s="127"/>
      <c r="B33" s="441"/>
      <c r="C33" s="442"/>
      <c r="D33" s="442"/>
      <c r="E33" s="442"/>
      <c r="F33" s="442"/>
      <c r="G33" s="197"/>
      <c r="H33" s="230"/>
      <c r="I33" s="131"/>
    </row>
    <row r="34" spans="1:12" x14ac:dyDescent="0.25">
      <c r="A34" s="127"/>
      <c r="B34" s="441"/>
      <c r="C34" s="442"/>
      <c r="D34" s="442"/>
      <c r="E34" s="442"/>
      <c r="F34" s="442"/>
      <c r="G34" s="197"/>
      <c r="H34" s="230"/>
      <c r="I34" s="131"/>
    </row>
    <row r="35" spans="1:12" x14ac:dyDescent="0.25">
      <c r="A35" s="127"/>
      <c r="B35" s="441"/>
      <c r="C35" s="442"/>
      <c r="D35" s="442"/>
      <c r="E35" s="442"/>
      <c r="F35" s="442"/>
      <c r="G35" s="197"/>
      <c r="H35" s="230"/>
      <c r="I35" s="131"/>
    </row>
    <row r="36" spans="1:12" x14ac:dyDescent="0.25">
      <c r="A36" s="127"/>
      <c r="B36" s="441"/>
      <c r="C36" s="442"/>
      <c r="D36" s="442"/>
      <c r="E36" s="442"/>
      <c r="F36" s="442"/>
      <c r="G36" s="197"/>
      <c r="H36" s="230"/>
      <c r="I36" s="131"/>
    </row>
    <row r="37" spans="1:12" x14ac:dyDescent="0.25">
      <c r="A37" s="127"/>
      <c r="B37" s="441"/>
      <c r="C37" s="442"/>
      <c r="D37" s="442"/>
      <c r="E37" s="442"/>
      <c r="F37" s="442"/>
      <c r="G37" s="197"/>
      <c r="H37" s="230"/>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677.2</v>
      </c>
      <c r="L39" s="132"/>
    </row>
    <row r="40" spans="1:12" x14ac:dyDescent="0.25">
      <c r="A40" s="379" t="s">
        <v>144</v>
      </c>
      <c r="B40" s="375"/>
      <c r="C40" s="375"/>
      <c r="D40" s="375"/>
      <c r="E40" s="375"/>
      <c r="F40" s="375"/>
      <c r="G40" s="375"/>
      <c r="H40" s="376"/>
      <c r="I40" s="192">
        <f>ROUND((I39*0.15),2)</f>
        <v>101.58</v>
      </c>
      <c r="L40" s="132"/>
    </row>
    <row r="41" spans="1:12" x14ac:dyDescent="0.25">
      <c r="A41" s="379" t="s">
        <v>145</v>
      </c>
      <c r="B41" s="375"/>
      <c r="C41" s="375"/>
      <c r="D41" s="375"/>
      <c r="E41" s="375"/>
      <c r="F41" s="375"/>
      <c r="G41" s="375"/>
      <c r="H41" s="376"/>
      <c r="I41" s="174">
        <f>I39+I40</f>
        <v>778.78000000000009</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2</v>
      </c>
      <c r="H46" s="158">
        <v>300</v>
      </c>
      <c r="I46" s="131">
        <f t="shared" si="0"/>
        <v>600</v>
      </c>
    </row>
    <row r="47" spans="1:12" x14ac:dyDescent="0.25">
      <c r="A47" s="127">
        <v>4</v>
      </c>
      <c r="B47" s="397" t="s">
        <v>74</v>
      </c>
      <c r="C47" s="398"/>
      <c r="D47" s="399"/>
      <c r="E47" s="377" t="s">
        <v>71</v>
      </c>
      <c r="F47" s="378"/>
      <c r="G47" s="128">
        <v>2</v>
      </c>
      <c r="H47" s="158">
        <v>200</v>
      </c>
      <c r="I47" s="131">
        <f t="shared" si="0"/>
        <v>400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1000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443</v>
      </c>
      <c r="C56" s="389"/>
      <c r="D56" s="390"/>
      <c r="E56" s="377">
        <v>1</v>
      </c>
      <c r="F56" s="378"/>
      <c r="G56" s="221">
        <v>33.200000000000003</v>
      </c>
      <c r="H56" s="140">
        <v>5</v>
      </c>
      <c r="I56" s="234">
        <f>H56*G56</f>
        <v>166</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166</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1944.7800000000002</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1944.7800000000002</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scale="57" fitToHeight="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92D050"/>
  </sheetPr>
  <dimension ref="A1:M65"/>
  <sheetViews>
    <sheetView topLeftCell="A20" workbookViewId="0">
      <selection activeCell="K3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414</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357</v>
      </c>
      <c r="C25" s="389"/>
      <c r="D25" s="389"/>
      <c r="E25" s="389"/>
      <c r="F25" s="390"/>
      <c r="G25" s="197">
        <v>2</v>
      </c>
      <c r="H25" s="229">
        <v>120</v>
      </c>
      <c r="I25" s="131">
        <f>H25*G25</f>
        <v>240</v>
      </c>
    </row>
    <row r="26" spans="1:11" x14ac:dyDescent="0.25">
      <c r="A26" s="127">
        <v>2</v>
      </c>
      <c r="B26" s="391" t="s">
        <v>415</v>
      </c>
      <c r="C26" s="392"/>
      <c r="D26" s="392"/>
      <c r="E26" s="392"/>
      <c r="F26" s="393"/>
      <c r="G26" s="197">
        <v>1</v>
      </c>
      <c r="H26" s="230">
        <v>256.52</v>
      </c>
      <c r="I26" s="131">
        <f>H26*G26</f>
        <v>256.52</v>
      </c>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27"/>
      <c r="I32" s="131"/>
    </row>
    <row r="33" spans="1:12" x14ac:dyDescent="0.25">
      <c r="A33" s="127"/>
      <c r="B33" s="441"/>
      <c r="C33" s="442"/>
      <c r="D33" s="442"/>
      <c r="E33" s="442"/>
      <c r="F33" s="442"/>
      <c r="G33" s="197"/>
      <c r="H33" s="227"/>
      <c r="I33" s="131"/>
    </row>
    <row r="34" spans="1:12" x14ac:dyDescent="0.25">
      <c r="A34" s="127"/>
      <c r="B34" s="441"/>
      <c r="C34" s="442"/>
      <c r="D34" s="442"/>
      <c r="E34" s="442"/>
      <c r="F34" s="442"/>
      <c r="G34" s="197"/>
      <c r="H34" s="227"/>
      <c r="I34" s="131"/>
    </row>
    <row r="35" spans="1:12" x14ac:dyDescent="0.25">
      <c r="A35" s="127"/>
      <c r="B35" s="441"/>
      <c r="C35" s="442"/>
      <c r="D35" s="442"/>
      <c r="E35" s="442"/>
      <c r="F35" s="442"/>
      <c r="G35" s="197"/>
      <c r="H35" s="198"/>
      <c r="I35" s="131"/>
    </row>
    <row r="36" spans="1:12" x14ac:dyDescent="0.25">
      <c r="A36" s="127"/>
      <c r="B36" s="441"/>
      <c r="C36" s="442"/>
      <c r="D36" s="442"/>
      <c r="E36" s="442"/>
      <c r="F36" s="442"/>
      <c r="G36" s="197"/>
      <c r="H36" s="198"/>
      <c r="I36" s="131"/>
    </row>
    <row r="37" spans="1:12" x14ac:dyDescent="0.25">
      <c r="A37" s="127"/>
      <c r="B37" s="441"/>
      <c r="C37" s="442"/>
      <c r="D37" s="442"/>
      <c r="E37" s="442"/>
      <c r="F37" s="442"/>
      <c r="G37" s="197"/>
      <c r="H37" s="198"/>
      <c r="I37" s="131"/>
    </row>
    <row r="38" spans="1:12" x14ac:dyDescent="0.25">
      <c r="A38" s="127"/>
      <c r="B38" s="441"/>
      <c r="C38" s="442"/>
      <c r="D38" s="442"/>
      <c r="E38" s="442"/>
      <c r="F38" s="442"/>
      <c r="G38" s="197"/>
      <c r="H38" s="198"/>
      <c r="I38" s="131"/>
      <c r="L38" s="132"/>
    </row>
    <row r="39" spans="1:12" x14ac:dyDescent="0.25">
      <c r="A39" s="438" t="s">
        <v>143</v>
      </c>
      <c r="B39" s="375"/>
      <c r="C39" s="375"/>
      <c r="D39" s="375"/>
      <c r="E39" s="375"/>
      <c r="F39" s="375"/>
      <c r="G39" s="375"/>
      <c r="H39" s="376"/>
      <c r="I39" s="191">
        <f>SUM(I25:I38)</f>
        <v>496.52</v>
      </c>
      <c r="L39" s="132"/>
    </row>
    <row r="40" spans="1:12" x14ac:dyDescent="0.25">
      <c r="A40" s="379" t="s">
        <v>144</v>
      </c>
      <c r="B40" s="375"/>
      <c r="C40" s="375"/>
      <c r="D40" s="375"/>
      <c r="E40" s="375"/>
      <c r="F40" s="375"/>
      <c r="G40" s="375"/>
      <c r="H40" s="376"/>
      <c r="I40" s="192">
        <f>ROUND((I39*0.15),2)</f>
        <v>74.48</v>
      </c>
      <c r="L40" s="132"/>
    </row>
    <row r="41" spans="1:12" x14ac:dyDescent="0.25">
      <c r="A41" s="379" t="s">
        <v>145</v>
      </c>
      <c r="B41" s="375"/>
      <c r="C41" s="375"/>
      <c r="D41" s="375"/>
      <c r="E41" s="375"/>
      <c r="F41" s="375"/>
      <c r="G41" s="375"/>
      <c r="H41" s="376"/>
      <c r="I41" s="174">
        <f>I39+I40</f>
        <v>571</v>
      </c>
    </row>
    <row r="42" spans="1:12" x14ac:dyDescent="0.25">
      <c r="A42" s="385" t="s">
        <v>67</v>
      </c>
      <c r="B42" s="386"/>
      <c r="C42" s="386"/>
      <c r="D42" s="386"/>
      <c r="E42" s="386"/>
      <c r="F42" s="386"/>
      <c r="G42" s="386"/>
      <c r="H42" s="386"/>
      <c r="I42" s="387"/>
    </row>
    <row r="43" spans="1:12" x14ac:dyDescent="0.25">
      <c r="A43" s="122" t="s">
        <v>68</v>
      </c>
      <c r="B43" s="383" t="s">
        <v>69</v>
      </c>
      <c r="C43" s="429"/>
      <c r="D43" s="384"/>
      <c r="E43" s="383" t="s">
        <v>57</v>
      </c>
      <c r="F43" s="384"/>
      <c r="G43" s="124" t="s">
        <v>59</v>
      </c>
      <c r="H43" s="125" t="s">
        <v>60</v>
      </c>
      <c r="I43" s="126" t="s">
        <v>61</v>
      </c>
    </row>
    <row r="44" spans="1:12" x14ac:dyDescent="0.25">
      <c r="A44" s="127">
        <v>1</v>
      </c>
      <c r="B44" s="420" t="s">
        <v>70</v>
      </c>
      <c r="C44" s="421"/>
      <c r="D44" s="422"/>
      <c r="E44" s="408" t="s">
        <v>71</v>
      </c>
      <c r="F44" s="410"/>
      <c r="G44" s="159"/>
      <c r="H44" s="157">
        <v>450</v>
      </c>
      <c r="I44" s="134">
        <f>SUM(G44*H44)</f>
        <v>0</v>
      </c>
    </row>
    <row r="45" spans="1:12" x14ac:dyDescent="0.25">
      <c r="A45" s="127">
        <v>2</v>
      </c>
      <c r="B45" s="397" t="s">
        <v>72</v>
      </c>
      <c r="C45" s="398"/>
      <c r="D45" s="399"/>
      <c r="E45" s="377" t="s">
        <v>71</v>
      </c>
      <c r="F45" s="378"/>
      <c r="G45" s="128"/>
      <c r="H45" s="158">
        <v>350</v>
      </c>
      <c r="I45" s="131">
        <f t="shared" ref="I45:I49" si="0">SUM(G45*H45)</f>
        <v>0</v>
      </c>
    </row>
    <row r="46" spans="1:12" x14ac:dyDescent="0.25">
      <c r="A46" s="127">
        <v>3</v>
      </c>
      <c r="B46" s="397" t="s">
        <v>73</v>
      </c>
      <c r="C46" s="398"/>
      <c r="D46" s="399"/>
      <c r="E46" s="377" t="s">
        <v>71</v>
      </c>
      <c r="F46" s="378"/>
      <c r="G46" s="128">
        <v>3</v>
      </c>
      <c r="H46" s="158">
        <v>300</v>
      </c>
      <c r="I46" s="131">
        <f t="shared" si="0"/>
        <v>900</v>
      </c>
    </row>
    <row r="47" spans="1:12" x14ac:dyDescent="0.25">
      <c r="A47" s="127">
        <v>4</v>
      </c>
      <c r="B47" s="397" t="s">
        <v>74</v>
      </c>
      <c r="C47" s="398"/>
      <c r="D47" s="399"/>
      <c r="E47" s="377" t="s">
        <v>71</v>
      </c>
      <c r="F47" s="378"/>
      <c r="G47" s="128">
        <v>3</v>
      </c>
      <c r="H47" s="158">
        <v>200</v>
      </c>
      <c r="I47" s="131">
        <f t="shared" si="0"/>
        <v>600</v>
      </c>
    </row>
    <row r="48" spans="1:12" x14ac:dyDescent="0.25">
      <c r="A48" s="127">
        <v>5</v>
      </c>
      <c r="B48" s="397" t="s">
        <v>75</v>
      </c>
      <c r="C48" s="398"/>
      <c r="D48" s="399"/>
      <c r="E48" s="377" t="s">
        <v>71</v>
      </c>
      <c r="F48" s="378"/>
      <c r="G48" s="128"/>
      <c r="H48" s="160">
        <v>200</v>
      </c>
      <c r="I48" s="131">
        <f t="shared" si="0"/>
        <v>0</v>
      </c>
    </row>
    <row r="49" spans="1:12" x14ac:dyDescent="0.25">
      <c r="A49" s="127">
        <v>6</v>
      </c>
      <c r="B49" s="397" t="s">
        <v>305</v>
      </c>
      <c r="C49" s="398"/>
      <c r="D49" s="399"/>
      <c r="E49" s="377" t="s">
        <v>71</v>
      </c>
      <c r="F49" s="378"/>
      <c r="G49" s="128"/>
      <c r="H49" s="160">
        <v>140</v>
      </c>
      <c r="I49" s="131">
        <f t="shared" si="0"/>
        <v>0</v>
      </c>
    </row>
    <row r="50" spans="1:12" x14ac:dyDescent="0.25">
      <c r="A50" s="127"/>
      <c r="B50" s="397"/>
      <c r="C50" s="398"/>
      <c r="D50" s="399"/>
      <c r="E50" s="135"/>
      <c r="F50" s="102"/>
      <c r="G50" s="102"/>
      <c r="H50" s="118"/>
      <c r="I50" s="131"/>
    </row>
    <row r="51" spans="1:12" x14ac:dyDescent="0.25">
      <c r="A51" s="116"/>
      <c r="B51" s="397"/>
      <c r="C51" s="398"/>
      <c r="D51" s="399"/>
      <c r="F51" s="102"/>
      <c r="G51" s="102"/>
      <c r="H51" s="118"/>
      <c r="I51" s="131"/>
    </row>
    <row r="52" spans="1:12" x14ac:dyDescent="0.25">
      <c r="A52" s="136"/>
      <c r="B52" s="426"/>
      <c r="C52" s="427"/>
      <c r="D52" s="428"/>
      <c r="E52" s="104"/>
      <c r="F52" s="105"/>
      <c r="G52" s="102"/>
      <c r="H52" s="120"/>
      <c r="I52" s="131"/>
    </row>
    <row r="53" spans="1:12" x14ac:dyDescent="0.25">
      <c r="A53" s="379" t="s">
        <v>76</v>
      </c>
      <c r="B53" s="375"/>
      <c r="C53" s="375"/>
      <c r="D53" s="375"/>
      <c r="E53" s="375"/>
      <c r="F53" s="375"/>
      <c r="G53" s="375"/>
      <c r="H53" s="376"/>
      <c r="I53" s="142">
        <f>SUM(I44:I52)</f>
        <v>1500</v>
      </c>
    </row>
    <row r="54" spans="1:12" x14ac:dyDescent="0.25">
      <c r="A54" s="385" t="s">
        <v>77</v>
      </c>
      <c r="B54" s="386"/>
      <c r="C54" s="386"/>
      <c r="D54" s="386"/>
      <c r="E54" s="386"/>
      <c r="F54" s="386"/>
      <c r="G54" s="386"/>
      <c r="H54" s="386"/>
      <c r="I54" s="387"/>
    </row>
    <row r="55" spans="1:12" x14ac:dyDescent="0.25">
      <c r="A55" s="122" t="s">
        <v>78</v>
      </c>
      <c r="B55" s="383" t="s">
        <v>79</v>
      </c>
      <c r="C55" s="429"/>
      <c r="D55" s="384"/>
      <c r="E55" s="383" t="s">
        <v>80</v>
      </c>
      <c r="F55" s="384"/>
      <c r="G55" s="138" t="s">
        <v>81</v>
      </c>
      <c r="H55" s="138" t="s">
        <v>60</v>
      </c>
      <c r="I55" s="139" t="s">
        <v>61</v>
      </c>
    </row>
    <row r="56" spans="1:12" x14ac:dyDescent="0.25">
      <c r="A56" s="127">
        <v>1</v>
      </c>
      <c r="B56" s="388" t="s">
        <v>416</v>
      </c>
      <c r="C56" s="389"/>
      <c r="D56" s="390"/>
      <c r="E56" s="377">
        <v>2</v>
      </c>
      <c r="F56" s="378"/>
      <c r="G56" s="221">
        <v>50</v>
      </c>
      <c r="H56" s="140">
        <v>5</v>
      </c>
      <c r="I56" s="234">
        <f>H56*G56</f>
        <v>250</v>
      </c>
    </row>
    <row r="57" spans="1:12" x14ac:dyDescent="0.25">
      <c r="A57" s="141"/>
      <c r="B57" s="394"/>
      <c r="C57" s="395"/>
      <c r="D57" s="396"/>
      <c r="E57" s="411"/>
      <c r="F57" s="413"/>
      <c r="G57" s="128"/>
      <c r="H57" s="140"/>
      <c r="I57" s="234"/>
    </row>
    <row r="58" spans="1:12" x14ac:dyDescent="0.25">
      <c r="A58" s="379" t="s">
        <v>82</v>
      </c>
      <c r="B58" s="375"/>
      <c r="C58" s="375"/>
      <c r="D58" s="375"/>
      <c r="E58" s="375"/>
      <c r="F58" s="375"/>
      <c r="G58" s="375"/>
      <c r="H58" s="376"/>
      <c r="I58" s="142">
        <f>SUM(I56:I57)</f>
        <v>250</v>
      </c>
    </row>
    <row r="59" spans="1:12" x14ac:dyDescent="0.25">
      <c r="A59" s="143"/>
      <c r="B59" s="144"/>
      <c r="C59" s="144"/>
      <c r="D59" s="144"/>
      <c r="E59" s="144"/>
      <c r="F59" s="145"/>
      <c r="G59" s="146"/>
      <c r="H59" s="146"/>
      <c r="I59" s="147"/>
      <c r="L59" s="99"/>
    </row>
    <row r="60" spans="1:12" x14ac:dyDescent="0.25">
      <c r="A60" s="423"/>
      <c r="B60" s="424"/>
      <c r="C60" s="424"/>
      <c r="D60" s="424"/>
      <c r="E60" s="424"/>
      <c r="F60" s="148"/>
      <c r="G60" s="425" t="s">
        <v>83</v>
      </c>
      <c r="H60" s="424"/>
      <c r="I60" s="149">
        <f>I58+I53+I41</f>
        <v>2321</v>
      </c>
    </row>
    <row r="61" spans="1:12" x14ac:dyDescent="0.25">
      <c r="A61" s="423"/>
      <c r="B61" s="424"/>
      <c r="C61" s="424"/>
      <c r="D61" s="424"/>
      <c r="E61" s="424"/>
      <c r="F61" s="102"/>
      <c r="G61" s="150"/>
      <c r="H61" s="151"/>
      <c r="I61" s="152"/>
    </row>
    <row r="62" spans="1:12" ht="15.75" thickBot="1" x14ac:dyDescent="0.3">
      <c r="A62" s="423"/>
      <c r="B62" s="424"/>
      <c r="C62" s="424"/>
      <c r="D62" s="424"/>
      <c r="E62" s="424"/>
      <c r="F62" s="102"/>
      <c r="G62" s="373" t="s">
        <v>126</v>
      </c>
      <c r="H62" s="374"/>
      <c r="I62" s="161">
        <f>I60+I61</f>
        <v>2321</v>
      </c>
    </row>
    <row r="63" spans="1:12" ht="16.5" thickTop="1" thickBot="1" x14ac:dyDescent="0.3">
      <c r="A63" s="153"/>
      <c r="B63" s="154"/>
      <c r="C63" s="430"/>
      <c r="D63" s="431"/>
      <c r="E63" s="431"/>
      <c r="F63" s="431"/>
      <c r="G63" s="155"/>
      <c r="H63" s="155"/>
      <c r="I63" s="156"/>
    </row>
    <row r="65" spans="1:2" x14ac:dyDescent="0.25">
      <c r="A65" s="99"/>
      <c r="B65" s="99"/>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M72"/>
  <sheetViews>
    <sheetView topLeftCell="A34"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285</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460</v>
      </c>
      <c r="C25" s="389"/>
      <c r="D25" s="389"/>
      <c r="E25" s="389"/>
      <c r="F25" s="390"/>
      <c r="G25" s="197">
        <v>1</v>
      </c>
      <c r="H25" s="229">
        <v>2550</v>
      </c>
      <c r="I25" s="131">
        <f>H25*G25</f>
        <v>2550</v>
      </c>
    </row>
    <row r="26" spans="1:11" x14ac:dyDescent="0.25">
      <c r="A26" s="127">
        <v>2</v>
      </c>
      <c r="B26" s="391" t="s">
        <v>445</v>
      </c>
      <c r="C26" s="392"/>
      <c r="D26" s="392"/>
      <c r="E26" s="392"/>
      <c r="F26" s="393"/>
      <c r="G26" s="197">
        <v>1</v>
      </c>
      <c r="H26" s="230">
        <v>1200</v>
      </c>
      <c r="I26" s="131">
        <f>H26*G26</f>
        <v>1200</v>
      </c>
    </row>
    <row r="27" spans="1:11" x14ac:dyDescent="0.25">
      <c r="A27" s="127">
        <v>3</v>
      </c>
      <c r="B27" s="391" t="s">
        <v>387</v>
      </c>
      <c r="C27" s="392"/>
      <c r="D27" s="392"/>
      <c r="E27" s="392"/>
      <c r="F27" s="393"/>
      <c r="G27" s="197">
        <v>2</v>
      </c>
      <c r="H27" s="230">
        <v>1445.56</v>
      </c>
      <c r="I27" s="131">
        <f t="shared" ref="I27:I36" si="0">H27*G27</f>
        <v>2891.12</v>
      </c>
    </row>
    <row r="28" spans="1:11" x14ac:dyDescent="0.25">
      <c r="A28" s="127">
        <v>4</v>
      </c>
      <c r="B28" s="391" t="s">
        <v>446</v>
      </c>
      <c r="C28" s="392"/>
      <c r="D28" s="392"/>
      <c r="E28" s="392"/>
      <c r="F28" s="393"/>
      <c r="G28" s="197">
        <v>1</v>
      </c>
      <c r="H28" s="230">
        <v>38.22</v>
      </c>
      <c r="I28" s="131">
        <f t="shared" si="0"/>
        <v>38.22</v>
      </c>
    </row>
    <row r="29" spans="1:11" x14ac:dyDescent="0.25">
      <c r="A29" s="127">
        <v>5</v>
      </c>
      <c r="B29" s="391" t="s">
        <v>447</v>
      </c>
      <c r="C29" s="392"/>
      <c r="D29" s="392"/>
      <c r="E29" s="392"/>
      <c r="F29" s="393"/>
      <c r="G29" s="197">
        <v>3</v>
      </c>
      <c r="H29" s="230">
        <v>8.93</v>
      </c>
      <c r="I29" s="131">
        <f t="shared" si="0"/>
        <v>26.79</v>
      </c>
    </row>
    <row r="30" spans="1:11" x14ac:dyDescent="0.25">
      <c r="A30" s="127">
        <v>6</v>
      </c>
      <c r="B30" s="441" t="s">
        <v>448</v>
      </c>
      <c r="C30" s="442"/>
      <c r="D30" s="442"/>
      <c r="E30" s="442"/>
      <c r="F30" s="442"/>
      <c r="G30" s="197">
        <v>1</v>
      </c>
      <c r="H30" s="230">
        <v>44.94</v>
      </c>
      <c r="I30" s="131">
        <f t="shared" si="0"/>
        <v>44.94</v>
      </c>
    </row>
    <row r="31" spans="1:11" x14ac:dyDescent="0.25">
      <c r="A31" s="127">
        <v>7</v>
      </c>
      <c r="B31" s="441" t="s">
        <v>449</v>
      </c>
      <c r="C31" s="442"/>
      <c r="D31" s="442"/>
      <c r="E31" s="442"/>
      <c r="F31" s="442"/>
      <c r="G31" s="197">
        <v>10</v>
      </c>
      <c r="H31" s="230">
        <v>10.82</v>
      </c>
      <c r="I31" s="131">
        <f t="shared" ref="I31" si="1">H31*G31</f>
        <v>108.2</v>
      </c>
    </row>
    <row r="32" spans="1:11" x14ac:dyDescent="0.25">
      <c r="A32" s="127">
        <v>8</v>
      </c>
      <c r="B32" s="441" t="s">
        <v>450</v>
      </c>
      <c r="C32" s="442"/>
      <c r="D32" s="442"/>
      <c r="E32" s="442"/>
      <c r="F32" s="442"/>
      <c r="G32" s="197">
        <v>2</v>
      </c>
      <c r="H32" s="230">
        <v>27.8</v>
      </c>
      <c r="I32" s="131">
        <f t="shared" si="0"/>
        <v>55.6</v>
      </c>
    </row>
    <row r="33" spans="1:12" x14ac:dyDescent="0.25">
      <c r="A33" s="127">
        <v>9</v>
      </c>
      <c r="B33" s="441" t="s">
        <v>451</v>
      </c>
      <c r="C33" s="442"/>
      <c r="D33" s="442"/>
      <c r="E33" s="442"/>
      <c r="F33" s="442"/>
      <c r="G33" s="197">
        <v>2</v>
      </c>
      <c r="H33" s="230">
        <v>147.19</v>
      </c>
      <c r="I33" s="131">
        <f t="shared" si="0"/>
        <v>294.38</v>
      </c>
    </row>
    <row r="34" spans="1:12" x14ac:dyDescent="0.25">
      <c r="A34" s="127">
        <v>10</v>
      </c>
      <c r="B34" s="441" t="s">
        <v>452</v>
      </c>
      <c r="C34" s="442"/>
      <c r="D34" s="442"/>
      <c r="E34" s="442"/>
      <c r="F34" s="442"/>
      <c r="G34" s="197">
        <v>1</v>
      </c>
      <c r="H34" s="230">
        <v>22.6</v>
      </c>
      <c r="I34" s="131">
        <f t="shared" si="0"/>
        <v>22.6</v>
      </c>
    </row>
    <row r="35" spans="1:12" x14ac:dyDescent="0.25">
      <c r="A35" s="127">
        <v>11</v>
      </c>
      <c r="B35" s="441" t="s">
        <v>453</v>
      </c>
      <c r="C35" s="442"/>
      <c r="D35" s="442"/>
      <c r="E35" s="442"/>
      <c r="F35" s="442"/>
      <c r="G35" s="197">
        <v>5</v>
      </c>
      <c r="H35" s="230">
        <v>26</v>
      </c>
      <c r="I35" s="131">
        <f t="shared" si="0"/>
        <v>130</v>
      </c>
    </row>
    <row r="36" spans="1:12" x14ac:dyDescent="0.25">
      <c r="A36" s="127">
        <v>12</v>
      </c>
      <c r="B36" s="441" t="s">
        <v>454</v>
      </c>
      <c r="C36" s="442"/>
      <c r="D36" s="442"/>
      <c r="E36" s="442"/>
      <c r="F36" s="442"/>
      <c r="G36" s="197">
        <v>5</v>
      </c>
      <c r="H36" s="230">
        <v>14</v>
      </c>
      <c r="I36" s="131">
        <f t="shared" si="0"/>
        <v>70</v>
      </c>
    </row>
    <row r="37" spans="1:12" x14ac:dyDescent="0.25">
      <c r="A37" s="127">
        <v>13</v>
      </c>
      <c r="B37" s="441" t="s">
        <v>455</v>
      </c>
      <c r="C37" s="442"/>
      <c r="D37" s="442"/>
      <c r="E37" s="442"/>
      <c r="F37" s="442"/>
      <c r="G37" s="197">
        <v>15</v>
      </c>
      <c r="H37" s="230">
        <v>91.05</v>
      </c>
      <c r="I37" s="131">
        <f t="shared" ref="I37:I41" si="2">H37*G37</f>
        <v>1365.75</v>
      </c>
    </row>
    <row r="38" spans="1:12" x14ac:dyDescent="0.25">
      <c r="A38" s="127">
        <v>14</v>
      </c>
      <c r="B38" s="441" t="s">
        <v>456</v>
      </c>
      <c r="C38" s="442"/>
      <c r="D38" s="442"/>
      <c r="E38" s="442"/>
      <c r="F38" s="442"/>
      <c r="G38" s="197">
        <v>10</v>
      </c>
      <c r="H38" s="230">
        <v>83.84</v>
      </c>
      <c r="I38" s="131">
        <f t="shared" si="2"/>
        <v>838.40000000000009</v>
      </c>
    </row>
    <row r="39" spans="1:12" x14ac:dyDescent="0.25">
      <c r="A39" s="127">
        <v>15</v>
      </c>
      <c r="B39" s="441" t="s">
        <v>457</v>
      </c>
      <c r="C39" s="442"/>
      <c r="D39" s="442"/>
      <c r="E39" s="442"/>
      <c r="F39" s="442"/>
      <c r="G39" s="197">
        <v>4</v>
      </c>
      <c r="H39" s="230">
        <v>8.1199999999999992</v>
      </c>
      <c r="I39" s="131">
        <f t="shared" si="2"/>
        <v>32.479999999999997</v>
      </c>
    </row>
    <row r="40" spans="1:12" x14ac:dyDescent="0.25">
      <c r="A40" s="127">
        <v>16</v>
      </c>
      <c r="B40" s="441" t="s">
        <v>458</v>
      </c>
      <c r="C40" s="442"/>
      <c r="D40" s="442"/>
      <c r="E40" s="442"/>
      <c r="F40" s="442"/>
      <c r="G40" s="197">
        <v>1</v>
      </c>
      <c r="H40" s="230">
        <v>2197</v>
      </c>
      <c r="I40" s="131">
        <f t="shared" si="2"/>
        <v>2197</v>
      </c>
    </row>
    <row r="41" spans="1:12" x14ac:dyDescent="0.25">
      <c r="A41" s="127">
        <v>17</v>
      </c>
      <c r="B41" s="441" t="s">
        <v>459</v>
      </c>
      <c r="C41" s="442"/>
      <c r="D41" s="442"/>
      <c r="E41" s="442"/>
      <c r="F41" s="442"/>
      <c r="G41" s="197">
        <v>2</v>
      </c>
      <c r="H41" s="230">
        <v>268.14999999999998</v>
      </c>
      <c r="I41" s="131">
        <f t="shared" si="2"/>
        <v>536.29999999999995</v>
      </c>
    </row>
    <row r="42" spans="1:12" x14ac:dyDescent="0.25">
      <c r="A42" s="127"/>
      <c r="B42" s="441"/>
      <c r="C42" s="442"/>
      <c r="D42" s="442"/>
      <c r="E42" s="442"/>
      <c r="F42" s="442"/>
      <c r="G42" s="197"/>
      <c r="H42" s="230"/>
      <c r="I42" s="131"/>
    </row>
    <row r="43" spans="1:12" x14ac:dyDescent="0.25">
      <c r="A43" s="127"/>
      <c r="B43" s="441"/>
      <c r="C43" s="442"/>
      <c r="D43" s="442"/>
      <c r="E43" s="442"/>
      <c r="F43" s="442"/>
      <c r="G43" s="197"/>
      <c r="H43" s="230"/>
      <c r="I43" s="131"/>
    </row>
    <row r="44" spans="1:12" x14ac:dyDescent="0.25">
      <c r="A44" s="127"/>
      <c r="B44" s="441"/>
      <c r="C44" s="442"/>
      <c r="D44" s="442"/>
      <c r="E44" s="442"/>
      <c r="F44" s="442"/>
      <c r="G44" s="197"/>
      <c r="H44" s="230"/>
      <c r="I44" s="131"/>
    </row>
    <row r="45" spans="1:12" x14ac:dyDescent="0.25">
      <c r="A45" s="127"/>
      <c r="B45" s="441"/>
      <c r="C45" s="442"/>
      <c r="D45" s="442"/>
      <c r="E45" s="442"/>
      <c r="F45" s="442"/>
      <c r="G45" s="197"/>
      <c r="H45" s="198"/>
      <c r="I45" s="131"/>
      <c r="L45" s="132"/>
    </row>
    <row r="46" spans="1:12" x14ac:dyDescent="0.25">
      <c r="A46" s="438" t="s">
        <v>143</v>
      </c>
      <c r="B46" s="375"/>
      <c r="C46" s="375"/>
      <c r="D46" s="375"/>
      <c r="E46" s="375"/>
      <c r="F46" s="375"/>
      <c r="G46" s="375"/>
      <c r="H46" s="376"/>
      <c r="I46" s="191">
        <f>SUM(I25:I45)</f>
        <v>12401.779999999999</v>
      </c>
      <c r="L46" s="132"/>
    </row>
    <row r="47" spans="1:12" x14ac:dyDescent="0.25">
      <c r="A47" s="379" t="s">
        <v>144</v>
      </c>
      <c r="B47" s="375"/>
      <c r="C47" s="375"/>
      <c r="D47" s="375"/>
      <c r="E47" s="375"/>
      <c r="F47" s="375"/>
      <c r="G47" s="375"/>
      <c r="H47" s="376"/>
      <c r="I47" s="192">
        <f>ROUND((I46*0.15),2)</f>
        <v>1860.27</v>
      </c>
      <c r="L47" s="132"/>
    </row>
    <row r="48" spans="1:12" x14ac:dyDescent="0.25">
      <c r="A48" s="379" t="s">
        <v>145</v>
      </c>
      <c r="B48" s="375"/>
      <c r="C48" s="375"/>
      <c r="D48" s="375"/>
      <c r="E48" s="375"/>
      <c r="F48" s="375"/>
      <c r="G48" s="375"/>
      <c r="H48" s="376"/>
      <c r="I48" s="174">
        <f>I46+I47</f>
        <v>14262.05</v>
      </c>
    </row>
    <row r="49" spans="1:9" x14ac:dyDescent="0.25">
      <c r="A49" s="385" t="s">
        <v>67</v>
      </c>
      <c r="B49" s="386"/>
      <c r="C49" s="386"/>
      <c r="D49" s="386"/>
      <c r="E49" s="386"/>
      <c r="F49" s="386"/>
      <c r="G49" s="386"/>
      <c r="H49" s="386"/>
      <c r="I49" s="387"/>
    </row>
    <row r="50" spans="1:9" x14ac:dyDescent="0.25">
      <c r="A50" s="122" t="s">
        <v>68</v>
      </c>
      <c r="B50" s="383" t="s">
        <v>69</v>
      </c>
      <c r="C50" s="429"/>
      <c r="D50" s="384"/>
      <c r="E50" s="383" t="s">
        <v>57</v>
      </c>
      <c r="F50" s="384"/>
      <c r="G50" s="124" t="s">
        <v>59</v>
      </c>
      <c r="H50" s="125" t="s">
        <v>60</v>
      </c>
      <c r="I50" s="126" t="s">
        <v>61</v>
      </c>
    </row>
    <row r="51" spans="1:9" x14ac:dyDescent="0.25">
      <c r="A51" s="127">
        <v>1</v>
      </c>
      <c r="B51" s="420" t="s">
        <v>70</v>
      </c>
      <c r="C51" s="421"/>
      <c r="D51" s="422"/>
      <c r="E51" s="408" t="s">
        <v>71</v>
      </c>
      <c r="F51" s="410"/>
      <c r="G51" s="159"/>
      <c r="H51" s="157">
        <v>450</v>
      </c>
      <c r="I51" s="134">
        <f>SUM(G51*H51)</f>
        <v>0</v>
      </c>
    </row>
    <row r="52" spans="1:9" x14ac:dyDescent="0.25">
      <c r="A52" s="127">
        <v>2</v>
      </c>
      <c r="B52" s="397" t="s">
        <v>72</v>
      </c>
      <c r="C52" s="398"/>
      <c r="D52" s="399"/>
      <c r="E52" s="377" t="s">
        <v>71</v>
      </c>
      <c r="F52" s="378"/>
      <c r="G52" s="128"/>
      <c r="H52" s="158">
        <v>350</v>
      </c>
      <c r="I52" s="131">
        <f t="shared" ref="I52:I56" si="3">SUM(G52*H52)</f>
        <v>0</v>
      </c>
    </row>
    <row r="53" spans="1:9" x14ac:dyDescent="0.25">
      <c r="A53" s="127">
        <v>3</v>
      </c>
      <c r="B53" s="397" t="s">
        <v>73</v>
      </c>
      <c r="C53" s="398"/>
      <c r="D53" s="399"/>
      <c r="E53" s="377" t="s">
        <v>71</v>
      </c>
      <c r="F53" s="378"/>
      <c r="G53" s="128">
        <v>64</v>
      </c>
      <c r="H53" s="158">
        <v>300</v>
      </c>
      <c r="I53" s="131">
        <f t="shared" si="3"/>
        <v>19200</v>
      </c>
    </row>
    <row r="54" spans="1:9" x14ac:dyDescent="0.25">
      <c r="A54" s="127">
        <v>4</v>
      </c>
      <c r="B54" s="397" t="s">
        <v>74</v>
      </c>
      <c r="C54" s="398"/>
      <c r="D54" s="399"/>
      <c r="E54" s="377" t="s">
        <v>71</v>
      </c>
      <c r="F54" s="378"/>
      <c r="G54" s="128"/>
      <c r="H54" s="158">
        <v>200</v>
      </c>
      <c r="I54" s="131">
        <f t="shared" si="3"/>
        <v>0</v>
      </c>
    </row>
    <row r="55" spans="1:9" x14ac:dyDescent="0.25">
      <c r="A55" s="127">
        <v>5</v>
      </c>
      <c r="B55" s="397" t="s">
        <v>570</v>
      </c>
      <c r="C55" s="398"/>
      <c r="D55" s="399"/>
      <c r="E55" s="377" t="s">
        <v>71</v>
      </c>
      <c r="F55" s="378"/>
      <c r="G55" s="128">
        <v>48</v>
      </c>
      <c r="H55" s="160">
        <v>200</v>
      </c>
      <c r="I55" s="131">
        <f t="shared" si="3"/>
        <v>9600</v>
      </c>
    </row>
    <row r="56" spans="1:9" x14ac:dyDescent="0.25">
      <c r="A56" s="127">
        <v>6</v>
      </c>
      <c r="B56" s="397" t="s">
        <v>314</v>
      </c>
      <c r="C56" s="398"/>
      <c r="D56" s="399"/>
      <c r="E56" s="377" t="s">
        <v>71</v>
      </c>
      <c r="F56" s="378"/>
      <c r="G56" s="128"/>
      <c r="H56" s="160">
        <v>140</v>
      </c>
      <c r="I56" s="131">
        <f t="shared" si="3"/>
        <v>0</v>
      </c>
    </row>
    <row r="57" spans="1:9" x14ac:dyDescent="0.25">
      <c r="A57" s="127"/>
      <c r="B57" s="397"/>
      <c r="C57" s="398"/>
      <c r="D57" s="399"/>
      <c r="E57" s="135"/>
      <c r="F57" s="102"/>
      <c r="G57" s="102"/>
      <c r="H57" s="118"/>
      <c r="I57" s="131"/>
    </row>
    <row r="58" spans="1:9" x14ac:dyDescent="0.25">
      <c r="A58" s="116"/>
      <c r="B58" s="397"/>
      <c r="C58" s="398"/>
      <c r="D58" s="399"/>
      <c r="F58" s="102"/>
      <c r="G58" s="102"/>
      <c r="H58" s="118"/>
      <c r="I58" s="131"/>
    </row>
    <row r="59" spans="1:9" x14ac:dyDescent="0.25">
      <c r="A59" s="136"/>
      <c r="B59" s="426"/>
      <c r="C59" s="427"/>
      <c r="D59" s="428"/>
      <c r="E59" s="104"/>
      <c r="F59" s="105"/>
      <c r="G59" s="102"/>
      <c r="H59" s="120"/>
      <c r="I59" s="131"/>
    </row>
    <row r="60" spans="1:9" x14ac:dyDescent="0.25">
      <c r="A60" s="379" t="s">
        <v>76</v>
      </c>
      <c r="B60" s="375"/>
      <c r="C60" s="375"/>
      <c r="D60" s="375"/>
      <c r="E60" s="375"/>
      <c r="F60" s="375"/>
      <c r="G60" s="375"/>
      <c r="H60" s="376"/>
      <c r="I60" s="142">
        <f>SUM(I51:I59)</f>
        <v>28800</v>
      </c>
    </row>
    <row r="61" spans="1:9" x14ac:dyDescent="0.25">
      <c r="A61" s="385" t="s">
        <v>77</v>
      </c>
      <c r="B61" s="386"/>
      <c r="C61" s="386"/>
      <c r="D61" s="386"/>
      <c r="E61" s="386"/>
      <c r="F61" s="386"/>
      <c r="G61" s="386"/>
      <c r="H61" s="386"/>
      <c r="I61" s="387"/>
    </row>
    <row r="62" spans="1:9" x14ac:dyDescent="0.25">
      <c r="A62" s="122" t="s">
        <v>78</v>
      </c>
      <c r="B62" s="383" t="s">
        <v>79</v>
      </c>
      <c r="C62" s="429"/>
      <c r="D62" s="384"/>
      <c r="E62" s="383" t="s">
        <v>80</v>
      </c>
      <c r="F62" s="384"/>
      <c r="G62" s="138" t="s">
        <v>81</v>
      </c>
      <c r="H62" s="138" t="s">
        <v>60</v>
      </c>
      <c r="I62" s="139" t="s">
        <v>61</v>
      </c>
    </row>
    <row r="63" spans="1:9" x14ac:dyDescent="0.25">
      <c r="A63" s="127">
        <v>1</v>
      </c>
      <c r="B63" s="388" t="s">
        <v>461</v>
      </c>
      <c r="C63" s="389"/>
      <c r="D63" s="390"/>
      <c r="E63" s="377">
        <v>7</v>
      </c>
      <c r="F63" s="378"/>
      <c r="G63" s="221">
        <v>245</v>
      </c>
      <c r="H63" s="140">
        <v>5</v>
      </c>
      <c r="I63" s="234">
        <f>H63*G63</f>
        <v>1225</v>
      </c>
    </row>
    <row r="64" spans="1:9" x14ac:dyDescent="0.25">
      <c r="A64" s="141"/>
      <c r="B64" s="394"/>
      <c r="C64" s="395"/>
      <c r="D64" s="396"/>
      <c r="E64" s="411"/>
      <c r="F64" s="413"/>
      <c r="G64" s="128"/>
      <c r="H64" s="140"/>
      <c r="I64" s="234"/>
    </row>
    <row r="65" spans="1:12" x14ac:dyDescent="0.25">
      <c r="A65" s="379" t="s">
        <v>82</v>
      </c>
      <c r="B65" s="375"/>
      <c r="C65" s="375"/>
      <c r="D65" s="375"/>
      <c r="E65" s="375"/>
      <c r="F65" s="375"/>
      <c r="G65" s="375"/>
      <c r="H65" s="376"/>
      <c r="I65" s="142">
        <f>SUM(I63:I64)</f>
        <v>1225</v>
      </c>
    </row>
    <row r="66" spans="1:12" x14ac:dyDescent="0.25">
      <c r="A66" s="143"/>
      <c r="B66" s="144"/>
      <c r="C66" s="144"/>
      <c r="D66" s="144"/>
      <c r="E66" s="144"/>
      <c r="F66" s="145"/>
      <c r="G66" s="146"/>
      <c r="H66" s="146"/>
      <c r="I66" s="147"/>
      <c r="L66" s="99"/>
    </row>
    <row r="67" spans="1:12" x14ac:dyDescent="0.25">
      <c r="A67" s="423"/>
      <c r="B67" s="424"/>
      <c r="C67" s="424"/>
      <c r="D67" s="424"/>
      <c r="E67" s="424"/>
      <c r="F67" s="148"/>
      <c r="G67" s="425" t="s">
        <v>83</v>
      </c>
      <c r="H67" s="424"/>
      <c r="I67" s="149">
        <f>I65+I60+I48</f>
        <v>44287.05</v>
      </c>
    </row>
    <row r="68" spans="1:12" x14ac:dyDescent="0.25">
      <c r="A68" s="423"/>
      <c r="B68" s="424"/>
      <c r="C68" s="424"/>
      <c r="D68" s="424"/>
      <c r="E68" s="424"/>
      <c r="F68" s="102"/>
      <c r="G68" s="150"/>
      <c r="H68" s="151"/>
      <c r="I68" s="152"/>
    </row>
    <row r="69" spans="1:12" ht="15.75" thickBot="1" x14ac:dyDescent="0.3">
      <c r="A69" s="423"/>
      <c r="B69" s="424"/>
      <c r="C69" s="424"/>
      <c r="D69" s="424"/>
      <c r="E69" s="424"/>
      <c r="F69" s="102"/>
      <c r="G69" s="373" t="s">
        <v>126</v>
      </c>
      <c r="H69" s="374"/>
      <c r="I69" s="161">
        <f>I67+I68</f>
        <v>44287.05</v>
      </c>
    </row>
    <row r="70" spans="1:12" ht="16.5" thickTop="1" thickBot="1" x14ac:dyDescent="0.3">
      <c r="A70" s="153"/>
      <c r="B70" s="154"/>
      <c r="C70" s="430"/>
      <c r="D70" s="431"/>
      <c r="E70" s="431"/>
      <c r="F70" s="431"/>
      <c r="G70" s="155"/>
      <c r="H70" s="155"/>
      <c r="I70" s="156"/>
    </row>
    <row r="72" spans="1:12" x14ac:dyDescent="0.25">
      <c r="A72" s="99"/>
      <c r="B72" s="99"/>
    </row>
  </sheetData>
  <mergeCells count="83">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 ref="C70:F70"/>
    <mergeCell ref="B64:D64"/>
    <mergeCell ref="E64:F64"/>
    <mergeCell ref="A65:H65"/>
    <mergeCell ref="A67:B67"/>
    <mergeCell ref="C67:E67"/>
    <mergeCell ref="G67:H67"/>
    <mergeCell ref="B51:D51"/>
    <mergeCell ref="E51:F51"/>
    <mergeCell ref="A69:B69"/>
    <mergeCell ref="C69:E69"/>
    <mergeCell ref="G69:H69"/>
    <mergeCell ref="B57:D57"/>
    <mergeCell ref="B58:D58"/>
    <mergeCell ref="B52:D52"/>
    <mergeCell ref="E52:F52"/>
    <mergeCell ref="B53:D53"/>
    <mergeCell ref="E53:F53"/>
    <mergeCell ref="B54:D54"/>
    <mergeCell ref="E54:F54"/>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29:F29"/>
    <mergeCell ref="B30:F30"/>
    <mergeCell ref="B31:F31"/>
    <mergeCell ref="A22:H22"/>
    <mergeCell ref="A23:I23"/>
    <mergeCell ref="B24:F24"/>
    <mergeCell ref="B25:F25"/>
    <mergeCell ref="B26:F26"/>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P148"/>
  <sheetViews>
    <sheetView topLeftCell="A111" zoomScaleNormal="100"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12.5703125" bestFit="1"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462</v>
      </c>
      <c r="I15" s="440"/>
    </row>
    <row r="16" spans="1:13" x14ac:dyDescent="0.25">
      <c r="A16" s="414" t="s">
        <v>463</v>
      </c>
      <c r="B16" s="415"/>
      <c r="C16" s="415"/>
      <c r="D16" s="415"/>
      <c r="E16" s="415"/>
      <c r="F16" s="415"/>
      <c r="G16" s="415"/>
      <c r="H16" s="415"/>
      <c r="I16" s="416"/>
    </row>
    <row r="17" spans="1:16" ht="15.75" thickBot="1" x14ac:dyDescent="0.3">
      <c r="A17" s="417" t="s">
        <v>54</v>
      </c>
      <c r="B17" s="418"/>
      <c r="C17" s="418"/>
      <c r="D17" s="418"/>
      <c r="E17" s="418"/>
      <c r="F17" s="418"/>
      <c r="G17" s="418"/>
      <c r="H17" s="418"/>
      <c r="I17" s="419"/>
    </row>
    <row r="18" spans="1:16" x14ac:dyDescent="0.25">
      <c r="A18" s="106" t="s">
        <v>55</v>
      </c>
      <c r="B18" s="435" t="s">
        <v>142</v>
      </c>
      <c r="C18" s="436"/>
      <c r="D18" s="437"/>
      <c r="E18" s="172"/>
      <c r="F18" s="172"/>
      <c r="G18" s="172" t="s">
        <v>59</v>
      </c>
      <c r="H18" s="172" t="s">
        <v>60</v>
      </c>
      <c r="I18" s="173" t="s">
        <v>61</v>
      </c>
    </row>
    <row r="19" spans="1:16" x14ac:dyDescent="0.25">
      <c r="A19" s="111">
        <v>1</v>
      </c>
      <c r="B19" s="388" t="s">
        <v>569</v>
      </c>
      <c r="C19" s="389"/>
      <c r="D19" s="390"/>
      <c r="E19" s="112"/>
      <c r="F19" s="113"/>
      <c r="G19" s="112"/>
      <c r="H19" s="114"/>
      <c r="I19" s="115"/>
    </row>
    <row r="20" spans="1:16" x14ac:dyDescent="0.25">
      <c r="A20" s="116"/>
      <c r="B20" s="481"/>
      <c r="C20" s="482"/>
      <c r="D20" s="483"/>
      <c r="E20" s="117"/>
      <c r="F20" s="102"/>
      <c r="G20" s="117"/>
      <c r="H20" s="118"/>
      <c r="I20" s="115"/>
    </row>
    <row r="21" spans="1:16" x14ac:dyDescent="0.25">
      <c r="A21" s="116"/>
      <c r="B21" s="411"/>
      <c r="C21" s="412"/>
      <c r="D21" s="413"/>
      <c r="E21" s="117"/>
      <c r="F21" s="102"/>
      <c r="G21" s="119"/>
      <c r="H21" s="120"/>
      <c r="I21" s="121"/>
      <c r="M21" s="257"/>
      <c r="N21" s="257"/>
      <c r="O21" s="257"/>
      <c r="P21" s="257"/>
    </row>
    <row r="22" spans="1:16" x14ac:dyDescent="0.25">
      <c r="A22" s="379" t="s">
        <v>62</v>
      </c>
      <c r="B22" s="375"/>
      <c r="C22" s="375"/>
      <c r="D22" s="375"/>
      <c r="E22" s="375"/>
      <c r="F22" s="375"/>
      <c r="G22" s="375"/>
      <c r="H22" s="376"/>
      <c r="I22" s="115"/>
      <c r="M22" s="257"/>
      <c r="N22" s="257"/>
      <c r="O22" s="257"/>
      <c r="P22" s="257"/>
    </row>
    <row r="23" spans="1:16" x14ac:dyDescent="0.25">
      <c r="A23" s="385" t="s">
        <v>63</v>
      </c>
      <c r="B23" s="386"/>
      <c r="C23" s="386"/>
      <c r="D23" s="386"/>
      <c r="E23" s="386"/>
      <c r="F23" s="386"/>
      <c r="G23" s="386"/>
      <c r="H23" s="386"/>
      <c r="I23" s="387"/>
      <c r="M23" s="257"/>
      <c r="N23" s="257"/>
      <c r="O23" s="257"/>
      <c r="P23" s="257"/>
    </row>
    <row r="24" spans="1:16" x14ac:dyDescent="0.25">
      <c r="A24" s="122" t="s">
        <v>64</v>
      </c>
      <c r="B24" s="383" t="s">
        <v>142</v>
      </c>
      <c r="C24" s="429"/>
      <c r="D24" s="429"/>
      <c r="E24" s="429"/>
      <c r="F24" s="384"/>
      <c r="G24" s="182" t="s">
        <v>59</v>
      </c>
      <c r="H24" s="138" t="s">
        <v>60</v>
      </c>
      <c r="I24" s="139" t="s">
        <v>61</v>
      </c>
      <c r="K24" s="144"/>
      <c r="M24" s="257"/>
      <c r="N24" s="257"/>
      <c r="O24" s="257"/>
      <c r="P24" s="257"/>
    </row>
    <row r="25" spans="1:16" x14ac:dyDescent="0.25">
      <c r="A25" s="127">
        <v>1</v>
      </c>
      <c r="B25" s="388" t="s">
        <v>464</v>
      </c>
      <c r="C25" s="389"/>
      <c r="D25" s="389"/>
      <c r="E25" s="389"/>
      <c r="F25" s="390"/>
      <c r="G25" s="197">
        <v>1</v>
      </c>
      <c r="H25" s="229">
        <v>445.26</v>
      </c>
      <c r="I25" s="131">
        <f>H25*G25</f>
        <v>445.26</v>
      </c>
      <c r="M25" s="257"/>
      <c r="N25" s="257"/>
      <c r="O25" s="257"/>
      <c r="P25" s="257"/>
    </row>
    <row r="26" spans="1:16" x14ac:dyDescent="0.25">
      <c r="A26" s="127">
        <v>2</v>
      </c>
      <c r="B26" s="391" t="s">
        <v>465</v>
      </c>
      <c r="C26" s="392"/>
      <c r="D26" s="392"/>
      <c r="E26" s="392"/>
      <c r="F26" s="393"/>
      <c r="G26" s="197">
        <v>10</v>
      </c>
      <c r="H26" s="230">
        <v>10.96</v>
      </c>
      <c r="I26" s="131">
        <f>H26*G26</f>
        <v>109.60000000000001</v>
      </c>
      <c r="M26" s="257"/>
      <c r="N26" s="257"/>
      <c r="O26" s="257"/>
      <c r="P26" s="257"/>
    </row>
    <row r="27" spans="1:16" x14ac:dyDescent="0.25">
      <c r="A27" s="127">
        <v>3</v>
      </c>
      <c r="B27" s="459" t="s">
        <v>554</v>
      </c>
      <c r="C27" s="460"/>
      <c r="D27" s="460"/>
      <c r="E27" s="460"/>
      <c r="F27" s="461"/>
      <c r="G27" s="254">
        <v>1</v>
      </c>
      <c r="H27" s="230">
        <v>5500</v>
      </c>
      <c r="I27" s="255">
        <f>H27*G27</f>
        <v>5500</v>
      </c>
      <c r="M27" s="257"/>
      <c r="N27" s="257"/>
      <c r="O27" s="257"/>
      <c r="P27" s="257"/>
    </row>
    <row r="28" spans="1:16" x14ac:dyDescent="0.25">
      <c r="A28" s="127">
        <v>4</v>
      </c>
      <c r="B28" s="391" t="s">
        <v>466</v>
      </c>
      <c r="C28" s="392"/>
      <c r="D28" s="392"/>
      <c r="E28" s="392"/>
      <c r="F28" s="393"/>
      <c r="G28" s="197">
        <v>1</v>
      </c>
      <c r="H28" s="230">
        <v>88.86</v>
      </c>
      <c r="I28" s="131">
        <f t="shared" ref="I28" si="0">H28*G28</f>
        <v>88.86</v>
      </c>
      <c r="M28" s="257"/>
      <c r="N28" s="257"/>
      <c r="O28" s="257"/>
      <c r="P28" s="257"/>
    </row>
    <row r="29" spans="1:16" x14ac:dyDescent="0.25">
      <c r="A29" s="127">
        <v>5</v>
      </c>
      <c r="B29" s="459" t="s">
        <v>491</v>
      </c>
      <c r="C29" s="460"/>
      <c r="D29" s="460"/>
      <c r="E29" s="460"/>
      <c r="F29" s="461"/>
      <c r="G29" s="197">
        <v>1</v>
      </c>
      <c r="H29" s="230">
        <v>8820</v>
      </c>
      <c r="I29" s="131">
        <f t="shared" ref="I29:I41" si="1">H29*G29</f>
        <v>8820</v>
      </c>
      <c r="M29" s="257"/>
      <c r="N29" s="257"/>
      <c r="O29" s="257"/>
      <c r="P29" s="257"/>
    </row>
    <row r="30" spans="1:16" x14ac:dyDescent="0.25">
      <c r="A30" s="127">
        <v>6</v>
      </c>
      <c r="B30" s="441" t="s">
        <v>467</v>
      </c>
      <c r="C30" s="442"/>
      <c r="D30" s="442"/>
      <c r="E30" s="442"/>
      <c r="F30" s="442"/>
      <c r="G30" s="197">
        <v>1</v>
      </c>
      <c r="H30" s="230">
        <v>38.72</v>
      </c>
      <c r="I30" s="131">
        <f t="shared" si="1"/>
        <v>38.72</v>
      </c>
      <c r="M30" s="257"/>
      <c r="N30" s="257"/>
      <c r="O30" s="257"/>
      <c r="P30" s="257"/>
    </row>
    <row r="31" spans="1:16" x14ac:dyDescent="0.25">
      <c r="A31" s="127">
        <v>7</v>
      </c>
      <c r="B31" s="441" t="s">
        <v>468</v>
      </c>
      <c r="C31" s="442"/>
      <c r="D31" s="442"/>
      <c r="E31" s="442"/>
      <c r="F31" s="442"/>
      <c r="G31" s="197">
        <v>1</v>
      </c>
      <c r="H31" s="230">
        <v>18.07</v>
      </c>
      <c r="I31" s="131">
        <f t="shared" si="1"/>
        <v>18.07</v>
      </c>
      <c r="M31" s="257"/>
      <c r="N31" s="257"/>
      <c r="O31" s="257"/>
      <c r="P31" s="257"/>
    </row>
    <row r="32" spans="1:16" x14ac:dyDescent="0.25">
      <c r="A32" s="127">
        <v>8</v>
      </c>
      <c r="B32" s="441" t="s">
        <v>469</v>
      </c>
      <c r="C32" s="442"/>
      <c r="D32" s="442"/>
      <c r="E32" s="442"/>
      <c r="F32" s="442"/>
      <c r="G32" s="197">
        <v>1</v>
      </c>
      <c r="H32" s="230">
        <v>113.34</v>
      </c>
      <c r="I32" s="131">
        <f t="shared" si="1"/>
        <v>113.34</v>
      </c>
      <c r="M32" s="257"/>
      <c r="N32" s="257"/>
      <c r="O32" s="257"/>
      <c r="P32" s="257"/>
    </row>
    <row r="33" spans="1:16" x14ac:dyDescent="0.25">
      <c r="A33" s="127">
        <v>9</v>
      </c>
      <c r="B33" s="441" t="s">
        <v>470</v>
      </c>
      <c r="C33" s="442"/>
      <c r="D33" s="442"/>
      <c r="E33" s="442"/>
      <c r="F33" s="442"/>
      <c r="G33" s="197">
        <v>1</v>
      </c>
      <c r="H33" s="230">
        <v>57.78</v>
      </c>
      <c r="I33" s="131">
        <f t="shared" si="1"/>
        <v>57.78</v>
      </c>
      <c r="M33" s="257"/>
      <c r="N33" s="257"/>
      <c r="O33" s="257"/>
      <c r="P33" s="257"/>
    </row>
    <row r="34" spans="1:16" x14ac:dyDescent="0.25">
      <c r="A34" s="127">
        <v>10</v>
      </c>
      <c r="B34" s="441" t="s">
        <v>471</v>
      </c>
      <c r="C34" s="442"/>
      <c r="D34" s="442"/>
      <c r="E34" s="442"/>
      <c r="F34" s="442"/>
      <c r="G34" s="197">
        <v>2</v>
      </c>
      <c r="H34" s="230">
        <v>8.6999999999999993</v>
      </c>
      <c r="I34" s="131">
        <f t="shared" si="1"/>
        <v>17.399999999999999</v>
      </c>
      <c r="M34" s="257"/>
      <c r="N34" s="257"/>
      <c r="O34" s="257"/>
      <c r="P34" s="257"/>
    </row>
    <row r="35" spans="1:16" x14ac:dyDescent="0.25">
      <c r="A35" s="127">
        <v>11</v>
      </c>
      <c r="B35" s="441" t="s">
        <v>472</v>
      </c>
      <c r="C35" s="442"/>
      <c r="D35" s="442"/>
      <c r="E35" s="442"/>
      <c r="F35" s="442"/>
      <c r="G35" s="197">
        <v>1</v>
      </c>
      <c r="H35" s="230">
        <v>182.61</v>
      </c>
      <c r="I35" s="131">
        <f t="shared" si="1"/>
        <v>182.61</v>
      </c>
      <c r="M35" s="257"/>
      <c r="N35" s="257"/>
      <c r="O35" s="257"/>
      <c r="P35" s="257"/>
    </row>
    <row r="36" spans="1:16" x14ac:dyDescent="0.25">
      <c r="A36" s="127">
        <v>12</v>
      </c>
      <c r="B36" s="441" t="s">
        <v>473</v>
      </c>
      <c r="C36" s="442"/>
      <c r="D36" s="442"/>
      <c r="E36" s="442"/>
      <c r="F36" s="442"/>
      <c r="G36" s="197">
        <v>2</v>
      </c>
      <c r="H36" s="230">
        <v>5.31</v>
      </c>
      <c r="I36" s="131">
        <f t="shared" si="1"/>
        <v>10.62</v>
      </c>
      <c r="M36" s="257"/>
      <c r="N36" s="257"/>
      <c r="O36" s="257"/>
      <c r="P36" s="257"/>
    </row>
    <row r="37" spans="1:16" x14ac:dyDescent="0.25">
      <c r="A37" s="127">
        <v>13</v>
      </c>
      <c r="B37" s="441" t="s">
        <v>474</v>
      </c>
      <c r="C37" s="442"/>
      <c r="D37" s="442"/>
      <c r="E37" s="442"/>
      <c r="F37" s="442"/>
      <c r="G37" s="197">
        <v>6</v>
      </c>
      <c r="H37" s="230">
        <v>8.14</v>
      </c>
      <c r="I37" s="131">
        <f t="shared" si="1"/>
        <v>48.84</v>
      </c>
      <c r="M37" s="257"/>
      <c r="N37" s="257"/>
      <c r="O37" s="257"/>
      <c r="P37" s="257"/>
    </row>
    <row r="38" spans="1:16" x14ac:dyDescent="0.25">
      <c r="A38" s="127">
        <v>14</v>
      </c>
      <c r="B38" s="441" t="s">
        <v>475</v>
      </c>
      <c r="C38" s="442"/>
      <c r="D38" s="442"/>
      <c r="E38" s="442"/>
      <c r="F38" s="442"/>
      <c r="G38" s="197">
        <v>5</v>
      </c>
      <c r="H38" s="230">
        <v>8.6999999999999993</v>
      </c>
      <c r="I38" s="131">
        <f t="shared" si="1"/>
        <v>43.5</v>
      </c>
      <c r="M38" s="257"/>
      <c r="N38" s="257"/>
      <c r="O38" s="257"/>
      <c r="P38" s="257"/>
    </row>
    <row r="39" spans="1:16" x14ac:dyDescent="0.25">
      <c r="A39" s="127">
        <v>15</v>
      </c>
      <c r="B39" s="441" t="s">
        <v>476</v>
      </c>
      <c r="C39" s="442"/>
      <c r="D39" s="442"/>
      <c r="E39" s="442"/>
      <c r="F39" s="442"/>
      <c r="G39" s="197">
        <v>1</v>
      </c>
      <c r="H39" s="230">
        <v>150</v>
      </c>
      <c r="I39" s="131">
        <f t="shared" si="1"/>
        <v>150</v>
      </c>
      <c r="M39" s="257"/>
      <c r="N39" s="257"/>
      <c r="O39" s="257"/>
      <c r="P39" s="257"/>
    </row>
    <row r="40" spans="1:16" x14ac:dyDescent="0.25">
      <c r="A40" s="127">
        <v>16</v>
      </c>
      <c r="B40" s="441" t="s">
        <v>477</v>
      </c>
      <c r="C40" s="442"/>
      <c r="D40" s="442"/>
      <c r="E40" s="442"/>
      <c r="F40" s="442"/>
      <c r="G40" s="197">
        <v>7</v>
      </c>
      <c r="H40" s="230">
        <v>719.55</v>
      </c>
      <c r="I40" s="131">
        <f t="shared" si="1"/>
        <v>5036.8499999999995</v>
      </c>
      <c r="M40" s="257"/>
      <c r="N40" s="257"/>
      <c r="O40" s="257"/>
      <c r="P40" s="257"/>
    </row>
    <row r="41" spans="1:16" x14ac:dyDescent="0.25">
      <c r="A41" s="127">
        <v>17</v>
      </c>
      <c r="B41" s="441" t="s">
        <v>478</v>
      </c>
      <c r="C41" s="442"/>
      <c r="D41" s="442"/>
      <c r="E41" s="442"/>
      <c r="F41" s="442"/>
      <c r="G41" s="197">
        <v>10</v>
      </c>
      <c r="H41" s="230">
        <v>100.6</v>
      </c>
      <c r="I41" s="131">
        <f t="shared" si="1"/>
        <v>1006</v>
      </c>
      <c r="M41" s="257"/>
      <c r="N41" s="257"/>
      <c r="O41" s="257"/>
      <c r="P41" s="257"/>
    </row>
    <row r="42" spans="1:16" x14ac:dyDescent="0.25">
      <c r="A42" s="127">
        <v>18</v>
      </c>
      <c r="B42" s="441" t="s">
        <v>479</v>
      </c>
      <c r="C42" s="442"/>
      <c r="D42" s="442"/>
      <c r="E42" s="442"/>
      <c r="F42" s="442"/>
      <c r="G42" s="197">
        <v>1</v>
      </c>
      <c r="H42" s="230">
        <v>216</v>
      </c>
      <c r="I42" s="131">
        <f t="shared" ref="I42:I73" si="2">H42*G42</f>
        <v>216</v>
      </c>
      <c r="M42" s="257"/>
      <c r="N42" s="257"/>
      <c r="O42" s="257"/>
      <c r="P42" s="257"/>
    </row>
    <row r="43" spans="1:16" x14ac:dyDescent="0.25">
      <c r="A43" s="127">
        <v>19</v>
      </c>
      <c r="B43" s="441" t="s">
        <v>480</v>
      </c>
      <c r="C43" s="442"/>
      <c r="D43" s="442"/>
      <c r="E43" s="442"/>
      <c r="F43" s="442"/>
      <c r="G43" s="197">
        <v>2</v>
      </c>
      <c r="H43" s="230">
        <v>85</v>
      </c>
      <c r="I43" s="131">
        <f t="shared" si="2"/>
        <v>170</v>
      </c>
      <c r="M43" s="257"/>
      <c r="N43" s="257"/>
      <c r="O43" s="257"/>
      <c r="P43" s="257"/>
    </row>
    <row r="44" spans="1:16" x14ac:dyDescent="0.25">
      <c r="A44" s="127">
        <v>20</v>
      </c>
      <c r="B44" s="441" t="s">
        <v>481</v>
      </c>
      <c r="C44" s="442"/>
      <c r="D44" s="442"/>
      <c r="E44" s="442"/>
      <c r="F44" s="442"/>
      <c r="G44" s="197">
        <v>1</v>
      </c>
      <c r="H44" s="230">
        <v>7.92</v>
      </c>
      <c r="I44" s="131">
        <f t="shared" si="2"/>
        <v>7.92</v>
      </c>
      <c r="M44" s="257"/>
      <c r="N44" s="257"/>
      <c r="O44" s="257"/>
      <c r="P44" s="257"/>
    </row>
    <row r="45" spans="1:16" x14ac:dyDescent="0.25">
      <c r="A45" s="127">
        <v>21</v>
      </c>
      <c r="B45" s="441" t="s">
        <v>482</v>
      </c>
      <c r="C45" s="442"/>
      <c r="D45" s="442"/>
      <c r="E45" s="442"/>
      <c r="F45" s="442"/>
      <c r="G45" s="197">
        <v>1</v>
      </c>
      <c r="H45" s="230">
        <v>1.69</v>
      </c>
      <c r="I45" s="131">
        <f t="shared" si="2"/>
        <v>1.69</v>
      </c>
      <c r="M45" s="257"/>
      <c r="N45" s="257"/>
      <c r="O45" s="257"/>
      <c r="P45" s="257"/>
    </row>
    <row r="46" spans="1:16" x14ac:dyDescent="0.25">
      <c r="A46" s="127">
        <v>22</v>
      </c>
      <c r="B46" s="441" t="s">
        <v>483</v>
      </c>
      <c r="C46" s="442"/>
      <c r="D46" s="442"/>
      <c r="E46" s="442"/>
      <c r="F46" s="442"/>
      <c r="G46" s="197">
        <v>20</v>
      </c>
      <c r="H46" s="230">
        <v>16.108000000000001</v>
      </c>
      <c r="I46" s="131">
        <f t="shared" si="2"/>
        <v>322.16000000000003</v>
      </c>
      <c r="M46" s="257"/>
      <c r="N46" s="257"/>
      <c r="O46" s="257"/>
      <c r="P46" s="257"/>
    </row>
    <row r="47" spans="1:16" x14ac:dyDescent="0.25">
      <c r="A47" s="127">
        <v>23</v>
      </c>
      <c r="B47" s="441" t="s">
        <v>484</v>
      </c>
      <c r="C47" s="442"/>
      <c r="D47" s="442"/>
      <c r="E47" s="442"/>
      <c r="F47" s="442"/>
      <c r="G47" s="197">
        <v>2</v>
      </c>
      <c r="H47" s="230">
        <v>1.9</v>
      </c>
      <c r="I47" s="131">
        <f t="shared" si="2"/>
        <v>3.8</v>
      </c>
      <c r="M47" s="257"/>
      <c r="N47" s="257"/>
      <c r="O47" s="257"/>
      <c r="P47" s="257"/>
    </row>
    <row r="48" spans="1:16" x14ac:dyDescent="0.25">
      <c r="A48" s="127">
        <v>24</v>
      </c>
      <c r="B48" s="441" t="s">
        <v>485</v>
      </c>
      <c r="C48" s="442"/>
      <c r="D48" s="442"/>
      <c r="E48" s="442"/>
      <c r="F48" s="442"/>
      <c r="G48" s="197">
        <v>1</v>
      </c>
      <c r="H48" s="230">
        <v>2016.63</v>
      </c>
      <c r="I48" s="131">
        <f t="shared" si="2"/>
        <v>2016.63</v>
      </c>
      <c r="M48" s="257"/>
      <c r="N48" s="257"/>
      <c r="O48" s="257"/>
      <c r="P48" s="257"/>
    </row>
    <row r="49" spans="1:16" x14ac:dyDescent="0.25">
      <c r="A49" s="127">
        <v>25</v>
      </c>
      <c r="B49" s="441" t="s">
        <v>486</v>
      </c>
      <c r="C49" s="442"/>
      <c r="D49" s="442"/>
      <c r="E49" s="442"/>
      <c r="F49" s="442"/>
      <c r="G49" s="197">
        <v>10</v>
      </c>
      <c r="H49" s="230">
        <v>4.0357000000000003</v>
      </c>
      <c r="I49" s="131">
        <f t="shared" si="2"/>
        <v>40.356999999999999</v>
      </c>
      <c r="M49" s="257"/>
      <c r="N49" s="257"/>
      <c r="O49" s="257"/>
      <c r="P49" s="257"/>
    </row>
    <row r="50" spans="1:16" x14ac:dyDescent="0.25">
      <c r="A50" s="127">
        <v>26</v>
      </c>
      <c r="B50" s="441" t="s">
        <v>487</v>
      </c>
      <c r="C50" s="442"/>
      <c r="D50" s="442"/>
      <c r="E50" s="442"/>
      <c r="F50" s="442"/>
      <c r="G50" s="197">
        <v>1</v>
      </c>
      <c r="H50" s="230">
        <v>2395</v>
      </c>
      <c r="I50" s="131">
        <f t="shared" si="2"/>
        <v>2395</v>
      </c>
      <c r="M50" s="257"/>
      <c r="N50" s="257"/>
      <c r="O50" s="257"/>
      <c r="P50" s="257"/>
    </row>
    <row r="51" spans="1:16" x14ac:dyDescent="0.25">
      <c r="A51" s="127">
        <v>27</v>
      </c>
      <c r="B51" s="441" t="s">
        <v>488</v>
      </c>
      <c r="C51" s="442"/>
      <c r="D51" s="442"/>
      <c r="E51" s="442"/>
      <c r="F51" s="442"/>
      <c r="G51" s="197">
        <v>1</v>
      </c>
      <c r="H51" s="230">
        <v>27643</v>
      </c>
      <c r="I51" s="131">
        <f t="shared" si="2"/>
        <v>27643</v>
      </c>
      <c r="M51" s="257"/>
      <c r="N51" s="257"/>
      <c r="O51" s="257"/>
      <c r="P51" s="257"/>
    </row>
    <row r="52" spans="1:16" x14ac:dyDescent="0.25">
      <c r="A52" s="127">
        <v>28</v>
      </c>
      <c r="B52" s="441" t="s">
        <v>489</v>
      </c>
      <c r="C52" s="442"/>
      <c r="D52" s="442"/>
      <c r="E52" s="442"/>
      <c r="F52" s="442"/>
      <c r="G52" s="197">
        <v>2</v>
      </c>
      <c r="H52" s="230">
        <v>1538.26</v>
      </c>
      <c r="I52" s="131">
        <f t="shared" si="2"/>
        <v>3076.52</v>
      </c>
      <c r="M52" s="257"/>
      <c r="N52" s="257"/>
      <c r="O52" s="257"/>
      <c r="P52" s="257"/>
    </row>
    <row r="53" spans="1:16" x14ac:dyDescent="0.25">
      <c r="A53" s="127">
        <v>29</v>
      </c>
      <c r="B53" s="441" t="s">
        <v>490</v>
      </c>
      <c r="C53" s="442"/>
      <c r="D53" s="442"/>
      <c r="E53" s="442"/>
      <c r="F53" s="442"/>
      <c r="G53" s="197">
        <v>5</v>
      </c>
      <c r="H53" s="230">
        <v>339.12</v>
      </c>
      <c r="I53" s="131">
        <f t="shared" si="2"/>
        <v>1695.6</v>
      </c>
      <c r="M53" s="257"/>
      <c r="N53" s="257"/>
      <c r="O53" s="257"/>
      <c r="P53" s="257"/>
    </row>
    <row r="54" spans="1:16" x14ac:dyDescent="0.25">
      <c r="A54" s="127">
        <v>30</v>
      </c>
      <c r="B54" s="459" t="s">
        <v>568</v>
      </c>
      <c r="C54" s="460"/>
      <c r="D54" s="460"/>
      <c r="E54" s="460"/>
      <c r="F54" s="461"/>
      <c r="G54" s="197">
        <v>1</v>
      </c>
      <c r="H54" s="230">
        <v>1284.4000000000001</v>
      </c>
      <c r="I54" s="131">
        <f t="shared" si="2"/>
        <v>1284.4000000000001</v>
      </c>
      <c r="M54" s="257"/>
      <c r="N54" s="257"/>
      <c r="O54" s="257"/>
      <c r="P54" s="257"/>
    </row>
    <row r="55" spans="1:16" x14ac:dyDescent="0.25">
      <c r="A55" s="127">
        <v>31</v>
      </c>
      <c r="B55" s="441" t="s">
        <v>492</v>
      </c>
      <c r="C55" s="442"/>
      <c r="D55" s="442"/>
      <c r="E55" s="442"/>
      <c r="F55" s="442"/>
      <c r="G55" s="197">
        <v>1</v>
      </c>
      <c r="H55" s="230">
        <v>188.7</v>
      </c>
      <c r="I55" s="131">
        <f t="shared" si="2"/>
        <v>188.7</v>
      </c>
    </row>
    <row r="56" spans="1:16" x14ac:dyDescent="0.25">
      <c r="A56" s="127">
        <v>32</v>
      </c>
      <c r="B56" s="441" t="s">
        <v>493</v>
      </c>
      <c r="C56" s="442"/>
      <c r="D56" s="442"/>
      <c r="E56" s="442"/>
      <c r="F56" s="442"/>
      <c r="G56" s="197">
        <v>3</v>
      </c>
      <c r="H56" s="230">
        <v>8.93</v>
      </c>
      <c r="I56" s="131">
        <f t="shared" si="2"/>
        <v>26.79</v>
      </c>
    </row>
    <row r="57" spans="1:16" x14ac:dyDescent="0.25">
      <c r="A57" s="127">
        <v>33</v>
      </c>
      <c r="B57" s="441" t="s">
        <v>494</v>
      </c>
      <c r="C57" s="442"/>
      <c r="D57" s="442"/>
      <c r="E57" s="442"/>
      <c r="F57" s="442"/>
      <c r="G57" s="197">
        <v>1</v>
      </c>
      <c r="H57" s="230">
        <v>44.94</v>
      </c>
      <c r="I57" s="131">
        <f t="shared" si="2"/>
        <v>44.94</v>
      </c>
    </row>
    <row r="58" spans="1:16" x14ac:dyDescent="0.25">
      <c r="A58" s="127">
        <v>34</v>
      </c>
      <c r="B58" s="441" t="s">
        <v>495</v>
      </c>
      <c r="C58" s="442"/>
      <c r="D58" s="442"/>
      <c r="E58" s="442"/>
      <c r="F58" s="442"/>
      <c r="G58" s="197">
        <v>1</v>
      </c>
      <c r="H58" s="230">
        <v>770</v>
      </c>
      <c r="I58" s="131">
        <f t="shared" si="2"/>
        <v>770</v>
      </c>
    </row>
    <row r="59" spans="1:16" x14ac:dyDescent="0.25">
      <c r="A59" s="127">
        <v>35</v>
      </c>
      <c r="B59" s="441" t="s">
        <v>496</v>
      </c>
      <c r="C59" s="442"/>
      <c r="D59" s="442"/>
      <c r="E59" s="442"/>
      <c r="F59" s="442"/>
      <c r="G59" s="197">
        <v>1</v>
      </c>
      <c r="H59" s="230">
        <v>195.7</v>
      </c>
      <c r="I59" s="131">
        <f t="shared" si="2"/>
        <v>195.7</v>
      </c>
    </row>
    <row r="60" spans="1:16" x14ac:dyDescent="0.25">
      <c r="A60" s="127">
        <v>36</v>
      </c>
      <c r="B60" s="441" t="s">
        <v>497</v>
      </c>
      <c r="C60" s="442"/>
      <c r="D60" s="442"/>
      <c r="E60" s="442"/>
      <c r="F60" s="442"/>
      <c r="G60" s="197">
        <v>6</v>
      </c>
      <c r="H60" s="230">
        <v>187.27</v>
      </c>
      <c r="I60" s="131">
        <f t="shared" si="2"/>
        <v>1123.6200000000001</v>
      </c>
    </row>
    <row r="61" spans="1:16" x14ac:dyDescent="0.25">
      <c r="A61" s="127">
        <v>37</v>
      </c>
      <c r="B61" s="441" t="s">
        <v>498</v>
      </c>
      <c r="C61" s="442"/>
      <c r="D61" s="442"/>
      <c r="E61" s="442"/>
      <c r="F61" s="442"/>
      <c r="G61" s="197">
        <v>1</v>
      </c>
      <c r="H61" s="230">
        <v>187.27</v>
      </c>
      <c r="I61" s="131">
        <f t="shared" si="2"/>
        <v>187.27</v>
      </c>
    </row>
    <row r="62" spans="1:16" x14ac:dyDescent="0.25">
      <c r="A62" s="127">
        <v>38</v>
      </c>
      <c r="B62" s="441" t="s">
        <v>499</v>
      </c>
      <c r="C62" s="442"/>
      <c r="D62" s="442"/>
      <c r="E62" s="442"/>
      <c r="F62" s="442"/>
      <c r="G62" s="197">
        <v>1</v>
      </c>
      <c r="H62" s="230">
        <v>12880</v>
      </c>
      <c r="I62" s="131">
        <f t="shared" si="2"/>
        <v>12880</v>
      </c>
    </row>
    <row r="63" spans="1:16" x14ac:dyDescent="0.25">
      <c r="A63" s="127">
        <v>39</v>
      </c>
      <c r="B63" s="441" t="s">
        <v>500</v>
      </c>
      <c r="C63" s="442"/>
      <c r="D63" s="442"/>
      <c r="E63" s="442"/>
      <c r="F63" s="442"/>
      <c r="G63" s="197">
        <v>3</v>
      </c>
      <c r="H63" s="230">
        <v>418</v>
      </c>
      <c r="I63" s="131">
        <f t="shared" si="2"/>
        <v>1254</v>
      </c>
    </row>
    <row r="64" spans="1:16" x14ac:dyDescent="0.25">
      <c r="A64" s="127">
        <v>40</v>
      </c>
      <c r="B64" s="441" t="s">
        <v>501</v>
      </c>
      <c r="C64" s="442"/>
      <c r="D64" s="442"/>
      <c r="E64" s="442"/>
      <c r="F64" s="442"/>
      <c r="G64" s="197">
        <v>1</v>
      </c>
      <c r="H64" s="230">
        <v>871</v>
      </c>
      <c r="I64" s="131">
        <f t="shared" si="2"/>
        <v>871</v>
      </c>
    </row>
    <row r="65" spans="1:13" x14ac:dyDescent="0.25">
      <c r="A65" s="127">
        <v>41</v>
      </c>
      <c r="B65" s="441" t="s">
        <v>502</v>
      </c>
      <c r="C65" s="442"/>
      <c r="D65" s="442"/>
      <c r="E65" s="442"/>
      <c r="F65" s="442"/>
      <c r="G65" s="197">
        <v>1</v>
      </c>
      <c r="H65" s="230">
        <v>9075</v>
      </c>
      <c r="I65" s="131">
        <f t="shared" si="2"/>
        <v>9075</v>
      </c>
    </row>
    <row r="66" spans="1:13" x14ac:dyDescent="0.25">
      <c r="A66" s="127">
        <v>42</v>
      </c>
      <c r="B66" s="441" t="s">
        <v>503</v>
      </c>
      <c r="C66" s="442"/>
      <c r="D66" s="442"/>
      <c r="E66" s="442"/>
      <c r="F66" s="442"/>
      <c r="G66" s="197">
        <v>1</v>
      </c>
      <c r="H66" s="230">
        <v>1826</v>
      </c>
      <c r="I66" s="131">
        <f t="shared" si="2"/>
        <v>1826</v>
      </c>
      <c r="M66" s="256"/>
    </row>
    <row r="67" spans="1:13" x14ac:dyDescent="0.25">
      <c r="A67" s="127">
        <v>43</v>
      </c>
      <c r="B67" s="441" t="s">
        <v>504</v>
      </c>
      <c r="C67" s="442"/>
      <c r="D67" s="442"/>
      <c r="E67" s="442"/>
      <c r="F67" s="442"/>
      <c r="G67" s="197">
        <v>1</v>
      </c>
      <c r="H67" s="230">
        <v>1164</v>
      </c>
      <c r="I67" s="131">
        <f t="shared" si="2"/>
        <v>1164</v>
      </c>
    </row>
    <row r="68" spans="1:13" x14ac:dyDescent="0.25">
      <c r="A68" s="127">
        <v>44</v>
      </c>
      <c r="B68" s="441" t="s">
        <v>506</v>
      </c>
      <c r="C68" s="442"/>
      <c r="D68" s="442"/>
      <c r="E68" s="442"/>
      <c r="F68" s="442"/>
      <c r="G68" s="197">
        <v>4</v>
      </c>
      <c r="H68" s="230">
        <v>81.27</v>
      </c>
      <c r="I68" s="131">
        <f t="shared" si="2"/>
        <v>325.08</v>
      </c>
    </row>
    <row r="69" spans="1:13" x14ac:dyDescent="0.25">
      <c r="A69" s="127">
        <v>45</v>
      </c>
      <c r="B69" s="441" t="s">
        <v>505</v>
      </c>
      <c r="C69" s="442"/>
      <c r="D69" s="442"/>
      <c r="E69" s="442"/>
      <c r="F69" s="442"/>
      <c r="G69" s="197">
        <v>4</v>
      </c>
      <c r="H69" s="230">
        <v>9</v>
      </c>
      <c r="I69" s="131">
        <f t="shared" si="2"/>
        <v>36</v>
      </c>
    </row>
    <row r="70" spans="1:13" x14ac:dyDescent="0.25">
      <c r="A70" s="127">
        <v>46</v>
      </c>
      <c r="B70" s="441" t="s">
        <v>507</v>
      </c>
      <c r="C70" s="442"/>
      <c r="D70" s="442"/>
      <c r="E70" s="442"/>
      <c r="F70" s="442"/>
      <c r="G70" s="197">
        <v>16</v>
      </c>
      <c r="H70" s="230">
        <v>6.9901</v>
      </c>
      <c r="I70" s="131">
        <f t="shared" si="2"/>
        <v>111.8416</v>
      </c>
    </row>
    <row r="71" spans="1:13" x14ac:dyDescent="0.25">
      <c r="A71" s="127">
        <v>47</v>
      </c>
      <c r="B71" s="441" t="s">
        <v>508</v>
      </c>
      <c r="C71" s="442"/>
      <c r="D71" s="442"/>
      <c r="E71" s="442"/>
      <c r="F71" s="442"/>
      <c r="G71" s="197">
        <v>25</v>
      </c>
      <c r="H71" s="230">
        <v>28.9634</v>
      </c>
      <c r="I71" s="131">
        <f t="shared" si="2"/>
        <v>724.08500000000004</v>
      </c>
    </row>
    <row r="72" spans="1:13" x14ac:dyDescent="0.25">
      <c r="A72" s="127">
        <v>48</v>
      </c>
      <c r="B72" s="441" t="s">
        <v>509</v>
      </c>
      <c r="C72" s="442"/>
      <c r="D72" s="442"/>
      <c r="E72" s="442"/>
      <c r="F72" s="442"/>
      <c r="G72" s="197">
        <v>1</v>
      </c>
      <c r="H72" s="230">
        <v>22.45</v>
      </c>
      <c r="I72" s="131">
        <f t="shared" si="2"/>
        <v>22.45</v>
      </c>
    </row>
    <row r="73" spans="1:13" x14ac:dyDescent="0.25">
      <c r="A73" s="127">
        <v>49</v>
      </c>
      <c r="B73" s="441" t="s">
        <v>510</v>
      </c>
      <c r="C73" s="442"/>
      <c r="D73" s="442"/>
      <c r="E73" s="442"/>
      <c r="F73" s="442"/>
      <c r="G73" s="197">
        <v>1</v>
      </c>
      <c r="H73" s="230">
        <v>9.33</v>
      </c>
      <c r="I73" s="131">
        <f t="shared" si="2"/>
        <v>9.33</v>
      </c>
    </row>
    <row r="74" spans="1:13" x14ac:dyDescent="0.25">
      <c r="A74" s="127">
        <v>50</v>
      </c>
      <c r="B74" s="441" t="s">
        <v>511</v>
      </c>
      <c r="C74" s="442"/>
      <c r="D74" s="442"/>
      <c r="E74" s="442"/>
      <c r="F74" s="442"/>
      <c r="G74" s="197">
        <v>1</v>
      </c>
      <c r="H74" s="230">
        <v>12.2</v>
      </c>
      <c r="I74" s="131">
        <f t="shared" ref="I74:I120" si="3">H74*G74</f>
        <v>12.2</v>
      </c>
    </row>
    <row r="75" spans="1:13" x14ac:dyDescent="0.25">
      <c r="A75" s="127">
        <v>51</v>
      </c>
      <c r="B75" s="441" t="s">
        <v>512</v>
      </c>
      <c r="C75" s="442"/>
      <c r="D75" s="442"/>
      <c r="E75" s="442"/>
      <c r="F75" s="442"/>
      <c r="G75" s="197">
        <v>1</v>
      </c>
      <c r="H75" s="230">
        <v>13.35</v>
      </c>
      <c r="I75" s="131">
        <f t="shared" ref="I75:I114" si="4">H75*G75</f>
        <v>13.35</v>
      </c>
    </row>
    <row r="76" spans="1:13" x14ac:dyDescent="0.25">
      <c r="A76" s="127">
        <v>52</v>
      </c>
      <c r="B76" s="441" t="s">
        <v>513</v>
      </c>
      <c r="C76" s="442"/>
      <c r="D76" s="442"/>
      <c r="E76" s="442"/>
      <c r="F76" s="442"/>
      <c r="G76" s="197">
        <v>12</v>
      </c>
      <c r="H76" s="230">
        <v>4.28</v>
      </c>
      <c r="I76" s="131">
        <f t="shared" si="4"/>
        <v>51.36</v>
      </c>
    </row>
    <row r="77" spans="1:13" x14ac:dyDescent="0.25">
      <c r="A77" s="127">
        <v>53</v>
      </c>
      <c r="B77" s="441" t="s">
        <v>514</v>
      </c>
      <c r="C77" s="442"/>
      <c r="D77" s="442"/>
      <c r="E77" s="442"/>
      <c r="F77" s="442"/>
      <c r="G77" s="197">
        <v>1</v>
      </c>
      <c r="H77" s="230">
        <v>43.07</v>
      </c>
      <c r="I77" s="131">
        <f t="shared" si="4"/>
        <v>43.07</v>
      </c>
    </row>
    <row r="78" spans="1:13" x14ac:dyDescent="0.25">
      <c r="A78" s="127">
        <v>54</v>
      </c>
      <c r="B78" s="441" t="s">
        <v>515</v>
      </c>
      <c r="C78" s="442"/>
      <c r="D78" s="442"/>
      <c r="E78" s="442"/>
      <c r="F78" s="442"/>
      <c r="G78" s="197">
        <v>20</v>
      </c>
      <c r="H78" s="230">
        <v>0.71</v>
      </c>
      <c r="I78" s="131">
        <f t="shared" si="4"/>
        <v>14.2</v>
      </c>
    </row>
    <row r="79" spans="1:13" x14ac:dyDescent="0.25">
      <c r="A79" s="127">
        <v>55</v>
      </c>
      <c r="B79" s="441" t="s">
        <v>516</v>
      </c>
      <c r="C79" s="442"/>
      <c r="D79" s="442"/>
      <c r="E79" s="442"/>
      <c r="F79" s="442"/>
      <c r="G79" s="197">
        <v>8</v>
      </c>
      <c r="H79" s="230">
        <v>0.8</v>
      </c>
      <c r="I79" s="131">
        <f t="shared" si="4"/>
        <v>6.4</v>
      </c>
    </row>
    <row r="80" spans="1:13" x14ac:dyDescent="0.25">
      <c r="A80" s="127">
        <v>56</v>
      </c>
      <c r="B80" s="441" t="s">
        <v>517</v>
      </c>
      <c r="C80" s="442"/>
      <c r="D80" s="442"/>
      <c r="E80" s="442"/>
      <c r="F80" s="442"/>
      <c r="G80" s="197">
        <v>1</v>
      </c>
      <c r="H80" s="230">
        <v>217.49</v>
      </c>
      <c r="I80" s="131">
        <f t="shared" si="4"/>
        <v>217.49</v>
      </c>
    </row>
    <row r="81" spans="1:9" x14ac:dyDescent="0.25">
      <c r="A81" s="127">
        <v>57</v>
      </c>
      <c r="B81" s="441" t="s">
        <v>518</v>
      </c>
      <c r="C81" s="442"/>
      <c r="D81" s="442"/>
      <c r="E81" s="442"/>
      <c r="F81" s="442"/>
      <c r="G81" s="197">
        <v>1</v>
      </c>
      <c r="H81" s="230">
        <v>38</v>
      </c>
      <c r="I81" s="131">
        <f t="shared" si="4"/>
        <v>38</v>
      </c>
    </row>
    <row r="82" spans="1:9" x14ac:dyDescent="0.25">
      <c r="A82" s="127">
        <v>58</v>
      </c>
      <c r="B82" s="441" t="s">
        <v>519</v>
      </c>
      <c r="C82" s="442"/>
      <c r="D82" s="442"/>
      <c r="E82" s="442"/>
      <c r="F82" s="442"/>
      <c r="G82" s="197">
        <v>1</v>
      </c>
      <c r="H82" s="230">
        <v>300</v>
      </c>
      <c r="I82" s="131">
        <f t="shared" si="4"/>
        <v>300</v>
      </c>
    </row>
    <row r="83" spans="1:9" x14ac:dyDescent="0.25">
      <c r="A83" s="127">
        <v>59</v>
      </c>
      <c r="B83" s="441" t="s">
        <v>520</v>
      </c>
      <c r="C83" s="442"/>
      <c r="D83" s="442"/>
      <c r="E83" s="442"/>
      <c r="F83" s="442"/>
      <c r="G83" s="197">
        <v>4</v>
      </c>
      <c r="H83" s="230">
        <v>80</v>
      </c>
      <c r="I83" s="131">
        <f t="shared" si="4"/>
        <v>320</v>
      </c>
    </row>
    <row r="84" spans="1:9" x14ac:dyDescent="0.25">
      <c r="A84" s="127">
        <v>60</v>
      </c>
      <c r="B84" s="441" t="s">
        <v>487</v>
      </c>
      <c r="C84" s="442"/>
      <c r="D84" s="442"/>
      <c r="E84" s="442"/>
      <c r="F84" s="442"/>
      <c r="G84" s="197">
        <v>1</v>
      </c>
      <c r="H84" s="230">
        <v>841</v>
      </c>
      <c r="I84" s="131">
        <f t="shared" si="4"/>
        <v>841</v>
      </c>
    </row>
    <row r="85" spans="1:9" x14ac:dyDescent="0.25">
      <c r="A85" s="127">
        <v>61</v>
      </c>
      <c r="B85" s="441" t="s">
        <v>521</v>
      </c>
      <c r="C85" s="442"/>
      <c r="D85" s="442"/>
      <c r="E85" s="442"/>
      <c r="F85" s="442"/>
      <c r="G85" s="197">
        <v>50</v>
      </c>
      <c r="H85" s="230">
        <v>278</v>
      </c>
      <c r="I85" s="131">
        <f t="shared" si="4"/>
        <v>13900</v>
      </c>
    </row>
    <row r="86" spans="1:9" x14ac:dyDescent="0.25">
      <c r="A86" s="127">
        <v>62</v>
      </c>
      <c r="B86" s="441" t="s">
        <v>523</v>
      </c>
      <c r="C86" s="442"/>
      <c r="D86" s="442"/>
      <c r="E86" s="442"/>
      <c r="F86" s="442"/>
      <c r="G86" s="197">
        <v>9</v>
      </c>
      <c r="H86" s="230">
        <v>302.44</v>
      </c>
      <c r="I86" s="131">
        <f t="shared" si="4"/>
        <v>2721.96</v>
      </c>
    </row>
    <row r="87" spans="1:9" x14ac:dyDescent="0.25">
      <c r="A87" s="127">
        <v>63</v>
      </c>
      <c r="B87" s="441" t="s">
        <v>522</v>
      </c>
      <c r="C87" s="442"/>
      <c r="D87" s="442"/>
      <c r="E87" s="442"/>
      <c r="F87" s="442"/>
      <c r="G87" s="197">
        <v>2</v>
      </c>
      <c r="H87" s="230">
        <v>140</v>
      </c>
      <c r="I87" s="131">
        <f t="shared" si="4"/>
        <v>280</v>
      </c>
    </row>
    <row r="88" spans="1:9" x14ac:dyDescent="0.25">
      <c r="A88" s="127">
        <v>64</v>
      </c>
      <c r="B88" s="441" t="s">
        <v>524</v>
      </c>
      <c r="C88" s="442"/>
      <c r="D88" s="442"/>
      <c r="E88" s="442"/>
      <c r="F88" s="442"/>
      <c r="G88" s="197">
        <v>4</v>
      </c>
      <c r="H88" s="230">
        <v>9.8000000000000007</v>
      </c>
      <c r="I88" s="131">
        <f t="shared" si="4"/>
        <v>39.200000000000003</v>
      </c>
    </row>
    <row r="89" spans="1:9" x14ac:dyDescent="0.25">
      <c r="A89" s="127">
        <v>65</v>
      </c>
      <c r="B89" s="441" t="s">
        <v>525</v>
      </c>
      <c r="C89" s="442"/>
      <c r="D89" s="442"/>
      <c r="E89" s="442"/>
      <c r="F89" s="442"/>
      <c r="G89" s="197">
        <v>19</v>
      </c>
      <c r="H89" s="230">
        <v>0.69</v>
      </c>
      <c r="I89" s="131">
        <f t="shared" si="4"/>
        <v>13.11</v>
      </c>
    </row>
    <row r="90" spans="1:9" x14ac:dyDescent="0.25">
      <c r="A90" s="127">
        <v>66</v>
      </c>
      <c r="B90" s="441" t="s">
        <v>526</v>
      </c>
      <c r="C90" s="442"/>
      <c r="D90" s="442"/>
      <c r="E90" s="442"/>
      <c r="F90" s="442"/>
      <c r="G90" s="197">
        <v>4</v>
      </c>
      <c r="H90" s="230">
        <v>110</v>
      </c>
      <c r="I90" s="131">
        <f t="shared" si="4"/>
        <v>440</v>
      </c>
    </row>
    <row r="91" spans="1:9" x14ac:dyDescent="0.25">
      <c r="A91" s="127">
        <v>67</v>
      </c>
      <c r="B91" s="441" t="s">
        <v>415</v>
      </c>
      <c r="C91" s="442"/>
      <c r="D91" s="442"/>
      <c r="E91" s="442"/>
      <c r="F91" s="442"/>
      <c r="G91" s="197">
        <v>1</v>
      </c>
      <c r="H91" s="230">
        <v>91.99</v>
      </c>
      <c r="I91" s="131">
        <f t="shared" si="4"/>
        <v>91.99</v>
      </c>
    </row>
    <row r="92" spans="1:9" x14ac:dyDescent="0.25">
      <c r="A92" s="127">
        <v>68</v>
      </c>
      <c r="B92" s="441" t="s">
        <v>527</v>
      </c>
      <c r="C92" s="442"/>
      <c r="D92" s="442"/>
      <c r="E92" s="442"/>
      <c r="F92" s="442"/>
      <c r="G92" s="197">
        <v>1</v>
      </c>
      <c r="H92" s="230">
        <v>170.75</v>
      </c>
      <c r="I92" s="131">
        <f t="shared" si="4"/>
        <v>170.75</v>
      </c>
    </row>
    <row r="93" spans="1:9" x14ac:dyDescent="0.25">
      <c r="A93" s="127">
        <v>69</v>
      </c>
      <c r="B93" s="441" t="s">
        <v>528</v>
      </c>
      <c r="C93" s="442"/>
      <c r="D93" s="442"/>
      <c r="E93" s="442"/>
      <c r="F93" s="442"/>
      <c r="G93" s="197">
        <v>1</v>
      </c>
      <c r="H93" s="230">
        <v>306.89999999999998</v>
      </c>
      <c r="I93" s="131">
        <f t="shared" si="4"/>
        <v>306.89999999999998</v>
      </c>
    </row>
    <row r="94" spans="1:9" x14ac:dyDescent="0.25">
      <c r="A94" s="127">
        <v>70</v>
      </c>
      <c r="B94" s="441" t="s">
        <v>529</v>
      </c>
      <c r="C94" s="442"/>
      <c r="D94" s="442"/>
      <c r="E94" s="442"/>
      <c r="F94" s="442"/>
      <c r="G94" s="197">
        <v>10</v>
      </c>
      <c r="H94" s="230">
        <v>12.84</v>
      </c>
      <c r="I94" s="131">
        <f t="shared" si="4"/>
        <v>128.4</v>
      </c>
    </row>
    <row r="95" spans="1:9" x14ac:dyDescent="0.25">
      <c r="A95" s="127">
        <v>71</v>
      </c>
      <c r="B95" s="441" t="s">
        <v>530</v>
      </c>
      <c r="C95" s="442"/>
      <c r="D95" s="442"/>
      <c r="E95" s="442"/>
      <c r="F95" s="442"/>
      <c r="G95" s="197">
        <v>10</v>
      </c>
      <c r="H95" s="230">
        <v>14.06</v>
      </c>
      <c r="I95" s="131">
        <f t="shared" si="4"/>
        <v>140.6</v>
      </c>
    </row>
    <row r="96" spans="1:9" x14ac:dyDescent="0.25">
      <c r="A96" s="127">
        <v>72</v>
      </c>
      <c r="B96" s="441" t="s">
        <v>531</v>
      </c>
      <c r="C96" s="442"/>
      <c r="D96" s="442"/>
      <c r="E96" s="442"/>
      <c r="F96" s="442"/>
      <c r="G96" s="197">
        <v>10</v>
      </c>
      <c r="H96" s="230">
        <v>119.58</v>
      </c>
      <c r="I96" s="131">
        <f t="shared" si="4"/>
        <v>1195.8</v>
      </c>
    </row>
    <row r="97" spans="1:9" x14ac:dyDescent="0.25">
      <c r="A97" s="127">
        <v>73</v>
      </c>
      <c r="B97" s="441" t="s">
        <v>532</v>
      </c>
      <c r="C97" s="442"/>
      <c r="D97" s="442"/>
      <c r="E97" s="442"/>
      <c r="F97" s="442"/>
      <c r="G97" s="197">
        <v>1</v>
      </c>
      <c r="H97" s="230">
        <v>7200</v>
      </c>
      <c r="I97" s="131">
        <f t="shared" si="4"/>
        <v>7200</v>
      </c>
    </row>
    <row r="98" spans="1:9" x14ac:dyDescent="0.25">
      <c r="A98" s="127">
        <v>74</v>
      </c>
      <c r="B98" s="441" t="s">
        <v>533</v>
      </c>
      <c r="C98" s="442"/>
      <c r="D98" s="442"/>
      <c r="E98" s="442"/>
      <c r="F98" s="442"/>
      <c r="G98" s="197">
        <v>3</v>
      </c>
      <c r="H98" s="230">
        <v>7.65</v>
      </c>
      <c r="I98" s="131">
        <f t="shared" si="4"/>
        <v>22.950000000000003</v>
      </c>
    </row>
    <row r="99" spans="1:9" x14ac:dyDescent="0.25">
      <c r="A99" s="127">
        <v>75</v>
      </c>
      <c r="B99" s="441" t="s">
        <v>534</v>
      </c>
      <c r="C99" s="442"/>
      <c r="D99" s="442"/>
      <c r="E99" s="442"/>
      <c r="F99" s="442"/>
      <c r="G99" s="197">
        <v>1</v>
      </c>
      <c r="H99" s="230">
        <v>14.83</v>
      </c>
      <c r="I99" s="131">
        <f t="shared" si="4"/>
        <v>14.83</v>
      </c>
    </row>
    <row r="100" spans="1:9" x14ac:dyDescent="0.25">
      <c r="A100" s="127">
        <v>76</v>
      </c>
      <c r="B100" s="441" t="s">
        <v>535</v>
      </c>
      <c r="C100" s="442"/>
      <c r="D100" s="442"/>
      <c r="E100" s="442"/>
      <c r="F100" s="442"/>
      <c r="G100" s="197">
        <v>1</v>
      </c>
      <c r="H100" s="230">
        <v>341.44</v>
      </c>
      <c r="I100" s="131">
        <f t="shared" si="4"/>
        <v>341.44</v>
      </c>
    </row>
    <row r="101" spans="1:9" x14ac:dyDescent="0.25">
      <c r="A101" s="127">
        <v>77</v>
      </c>
      <c r="B101" s="441" t="s">
        <v>536</v>
      </c>
      <c r="C101" s="442"/>
      <c r="D101" s="442"/>
      <c r="E101" s="442"/>
      <c r="F101" s="442"/>
      <c r="G101" s="197">
        <v>1</v>
      </c>
      <c r="H101" s="230">
        <v>135</v>
      </c>
      <c r="I101" s="131">
        <f t="shared" si="4"/>
        <v>135</v>
      </c>
    </row>
    <row r="102" spans="1:9" x14ac:dyDescent="0.25">
      <c r="A102" s="127">
        <v>78</v>
      </c>
      <c r="B102" s="441" t="s">
        <v>537</v>
      </c>
      <c r="C102" s="442"/>
      <c r="D102" s="442"/>
      <c r="E102" s="442"/>
      <c r="F102" s="442"/>
      <c r="G102" s="197">
        <v>1</v>
      </c>
      <c r="H102" s="230">
        <v>1500</v>
      </c>
      <c r="I102" s="131">
        <f t="shared" si="4"/>
        <v>1500</v>
      </c>
    </row>
    <row r="103" spans="1:9" x14ac:dyDescent="0.25">
      <c r="A103" s="127">
        <v>79</v>
      </c>
      <c r="B103" s="441" t="s">
        <v>538</v>
      </c>
      <c r="C103" s="442"/>
      <c r="D103" s="442"/>
      <c r="E103" s="442"/>
      <c r="F103" s="442"/>
      <c r="G103" s="197">
        <v>1</v>
      </c>
      <c r="H103" s="230">
        <v>8800</v>
      </c>
      <c r="I103" s="131">
        <f t="shared" si="4"/>
        <v>8800</v>
      </c>
    </row>
    <row r="104" spans="1:9" x14ac:dyDescent="0.25">
      <c r="A104" s="127">
        <v>80</v>
      </c>
      <c r="B104" s="441" t="s">
        <v>539</v>
      </c>
      <c r="C104" s="442"/>
      <c r="D104" s="442"/>
      <c r="E104" s="442"/>
      <c r="F104" s="442"/>
      <c r="G104" s="197">
        <v>1</v>
      </c>
      <c r="H104" s="230">
        <v>60.87</v>
      </c>
      <c r="I104" s="131">
        <f t="shared" si="4"/>
        <v>60.87</v>
      </c>
    </row>
    <row r="105" spans="1:9" x14ac:dyDescent="0.25">
      <c r="A105" s="127">
        <v>81</v>
      </c>
      <c r="B105" s="441" t="s">
        <v>540</v>
      </c>
      <c r="C105" s="442"/>
      <c r="D105" s="442"/>
      <c r="E105" s="442"/>
      <c r="F105" s="442"/>
      <c r="G105" s="197">
        <v>1</v>
      </c>
      <c r="H105" s="230">
        <v>368</v>
      </c>
      <c r="I105" s="131">
        <f t="shared" si="4"/>
        <v>368</v>
      </c>
    </row>
    <row r="106" spans="1:9" x14ac:dyDescent="0.25">
      <c r="A106" s="127">
        <v>82</v>
      </c>
      <c r="B106" s="441" t="s">
        <v>541</v>
      </c>
      <c r="C106" s="442"/>
      <c r="D106" s="442"/>
      <c r="E106" s="442"/>
      <c r="F106" s="442"/>
      <c r="G106" s="197">
        <v>1</v>
      </c>
      <c r="H106" s="230">
        <v>523.09</v>
      </c>
      <c r="I106" s="131">
        <f t="shared" si="4"/>
        <v>523.09</v>
      </c>
    </row>
    <row r="107" spans="1:9" x14ac:dyDescent="0.25">
      <c r="A107" s="127">
        <v>83</v>
      </c>
      <c r="B107" s="441" t="s">
        <v>541</v>
      </c>
      <c r="C107" s="442"/>
      <c r="D107" s="442"/>
      <c r="E107" s="442"/>
      <c r="F107" s="442"/>
      <c r="G107" s="197">
        <v>1</v>
      </c>
      <c r="H107" s="230">
        <v>561.54999999999995</v>
      </c>
      <c r="I107" s="131">
        <f t="shared" si="4"/>
        <v>561.54999999999995</v>
      </c>
    </row>
    <row r="108" spans="1:9" x14ac:dyDescent="0.25">
      <c r="A108" s="127">
        <v>84</v>
      </c>
      <c r="B108" s="441" t="s">
        <v>542</v>
      </c>
      <c r="C108" s="442"/>
      <c r="D108" s="442"/>
      <c r="E108" s="442"/>
      <c r="F108" s="442"/>
      <c r="G108" s="197">
        <v>2</v>
      </c>
      <c r="H108" s="230">
        <v>91.43</v>
      </c>
      <c r="I108" s="131">
        <f t="shared" si="4"/>
        <v>182.86</v>
      </c>
    </row>
    <row r="109" spans="1:9" x14ac:dyDescent="0.25">
      <c r="A109" s="127">
        <v>85</v>
      </c>
      <c r="B109" s="441" t="s">
        <v>543</v>
      </c>
      <c r="C109" s="442"/>
      <c r="D109" s="442"/>
      <c r="E109" s="442"/>
      <c r="F109" s="442"/>
      <c r="G109" s="197">
        <v>2</v>
      </c>
      <c r="H109" s="230">
        <v>14.83</v>
      </c>
      <c r="I109" s="131">
        <f t="shared" si="4"/>
        <v>29.66</v>
      </c>
    </row>
    <row r="110" spans="1:9" x14ac:dyDescent="0.25">
      <c r="A110" s="127">
        <v>86</v>
      </c>
      <c r="B110" s="441" t="s">
        <v>544</v>
      </c>
      <c r="C110" s="442"/>
      <c r="D110" s="442"/>
      <c r="E110" s="442"/>
      <c r="F110" s="442"/>
      <c r="G110" s="197">
        <v>3</v>
      </c>
      <c r="H110" s="230">
        <v>53.14</v>
      </c>
      <c r="I110" s="131">
        <f t="shared" si="4"/>
        <v>159.42000000000002</v>
      </c>
    </row>
    <row r="111" spans="1:9" x14ac:dyDescent="0.25">
      <c r="A111" s="127">
        <v>87</v>
      </c>
      <c r="B111" s="441" t="s">
        <v>545</v>
      </c>
      <c r="C111" s="442"/>
      <c r="D111" s="442"/>
      <c r="E111" s="442"/>
      <c r="F111" s="442"/>
      <c r="G111" s="197">
        <v>3</v>
      </c>
      <c r="H111" s="230">
        <v>37.799999999999997</v>
      </c>
      <c r="I111" s="131">
        <f t="shared" si="4"/>
        <v>113.39999999999999</v>
      </c>
    </row>
    <row r="112" spans="1:9" x14ac:dyDescent="0.25">
      <c r="A112" s="127">
        <v>88</v>
      </c>
      <c r="B112" s="441" t="s">
        <v>546</v>
      </c>
      <c r="C112" s="442"/>
      <c r="D112" s="442"/>
      <c r="E112" s="442"/>
      <c r="F112" s="442"/>
      <c r="G112" s="197">
        <v>1</v>
      </c>
      <c r="H112" s="230">
        <v>89</v>
      </c>
      <c r="I112" s="131">
        <f t="shared" si="4"/>
        <v>89</v>
      </c>
    </row>
    <row r="113" spans="1:12" x14ac:dyDescent="0.25">
      <c r="A113" s="127">
        <v>89</v>
      </c>
      <c r="B113" s="441" t="s">
        <v>547</v>
      </c>
      <c r="C113" s="442"/>
      <c r="D113" s="442"/>
      <c r="E113" s="442"/>
      <c r="F113" s="442"/>
      <c r="G113" s="197">
        <v>1</v>
      </c>
      <c r="H113" s="230">
        <v>127.37</v>
      </c>
      <c r="I113" s="131">
        <f t="shared" si="4"/>
        <v>127.37</v>
      </c>
    </row>
    <row r="114" spans="1:12" x14ac:dyDescent="0.25">
      <c r="A114" s="127">
        <v>90</v>
      </c>
      <c r="B114" s="441" t="s">
        <v>548</v>
      </c>
      <c r="C114" s="442"/>
      <c r="D114" s="442"/>
      <c r="E114" s="442"/>
      <c r="F114" s="442"/>
      <c r="G114" s="197">
        <v>2</v>
      </c>
      <c r="H114" s="230">
        <v>16.7</v>
      </c>
      <c r="I114" s="131">
        <f t="shared" si="4"/>
        <v>33.4</v>
      </c>
    </row>
    <row r="115" spans="1:12" x14ac:dyDescent="0.25">
      <c r="A115" s="127">
        <v>91</v>
      </c>
      <c r="B115" s="441" t="s">
        <v>482</v>
      </c>
      <c r="C115" s="442"/>
      <c r="D115" s="442"/>
      <c r="E115" s="442"/>
      <c r="F115" s="442"/>
      <c r="G115" s="197">
        <v>2</v>
      </c>
      <c r="H115" s="230">
        <v>2.88</v>
      </c>
      <c r="I115" s="131">
        <f t="shared" si="3"/>
        <v>5.76</v>
      </c>
    </row>
    <row r="116" spans="1:12" x14ac:dyDescent="0.25">
      <c r="A116" s="127">
        <v>92</v>
      </c>
      <c r="B116" s="441" t="s">
        <v>549</v>
      </c>
      <c r="C116" s="442"/>
      <c r="D116" s="442"/>
      <c r="E116" s="442"/>
      <c r="F116" s="442"/>
      <c r="G116" s="197">
        <v>2</v>
      </c>
      <c r="H116" s="230">
        <v>8.5</v>
      </c>
      <c r="I116" s="131">
        <f t="shared" ref="I116:I119" si="5">H116*G116</f>
        <v>17</v>
      </c>
    </row>
    <row r="117" spans="1:12" x14ac:dyDescent="0.25">
      <c r="A117" s="127">
        <v>93</v>
      </c>
      <c r="B117" s="441" t="s">
        <v>482</v>
      </c>
      <c r="C117" s="442"/>
      <c r="D117" s="442"/>
      <c r="E117" s="442"/>
      <c r="F117" s="442"/>
      <c r="G117" s="197">
        <v>2</v>
      </c>
      <c r="H117" s="230">
        <v>1.8</v>
      </c>
      <c r="I117" s="131">
        <f t="shared" si="5"/>
        <v>3.6</v>
      </c>
    </row>
    <row r="118" spans="1:12" x14ac:dyDescent="0.25">
      <c r="A118" s="127">
        <v>94</v>
      </c>
      <c r="B118" s="441" t="s">
        <v>550</v>
      </c>
      <c r="C118" s="442"/>
      <c r="D118" s="442"/>
      <c r="E118" s="442"/>
      <c r="F118" s="442"/>
      <c r="G118" s="197">
        <v>1</v>
      </c>
      <c r="H118" s="230">
        <v>16</v>
      </c>
      <c r="I118" s="131">
        <f t="shared" si="5"/>
        <v>16</v>
      </c>
    </row>
    <row r="119" spans="1:12" x14ac:dyDescent="0.25">
      <c r="A119" s="127">
        <v>95</v>
      </c>
      <c r="B119" s="441" t="s">
        <v>551</v>
      </c>
      <c r="C119" s="442"/>
      <c r="D119" s="442"/>
      <c r="E119" s="442"/>
      <c r="F119" s="442"/>
      <c r="G119" s="197">
        <v>12</v>
      </c>
      <c r="H119" s="230">
        <v>28.707899999999999</v>
      </c>
      <c r="I119" s="131">
        <f t="shared" si="5"/>
        <v>344.4948</v>
      </c>
    </row>
    <row r="120" spans="1:12" x14ac:dyDescent="0.25">
      <c r="A120" s="127">
        <v>96</v>
      </c>
      <c r="B120" s="441" t="s">
        <v>552</v>
      </c>
      <c r="C120" s="442"/>
      <c r="D120" s="442"/>
      <c r="E120" s="442"/>
      <c r="F120" s="442"/>
      <c r="G120" s="197">
        <v>1</v>
      </c>
      <c r="H120" s="230">
        <v>356.4</v>
      </c>
      <c r="I120" s="131">
        <f t="shared" si="3"/>
        <v>356.4</v>
      </c>
    </row>
    <row r="121" spans="1:12" x14ac:dyDescent="0.25">
      <c r="A121" s="127"/>
      <c r="B121" s="441"/>
      <c r="C121" s="442"/>
      <c r="D121" s="442"/>
      <c r="E121" s="442"/>
      <c r="F121" s="442"/>
      <c r="G121" s="197"/>
      <c r="H121" s="198"/>
      <c r="I121" s="131"/>
      <c r="L121" s="132"/>
    </row>
    <row r="122" spans="1:12" x14ac:dyDescent="0.25">
      <c r="A122" s="438" t="s">
        <v>143</v>
      </c>
      <c r="B122" s="375"/>
      <c r="C122" s="375"/>
      <c r="D122" s="375"/>
      <c r="E122" s="375"/>
      <c r="F122" s="375"/>
      <c r="G122" s="375"/>
      <c r="H122" s="376"/>
      <c r="I122" s="191">
        <f>SUM(I25:I121)</f>
        <v>133688.20839999997</v>
      </c>
      <c r="L122" s="132"/>
    </row>
    <row r="123" spans="1:12" x14ac:dyDescent="0.25">
      <c r="A123" s="379" t="s">
        <v>144</v>
      </c>
      <c r="B123" s="375"/>
      <c r="C123" s="375"/>
      <c r="D123" s="375"/>
      <c r="E123" s="375"/>
      <c r="F123" s="375"/>
      <c r="G123" s="375"/>
      <c r="H123" s="376"/>
      <c r="I123" s="192">
        <f>ROUND((I122*0.15),2)</f>
        <v>20053.23</v>
      </c>
      <c r="L123" s="132"/>
    </row>
    <row r="124" spans="1:12" x14ac:dyDescent="0.25">
      <c r="A124" s="379" t="s">
        <v>145</v>
      </c>
      <c r="B124" s="375"/>
      <c r="C124" s="375"/>
      <c r="D124" s="375"/>
      <c r="E124" s="375"/>
      <c r="F124" s="375"/>
      <c r="G124" s="375"/>
      <c r="H124" s="376"/>
      <c r="I124" s="174">
        <f>I122+I123</f>
        <v>153741.43839999998</v>
      </c>
    </row>
    <row r="125" spans="1:12" x14ac:dyDescent="0.25">
      <c r="A125" s="385" t="s">
        <v>67</v>
      </c>
      <c r="B125" s="386"/>
      <c r="C125" s="386"/>
      <c r="D125" s="386"/>
      <c r="E125" s="386"/>
      <c r="F125" s="386"/>
      <c r="G125" s="386"/>
      <c r="H125" s="386"/>
      <c r="I125" s="387"/>
    </row>
    <row r="126" spans="1:12" x14ac:dyDescent="0.25">
      <c r="A126" s="122" t="s">
        <v>68</v>
      </c>
      <c r="B126" s="383" t="s">
        <v>69</v>
      </c>
      <c r="C126" s="429"/>
      <c r="D126" s="384"/>
      <c r="E126" s="383" t="s">
        <v>57</v>
      </c>
      <c r="F126" s="384"/>
      <c r="G126" s="124" t="s">
        <v>59</v>
      </c>
      <c r="H126" s="125" t="s">
        <v>60</v>
      </c>
      <c r="I126" s="126" t="s">
        <v>61</v>
      </c>
    </row>
    <row r="127" spans="1:12" x14ac:dyDescent="0.25">
      <c r="A127" s="127">
        <v>1</v>
      </c>
      <c r="B127" s="420" t="s">
        <v>70</v>
      </c>
      <c r="C127" s="421"/>
      <c r="D127" s="422"/>
      <c r="E127" s="408" t="s">
        <v>71</v>
      </c>
      <c r="F127" s="410"/>
      <c r="G127" s="159"/>
      <c r="H127" s="157">
        <v>450</v>
      </c>
      <c r="I127" s="134">
        <f>SUM(G127*H127)</f>
        <v>0</v>
      </c>
    </row>
    <row r="128" spans="1:12" x14ac:dyDescent="0.25">
      <c r="A128" s="127">
        <v>2</v>
      </c>
      <c r="B128" s="397" t="s">
        <v>72</v>
      </c>
      <c r="C128" s="398"/>
      <c r="D128" s="399"/>
      <c r="E128" s="377" t="s">
        <v>71</v>
      </c>
      <c r="F128" s="378"/>
      <c r="G128" s="128"/>
      <c r="H128" s="158">
        <v>350</v>
      </c>
      <c r="I128" s="131">
        <f t="shared" ref="I128:I132" si="6">SUM(G128*H128)</f>
        <v>0</v>
      </c>
    </row>
    <row r="129" spans="1:12" x14ac:dyDescent="0.25">
      <c r="A129" s="127">
        <v>3</v>
      </c>
      <c r="B129" s="397" t="s">
        <v>73</v>
      </c>
      <c r="C129" s="398"/>
      <c r="D129" s="399"/>
      <c r="E129" s="377" t="s">
        <v>71</v>
      </c>
      <c r="F129" s="378"/>
      <c r="G129" s="128">
        <v>151.5</v>
      </c>
      <c r="H129" s="158">
        <v>300</v>
      </c>
      <c r="I129" s="131">
        <f t="shared" si="6"/>
        <v>45450</v>
      </c>
    </row>
    <row r="130" spans="1:12" x14ac:dyDescent="0.25">
      <c r="A130" s="127">
        <v>4</v>
      </c>
      <c r="B130" s="397" t="s">
        <v>74</v>
      </c>
      <c r="C130" s="398"/>
      <c r="D130" s="399"/>
      <c r="E130" s="377" t="s">
        <v>71</v>
      </c>
      <c r="F130" s="378"/>
      <c r="G130" s="128"/>
      <c r="H130" s="158">
        <v>200</v>
      </c>
      <c r="I130" s="131">
        <f t="shared" si="6"/>
        <v>0</v>
      </c>
    </row>
    <row r="131" spans="1:12" x14ac:dyDescent="0.25">
      <c r="A131" s="127">
        <v>5</v>
      </c>
      <c r="B131" s="397" t="s">
        <v>75</v>
      </c>
      <c r="C131" s="398"/>
      <c r="D131" s="399"/>
      <c r="E131" s="377" t="s">
        <v>71</v>
      </c>
      <c r="F131" s="378"/>
      <c r="G131" s="128">
        <v>151.5</v>
      </c>
      <c r="H131" s="160">
        <v>200</v>
      </c>
      <c r="I131" s="131">
        <f t="shared" si="6"/>
        <v>30300</v>
      </c>
    </row>
    <row r="132" spans="1:12" x14ac:dyDescent="0.25">
      <c r="A132" s="127">
        <v>6</v>
      </c>
      <c r="B132" s="397" t="s">
        <v>314</v>
      </c>
      <c r="C132" s="398"/>
      <c r="D132" s="399"/>
      <c r="E132" s="377" t="s">
        <v>71</v>
      </c>
      <c r="F132" s="378"/>
      <c r="G132" s="128">
        <v>61.5</v>
      </c>
      <c r="H132" s="160">
        <v>140</v>
      </c>
      <c r="I132" s="131">
        <f t="shared" si="6"/>
        <v>8610</v>
      </c>
    </row>
    <row r="133" spans="1:12" x14ac:dyDescent="0.25">
      <c r="A133" s="127"/>
      <c r="B133" s="397"/>
      <c r="C133" s="398"/>
      <c r="D133" s="399"/>
      <c r="E133" s="135"/>
      <c r="F133" s="102"/>
      <c r="G133" s="102"/>
      <c r="H133" s="118"/>
      <c r="I133" s="131"/>
    </row>
    <row r="134" spans="1:12" x14ac:dyDescent="0.25">
      <c r="A134" s="116"/>
      <c r="B134" s="397"/>
      <c r="C134" s="398"/>
      <c r="D134" s="399"/>
      <c r="F134" s="102"/>
      <c r="G134" s="102"/>
      <c r="H134" s="118"/>
      <c r="I134" s="131"/>
    </row>
    <row r="135" spans="1:12" x14ac:dyDescent="0.25">
      <c r="A135" s="136"/>
      <c r="B135" s="426"/>
      <c r="C135" s="427"/>
      <c r="D135" s="428"/>
      <c r="E135" s="104"/>
      <c r="F135" s="105"/>
      <c r="G135" s="102"/>
      <c r="H135" s="120"/>
      <c r="I135" s="131"/>
    </row>
    <row r="136" spans="1:12" x14ac:dyDescent="0.25">
      <c r="A136" s="379" t="s">
        <v>76</v>
      </c>
      <c r="B136" s="375"/>
      <c r="C136" s="375"/>
      <c r="D136" s="375"/>
      <c r="E136" s="375"/>
      <c r="F136" s="375"/>
      <c r="G136" s="375"/>
      <c r="H136" s="376"/>
      <c r="I136" s="142">
        <f>SUM(I127:I135)</f>
        <v>84360</v>
      </c>
    </row>
    <row r="137" spans="1:12" x14ac:dyDescent="0.25">
      <c r="A137" s="385" t="s">
        <v>77</v>
      </c>
      <c r="B137" s="386"/>
      <c r="C137" s="386"/>
      <c r="D137" s="386"/>
      <c r="E137" s="386"/>
      <c r="F137" s="386"/>
      <c r="G137" s="386"/>
      <c r="H137" s="386"/>
      <c r="I137" s="387"/>
    </row>
    <row r="138" spans="1:12" x14ac:dyDescent="0.25">
      <c r="A138" s="122" t="s">
        <v>78</v>
      </c>
      <c r="B138" s="383" t="s">
        <v>79</v>
      </c>
      <c r="C138" s="429"/>
      <c r="D138" s="384"/>
      <c r="E138" s="383" t="s">
        <v>80</v>
      </c>
      <c r="F138" s="384"/>
      <c r="G138" s="138" t="s">
        <v>81</v>
      </c>
      <c r="H138" s="138" t="s">
        <v>60</v>
      </c>
      <c r="I138" s="139" t="s">
        <v>61</v>
      </c>
    </row>
    <row r="139" spans="1:12" x14ac:dyDescent="0.25">
      <c r="A139" s="127">
        <v>1</v>
      </c>
      <c r="B139" s="388" t="s">
        <v>553</v>
      </c>
      <c r="C139" s="389"/>
      <c r="D139" s="390"/>
      <c r="E139" s="377">
        <v>18</v>
      </c>
      <c r="F139" s="378"/>
      <c r="G139" s="221">
        <v>374.4</v>
      </c>
      <c r="H139" s="140">
        <v>5</v>
      </c>
      <c r="I139" s="234">
        <f>H139*G139</f>
        <v>1872</v>
      </c>
    </row>
    <row r="140" spans="1:12" x14ac:dyDescent="0.25">
      <c r="A140" s="141"/>
      <c r="B140" s="394"/>
      <c r="C140" s="395"/>
      <c r="D140" s="396"/>
      <c r="E140" s="411"/>
      <c r="F140" s="413"/>
      <c r="G140" s="128"/>
      <c r="H140" s="140"/>
      <c r="I140" s="234"/>
    </row>
    <row r="141" spans="1:12" x14ac:dyDescent="0.25">
      <c r="A141" s="379" t="s">
        <v>82</v>
      </c>
      <c r="B141" s="375"/>
      <c r="C141" s="375"/>
      <c r="D141" s="375"/>
      <c r="E141" s="375"/>
      <c r="F141" s="375"/>
      <c r="G141" s="375"/>
      <c r="H141" s="376"/>
      <c r="I141" s="142">
        <f>SUM(I139:I140)</f>
        <v>1872</v>
      </c>
    </row>
    <row r="142" spans="1:12" x14ac:dyDescent="0.25">
      <c r="A142" s="143"/>
      <c r="B142" s="144"/>
      <c r="C142" s="144"/>
      <c r="D142" s="144"/>
      <c r="E142" s="144"/>
      <c r="F142" s="145"/>
      <c r="G142" s="146"/>
      <c r="H142" s="146"/>
      <c r="I142" s="147"/>
      <c r="L142" s="99"/>
    </row>
    <row r="143" spans="1:12" x14ac:dyDescent="0.25">
      <c r="A143" s="423"/>
      <c r="B143" s="424"/>
      <c r="C143" s="424"/>
      <c r="D143" s="424"/>
      <c r="E143" s="424"/>
      <c r="F143" s="148"/>
      <c r="G143" s="425" t="s">
        <v>83</v>
      </c>
      <c r="H143" s="424"/>
      <c r="I143" s="149">
        <f>I141+I136+I124+I22</f>
        <v>239973.43839999998</v>
      </c>
    </row>
    <row r="144" spans="1:12" x14ac:dyDescent="0.25">
      <c r="A144" s="423"/>
      <c r="B144" s="424"/>
      <c r="C144" s="424"/>
      <c r="D144" s="424"/>
      <c r="E144" s="424"/>
      <c r="F144" s="102"/>
      <c r="G144" s="150"/>
      <c r="H144" s="151"/>
      <c r="I144" s="152"/>
    </row>
    <row r="145" spans="1:9" ht="15.75" thickBot="1" x14ac:dyDescent="0.3">
      <c r="A145" s="423"/>
      <c r="B145" s="424"/>
      <c r="C145" s="424"/>
      <c r="D145" s="424"/>
      <c r="E145" s="424"/>
      <c r="F145" s="102"/>
      <c r="G145" s="373" t="s">
        <v>126</v>
      </c>
      <c r="H145" s="374"/>
      <c r="I145" s="161">
        <f>I143+I144</f>
        <v>239973.43839999998</v>
      </c>
    </row>
    <row r="146" spans="1:9" ht="16.5" thickTop="1" thickBot="1" x14ac:dyDescent="0.3">
      <c r="A146" s="153"/>
      <c r="B146" s="154"/>
      <c r="C146" s="430"/>
      <c r="D146" s="431"/>
      <c r="E146" s="431"/>
      <c r="F146" s="431"/>
      <c r="G146" s="155"/>
      <c r="H146" s="155"/>
      <c r="I146" s="156"/>
    </row>
    <row r="148" spans="1:9" x14ac:dyDescent="0.25">
      <c r="A148" s="99"/>
      <c r="B148" s="99"/>
    </row>
  </sheetData>
  <mergeCells count="159">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55:F55"/>
    <mergeCell ref="B56:F56"/>
    <mergeCell ref="B57:F57"/>
    <mergeCell ref="B58:F58"/>
    <mergeCell ref="B59:F59"/>
    <mergeCell ref="B60:F60"/>
    <mergeCell ref="B61:F61"/>
    <mergeCell ref="B62:F62"/>
    <mergeCell ref="B63:F63"/>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A22:H22"/>
    <mergeCell ref="A23:I23"/>
    <mergeCell ref="B24:F24"/>
    <mergeCell ref="B25:F25"/>
    <mergeCell ref="B26:F26"/>
    <mergeCell ref="B27:F27"/>
    <mergeCell ref="B28:F28"/>
    <mergeCell ref="B29:F29"/>
    <mergeCell ref="B30:F30"/>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B76:F76"/>
    <mergeCell ref="B77:F77"/>
    <mergeCell ref="B78:F78"/>
    <mergeCell ref="B79:F79"/>
    <mergeCell ref="B80:F80"/>
    <mergeCell ref="B91:F91"/>
    <mergeCell ref="B92:F92"/>
    <mergeCell ref="B93:F93"/>
    <mergeCell ref="B94:F94"/>
    <mergeCell ref="B95:F95"/>
    <mergeCell ref="B86:F86"/>
    <mergeCell ref="B87:F87"/>
    <mergeCell ref="B88:F88"/>
    <mergeCell ref="B89:F89"/>
    <mergeCell ref="B90:F90"/>
    <mergeCell ref="B101:F101"/>
    <mergeCell ref="B102:F102"/>
    <mergeCell ref="B103:F103"/>
    <mergeCell ref="B104:F104"/>
    <mergeCell ref="B105:F105"/>
    <mergeCell ref="B96:F96"/>
    <mergeCell ref="B97:F97"/>
    <mergeCell ref="B98:F98"/>
    <mergeCell ref="B99:F99"/>
    <mergeCell ref="B100:F100"/>
    <mergeCell ref="B117:F117"/>
    <mergeCell ref="B118:F118"/>
    <mergeCell ref="B119:F119"/>
    <mergeCell ref="B111:F111"/>
    <mergeCell ref="B112:F112"/>
    <mergeCell ref="B113:F113"/>
    <mergeCell ref="B114:F114"/>
    <mergeCell ref="B116:F116"/>
    <mergeCell ref="B106:F106"/>
    <mergeCell ref="B107:F107"/>
    <mergeCell ref="B108:F108"/>
    <mergeCell ref="B109:F109"/>
    <mergeCell ref="B110:F110"/>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R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378</v>
      </c>
      <c r="I15" s="440"/>
    </row>
    <row r="16" spans="1:13" x14ac:dyDescent="0.25">
      <c r="A16" s="414" t="s">
        <v>555</v>
      </c>
      <c r="B16" s="415"/>
      <c r="C16" s="415"/>
      <c r="D16" s="415"/>
      <c r="E16" s="415"/>
      <c r="F16" s="415"/>
      <c r="G16" s="415"/>
      <c r="H16" s="415"/>
      <c r="I16" s="416"/>
    </row>
    <row r="17" spans="1:18" ht="15.75" thickBot="1" x14ac:dyDescent="0.3">
      <c r="A17" s="417" t="s">
        <v>54</v>
      </c>
      <c r="B17" s="418"/>
      <c r="C17" s="418"/>
      <c r="D17" s="418"/>
      <c r="E17" s="418"/>
      <c r="F17" s="418"/>
      <c r="G17" s="418"/>
      <c r="H17" s="418"/>
      <c r="I17" s="419"/>
    </row>
    <row r="18" spans="1:18" x14ac:dyDescent="0.25">
      <c r="A18" s="106" t="s">
        <v>55</v>
      </c>
      <c r="B18" s="435" t="s">
        <v>142</v>
      </c>
      <c r="C18" s="436"/>
      <c r="D18" s="437"/>
      <c r="E18" s="172" t="s">
        <v>57</v>
      </c>
      <c r="F18" s="172" t="s">
        <v>58</v>
      </c>
      <c r="G18" s="172" t="s">
        <v>59</v>
      </c>
      <c r="H18" s="172" t="s">
        <v>60</v>
      </c>
      <c r="I18" s="173" t="s">
        <v>61</v>
      </c>
    </row>
    <row r="19" spans="1:18" x14ac:dyDescent="0.25">
      <c r="A19" s="111"/>
      <c r="B19" s="408"/>
      <c r="C19" s="409"/>
      <c r="D19" s="410"/>
      <c r="E19" s="112"/>
      <c r="F19" s="113"/>
      <c r="G19" s="112"/>
      <c r="H19" s="114"/>
      <c r="I19" s="115"/>
    </row>
    <row r="20" spans="1:18" x14ac:dyDescent="0.25">
      <c r="A20" s="116"/>
      <c r="B20" s="377"/>
      <c r="C20" s="369"/>
      <c r="D20" s="378"/>
      <c r="E20" s="117"/>
      <c r="F20" s="102"/>
      <c r="G20" s="117"/>
      <c r="H20" s="118"/>
      <c r="I20" s="115"/>
    </row>
    <row r="21" spans="1:18" x14ac:dyDescent="0.25">
      <c r="A21" s="116"/>
      <c r="B21" s="411"/>
      <c r="C21" s="412"/>
      <c r="D21" s="413"/>
      <c r="E21" s="117"/>
      <c r="F21" s="102"/>
      <c r="G21" s="119"/>
      <c r="H21" s="120"/>
      <c r="I21" s="121"/>
    </row>
    <row r="22" spans="1:18" x14ac:dyDescent="0.25">
      <c r="A22" s="379" t="s">
        <v>62</v>
      </c>
      <c r="B22" s="375"/>
      <c r="C22" s="375"/>
      <c r="D22" s="375"/>
      <c r="E22" s="375"/>
      <c r="F22" s="375"/>
      <c r="G22" s="375"/>
      <c r="H22" s="376"/>
      <c r="I22" s="115"/>
    </row>
    <row r="23" spans="1:18" x14ac:dyDescent="0.25">
      <c r="A23" s="385" t="s">
        <v>63</v>
      </c>
      <c r="B23" s="386"/>
      <c r="C23" s="386"/>
      <c r="D23" s="386"/>
      <c r="E23" s="386"/>
      <c r="F23" s="386"/>
      <c r="G23" s="386"/>
      <c r="H23" s="386"/>
      <c r="I23" s="387"/>
    </row>
    <row r="24" spans="1:18" x14ac:dyDescent="0.25">
      <c r="A24" s="122" t="s">
        <v>64</v>
      </c>
      <c r="B24" s="383" t="s">
        <v>142</v>
      </c>
      <c r="C24" s="429"/>
      <c r="D24" s="429"/>
      <c r="E24" s="429"/>
      <c r="F24" s="384"/>
      <c r="G24" s="182" t="s">
        <v>59</v>
      </c>
      <c r="H24" s="138" t="s">
        <v>60</v>
      </c>
      <c r="I24" s="139" t="s">
        <v>61</v>
      </c>
      <c r="K24" s="144"/>
    </row>
    <row r="25" spans="1:18" x14ac:dyDescent="0.25">
      <c r="A25" s="127"/>
      <c r="B25" s="388"/>
      <c r="C25" s="389"/>
      <c r="D25" s="389"/>
      <c r="E25" s="389"/>
      <c r="F25" s="390"/>
      <c r="G25" s="197"/>
      <c r="H25" s="229"/>
      <c r="I25" s="131"/>
    </row>
    <row r="26" spans="1:18" x14ac:dyDescent="0.25">
      <c r="A26" s="127"/>
      <c r="B26" s="391"/>
      <c r="C26" s="392"/>
      <c r="D26" s="392"/>
      <c r="E26" s="392"/>
      <c r="F26" s="393"/>
      <c r="G26" s="197"/>
      <c r="H26" s="230"/>
      <c r="I26" s="131"/>
      <c r="K26" s="257"/>
      <c r="L26" s="257"/>
      <c r="M26" s="257"/>
      <c r="N26" s="257"/>
      <c r="O26" s="257"/>
      <c r="P26" s="257"/>
      <c r="Q26" s="257"/>
      <c r="R26" s="257"/>
    </row>
    <row r="27" spans="1:18" x14ac:dyDescent="0.25">
      <c r="A27" s="127"/>
      <c r="B27" s="391"/>
      <c r="C27" s="392"/>
      <c r="D27" s="392"/>
      <c r="E27" s="392"/>
      <c r="F27" s="393"/>
      <c r="G27" s="197"/>
      <c r="H27" s="230"/>
      <c r="I27" s="131"/>
      <c r="K27" s="257"/>
      <c r="L27" s="257"/>
      <c r="M27" s="257"/>
      <c r="N27" s="257"/>
      <c r="O27" s="257"/>
      <c r="P27" s="257"/>
      <c r="Q27" s="257"/>
      <c r="R27" s="257"/>
    </row>
    <row r="28" spans="1:18" x14ac:dyDescent="0.25">
      <c r="A28" s="127"/>
      <c r="B28" s="391"/>
      <c r="C28" s="392"/>
      <c r="D28" s="392"/>
      <c r="E28" s="392"/>
      <c r="F28" s="393"/>
      <c r="G28" s="197"/>
      <c r="H28" s="230"/>
      <c r="I28" s="131"/>
      <c r="K28" s="257"/>
      <c r="L28" s="257"/>
      <c r="M28" s="257"/>
      <c r="N28" s="257"/>
      <c r="O28" s="257"/>
      <c r="P28" s="257"/>
      <c r="Q28" s="257"/>
      <c r="R28" s="257"/>
    </row>
    <row r="29" spans="1:18" x14ac:dyDescent="0.25">
      <c r="A29" s="127"/>
      <c r="B29" s="391"/>
      <c r="C29" s="392"/>
      <c r="D29" s="392"/>
      <c r="E29" s="392"/>
      <c r="F29" s="393"/>
      <c r="G29" s="197"/>
      <c r="H29" s="230"/>
      <c r="I29" s="131"/>
      <c r="K29" s="257"/>
      <c r="L29" s="257"/>
      <c r="M29" s="257"/>
      <c r="N29" s="257"/>
      <c r="O29" s="257"/>
      <c r="P29" s="257"/>
      <c r="Q29" s="257"/>
      <c r="R29" s="257"/>
    </row>
    <row r="30" spans="1:18" x14ac:dyDescent="0.25">
      <c r="A30" s="127"/>
      <c r="B30" s="441"/>
      <c r="C30" s="442"/>
      <c r="D30" s="442"/>
      <c r="E30" s="442"/>
      <c r="F30" s="442"/>
      <c r="G30" s="197"/>
      <c r="H30" s="230"/>
      <c r="I30" s="131"/>
      <c r="K30" s="257"/>
      <c r="L30" s="257"/>
      <c r="M30" s="257"/>
      <c r="N30" s="257"/>
      <c r="O30" s="257"/>
      <c r="P30" s="257"/>
      <c r="Q30" s="257"/>
      <c r="R30" s="257"/>
    </row>
    <row r="31" spans="1:18" x14ac:dyDescent="0.25">
      <c r="A31" s="127"/>
      <c r="B31" s="441"/>
      <c r="C31" s="442"/>
      <c r="D31" s="442"/>
      <c r="E31" s="442"/>
      <c r="F31" s="442"/>
      <c r="G31" s="197"/>
      <c r="H31" s="230"/>
      <c r="I31" s="131"/>
      <c r="K31" s="257"/>
      <c r="L31" s="257"/>
      <c r="M31" s="257"/>
      <c r="N31" s="257"/>
      <c r="O31" s="257"/>
      <c r="P31" s="257"/>
      <c r="Q31" s="257"/>
      <c r="R31" s="257"/>
    </row>
    <row r="32" spans="1:18" x14ac:dyDescent="0.25">
      <c r="A32" s="127"/>
      <c r="B32" s="441"/>
      <c r="C32" s="442"/>
      <c r="D32" s="442"/>
      <c r="E32" s="442"/>
      <c r="F32" s="442"/>
      <c r="G32" s="197"/>
      <c r="H32" s="230"/>
      <c r="I32" s="131"/>
      <c r="K32" s="257"/>
      <c r="L32" s="257"/>
      <c r="M32" s="257"/>
      <c r="N32" s="257"/>
      <c r="O32" s="257"/>
      <c r="P32" s="257"/>
      <c r="Q32" s="257"/>
      <c r="R32" s="257"/>
    </row>
    <row r="33" spans="1:18" x14ac:dyDescent="0.25">
      <c r="A33" s="127"/>
      <c r="B33" s="441"/>
      <c r="C33" s="442"/>
      <c r="D33" s="442"/>
      <c r="E33" s="442"/>
      <c r="F33" s="442"/>
      <c r="G33" s="197"/>
      <c r="H33" s="230"/>
      <c r="I33" s="131"/>
      <c r="K33" s="257"/>
      <c r="L33" s="257"/>
      <c r="M33" s="257"/>
      <c r="N33" s="257"/>
      <c r="O33" s="257"/>
      <c r="P33" s="257"/>
      <c r="Q33" s="257"/>
      <c r="R33" s="257"/>
    </row>
    <row r="34" spans="1:18" x14ac:dyDescent="0.25">
      <c r="A34" s="127"/>
      <c r="B34" s="441"/>
      <c r="C34" s="442"/>
      <c r="D34" s="442"/>
      <c r="E34" s="442"/>
      <c r="F34" s="442"/>
      <c r="G34" s="197"/>
      <c r="H34" s="230"/>
      <c r="I34" s="131"/>
      <c r="K34" s="257"/>
      <c r="L34" s="257"/>
      <c r="M34" s="257"/>
      <c r="N34" s="257"/>
      <c r="O34" s="257"/>
      <c r="P34" s="257"/>
      <c r="Q34" s="257"/>
      <c r="R34" s="257"/>
    </row>
    <row r="35" spans="1:18" x14ac:dyDescent="0.25">
      <c r="A35" s="127"/>
      <c r="B35" s="441"/>
      <c r="C35" s="442"/>
      <c r="D35" s="442"/>
      <c r="E35" s="442"/>
      <c r="F35" s="442"/>
      <c r="G35" s="197"/>
      <c r="H35" s="230"/>
      <c r="I35" s="131"/>
      <c r="K35" s="257"/>
      <c r="L35" s="257"/>
      <c r="M35" s="257"/>
      <c r="N35" s="257"/>
      <c r="O35" s="257"/>
      <c r="P35" s="257"/>
      <c r="Q35" s="257"/>
      <c r="R35" s="257"/>
    </row>
    <row r="36" spans="1:18" x14ac:dyDescent="0.25">
      <c r="A36" s="127"/>
      <c r="B36" s="441"/>
      <c r="C36" s="442"/>
      <c r="D36" s="442"/>
      <c r="E36" s="442"/>
      <c r="F36" s="442"/>
      <c r="G36" s="197"/>
      <c r="H36" s="230"/>
      <c r="I36" s="131"/>
      <c r="K36" s="257"/>
      <c r="L36" s="257"/>
      <c r="M36" s="257"/>
      <c r="N36" s="257"/>
      <c r="O36" s="257"/>
      <c r="P36" s="257"/>
      <c r="Q36" s="257"/>
      <c r="R36" s="257"/>
    </row>
    <row r="37" spans="1:18" x14ac:dyDescent="0.25">
      <c r="A37" s="127"/>
      <c r="B37" s="441"/>
      <c r="C37" s="442"/>
      <c r="D37" s="442"/>
      <c r="E37" s="442"/>
      <c r="F37" s="442"/>
      <c r="G37" s="197"/>
      <c r="H37" s="230"/>
      <c r="I37" s="131"/>
      <c r="K37" s="257"/>
      <c r="L37" s="257"/>
      <c r="M37" s="257"/>
      <c r="N37" s="257"/>
      <c r="O37" s="257"/>
      <c r="P37" s="257"/>
      <c r="Q37" s="257"/>
      <c r="R37" s="257"/>
    </row>
    <row r="38" spans="1:18" x14ac:dyDescent="0.25">
      <c r="A38" s="127"/>
      <c r="B38" s="441"/>
      <c r="C38" s="442"/>
      <c r="D38" s="442"/>
      <c r="E38" s="442"/>
      <c r="F38" s="442"/>
      <c r="G38" s="197"/>
      <c r="H38" s="230"/>
      <c r="I38" s="131"/>
      <c r="K38" s="257"/>
      <c r="L38" s="257"/>
      <c r="M38" s="257"/>
      <c r="N38" s="257"/>
      <c r="O38" s="257"/>
      <c r="P38" s="257"/>
      <c r="Q38" s="257"/>
      <c r="R38" s="257"/>
    </row>
    <row r="39" spans="1:18" x14ac:dyDescent="0.25">
      <c r="A39" s="127"/>
      <c r="B39" s="441"/>
      <c r="C39" s="442"/>
      <c r="D39" s="442"/>
      <c r="E39" s="442"/>
      <c r="F39" s="442"/>
      <c r="G39" s="197"/>
      <c r="H39" s="230"/>
      <c r="I39" s="131"/>
      <c r="K39" s="257"/>
      <c r="L39" s="257"/>
      <c r="M39" s="257"/>
      <c r="N39" s="257"/>
      <c r="O39" s="257"/>
      <c r="P39" s="257"/>
      <c r="Q39" s="257"/>
      <c r="R39" s="257"/>
    </row>
    <row r="40" spans="1:18" x14ac:dyDescent="0.25">
      <c r="A40" s="127"/>
      <c r="B40" s="441"/>
      <c r="C40" s="442"/>
      <c r="D40" s="442"/>
      <c r="E40" s="442"/>
      <c r="F40" s="442"/>
      <c r="G40" s="197"/>
      <c r="H40" s="230"/>
      <c r="I40" s="131"/>
      <c r="K40" s="257"/>
      <c r="L40" s="257"/>
      <c r="M40" s="257"/>
      <c r="N40" s="257"/>
      <c r="O40" s="257"/>
      <c r="P40" s="257"/>
      <c r="Q40" s="257"/>
      <c r="R40" s="257"/>
    </row>
    <row r="41" spans="1:18" x14ac:dyDescent="0.25">
      <c r="A41" s="127"/>
      <c r="B41" s="441"/>
      <c r="C41" s="442"/>
      <c r="D41" s="442"/>
      <c r="E41" s="442"/>
      <c r="F41" s="442"/>
      <c r="G41" s="197"/>
      <c r="H41" s="230"/>
      <c r="I41" s="131"/>
      <c r="K41" s="257"/>
      <c r="L41" s="257"/>
      <c r="M41" s="257"/>
      <c r="N41" s="257"/>
      <c r="O41" s="257"/>
      <c r="P41" s="257"/>
      <c r="Q41" s="257"/>
      <c r="R41" s="257"/>
    </row>
    <row r="42" spans="1:18" x14ac:dyDescent="0.25">
      <c r="A42" s="127"/>
      <c r="B42" s="441"/>
      <c r="C42" s="442"/>
      <c r="D42" s="442"/>
      <c r="E42" s="442"/>
      <c r="F42" s="442"/>
      <c r="G42" s="197"/>
      <c r="H42" s="230"/>
      <c r="I42" s="131"/>
      <c r="K42" s="257"/>
      <c r="L42" s="257"/>
      <c r="M42" s="257"/>
      <c r="N42" s="257"/>
      <c r="O42" s="257"/>
      <c r="P42" s="257"/>
      <c r="Q42" s="257"/>
      <c r="R42" s="257"/>
    </row>
    <row r="43" spans="1:18" x14ac:dyDescent="0.25">
      <c r="A43" s="127"/>
      <c r="B43" s="441"/>
      <c r="C43" s="442"/>
      <c r="D43" s="442"/>
      <c r="E43" s="442"/>
      <c r="F43" s="442"/>
      <c r="G43" s="197"/>
      <c r="H43" s="230"/>
      <c r="I43" s="131"/>
      <c r="K43" s="257"/>
      <c r="L43" s="257"/>
      <c r="M43" s="257"/>
      <c r="N43" s="257"/>
      <c r="O43" s="257"/>
      <c r="P43" s="257"/>
      <c r="Q43" s="257"/>
      <c r="R43" s="257"/>
    </row>
    <row r="44" spans="1:18" x14ac:dyDescent="0.25">
      <c r="A44" s="127"/>
      <c r="B44" s="441"/>
      <c r="C44" s="442"/>
      <c r="D44" s="442"/>
      <c r="E44" s="442"/>
      <c r="F44" s="442"/>
      <c r="G44" s="197"/>
      <c r="H44" s="230"/>
      <c r="I44" s="131"/>
      <c r="K44" s="257"/>
      <c r="L44" s="257"/>
      <c r="M44" s="257"/>
      <c r="N44" s="257"/>
      <c r="O44" s="257"/>
      <c r="P44" s="257"/>
      <c r="Q44" s="257"/>
      <c r="R44" s="257"/>
    </row>
    <row r="45" spans="1:18" x14ac:dyDescent="0.25">
      <c r="A45" s="127"/>
      <c r="B45" s="441"/>
      <c r="C45" s="442"/>
      <c r="D45" s="442"/>
      <c r="E45" s="442"/>
      <c r="F45" s="442"/>
      <c r="G45" s="197"/>
      <c r="H45" s="198"/>
      <c r="I45" s="131"/>
      <c r="K45" s="257"/>
      <c r="L45" s="258"/>
      <c r="M45" s="257"/>
      <c r="N45" s="257"/>
      <c r="O45" s="257"/>
      <c r="P45" s="257"/>
      <c r="Q45" s="257"/>
      <c r="R45" s="257"/>
    </row>
    <row r="46" spans="1:18" x14ac:dyDescent="0.25">
      <c r="A46" s="438" t="s">
        <v>143</v>
      </c>
      <c r="B46" s="375"/>
      <c r="C46" s="375"/>
      <c r="D46" s="375"/>
      <c r="E46" s="375"/>
      <c r="F46" s="375"/>
      <c r="G46" s="375"/>
      <c r="H46" s="376"/>
      <c r="I46" s="191">
        <f>SUM(I25:I45)</f>
        <v>0</v>
      </c>
      <c r="K46" s="257"/>
      <c r="L46" s="258"/>
      <c r="M46" s="257"/>
      <c r="N46" s="257"/>
      <c r="O46" s="257"/>
      <c r="P46" s="257"/>
      <c r="Q46" s="257"/>
      <c r="R46" s="257"/>
    </row>
    <row r="47" spans="1:18" x14ac:dyDescent="0.25">
      <c r="A47" s="379" t="s">
        <v>144</v>
      </c>
      <c r="B47" s="375"/>
      <c r="C47" s="375"/>
      <c r="D47" s="375"/>
      <c r="E47" s="375"/>
      <c r="F47" s="375"/>
      <c r="G47" s="375"/>
      <c r="H47" s="376"/>
      <c r="I47" s="192">
        <f>ROUND((I46*0.15),2)</f>
        <v>0</v>
      </c>
      <c r="K47" s="257"/>
      <c r="L47" s="258"/>
      <c r="M47" s="257"/>
      <c r="N47" s="257"/>
      <c r="O47" s="257"/>
      <c r="P47" s="257"/>
      <c r="Q47" s="257"/>
      <c r="R47" s="257"/>
    </row>
    <row r="48" spans="1:18" x14ac:dyDescent="0.25">
      <c r="A48" s="379" t="s">
        <v>145</v>
      </c>
      <c r="B48" s="375"/>
      <c r="C48" s="375"/>
      <c r="D48" s="375"/>
      <c r="E48" s="375"/>
      <c r="F48" s="375"/>
      <c r="G48" s="375"/>
      <c r="H48" s="376"/>
      <c r="I48" s="174">
        <f>I46+I47</f>
        <v>0</v>
      </c>
      <c r="K48" s="257"/>
      <c r="L48" s="257"/>
      <c r="M48" s="257"/>
      <c r="N48" s="257"/>
      <c r="O48" s="257"/>
      <c r="P48" s="257"/>
      <c r="Q48" s="257"/>
      <c r="R48" s="257"/>
    </row>
    <row r="49" spans="1:18" x14ac:dyDescent="0.25">
      <c r="A49" s="385" t="s">
        <v>67</v>
      </c>
      <c r="B49" s="386"/>
      <c r="C49" s="386"/>
      <c r="D49" s="386"/>
      <c r="E49" s="386"/>
      <c r="F49" s="386"/>
      <c r="G49" s="386"/>
      <c r="H49" s="386"/>
      <c r="I49" s="387"/>
      <c r="K49" s="257"/>
      <c r="L49" s="257"/>
      <c r="M49" s="257"/>
      <c r="N49" s="257"/>
      <c r="O49" s="257"/>
      <c r="P49" s="257"/>
      <c r="Q49" s="257"/>
      <c r="R49" s="257"/>
    </row>
    <row r="50" spans="1:18" x14ac:dyDescent="0.25">
      <c r="A50" s="122" t="s">
        <v>68</v>
      </c>
      <c r="B50" s="383" t="s">
        <v>69</v>
      </c>
      <c r="C50" s="429"/>
      <c r="D50" s="384"/>
      <c r="E50" s="383" t="s">
        <v>57</v>
      </c>
      <c r="F50" s="384"/>
      <c r="G50" s="124" t="s">
        <v>59</v>
      </c>
      <c r="H50" s="125" t="s">
        <v>60</v>
      </c>
      <c r="I50" s="126" t="s">
        <v>61</v>
      </c>
    </row>
    <row r="51" spans="1:18" x14ac:dyDescent="0.25">
      <c r="A51" s="127">
        <v>1</v>
      </c>
      <c r="B51" s="420" t="s">
        <v>70</v>
      </c>
      <c r="C51" s="421"/>
      <c r="D51" s="422"/>
      <c r="E51" s="408" t="s">
        <v>71</v>
      </c>
      <c r="F51" s="410"/>
      <c r="G51" s="159"/>
      <c r="H51" s="157">
        <v>450</v>
      </c>
      <c r="I51" s="134">
        <f>SUM(G51*H51)</f>
        <v>0</v>
      </c>
    </row>
    <row r="52" spans="1:18" x14ac:dyDescent="0.25">
      <c r="A52" s="127">
        <v>2</v>
      </c>
      <c r="B52" s="397" t="s">
        <v>72</v>
      </c>
      <c r="C52" s="398"/>
      <c r="D52" s="399"/>
      <c r="E52" s="377" t="s">
        <v>71</v>
      </c>
      <c r="F52" s="378"/>
      <c r="G52" s="128"/>
      <c r="H52" s="158">
        <v>350</v>
      </c>
      <c r="I52" s="131">
        <f t="shared" ref="I52:I56" si="0">SUM(G52*H52)</f>
        <v>0</v>
      </c>
    </row>
    <row r="53" spans="1:18" x14ac:dyDescent="0.25">
      <c r="A53" s="127">
        <v>3</v>
      </c>
      <c r="B53" s="397" t="s">
        <v>73</v>
      </c>
      <c r="C53" s="398"/>
      <c r="D53" s="399"/>
      <c r="E53" s="377" t="s">
        <v>71</v>
      </c>
      <c r="F53" s="378"/>
      <c r="G53" s="128">
        <v>3</v>
      </c>
      <c r="H53" s="158">
        <v>300</v>
      </c>
      <c r="I53" s="131">
        <f t="shared" si="0"/>
        <v>900</v>
      </c>
    </row>
    <row r="54" spans="1:18" x14ac:dyDescent="0.25">
      <c r="A54" s="127">
        <v>4</v>
      </c>
      <c r="B54" s="397" t="s">
        <v>74</v>
      </c>
      <c r="C54" s="398"/>
      <c r="D54" s="399"/>
      <c r="E54" s="377" t="s">
        <v>71</v>
      </c>
      <c r="F54" s="378"/>
      <c r="G54" s="128"/>
      <c r="H54" s="158">
        <v>200</v>
      </c>
      <c r="I54" s="131">
        <f t="shared" si="0"/>
        <v>0</v>
      </c>
    </row>
    <row r="55" spans="1:18" x14ac:dyDescent="0.25">
      <c r="A55" s="127">
        <v>5</v>
      </c>
      <c r="B55" s="397" t="s">
        <v>75</v>
      </c>
      <c r="C55" s="398"/>
      <c r="D55" s="399"/>
      <c r="E55" s="377" t="s">
        <v>71</v>
      </c>
      <c r="F55" s="378"/>
      <c r="G55" s="128">
        <v>3</v>
      </c>
      <c r="H55" s="160">
        <v>200</v>
      </c>
      <c r="I55" s="131">
        <f t="shared" si="0"/>
        <v>600</v>
      </c>
    </row>
    <row r="56" spans="1:18" x14ac:dyDescent="0.25">
      <c r="A56" s="127">
        <v>6</v>
      </c>
      <c r="B56" s="397" t="s">
        <v>305</v>
      </c>
      <c r="C56" s="398"/>
      <c r="D56" s="399"/>
      <c r="E56" s="377" t="s">
        <v>71</v>
      </c>
      <c r="F56" s="378"/>
      <c r="G56" s="128"/>
      <c r="H56" s="160">
        <v>140</v>
      </c>
      <c r="I56" s="131">
        <f t="shared" si="0"/>
        <v>0</v>
      </c>
    </row>
    <row r="57" spans="1:18" x14ac:dyDescent="0.25">
      <c r="A57" s="127"/>
      <c r="B57" s="397"/>
      <c r="C57" s="398"/>
      <c r="D57" s="399"/>
      <c r="E57" s="135"/>
      <c r="F57" s="102"/>
      <c r="G57" s="102"/>
      <c r="H57" s="118"/>
      <c r="I57" s="131"/>
    </row>
    <row r="58" spans="1:18" x14ac:dyDescent="0.25">
      <c r="A58" s="116"/>
      <c r="B58" s="397"/>
      <c r="C58" s="398"/>
      <c r="D58" s="399"/>
      <c r="F58" s="102"/>
      <c r="G58" s="102"/>
      <c r="H58" s="118"/>
      <c r="I58" s="131"/>
    </row>
    <row r="59" spans="1:18" x14ac:dyDescent="0.25">
      <c r="A59" s="136"/>
      <c r="B59" s="426"/>
      <c r="C59" s="427"/>
      <c r="D59" s="428"/>
      <c r="E59" s="104"/>
      <c r="F59" s="105"/>
      <c r="G59" s="102"/>
      <c r="H59" s="120"/>
      <c r="I59" s="131"/>
    </row>
    <row r="60" spans="1:18" x14ac:dyDescent="0.25">
      <c r="A60" s="379" t="s">
        <v>76</v>
      </c>
      <c r="B60" s="375"/>
      <c r="C60" s="375"/>
      <c r="D60" s="375"/>
      <c r="E60" s="375"/>
      <c r="F60" s="375"/>
      <c r="G60" s="375"/>
      <c r="H60" s="376"/>
      <c r="I60" s="142">
        <f>SUM(I51:I59)</f>
        <v>1500</v>
      </c>
    </row>
    <row r="61" spans="1:18" x14ac:dyDescent="0.25">
      <c r="A61" s="385" t="s">
        <v>77</v>
      </c>
      <c r="B61" s="386"/>
      <c r="C61" s="386"/>
      <c r="D61" s="386"/>
      <c r="E61" s="386"/>
      <c r="F61" s="386"/>
      <c r="G61" s="386"/>
      <c r="H61" s="386"/>
      <c r="I61" s="387"/>
    </row>
    <row r="62" spans="1:18" x14ac:dyDescent="0.25">
      <c r="A62" s="122" t="s">
        <v>78</v>
      </c>
      <c r="B62" s="383" t="s">
        <v>79</v>
      </c>
      <c r="C62" s="429"/>
      <c r="D62" s="384"/>
      <c r="E62" s="383" t="s">
        <v>80</v>
      </c>
      <c r="F62" s="384"/>
      <c r="G62" s="138" t="s">
        <v>81</v>
      </c>
      <c r="H62" s="138" t="s">
        <v>60</v>
      </c>
      <c r="I62" s="139" t="s">
        <v>61</v>
      </c>
    </row>
    <row r="63" spans="1:18" x14ac:dyDescent="0.25">
      <c r="A63" s="127">
        <v>1</v>
      </c>
      <c r="B63" s="388" t="s">
        <v>560</v>
      </c>
      <c r="C63" s="389"/>
      <c r="D63" s="390"/>
      <c r="E63" s="377">
        <v>1</v>
      </c>
      <c r="F63" s="378"/>
      <c r="G63" s="221">
        <v>83.6</v>
      </c>
      <c r="H63" s="140">
        <v>5</v>
      </c>
      <c r="I63" s="234">
        <f>H63*G63</f>
        <v>418</v>
      </c>
    </row>
    <row r="64" spans="1:18" x14ac:dyDescent="0.25">
      <c r="A64" s="141"/>
      <c r="B64" s="394"/>
      <c r="C64" s="395"/>
      <c r="D64" s="396"/>
      <c r="E64" s="411"/>
      <c r="F64" s="413"/>
      <c r="G64" s="128"/>
      <c r="H64" s="140"/>
      <c r="I64" s="234"/>
    </row>
    <row r="65" spans="1:12" x14ac:dyDescent="0.25">
      <c r="A65" s="379" t="s">
        <v>82</v>
      </c>
      <c r="B65" s="375"/>
      <c r="C65" s="375"/>
      <c r="D65" s="375"/>
      <c r="E65" s="375"/>
      <c r="F65" s="375"/>
      <c r="G65" s="375"/>
      <c r="H65" s="376"/>
      <c r="I65" s="142">
        <f>SUM(I63:I64)</f>
        <v>418</v>
      </c>
    </row>
    <row r="66" spans="1:12" x14ac:dyDescent="0.25">
      <c r="A66" s="143"/>
      <c r="B66" s="144"/>
      <c r="C66" s="144"/>
      <c r="D66" s="144"/>
      <c r="E66" s="144"/>
      <c r="F66" s="145"/>
      <c r="G66" s="146"/>
      <c r="H66" s="146"/>
      <c r="I66" s="147"/>
      <c r="L66" s="99"/>
    </row>
    <row r="67" spans="1:12" x14ac:dyDescent="0.25">
      <c r="A67" s="423"/>
      <c r="B67" s="424"/>
      <c r="C67" s="424"/>
      <c r="D67" s="424"/>
      <c r="E67" s="424"/>
      <c r="F67" s="148"/>
      <c r="G67" s="425" t="s">
        <v>83</v>
      </c>
      <c r="H67" s="424"/>
      <c r="I67" s="149">
        <f>I65+I60+I48</f>
        <v>1918</v>
      </c>
    </row>
    <row r="68" spans="1:12" x14ac:dyDescent="0.25">
      <c r="A68" s="423"/>
      <c r="B68" s="424"/>
      <c r="C68" s="424"/>
      <c r="D68" s="424"/>
      <c r="E68" s="424"/>
      <c r="F68" s="102"/>
      <c r="G68" s="150"/>
      <c r="H68" s="151"/>
      <c r="I68" s="152"/>
    </row>
    <row r="69" spans="1:12" ht="15.75" thickBot="1" x14ac:dyDescent="0.3">
      <c r="A69" s="423"/>
      <c r="B69" s="424"/>
      <c r="C69" s="424"/>
      <c r="D69" s="424"/>
      <c r="E69" s="424"/>
      <c r="F69" s="102"/>
      <c r="G69" s="373" t="s">
        <v>126</v>
      </c>
      <c r="H69" s="374"/>
      <c r="I69" s="161">
        <f>I67+I68</f>
        <v>1918</v>
      </c>
    </row>
    <row r="70" spans="1:12" ht="16.5" thickTop="1" thickBot="1" x14ac:dyDescent="0.3">
      <c r="A70" s="153"/>
      <c r="B70" s="154"/>
      <c r="C70" s="430"/>
      <c r="D70" s="431"/>
      <c r="E70" s="431"/>
      <c r="F70" s="431"/>
      <c r="G70" s="155"/>
      <c r="H70" s="155"/>
      <c r="I70" s="156"/>
    </row>
    <row r="72" spans="1:12" x14ac:dyDescent="0.25">
      <c r="A72" s="99"/>
      <c r="B72" s="99"/>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S72"/>
  <sheetViews>
    <sheetView topLeftCell="A46"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556</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557</v>
      </c>
      <c r="C25" s="389"/>
      <c r="D25" s="389"/>
      <c r="E25" s="389"/>
      <c r="F25" s="390"/>
      <c r="G25" s="197">
        <v>6</v>
      </c>
      <c r="H25" s="229">
        <v>12.4</v>
      </c>
      <c r="I25" s="131">
        <f>H25*G25</f>
        <v>74.400000000000006</v>
      </c>
    </row>
    <row r="26" spans="1:11" x14ac:dyDescent="0.25">
      <c r="A26" s="127">
        <v>2</v>
      </c>
      <c r="B26" s="391" t="s">
        <v>558</v>
      </c>
      <c r="C26" s="392"/>
      <c r="D26" s="392"/>
      <c r="E26" s="392"/>
      <c r="F26" s="393"/>
      <c r="G26" s="197">
        <v>1</v>
      </c>
      <c r="H26" s="230">
        <v>119</v>
      </c>
      <c r="I26" s="131">
        <f>H26*G26</f>
        <v>119</v>
      </c>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9" x14ac:dyDescent="0.25">
      <c r="A33" s="127"/>
      <c r="B33" s="441"/>
      <c r="C33" s="442"/>
      <c r="D33" s="442"/>
      <c r="E33" s="442"/>
      <c r="F33" s="442"/>
      <c r="G33" s="197"/>
      <c r="H33" s="230"/>
      <c r="I33" s="131"/>
    </row>
    <row r="34" spans="1:19" x14ac:dyDescent="0.25">
      <c r="A34" s="127"/>
      <c r="B34" s="441"/>
      <c r="C34" s="442"/>
      <c r="D34" s="442"/>
      <c r="E34" s="442"/>
      <c r="F34" s="442"/>
      <c r="G34" s="197"/>
      <c r="H34" s="230"/>
      <c r="I34" s="131"/>
    </row>
    <row r="35" spans="1:19" x14ac:dyDescent="0.25">
      <c r="A35" s="127"/>
      <c r="B35" s="441"/>
      <c r="C35" s="442"/>
      <c r="D35" s="442"/>
      <c r="E35" s="442"/>
      <c r="F35" s="442"/>
      <c r="G35" s="197"/>
      <c r="H35" s="230"/>
      <c r="I35" s="131"/>
    </row>
    <row r="36" spans="1:19" x14ac:dyDescent="0.25">
      <c r="A36" s="127"/>
      <c r="B36" s="441"/>
      <c r="C36" s="442"/>
      <c r="D36" s="442"/>
      <c r="E36" s="442"/>
      <c r="F36" s="442"/>
      <c r="G36" s="197"/>
      <c r="H36" s="230"/>
      <c r="I36" s="131"/>
    </row>
    <row r="37" spans="1:19" x14ac:dyDescent="0.25">
      <c r="A37" s="127"/>
      <c r="B37" s="441"/>
      <c r="C37" s="442"/>
      <c r="D37" s="442"/>
      <c r="E37" s="442"/>
      <c r="F37" s="442"/>
      <c r="G37" s="197"/>
      <c r="H37" s="230"/>
      <c r="I37" s="131"/>
      <c r="K37" s="257"/>
      <c r="L37" s="257"/>
      <c r="M37" s="257"/>
      <c r="N37" s="257"/>
      <c r="O37" s="257"/>
      <c r="P37" s="257"/>
      <c r="Q37" s="257"/>
      <c r="R37" s="257"/>
      <c r="S37" s="257"/>
    </row>
    <row r="38" spans="1:19" x14ac:dyDescent="0.25">
      <c r="A38" s="127"/>
      <c r="B38" s="441"/>
      <c r="C38" s="442"/>
      <c r="D38" s="442"/>
      <c r="E38" s="442"/>
      <c r="F38" s="442"/>
      <c r="G38" s="197"/>
      <c r="H38" s="230"/>
      <c r="I38" s="131"/>
      <c r="K38" s="257"/>
      <c r="L38" s="257"/>
      <c r="M38" s="257"/>
      <c r="N38" s="257"/>
      <c r="O38" s="257"/>
      <c r="P38" s="257"/>
      <c r="Q38" s="257"/>
      <c r="R38" s="257"/>
      <c r="S38" s="257"/>
    </row>
    <row r="39" spans="1:19" x14ac:dyDescent="0.25">
      <c r="A39" s="127"/>
      <c r="B39" s="441"/>
      <c r="C39" s="442"/>
      <c r="D39" s="442"/>
      <c r="E39" s="442"/>
      <c r="F39" s="442"/>
      <c r="G39" s="197"/>
      <c r="H39" s="230"/>
      <c r="I39" s="131"/>
      <c r="K39" s="257"/>
      <c r="L39" s="257"/>
      <c r="M39" s="257"/>
      <c r="N39" s="257"/>
      <c r="O39" s="257"/>
      <c r="P39" s="257"/>
      <c r="Q39" s="257"/>
      <c r="R39" s="257"/>
      <c r="S39" s="257"/>
    </row>
    <row r="40" spans="1:19" x14ac:dyDescent="0.25">
      <c r="A40" s="127"/>
      <c r="B40" s="441"/>
      <c r="C40" s="442"/>
      <c r="D40" s="442"/>
      <c r="E40" s="442"/>
      <c r="F40" s="442"/>
      <c r="G40" s="197"/>
      <c r="H40" s="230"/>
      <c r="I40" s="131"/>
      <c r="K40" s="257"/>
      <c r="L40" s="257"/>
      <c r="M40" s="257"/>
      <c r="N40" s="257"/>
      <c r="O40" s="257"/>
      <c r="P40" s="257"/>
      <c r="Q40" s="257"/>
      <c r="R40" s="257"/>
      <c r="S40" s="257"/>
    </row>
    <row r="41" spans="1:19" x14ac:dyDescent="0.25">
      <c r="A41" s="127"/>
      <c r="B41" s="441"/>
      <c r="C41" s="442"/>
      <c r="D41" s="442"/>
      <c r="E41" s="442"/>
      <c r="F41" s="442"/>
      <c r="G41" s="197"/>
      <c r="H41" s="230"/>
      <c r="I41" s="131"/>
      <c r="K41" s="257"/>
      <c r="L41" s="257"/>
      <c r="M41" s="257"/>
      <c r="N41" s="257"/>
      <c r="O41" s="257"/>
      <c r="P41" s="257"/>
      <c r="Q41" s="257"/>
      <c r="R41" s="257"/>
      <c r="S41" s="257"/>
    </row>
    <row r="42" spans="1:19" x14ac:dyDescent="0.25">
      <c r="A42" s="127"/>
      <c r="B42" s="441"/>
      <c r="C42" s="442"/>
      <c r="D42" s="442"/>
      <c r="E42" s="442"/>
      <c r="F42" s="442"/>
      <c r="G42" s="197"/>
      <c r="H42" s="230"/>
      <c r="I42" s="131"/>
      <c r="K42" s="257"/>
      <c r="L42" s="257"/>
      <c r="M42" s="257"/>
      <c r="N42" s="257"/>
      <c r="O42" s="257"/>
      <c r="P42" s="257"/>
      <c r="Q42" s="257"/>
      <c r="R42" s="257"/>
      <c r="S42" s="257"/>
    </row>
    <row r="43" spans="1:19" x14ac:dyDescent="0.25">
      <c r="A43" s="127"/>
      <c r="B43" s="441"/>
      <c r="C43" s="442"/>
      <c r="D43" s="442"/>
      <c r="E43" s="442"/>
      <c r="F43" s="442"/>
      <c r="G43" s="197"/>
      <c r="H43" s="230"/>
      <c r="I43" s="131"/>
      <c r="K43" s="257"/>
      <c r="L43" s="257"/>
      <c r="M43" s="257"/>
      <c r="N43" s="257"/>
      <c r="O43" s="257"/>
      <c r="P43" s="257"/>
      <c r="Q43" s="257"/>
      <c r="R43" s="257"/>
      <c r="S43" s="257"/>
    </row>
    <row r="44" spans="1:19" x14ac:dyDescent="0.25">
      <c r="A44" s="127"/>
      <c r="B44" s="441"/>
      <c r="C44" s="442"/>
      <c r="D44" s="442"/>
      <c r="E44" s="442"/>
      <c r="F44" s="442"/>
      <c r="G44" s="197"/>
      <c r="H44" s="230"/>
      <c r="I44" s="131"/>
      <c r="K44" s="257"/>
      <c r="L44" s="257"/>
      <c r="M44" s="257"/>
      <c r="N44" s="257"/>
      <c r="O44" s="257"/>
      <c r="P44" s="257"/>
      <c r="Q44" s="257"/>
      <c r="R44" s="257"/>
      <c r="S44" s="257"/>
    </row>
    <row r="45" spans="1:19" x14ac:dyDescent="0.25">
      <c r="A45" s="127"/>
      <c r="B45" s="441"/>
      <c r="C45" s="442"/>
      <c r="D45" s="442"/>
      <c r="E45" s="442"/>
      <c r="F45" s="442"/>
      <c r="G45" s="197"/>
      <c r="H45" s="198"/>
      <c r="I45" s="131"/>
      <c r="K45" s="257"/>
      <c r="L45" s="258"/>
      <c r="M45" s="257"/>
      <c r="N45" s="257"/>
      <c r="O45" s="257"/>
      <c r="P45" s="257"/>
      <c r="Q45" s="257"/>
      <c r="R45" s="257"/>
      <c r="S45" s="257"/>
    </row>
    <row r="46" spans="1:19" x14ac:dyDescent="0.25">
      <c r="A46" s="438" t="s">
        <v>143</v>
      </c>
      <c r="B46" s="375"/>
      <c r="C46" s="375"/>
      <c r="D46" s="375"/>
      <c r="E46" s="375"/>
      <c r="F46" s="375"/>
      <c r="G46" s="375"/>
      <c r="H46" s="376"/>
      <c r="I46" s="191">
        <f>SUM(I25:I45)</f>
        <v>193.4</v>
      </c>
      <c r="K46" s="257"/>
      <c r="L46" s="258"/>
      <c r="M46" s="257"/>
      <c r="N46" s="257"/>
      <c r="O46" s="257"/>
      <c r="P46" s="257"/>
      <c r="Q46" s="257"/>
      <c r="R46" s="257"/>
      <c r="S46" s="257"/>
    </row>
    <row r="47" spans="1:19" x14ac:dyDescent="0.25">
      <c r="A47" s="379" t="s">
        <v>144</v>
      </c>
      <c r="B47" s="375"/>
      <c r="C47" s="375"/>
      <c r="D47" s="375"/>
      <c r="E47" s="375"/>
      <c r="F47" s="375"/>
      <c r="G47" s="375"/>
      <c r="H47" s="376"/>
      <c r="I47" s="192">
        <f>ROUND((I46*0.15),2)</f>
        <v>29.01</v>
      </c>
      <c r="K47" s="257"/>
      <c r="L47" s="258"/>
      <c r="M47" s="257"/>
      <c r="N47" s="257"/>
      <c r="O47" s="257"/>
      <c r="P47" s="257"/>
      <c r="Q47" s="257"/>
      <c r="R47" s="257"/>
      <c r="S47" s="257"/>
    </row>
    <row r="48" spans="1:19" x14ac:dyDescent="0.25">
      <c r="A48" s="379" t="s">
        <v>145</v>
      </c>
      <c r="B48" s="375"/>
      <c r="C48" s="375"/>
      <c r="D48" s="375"/>
      <c r="E48" s="375"/>
      <c r="F48" s="375"/>
      <c r="G48" s="375"/>
      <c r="H48" s="376"/>
      <c r="I48" s="174">
        <f>I46+I47</f>
        <v>222.41</v>
      </c>
      <c r="K48" s="257"/>
      <c r="L48" s="257"/>
      <c r="M48" s="257"/>
      <c r="N48" s="257"/>
      <c r="O48" s="257"/>
      <c r="P48" s="257"/>
      <c r="Q48" s="257"/>
      <c r="R48" s="257"/>
      <c r="S48" s="257"/>
    </row>
    <row r="49" spans="1:19" x14ac:dyDescent="0.25">
      <c r="A49" s="385" t="s">
        <v>67</v>
      </c>
      <c r="B49" s="386"/>
      <c r="C49" s="386"/>
      <c r="D49" s="386"/>
      <c r="E49" s="386"/>
      <c r="F49" s="386"/>
      <c r="G49" s="386"/>
      <c r="H49" s="386"/>
      <c r="I49" s="387"/>
      <c r="K49" s="257"/>
      <c r="L49" s="257"/>
      <c r="M49" s="257"/>
      <c r="N49" s="257"/>
      <c r="O49" s="257"/>
      <c r="P49" s="257"/>
      <c r="Q49" s="257"/>
      <c r="R49" s="257"/>
      <c r="S49" s="257"/>
    </row>
    <row r="50" spans="1:19" x14ac:dyDescent="0.25">
      <c r="A50" s="122" t="s">
        <v>68</v>
      </c>
      <c r="B50" s="383" t="s">
        <v>69</v>
      </c>
      <c r="C50" s="429"/>
      <c r="D50" s="384"/>
      <c r="E50" s="383" t="s">
        <v>57</v>
      </c>
      <c r="F50" s="384"/>
      <c r="G50" s="124" t="s">
        <v>59</v>
      </c>
      <c r="H50" s="125" t="s">
        <v>60</v>
      </c>
      <c r="I50" s="126" t="s">
        <v>61</v>
      </c>
      <c r="K50" s="257"/>
      <c r="L50" s="257"/>
      <c r="M50" s="257"/>
      <c r="N50" s="257"/>
      <c r="O50" s="257"/>
      <c r="P50" s="257"/>
      <c r="Q50" s="257"/>
      <c r="R50" s="257"/>
      <c r="S50" s="257"/>
    </row>
    <row r="51" spans="1:19" x14ac:dyDescent="0.25">
      <c r="A51" s="127">
        <v>1</v>
      </c>
      <c r="B51" s="420" t="s">
        <v>70</v>
      </c>
      <c r="C51" s="421"/>
      <c r="D51" s="422"/>
      <c r="E51" s="408" t="s">
        <v>71</v>
      </c>
      <c r="F51" s="410"/>
      <c r="G51" s="159"/>
      <c r="H51" s="157">
        <v>450</v>
      </c>
      <c r="I51" s="134">
        <f>SUM(G51*H51)</f>
        <v>0</v>
      </c>
      <c r="K51" s="257"/>
      <c r="L51" s="257"/>
      <c r="M51" s="257"/>
      <c r="N51" s="257"/>
      <c r="O51" s="257"/>
      <c r="P51" s="257"/>
      <c r="Q51" s="257"/>
      <c r="R51" s="257"/>
      <c r="S51" s="257"/>
    </row>
    <row r="52" spans="1:19" x14ac:dyDescent="0.25">
      <c r="A52" s="127">
        <v>2</v>
      </c>
      <c r="B52" s="397" t="s">
        <v>72</v>
      </c>
      <c r="C52" s="398"/>
      <c r="D52" s="399"/>
      <c r="E52" s="377" t="s">
        <v>71</v>
      </c>
      <c r="F52" s="378"/>
      <c r="G52" s="128"/>
      <c r="H52" s="158">
        <v>350</v>
      </c>
      <c r="I52" s="131">
        <f t="shared" ref="I52:I56" si="0">SUM(G52*H52)</f>
        <v>0</v>
      </c>
      <c r="K52" s="257"/>
      <c r="L52" s="257"/>
      <c r="M52" s="257"/>
      <c r="N52" s="257"/>
      <c r="O52" s="257"/>
      <c r="P52" s="257"/>
      <c r="Q52" s="257"/>
      <c r="R52" s="257"/>
      <c r="S52" s="257"/>
    </row>
    <row r="53" spans="1:19" x14ac:dyDescent="0.25">
      <c r="A53" s="127">
        <v>3</v>
      </c>
      <c r="B53" s="397" t="s">
        <v>73</v>
      </c>
      <c r="C53" s="398"/>
      <c r="D53" s="399"/>
      <c r="E53" s="377" t="s">
        <v>71</v>
      </c>
      <c r="F53" s="378"/>
      <c r="G53" s="128">
        <v>6</v>
      </c>
      <c r="H53" s="158">
        <v>300</v>
      </c>
      <c r="I53" s="131">
        <f t="shared" si="0"/>
        <v>1800</v>
      </c>
      <c r="K53" s="257"/>
      <c r="L53" s="257"/>
      <c r="M53" s="257"/>
      <c r="N53" s="257"/>
      <c r="O53" s="257"/>
      <c r="P53" s="257"/>
      <c r="Q53" s="257"/>
      <c r="R53" s="257"/>
      <c r="S53" s="257"/>
    </row>
    <row r="54" spans="1:19" x14ac:dyDescent="0.25">
      <c r="A54" s="127">
        <v>4</v>
      </c>
      <c r="B54" s="397" t="s">
        <v>74</v>
      </c>
      <c r="C54" s="398"/>
      <c r="D54" s="399"/>
      <c r="E54" s="377" t="s">
        <v>71</v>
      </c>
      <c r="F54" s="378"/>
      <c r="G54" s="128"/>
      <c r="H54" s="158">
        <v>200</v>
      </c>
      <c r="I54" s="131">
        <f t="shared" si="0"/>
        <v>0</v>
      </c>
      <c r="K54" s="257"/>
      <c r="L54" s="257"/>
      <c r="M54" s="257"/>
      <c r="N54" s="257"/>
      <c r="O54" s="257"/>
      <c r="P54" s="257"/>
      <c r="Q54" s="257"/>
      <c r="R54" s="257"/>
      <c r="S54" s="257"/>
    </row>
    <row r="55" spans="1:19" x14ac:dyDescent="0.25">
      <c r="A55" s="127">
        <v>5</v>
      </c>
      <c r="B55" s="397" t="s">
        <v>75</v>
      </c>
      <c r="C55" s="398"/>
      <c r="D55" s="399"/>
      <c r="E55" s="377" t="s">
        <v>71</v>
      </c>
      <c r="F55" s="378"/>
      <c r="G55" s="128">
        <v>6</v>
      </c>
      <c r="H55" s="160">
        <v>200</v>
      </c>
      <c r="I55" s="131">
        <f t="shared" si="0"/>
        <v>1200</v>
      </c>
      <c r="K55" s="257"/>
      <c r="L55" s="257"/>
      <c r="M55" s="257"/>
      <c r="N55" s="257"/>
      <c r="O55" s="257"/>
      <c r="P55" s="257"/>
      <c r="Q55" s="257"/>
      <c r="R55" s="257"/>
      <c r="S55" s="257"/>
    </row>
    <row r="56" spans="1:19" x14ac:dyDescent="0.25">
      <c r="A56" s="127">
        <v>6</v>
      </c>
      <c r="B56" s="397" t="s">
        <v>314</v>
      </c>
      <c r="C56" s="398"/>
      <c r="D56" s="399"/>
      <c r="E56" s="377" t="s">
        <v>71</v>
      </c>
      <c r="F56" s="378"/>
      <c r="G56" s="128"/>
      <c r="H56" s="160">
        <v>140</v>
      </c>
      <c r="I56" s="131">
        <f t="shared" si="0"/>
        <v>0</v>
      </c>
      <c r="K56" s="257"/>
      <c r="L56" s="257"/>
      <c r="M56" s="257"/>
      <c r="N56" s="257"/>
      <c r="O56" s="257"/>
      <c r="P56" s="257"/>
      <c r="Q56" s="257"/>
      <c r="R56" s="257"/>
      <c r="S56" s="257"/>
    </row>
    <row r="57" spans="1:19" x14ac:dyDescent="0.25">
      <c r="A57" s="127"/>
      <c r="B57" s="397"/>
      <c r="C57" s="398"/>
      <c r="D57" s="399"/>
      <c r="E57" s="135"/>
      <c r="F57" s="102"/>
      <c r="G57" s="102"/>
      <c r="H57" s="118"/>
      <c r="I57" s="131"/>
      <c r="K57" s="257"/>
      <c r="L57" s="257"/>
      <c r="M57" s="257"/>
      <c r="N57" s="257"/>
      <c r="O57" s="257"/>
      <c r="P57" s="257"/>
      <c r="Q57" s="257"/>
      <c r="R57" s="257"/>
      <c r="S57" s="257"/>
    </row>
    <row r="58" spans="1:19" x14ac:dyDescent="0.25">
      <c r="A58" s="116"/>
      <c r="B58" s="397"/>
      <c r="C58" s="398"/>
      <c r="D58" s="399"/>
      <c r="F58" s="102"/>
      <c r="G58" s="102"/>
      <c r="H58" s="118"/>
      <c r="I58" s="131"/>
      <c r="K58" s="257"/>
      <c r="L58" s="257"/>
      <c r="M58" s="257"/>
      <c r="N58" s="257"/>
      <c r="O58" s="257"/>
      <c r="P58" s="257"/>
      <c r="Q58" s="257"/>
      <c r="R58" s="257"/>
      <c r="S58" s="257"/>
    </row>
    <row r="59" spans="1:19" x14ac:dyDescent="0.25">
      <c r="A59" s="136"/>
      <c r="B59" s="426"/>
      <c r="C59" s="427"/>
      <c r="D59" s="428"/>
      <c r="E59" s="104"/>
      <c r="F59" s="105"/>
      <c r="G59" s="102"/>
      <c r="H59" s="120"/>
      <c r="I59" s="131"/>
      <c r="K59" s="257"/>
      <c r="L59" s="257"/>
      <c r="M59" s="257"/>
      <c r="N59" s="257"/>
      <c r="O59" s="257"/>
      <c r="P59" s="257"/>
      <c r="Q59" s="257"/>
      <c r="R59" s="257"/>
      <c r="S59" s="257"/>
    </row>
    <row r="60" spans="1:19" x14ac:dyDescent="0.25">
      <c r="A60" s="379" t="s">
        <v>76</v>
      </c>
      <c r="B60" s="375"/>
      <c r="C60" s="375"/>
      <c r="D60" s="375"/>
      <c r="E60" s="375"/>
      <c r="F60" s="375"/>
      <c r="G60" s="375"/>
      <c r="H60" s="376"/>
      <c r="I60" s="142">
        <f>SUM(I51:I59)</f>
        <v>3000</v>
      </c>
      <c r="K60" s="257"/>
      <c r="L60" s="257"/>
      <c r="M60" s="257"/>
      <c r="N60" s="257"/>
      <c r="O60" s="257"/>
      <c r="P60" s="257"/>
      <c r="Q60" s="257"/>
      <c r="R60" s="257"/>
      <c r="S60" s="257"/>
    </row>
    <row r="61" spans="1:19" x14ac:dyDescent="0.25">
      <c r="A61" s="385" t="s">
        <v>77</v>
      </c>
      <c r="B61" s="386"/>
      <c r="C61" s="386"/>
      <c r="D61" s="386"/>
      <c r="E61" s="386"/>
      <c r="F61" s="386"/>
      <c r="G61" s="386"/>
      <c r="H61" s="386"/>
      <c r="I61" s="387"/>
      <c r="K61" s="257"/>
      <c r="L61" s="257"/>
      <c r="M61" s="257"/>
      <c r="N61" s="257"/>
      <c r="O61" s="257"/>
      <c r="P61" s="257"/>
      <c r="Q61" s="257"/>
      <c r="R61" s="257"/>
      <c r="S61" s="257"/>
    </row>
    <row r="62" spans="1:19" x14ac:dyDescent="0.25">
      <c r="A62" s="122" t="s">
        <v>78</v>
      </c>
      <c r="B62" s="383" t="s">
        <v>79</v>
      </c>
      <c r="C62" s="429"/>
      <c r="D62" s="384"/>
      <c r="E62" s="383" t="s">
        <v>80</v>
      </c>
      <c r="F62" s="384"/>
      <c r="G62" s="138" t="s">
        <v>81</v>
      </c>
      <c r="H62" s="138" t="s">
        <v>60</v>
      </c>
      <c r="I62" s="139" t="s">
        <v>61</v>
      </c>
      <c r="K62" s="257"/>
      <c r="L62" s="257"/>
      <c r="M62" s="257"/>
      <c r="N62" s="257"/>
      <c r="O62" s="257"/>
      <c r="P62" s="257"/>
      <c r="Q62" s="257"/>
      <c r="R62" s="257"/>
      <c r="S62" s="257"/>
    </row>
    <row r="63" spans="1:19" x14ac:dyDescent="0.25">
      <c r="A63" s="127">
        <v>1</v>
      </c>
      <c r="B63" s="388" t="s">
        <v>559</v>
      </c>
      <c r="C63" s="389"/>
      <c r="D63" s="390"/>
      <c r="E63" s="377">
        <v>2</v>
      </c>
      <c r="F63" s="378"/>
      <c r="G63" s="221">
        <v>113.2</v>
      </c>
      <c r="H63" s="140">
        <v>5</v>
      </c>
      <c r="I63" s="234">
        <f>H63*G63</f>
        <v>566</v>
      </c>
      <c r="K63" s="257"/>
      <c r="L63" s="257"/>
      <c r="M63" s="257"/>
      <c r="N63" s="257"/>
      <c r="O63" s="257"/>
      <c r="P63" s="257"/>
      <c r="Q63" s="257"/>
      <c r="R63" s="257"/>
      <c r="S63" s="257"/>
    </row>
    <row r="64" spans="1:19" x14ac:dyDescent="0.25">
      <c r="A64" s="141"/>
      <c r="B64" s="394"/>
      <c r="C64" s="395"/>
      <c r="D64" s="396"/>
      <c r="E64" s="411"/>
      <c r="F64" s="413"/>
      <c r="G64" s="128"/>
      <c r="H64" s="140"/>
      <c r="I64" s="234"/>
      <c r="K64" s="257"/>
      <c r="L64" s="257"/>
      <c r="M64" s="257"/>
      <c r="N64" s="257"/>
      <c r="O64" s="257"/>
      <c r="P64" s="257"/>
      <c r="Q64" s="257"/>
      <c r="R64" s="257"/>
      <c r="S64" s="257"/>
    </row>
    <row r="65" spans="1:19" x14ac:dyDescent="0.25">
      <c r="A65" s="379" t="s">
        <v>82</v>
      </c>
      <c r="B65" s="375"/>
      <c r="C65" s="375"/>
      <c r="D65" s="375"/>
      <c r="E65" s="375"/>
      <c r="F65" s="375"/>
      <c r="G65" s="375"/>
      <c r="H65" s="376"/>
      <c r="I65" s="142">
        <f>SUM(I63:I64)</f>
        <v>566</v>
      </c>
      <c r="K65" s="257"/>
      <c r="L65" s="257"/>
      <c r="M65" s="257"/>
      <c r="N65" s="257"/>
      <c r="O65" s="257"/>
      <c r="P65" s="257"/>
      <c r="Q65" s="257"/>
      <c r="R65" s="257"/>
      <c r="S65" s="257"/>
    </row>
    <row r="66" spans="1:19" x14ac:dyDescent="0.25">
      <c r="A66" s="143"/>
      <c r="B66" s="144"/>
      <c r="C66" s="144"/>
      <c r="D66" s="144"/>
      <c r="E66" s="144"/>
      <c r="F66" s="145"/>
      <c r="G66" s="146"/>
      <c r="H66" s="146"/>
      <c r="I66" s="147"/>
      <c r="K66" s="257"/>
      <c r="L66" s="259"/>
      <c r="M66" s="257"/>
      <c r="N66" s="257"/>
      <c r="O66" s="257"/>
      <c r="P66" s="257"/>
      <c r="Q66" s="257"/>
      <c r="R66" s="257"/>
      <c r="S66" s="257"/>
    </row>
    <row r="67" spans="1:19" x14ac:dyDescent="0.25">
      <c r="A67" s="423"/>
      <c r="B67" s="424"/>
      <c r="C67" s="424"/>
      <c r="D67" s="424"/>
      <c r="E67" s="424"/>
      <c r="F67" s="148"/>
      <c r="G67" s="425" t="s">
        <v>83</v>
      </c>
      <c r="H67" s="424"/>
      <c r="I67" s="149">
        <f>I65+I60+I48</f>
        <v>3788.41</v>
      </c>
    </row>
    <row r="68" spans="1:19" x14ac:dyDescent="0.25">
      <c r="A68" s="423"/>
      <c r="B68" s="424"/>
      <c r="C68" s="424"/>
      <c r="D68" s="424"/>
      <c r="E68" s="424"/>
      <c r="F68" s="102"/>
      <c r="G68" s="150"/>
      <c r="H68" s="151"/>
      <c r="I68" s="152"/>
    </row>
    <row r="69" spans="1:19" ht="15.75" thickBot="1" x14ac:dyDescent="0.3">
      <c r="A69" s="423"/>
      <c r="B69" s="424"/>
      <c r="C69" s="424"/>
      <c r="D69" s="424"/>
      <c r="E69" s="424"/>
      <c r="F69" s="102"/>
      <c r="G69" s="373" t="s">
        <v>126</v>
      </c>
      <c r="H69" s="374"/>
      <c r="I69" s="161">
        <f>I67+I68</f>
        <v>3788.41</v>
      </c>
    </row>
    <row r="70" spans="1:19" ht="16.5" thickTop="1" thickBot="1" x14ac:dyDescent="0.3">
      <c r="A70" s="153"/>
      <c r="B70" s="154"/>
      <c r="C70" s="430"/>
      <c r="D70" s="431"/>
      <c r="E70" s="431"/>
      <c r="F70" s="431"/>
      <c r="G70" s="155"/>
      <c r="H70" s="155"/>
      <c r="I70" s="156"/>
    </row>
    <row r="72" spans="1:19" x14ac:dyDescent="0.25">
      <c r="A72" s="99"/>
      <c r="B72" s="99"/>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561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562</v>
      </c>
      <c r="C25" s="389"/>
      <c r="D25" s="389"/>
      <c r="E25" s="389"/>
      <c r="F25" s="390"/>
      <c r="G25" s="197">
        <v>1</v>
      </c>
      <c r="H25" s="229">
        <v>1100</v>
      </c>
      <c r="I25" s="131">
        <f>H25*G25</f>
        <v>1100</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7" x14ac:dyDescent="0.25">
      <c r="A33" s="127"/>
      <c r="B33" s="441"/>
      <c r="C33" s="442"/>
      <c r="D33" s="442"/>
      <c r="E33" s="442"/>
      <c r="F33" s="442"/>
      <c r="G33" s="197"/>
      <c r="H33" s="230"/>
      <c r="I33" s="131"/>
    </row>
    <row r="34" spans="1:17" x14ac:dyDescent="0.25">
      <c r="A34" s="127"/>
      <c r="B34" s="441"/>
      <c r="C34" s="442"/>
      <c r="D34" s="442"/>
      <c r="E34" s="442"/>
      <c r="F34" s="442"/>
      <c r="G34" s="197"/>
      <c r="H34" s="230"/>
      <c r="I34" s="131"/>
      <c r="L34" s="257"/>
      <c r="M34" s="257"/>
      <c r="N34" s="257"/>
      <c r="O34" s="257"/>
      <c r="P34" s="257"/>
      <c r="Q34" s="257"/>
    </row>
    <row r="35" spans="1:17" x14ac:dyDescent="0.25">
      <c r="A35" s="127"/>
      <c r="B35" s="441"/>
      <c r="C35" s="442"/>
      <c r="D35" s="442"/>
      <c r="E35" s="442"/>
      <c r="F35" s="442"/>
      <c r="G35" s="197"/>
      <c r="H35" s="230"/>
      <c r="I35" s="131"/>
      <c r="L35" s="257"/>
      <c r="M35" s="257"/>
      <c r="N35" s="257"/>
      <c r="O35" s="257"/>
      <c r="P35" s="257"/>
      <c r="Q35" s="257"/>
    </row>
    <row r="36" spans="1:17" x14ac:dyDescent="0.25">
      <c r="A36" s="127"/>
      <c r="B36" s="441"/>
      <c r="C36" s="442"/>
      <c r="D36" s="442"/>
      <c r="E36" s="442"/>
      <c r="F36" s="442"/>
      <c r="G36" s="197"/>
      <c r="H36" s="230"/>
      <c r="I36" s="131"/>
      <c r="L36" s="257"/>
      <c r="M36" s="257"/>
      <c r="N36" s="257"/>
      <c r="O36" s="257"/>
      <c r="P36" s="257"/>
      <c r="Q36" s="257"/>
    </row>
    <row r="37" spans="1:17" x14ac:dyDescent="0.25">
      <c r="A37" s="127"/>
      <c r="B37" s="441"/>
      <c r="C37" s="442"/>
      <c r="D37" s="442"/>
      <c r="E37" s="442"/>
      <c r="F37" s="442"/>
      <c r="G37" s="197"/>
      <c r="H37" s="230"/>
      <c r="I37" s="131"/>
      <c r="L37" s="257"/>
      <c r="M37" s="257"/>
      <c r="N37" s="257"/>
      <c r="O37" s="257"/>
      <c r="P37" s="257"/>
      <c r="Q37" s="257"/>
    </row>
    <row r="38" spans="1:17" x14ac:dyDescent="0.25">
      <c r="A38" s="127"/>
      <c r="B38" s="441"/>
      <c r="C38" s="442"/>
      <c r="D38" s="442"/>
      <c r="E38" s="442"/>
      <c r="F38" s="442"/>
      <c r="G38" s="197"/>
      <c r="H38" s="230"/>
      <c r="I38" s="131"/>
      <c r="L38" s="257"/>
      <c r="M38" s="257"/>
      <c r="N38" s="257"/>
      <c r="O38" s="257"/>
      <c r="P38" s="257"/>
      <c r="Q38" s="257"/>
    </row>
    <row r="39" spans="1:17" x14ac:dyDescent="0.25">
      <c r="A39" s="127"/>
      <c r="B39" s="441"/>
      <c r="C39" s="442"/>
      <c r="D39" s="442"/>
      <c r="E39" s="442"/>
      <c r="F39" s="442"/>
      <c r="G39" s="197"/>
      <c r="H39" s="230"/>
      <c r="I39" s="131"/>
      <c r="L39" s="257"/>
      <c r="M39" s="257"/>
      <c r="N39" s="257"/>
      <c r="O39" s="257"/>
      <c r="P39" s="257"/>
      <c r="Q39" s="257"/>
    </row>
    <row r="40" spans="1:17" x14ac:dyDescent="0.25">
      <c r="A40" s="127"/>
      <c r="B40" s="441"/>
      <c r="C40" s="442"/>
      <c r="D40" s="442"/>
      <c r="E40" s="442"/>
      <c r="F40" s="442"/>
      <c r="G40" s="197"/>
      <c r="H40" s="230"/>
      <c r="I40" s="131"/>
      <c r="L40" s="257"/>
      <c r="M40" s="257"/>
      <c r="N40" s="257"/>
      <c r="O40" s="257"/>
      <c r="P40" s="257"/>
      <c r="Q40" s="257"/>
    </row>
    <row r="41" spans="1:17" x14ac:dyDescent="0.25">
      <c r="A41" s="127"/>
      <c r="B41" s="441"/>
      <c r="C41" s="442"/>
      <c r="D41" s="442"/>
      <c r="E41" s="442"/>
      <c r="F41" s="442"/>
      <c r="G41" s="197"/>
      <c r="H41" s="230"/>
      <c r="I41" s="131"/>
      <c r="L41" s="257"/>
      <c r="M41" s="257"/>
      <c r="N41" s="257"/>
      <c r="O41" s="257"/>
      <c r="P41" s="257"/>
      <c r="Q41" s="257"/>
    </row>
    <row r="42" spans="1:17" x14ac:dyDescent="0.25">
      <c r="A42" s="127"/>
      <c r="B42" s="441"/>
      <c r="C42" s="442"/>
      <c r="D42" s="442"/>
      <c r="E42" s="442"/>
      <c r="F42" s="442"/>
      <c r="G42" s="197"/>
      <c r="H42" s="230"/>
      <c r="I42" s="131"/>
      <c r="L42" s="257"/>
      <c r="M42" s="257"/>
      <c r="N42" s="257"/>
      <c r="O42" s="257"/>
      <c r="P42" s="257"/>
      <c r="Q42" s="257"/>
    </row>
    <row r="43" spans="1:17" x14ac:dyDescent="0.25">
      <c r="A43" s="127"/>
      <c r="B43" s="441"/>
      <c r="C43" s="442"/>
      <c r="D43" s="442"/>
      <c r="E43" s="442"/>
      <c r="F43" s="442"/>
      <c r="G43" s="197"/>
      <c r="H43" s="230"/>
      <c r="I43" s="131"/>
      <c r="L43" s="257"/>
      <c r="M43" s="257"/>
      <c r="N43" s="257"/>
      <c r="O43" s="257"/>
      <c r="P43" s="257"/>
      <c r="Q43" s="257"/>
    </row>
    <row r="44" spans="1:17" x14ac:dyDescent="0.25">
      <c r="A44" s="127"/>
      <c r="B44" s="441"/>
      <c r="C44" s="442"/>
      <c r="D44" s="442"/>
      <c r="E44" s="442"/>
      <c r="F44" s="442"/>
      <c r="G44" s="197"/>
      <c r="H44" s="230"/>
      <c r="I44" s="131"/>
      <c r="L44" s="257"/>
      <c r="M44" s="257"/>
      <c r="N44" s="257"/>
      <c r="O44" s="257"/>
      <c r="P44" s="257"/>
      <c r="Q44" s="257"/>
    </row>
    <row r="45" spans="1:17" x14ac:dyDescent="0.25">
      <c r="A45" s="127"/>
      <c r="B45" s="441"/>
      <c r="C45" s="442"/>
      <c r="D45" s="442"/>
      <c r="E45" s="442"/>
      <c r="F45" s="442"/>
      <c r="G45" s="197"/>
      <c r="H45" s="198"/>
      <c r="I45" s="131"/>
      <c r="L45" s="258"/>
      <c r="M45" s="257"/>
      <c r="N45" s="257"/>
      <c r="O45" s="257"/>
      <c r="P45" s="257"/>
      <c r="Q45" s="257"/>
    </row>
    <row r="46" spans="1:17" x14ac:dyDescent="0.25">
      <c r="A46" s="438" t="s">
        <v>143</v>
      </c>
      <c r="B46" s="375"/>
      <c r="C46" s="375"/>
      <c r="D46" s="375"/>
      <c r="E46" s="375"/>
      <c r="F46" s="375"/>
      <c r="G46" s="375"/>
      <c r="H46" s="376"/>
      <c r="I46" s="191">
        <f>SUM(I25:I45)</f>
        <v>1100</v>
      </c>
      <c r="L46" s="258"/>
      <c r="M46" s="257"/>
      <c r="N46" s="257"/>
      <c r="O46" s="257"/>
      <c r="P46" s="257"/>
      <c r="Q46" s="257"/>
    </row>
    <row r="47" spans="1:17" x14ac:dyDescent="0.25">
      <c r="A47" s="379" t="s">
        <v>144</v>
      </c>
      <c r="B47" s="375"/>
      <c r="C47" s="375"/>
      <c r="D47" s="375"/>
      <c r="E47" s="375"/>
      <c r="F47" s="375"/>
      <c r="G47" s="375"/>
      <c r="H47" s="376"/>
      <c r="I47" s="192">
        <f>ROUND((I46*0.15),2)</f>
        <v>165</v>
      </c>
      <c r="L47" s="258"/>
      <c r="M47" s="257"/>
      <c r="N47" s="257"/>
      <c r="O47" s="257"/>
      <c r="P47" s="257"/>
      <c r="Q47" s="257"/>
    </row>
    <row r="48" spans="1:17" x14ac:dyDescent="0.25">
      <c r="A48" s="379" t="s">
        <v>145</v>
      </c>
      <c r="B48" s="375"/>
      <c r="C48" s="375"/>
      <c r="D48" s="375"/>
      <c r="E48" s="375"/>
      <c r="F48" s="375"/>
      <c r="G48" s="375"/>
      <c r="H48" s="376"/>
      <c r="I48" s="174">
        <f>I46+I47</f>
        <v>1265</v>
      </c>
      <c r="L48" s="257"/>
      <c r="M48" s="257"/>
      <c r="N48" s="257"/>
      <c r="O48" s="257"/>
      <c r="P48" s="257"/>
      <c r="Q48" s="257"/>
    </row>
    <row r="49" spans="1:17" x14ac:dyDescent="0.25">
      <c r="A49" s="385" t="s">
        <v>67</v>
      </c>
      <c r="B49" s="386"/>
      <c r="C49" s="386"/>
      <c r="D49" s="386"/>
      <c r="E49" s="386"/>
      <c r="F49" s="386"/>
      <c r="G49" s="386"/>
      <c r="H49" s="386"/>
      <c r="I49" s="387"/>
      <c r="L49" s="257"/>
      <c r="M49" s="257"/>
      <c r="N49" s="257"/>
      <c r="O49" s="257"/>
      <c r="P49" s="257"/>
      <c r="Q49" s="257"/>
    </row>
    <row r="50" spans="1:17" x14ac:dyDescent="0.25">
      <c r="A50" s="122" t="s">
        <v>68</v>
      </c>
      <c r="B50" s="383" t="s">
        <v>69</v>
      </c>
      <c r="C50" s="429"/>
      <c r="D50" s="384"/>
      <c r="E50" s="383" t="s">
        <v>57</v>
      </c>
      <c r="F50" s="384"/>
      <c r="G50" s="124" t="s">
        <v>59</v>
      </c>
      <c r="H50" s="125" t="s">
        <v>60</v>
      </c>
      <c r="I50" s="126" t="s">
        <v>61</v>
      </c>
      <c r="L50" s="257"/>
      <c r="M50" s="257"/>
      <c r="N50" s="257"/>
      <c r="O50" s="257"/>
      <c r="P50" s="257"/>
      <c r="Q50" s="257"/>
    </row>
    <row r="51" spans="1:17" x14ac:dyDescent="0.25">
      <c r="A51" s="127">
        <v>1</v>
      </c>
      <c r="B51" s="420" t="s">
        <v>70</v>
      </c>
      <c r="C51" s="421"/>
      <c r="D51" s="422"/>
      <c r="E51" s="408" t="s">
        <v>71</v>
      </c>
      <c r="F51" s="410"/>
      <c r="G51" s="159"/>
      <c r="H51" s="157">
        <v>450</v>
      </c>
      <c r="I51" s="134">
        <f>SUM(G51*H51)</f>
        <v>0</v>
      </c>
      <c r="L51" s="257"/>
      <c r="M51" s="257"/>
      <c r="N51" s="257"/>
      <c r="O51" s="257"/>
      <c r="P51" s="257"/>
      <c r="Q51" s="257"/>
    </row>
    <row r="52" spans="1:17" x14ac:dyDescent="0.25">
      <c r="A52" s="127">
        <v>2</v>
      </c>
      <c r="B52" s="397" t="s">
        <v>72</v>
      </c>
      <c r="C52" s="398"/>
      <c r="D52" s="399"/>
      <c r="E52" s="377" t="s">
        <v>71</v>
      </c>
      <c r="F52" s="378"/>
      <c r="G52" s="128"/>
      <c r="H52" s="158">
        <v>350</v>
      </c>
      <c r="I52" s="131">
        <f t="shared" ref="I52:I56" si="0">SUM(G52*H52)</f>
        <v>0</v>
      </c>
      <c r="L52" s="257"/>
      <c r="M52" s="257"/>
      <c r="N52" s="257"/>
      <c r="O52" s="257"/>
      <c r="P52" s="257"/>
      <c r="Q52" s="257"/>
    </row>
    <row r="53" spans="1:17" x14ac:dyDescent="0.25">
      <c r="A53" s="127">
        <v>3</v>
      </c>
      <c r="B53" s="397" t="s">
        <v>73</v>
      </c>
      <c r="C53" s="398"/>
      <c r="D53" s="399"/>
      <c r="E53" s="377" t="s">
        <v>71</v>
      </c>
      <c r="F53" s="378"/>
      <c r="G53" s="128">
        <v>6</v>
      </c>
      <c r="H53" s="158">
        <v>300</v>
      </c>
      <c r="I53" s="131">
        <f t="shared" si="0"/>
        <v>1800</v>
      </c>
      <c r="L53" s="257"/>
      <c r="M53" s="257"/>
      <c r="N53" s="257"/>
      <c r="O53" s="257"/>
      <c r="P53" s="257"/>
      <c r="Q53" s="257"/>
    </row>
    <row r="54" spans="1:17" x14ac:dyDescent="0.25">
      <c r="A54" s="127">
        <v>4</v>
      </c>
      <c r="B54" s="397" t="s">
        <v>74</v>
      </c>
      <c r="C54" s="398"/>
      <c r="D54" s="399"/>
      <c r="E54" s="377" t="s">
        <v>71</v>
      </c>
      <c r="F54" s="378"/>
      <c r="G54" s="128"/>
      <c r="H54" s="158">
        <v>200</v>
      </c>
      <c r="I54" s="131">
        <f t="shared" si="0"/>
        <v>0</v>
      </c>
      <c r="L54" s="257"/>
      <c r="M54" s="257"/>
      <c r="N54" s="257"/>
      <c r="O54" s="257"/>
      <c r="P54" s="257"/>
      <c r="Q54" s="257"/>
    </row>
    <row r="55" spans="1:17" x14ac:dyDescent="0.25">
      <c r="A55" s="127">
        <v>5</v>
      </c>
      <c r="B55" s="397" t="s">
        <v>75</v>
      </c>
      <c r="C55" s="398"/>
      <c r="D55" s="399"/>
      <c r="E55" s="377" t="s">
        <v>71</v>
      </c>
      <c r="F55" s="378"/>
      <c r="G55" s="128">
        <v>6</v>
      </c>
      <c r="H55" s="160">
        <v>200</v>
      </c>
      <c r="I55" s="131">
        <f t="shared" si="0"/>
        <v>1200</v>
      </c>
      <c r="L55" s="257"/>
      <c r="M55" s="257"/>
      <c r="N55" s="257"/>
      <c r="O55" s="257"/>
      <c r="P55" s="257"/>
      <c r="Q55" s="257"/>
    </row>
    <row r="56" spans="1:17" x14ac:dyDescent="0.25">
      <c r="A56" s="127">
        <v>6</v>
      </c>
      <c r="B56" s="397" t="s">
        <v>305</v>
      </c>
      <c r="C56" s="398"/>
      <c r="D56" s="399"/>
      <c r="E56" s="377" t="s">
        <v>71</v>
      </c>
      <c r="F56" s="378"/>
      <c r="G56" s="128"/>
      <c r="H56" s="160">
        <v>140</v>
      </c>
      <c r="I56" s="131">
        <f t="shared" si="0"/>
        <v>0</v>
      </c>
      <c r="L56" s="257"/>
      <c r="M56" s="257"/>
      <c r="N56" s="257"/>
      <c r="O56" s="257"/>
      <c r="P56" s="257"/>
      <c r="Q56" s="257"/>
    </row>
    <row r="57" spans="1:17" x14ac:dyDescent="0.25">
      <c r="A57" s="127"/>
      <c r="B57" s="397"/>
      <c r="C57" s="398"/>
      <c r="D57" s="399"/>
      <c r="E57" s="135"/>
      <c r="F57" s="102"/>
      <c r="G57" s="102"/>
      <c r="H57" s="118"/>
      <c r="I57" s="131"/>
    </row>
    <row r="58" spans="1:17" x14ac:dyDescent="0.25">
      <c r="A58" s="116"/>
      <c r="B58" s="397"/>
      <c r="C58" s="398"/>
      <c r="D58" s="399"/>
      <c r="F58" s="102"/>
      <c r="G58" s="102"/>
      <c r="H58" s="118"/>
      <c r="I58" s="131"/>
    </row>
    <row r="59" spans="1:17" x14ac:dyDescent="0.25">
      <c r="A59" s="136"/>
      <c r="B59" s="426"/>
      <c r="C59" s="427"/>
      <c r="D59" s="428"/>
      <c r="E59" s="104"/>
      <c r="F59" s="105"/>
      <c r="G59" s="102"/>
      <c r="H59" s="120"/>
      <c r="I59" s="131"/>
    </row>
    <row r="60" spans="1:17" x14ac:dyDescent="0.25">
      <c r="A60" s="379" t="s">
        <v>76</v>
      </c>
      <c r="B60" s="375"/>
      <c r="C60" s="375"/>
      <c r="D60" s="375"/>
      <c r="E60" s="375"/>
      <c r="F60" s="375"/>
      <c r="G60" s="375"/>
      <c r="H60" s="376"/>
      <c r="I60" s="142">
        <f>SUM(I51:I59)</f>
        <v>3000</v>
      </c>
    </row>
    <row r="61" spans="1:17" x14ac:dyDescent="0.25">
      <c r="A61" s="385" t="s">
        <v>77</v>
      </c>
      <c r="B61" s="386"/>
      <c r="C61" s="386"/>
      <c r="D61" s="386"/>
      <c r="E61" s="386"/>
      <c r="F61" s="386"/>
      <c r="G61" s="386"/>
      <c r="H61" s="386"/>
      <c r="I61" s="387"/>
    </row>
    <row r="62" spans="1:17" x14ac:dyDescent="0.25">
      <c r="A62" s="122" t="s">
        <v>78</v>
      </c>
      <c r="B62" s="383" t="s">
        <v>79</v>
      </c>
      <c r="C62" s="429"/>
      <c r="D62" s="384"/>
      <c r="E62" s="383" t="s">
        <v>80</v>
      </c>
      <c r="F62" s="384"/>
      <c r="G62" s="138" t="s">
        <v>81</v>
      </c>
      <c r="H62" s="138" t="s">
        <v>60</v>
      </c>
      <c r="I62" s="139" t="s">
        <v>61</v>
      </c>
    </row>
    <row r="63" spans="1:17" x14ac:dyDescent="0.25">
      <c r="A63" s="127">
        <v>1</v>
      </c>
      <c r="B63" s="388" t="s">
        <v>563</v>
      </c>
      <c r="C63" s="389"/>
      <c r="D63" s="390"/>
      <c r="E63" s="377">
        <v>2</v>
      </c>
      <c r="F63" s="378"/>
      <c r="G63" s="221">
        <v>130</v>
      </c>
      <c r="H63" s="140">
        <v>5</v>
      </c>
      <c r="I63" s="234">
        <f>H63*G63</f>
        <v>650</v>
      </c>
    </row>
    <row r="64" spans="1:17" x14ac:dyDescent="0.25">
      <c r="A64" s="141"/>
      <c r="B64" s="394"/>
      <c r="C64" s="395"/>
      <c r="D64" s="396"/>
      <c r="E64" s="411"/>
      <c r="F64" s="413"/>
      <c r="G64" s="128"/>
      <c r="H64" s="140"/>
      <c r="I64" s="234"/>
    </row>
    <row r="65" spans="1:12" x14ac:dyDescent="0.25">
      <c r="A65" s="379" t="s">
        <v>82</v>
      </c>
      <c r="B65" s="375"/>
      <c r="C65" s="375"/>
      <c r="D65" s="375"/>
      <c r="E65" s="375"/>
      <c r="F65" s="375"/>
      <c r="G65" s="375"/>
      <c r="H65" s="376"/>
      <c r="I65" s="142">
        <f>SUM(I63:I64)</f>
        <v>650</v>
      </c>
    </row>
    <row r="66" spans="1:12" x14ac:dyDescent="0.25">
      <c r="A66" s="143"/>
      <c r="B66" s="144"/>
      <c r="C66" s="144"/>
      <c r="D66" s="144"/>
      <c r="E66" s="144"/>
      <c r="F66" s="145"/>
      <c r="G66" s="146"/>
      <c r="H66" s="146"/>
      <c r="I66" s="147"/>
      <c r="L66" s="99"/>
    </row>
    <row r="67" spans="1:12" x14ac:dyDescent="0.25">
      <c r="A67" s="423"/>
      <c r="B67" s="424"/>
      <c r="C67" s="424"/>
      <c r="D67" s="424"/>
      <c r="E67" s="424"/>
      <c r="F67" s="148"/>
      <c r="G67" s="425" t="s">
        <v>83</v>
      </c>
      <c r="H67" s="424"/>
      <c r="I67" s="149">
        <f>I65+I60+I48</f>
        <v>4915</v>
      </c>
    </row>
    <row r="68" spans="1:12" x14ac:dyDescent="0.25">
      <c r="A68" s="423"/>
      <c r="B68" s="424"/>
      <c r="C68" s="424"/>
      <c r="D68" s="424"/>
      <c r="E68" s="424"/>
      <c r="F68" s="102"/>
      <c r="G68" s="150"/>
      <c r="H68" s="151"/>
      <c r="I68" s="152"/>
    </row>
    <row r="69" spans="1:12" ht="15.75" thickBot="1" x14ac:dyDescent="0.3">
      <c r="A69" s="423"/>
      <c r="B69" s="424"/>
      <c r="C69" s="424"/>
      <c r="D69" s="424"/>
      <c r="E69" s="424"/>
      <c r="F69" s="102"/>
      <c r="G69" s="373" t="s">
        <v>126</v>
      </c>
      <c r="H69" s="374"/>
      <c r="I69" s="161">
        <f>I67+I68</f>
        <v>4915</v>
      </c>
    </row>
    <row r="70" spans="1:12" ht="16.5" thickTop="1" thickBot="1" x14ac:dyDescent="0.3">
      <c r="A70" s="153"/>
      <c r="B70" s="154"/>
      <c r="C70" s="430"/>
      <c r="D70" s="431"/>
      <c r="E70" s="431"/>
      <c r="F70" s="431"/>
      <c r="G70" s="155"/>
      <c r="H70" s="155"/>
      <c r="I70" s="156"/>
    </row>
    <row r="72" spans="1:12" x14ac:dyDescent="0.25">
      <c r="A72" s="99"/>
      <c r="B72" s="99"/>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285</v>
      </c>
      <c r="I15" s="440"/>
    </row>
    <row r="16" spans="1:13" x14ac:dyDescent="0.25">
      <c r="A16" s="414" t="s">
        <v>564</v>
      </c>
      <c r="B16" s="415"/>
      <c r="C16" s="415"/>
      <c r="D16" s="415"/>
      <c r="E16" s="415"/>
      <c r="F16" s="415"/>
      <c r="G16" s="415"/>
      <c r="H16" s="415"/>
      <c r="I16" s="416"/>
    </row>
    <row r="17" spans="1:17" ht="15.75" thickBot="1" x14ac:dyDescent="0.3">
      <c r="A17" s="417" t="s">
        <v>54</v>
      </c>
      <c r="B17" s="418"/>
      <c r="C17" s="418"/>
      <c r="D17" s="418"/>
      <c r="E17" s="418"/>
      <c r="F17" s="418"/>
      <c r="G17" s="418"/>
      <c r="H17" s="418"/>
      <c r="I17" s="419"/>
    </row>
    <row r="18" spans="1:17" x14ac:dyDescent="0.25">
      <c r="A18" s="106" t="s">
        <v>55</v>
      </c>
      <c r="B18" s="435" t="s">
        <v>142</v>
      </c>
      <c r="C18" s="436"/>
      <c r="D18" s="437"/>
      <c r="E18" s="172" t="s">
        <v>57</v>
      </c>
      <c r="F18" s="172" t="s">
        <v>58</v>
      </c>
      <c r="G18" s="172" t="s">
        <v>59</v>
      </c>
      <c r="H18" s="172" t="s">
        <v>60</v>
      </c>
      <c r="I18" s="173" t="s">
        <v>61</v>
      </c>
    </row>
    <row r="19" spans="1:17" x14ac:dyDescent="0.25">
      <c r="A19" s="111"/>
      <c r="B19" s="408"/>
      <c r="C19" s="409"/>
      <c r="D19" s="410"/>
      <c r="E19" s="112"/>
      <c r="F19" s="113"/>
      <c r="G19" s="112"/>
      <c r="H19" s="114"/>
      <c r="I19" s="115"/>
    </row>
    <row r="20" spans="1:17" x14ac:dyDescent="0.25">
      <c r="A20" s="116"/>
      <c r="B20" s="377"/>
      <c r="C20" s="369"/>
      <c r="D20" s="378"/>
      <c r="E20" s="117"/>
      <c r="F20" s="102"/>
      <c r="G20" s="117"/>
      <c r="H20" s="118"/>
      <c r="I20" s="115"/>
    </row>
    <row r="21" spans="1:17" x14ac:dyDescent="0.25">
      <c r="A21" s="116"/>
      <c r="B21" s="411"/>
      <c r="C21" s="412"/>
      <c r="D21" s="413"/>
      <c r="E21" s="117"/>
      <c r="F21" s="102"/>
      <c r="G21" s="119"/>
      <c r="H21" s="120"/>
      <c r="I21" s="121"/>
    </row>
    <row r="22" spans="1:17" x14ac:dyDescent="0.25">
      <c r="A22" s="379" t="s">
        <v>62</v>
      </c>
      <c r="B22" s="375"/>
      <c r="C22" s="375"/>
      <c r="D22" s="375"/>
      <c r="E22" s="375"/>
      <c r="F22" s="375"/>
      <c r="G22" s="375"/>
      <c r="H22" s="376"/>
      <c r="I22" s="115"/>
    </row>
    <row r="23" spans="1:17" x14ac:dyDescent="0.25">
      <c r="A23" s="385" t="s">
        <v>63</v>
      </c>
      <c r="B23" s="386"/>
      <c r="C23" s="386"/>
      <c r="D23" s="386"/>
      <c r="E23" s="386"/>
      <c r="F23" s="386"/>
      <c r="G23" s="386"/>
      <c r="H23" s="386"/>
      <c r="I23" s="387"/>
    </row>
    <row r="24" spans="1:17" x14ac:dyDescent="0.25">
      <c r="A24" s="122" t="s">
        <v>64</v>
      </c>
      <c r="B24" s="383" t="s">
        <v>142</v>
      </c>
      <c r="C24" s="429"/>
      <c r="D24" s="429"/>
      <c r="E24" s="429"/>
      <c r="F24" s="384"/>
      <c r="G24" s="182" t="s">
        <v>59</v>
      </c>
      <c r="H24" s="138" t="s">
        <v>60</v>
      </c>
      <c r="I24" s="139" t="s">
        <v>61</v>
      </c>
      <c r="K24" s="144"/>
    </row>
    <row r="25" spans="1:17" x14ac:dyDescent="0.25">
      <c r="A25" s="127">
        <v>1</v>
      </c>
      <c r="B25" s="388" t="s">
        <v>565</v>
      </c>
      <c r="C25" s="389"/>
      <c r="D25" s="389"/>
      <c r="E25" s="389"/>
      <c r="F25" s="390"/>
      <c r="G25" s="197">
        <v>2</v>
      </c>
      <c r="H25" s="229">
        <v>32.4</v>
      </c>
      <c r="I25" s="131">
        <f>H25*G25</f>
        <v>64.8</v>
      </c>
    </row>
    <row r="26" spans="1:17" x14ac:dyDescent="0.25">
      <c r="A26" s="127">
        <v>2</v>
      </c>
      <c r="B26" s="391" t="s">
        <v>566</v>
      </c>
      <c r="C26" s="392"/>
      <c r="D26" s="392"/>
      <c r="E26" s="392"/>
      <c r="F26" s="393"/>
      <c r="G26" s="197">
        <v>2</v>
      </c>
      <c r="H26" s="230">
        <v>13.41</v>
      </c>
      <c r="I26" s="131">
        <f>H26*G26</f>
        <v>26.82</v>
      </c>
    </row>
    <row r="27" spans="1:17" x14ac:dyDescent="0.25">
      <c r="A27" s="127"/>
      <c r="B27" s="391"/>
      <c r="C27" s="392"/>
      <c r="D27" s="392"/>
      <c r="E27" s="392"/>
      <c r="F27" s="393"/>
      <c r="G27" s="197"/>
      <c r="H27" s="230"/>
      <c r="I27" s="131"/>
    </row>
    <row r="28" spans="1:17" x14ac:dyDescent="0.25">
      <c r="A28" s="127"/>
      <c r="B28" s="391"/>
      <c r="C28" s="392"/>
      <c r="D28" s="392"/>
      <c r="E28" s="392"/>
      <c r="F28" s="393"/>
      <c r="G28" s="197"/>
      <c r="H28" s="230"/>
      <c r="I28" s="131"/>
    </row>
    <row r="29" spans="1:17" x14ac:dyDescent="0.25">
      <c r="A29" s="127"/>
      <c r="B29" s="391"/>
      <c r="C29" s="392"/>
      <c r="D29" s="392"/>
      <c r="E29" s="392"/>
      <c r="F29" s="393"/>
      <c r="G29" s="197"/>
      <c r="H29" s="230"/>
      <c r="I29" s="131"/>
    </row>
    <row r="30" spans="1:17" x14ac:dyDescent="0.25">
      <c r="A30" s="127"/>
      <c r="B30" s="441"/>
      <c r="C30" s="442"/>
      <c r="D30" s="442"/>
      <c r="E30" s="442"/>
      <c r="F30" s="442"/>
      <c r="G30" s="197"/>
      <c r="H30" s="230"/>
      <c r="I30" s="131"/>
    </row>
    <row r="31" spans="1:17" x14ac:dyDescent="0.25">
      <c r="A31" s="127"/>
      <c r="B31" s="441"/>
      <c r="C31" s="442"/>
      <c r="D31" s="442"/>
      <c r="E31" s="442"/>
      <c r="F31" s="442"/>
      <c r="G31" s="197"/>
      <c r="H31" s="230"/>
      <c r="I31" s="131"/>
      <c r="K31" s="257"/>
      <c r="L31" s="257"/>
      <c r="M31" s="257"/>
      <c r="N31" s="257"/>
      <c r="O31" s="257"/>
      <c r="P31" s="257"/>
      <c r="Q31" s="257"/>
    </row>
    <row r="32" spans="1:17" x14ac:dyDescent="0.25">
      <c r="A32" s="127"/>
      <c r="B32" s="441"/>
      <c r="C32" s="442"/>
      <c r="D32" s="442"/>
      <c r="E32" s="442"/>
      <c r="F32" s="442"/>
      <c r="G32" s="197"/>
      <c r="H32" s="230"/>
      <c r="I32" s="131"/>
      <c r="K32" s="257"/>
      <c r="L32" s="257"/>
      <c r="M32" s="257"/>
      <c r="N32" s="257"/>
      <c r="O32" s="257"/>
      <c r="P32" s="257"/>
      <c r="Q32" s="257"/>
    </row>
    <row r="33" spans="1:17" x14ac:dyDescent="0.25">
      <c r="A33" s="127"/>
      <c r="B33" s="441"/>
      <c r="C33" s="442"/>
      <c r="D33" s="442"/>
      <c r="E33" s="442"/>
      <c r="F33" s="442"/>
      <c r="G33" s="197"/>
      <c r="H33" s="230"/>
      <c r="I33" s="131"/>
      <c r="K33" s="257"/>
      <c r="L33" s="257"/>
      <c r="M33" s="257"/>
      <c r="N33" s="257"/>
      <c r="O33" s="257"/>
      <c r="P33" s="257"/>
      <c r="Q33" s="257"/>
    </row>
    <row r="34" spans="1:17" x14ac:dyDescent="0.25">
      <c r="A34" s="127"/>
      <c r="B34" s="441"/>
      <c r="C34" s="442"/>
      <c r="D34" s="442"/>
      <c r="E34" s="442"/>
      <c r="F34" s="442"/>
      <c r="G34" s="197"/>
      <c r="H34" s="230"/>
      <c r="I34" s="131"/>
      <c r="K34" s="257"/>
      <c r="L34" s="257"/>
      <c r="M34" s="257"/>
      <c r="N34" s="257"/>
      <c r="O34" s="257"/>
      <c r="P34" s="257"/>
      <c r="Q34" s="257"/>
    </row>
    <row r="35" spans="1:17" x14ac:dyDescent="0.25">
      <c r="A35" s="127"/>
      <c r="B35" s="441"/>
      <c r="C35" s="442"/>
      <c r="D35" s="442"/>
      <c r="E35" s="442"/>
      <c r="F35" s="442"/>
      <c r="G35" s="197"/>
      <c r="H35" s="230"/>
      <c r="I35" s="131"/>
      <c r="K35" s="257"/>
      <c r="L35" s="257"/>
      <c r="M35" s="257"/>
      <c r="N35" s="257"/>
      <c r="O35" s="257"/>
      <c r="P35" s="257"/>
      <c r="Q35" s="257"/>
    </row>
    <row r="36" spans="1:17" x14ac:dyDescent="0.25">
      <c r="A36" s="127"/>
      <c r="B36" s="441"/>
      <c r="C36" s="442"/>
      <c r="D36" s="442"/>
      <c r="E36" s="442"/>
      <c r="F36" s="442"/>
      <c r="G36" s="197"/>
      <c r="H36" s="230"/>
      <c r="I36" s="131"/>
      <c r="K36" s="257"/>
      <c r="L36" s="257"/>
      <c r="M36" s="257"/>
      <c r="N36" s="257"/>
      <c r="O36" s="257"/>
      <c r="P36" s="257"/>
      <c r="Q36" s="257"/>
    </row>
    <row r="37" spans="1:17" x14ac:dyDescent="0.25">
      <c r="A37" s="127"/>
      <c r="B37" s="441"/>
      <c r="C37" s="442"/>
      <c r="D37" s="442"/>
      <c r="E37" s="442"/>
      <c r="F37" s="442"/>
      <c r="G37" s="197"/>
      <c r="H37" s="230"/>
      <c r="I37" s="131"/>
      <c r="K37" s="257"/>
      <c r="L37" s="257"/>
      <c r="M37" s="257"/>
      <c r="N37" s="257"/>
      <c r="O37" s="257"/>
      <c r="P37" s="257"/>
      <c r="Q37" s="257"/>
    </row>
    <row r="38" spans="1:17" x14ac:dyDescent="0.25">
      <c r="A38" s="127"/>
      <c r="B38" s="441"/>
      <c r="C38" s="442"/>
      <c r="D38" s="442"/>
      <c r="E38" s="442"/>
      <c r="F38" s="442"/>
      <c r="G38" s="197"/>
      <c r="H38" s="230"/>
      <c r="I38" s="131"/>
      <c r="K38" s="257"/>
      <c r="L38" s="257"/>
      <c r="M38" s="257"/>
      <c r="N38" s="257"/>
      <c r="O38" s="257"/>
      <c r="P38" s="257"/>
      <c r="Q38" s="257"/>
    </row>
    <row r="39" spans="1:17" x14ac:dyDescent="0.25">
      <c r="A39" s="127"/>
      <c r="B39" s="441"/>
      <c r="C39" s="442"/>
      <c r="D39" s="442"/>
      <c r="E39" s="442"/>
      <c r="F39" s="442"/>
      <c r="G39" s="197"/>
      <c r="H39" s="230"/>
      <c r="I39" s="131"/>
      <c r="K39" s="257"/>
      <c r="L39" s="257"/>
      <c r="M39" s="257"/>
      <c r="N39" s="257"/>
      <c r="O39" s="257"/>
      <c r="P39" s="257"/>
      <c r="Q39" s="257"/>
    </row>
    <row r="40" spans="1:17" x14ac:dyDescent="0.25">
      <c r="A40" s="127"/>
      <c r="B40" s="441"/>
      <c r="C40" s="442"/>
      <c r="D40" s="442"/>
      <c r="E40" s="442"/>
      <c r="F40" s="442"/>
      <c r="G40" s="197"/>
      <c r="H40" s="230"/>
      <c r="I40" s="131"/>
      <c r="K40" s="257"/>
      <c r="L40" s="257"/>
      <c r="M40" s="257"/>
      <c r="N40" s="257"/>
      <c r="O40" s="257"/>
      <c r="P40" s="257"/>
      <c r="Q40" s="257"/>
    </row>
    <row r="41" spans="1:17" x14ac:dyDescent="0.25">
      <c r="A41" s="127"/>
      <c r="B41" s="441"/>
      <c r="C41" s="442"/>
      <c r="D41" s="442"/>
      <c r="E41" s="442"/>
      <c r="F41" s="442"/>
      <c r="G41" s="197"/>
      <c r="H41" s="230"/>
      <c r="I41" s="131"/>
      <c r="K41" s="257"/>
      <c r="L41" s="257"/>
      <c r="M41" s="257"/>
      <c r="N41" s="257"/>
      <c r="O41" s="257"/>
      <c r="P41" s="257"/>
      <c r="Q41" s="257"/>
    </row>
    <row r="42" spans="1:17" x14ac:dyDescent="0.25">
      <c r="A42" s="127"/>
      <c r="B42" s="441"/>
      <c r="C42" s="442"/>
      <c r="D42" s="442"/>
      <c r="E42" s="442"/>
      <c r="F42" s="442"/>
      <c r="G42" s="197"/>
      <c r="H42" s="230"/>
      <c r="I42" s="131"/>
      <c r="K42" s="257"/>
      <c r="L42" s="257"/>
      <c r="M42" s="257"/>
      <c r="N42" s="257"/>
      <c r="O42" s="257"/>
      <c r="P42" s="257"/>
      <c r="Q42" s="257"/>
    </row>
    <row r="43" spans="1:17" x14ac:dyDescent="0.25">
      <c r="A43" s="127"/>
      <c r="B43" s="441"/>
      <c r="C43" s="442"/>
      <c r="D43" s="442"/>
      <c r="E43" s="442"/>
      <c r="F43" s="442"/>
      <c r="G43" s="197"/>
      <c r="H43" s="230"/>
      <c r="I43" s="131"/>
      <c r="K43" s="257"/>
      <c r="L43" s="257"/>
      <c r="M43" s="257"/>
      <c r="N43" s="257"/>
      <c r="O43" s="257"/>
      <c r="P43" s="257"/>
      <c r="Q43" s="257"/>
    </row>
    <row r="44" spans="1:17" x14ac:dyDescent="0.25">
      <c r="A44" s="127"/>
      <c r="B44" s="441"/>
      <c r="C44" s="442"/>
      <c r="D44" s="442"/>
      <c r="E44" s="442"/>
      <c r="F44" s="442"/>
      <c r="G44" s="197"/>
      <c r="H44" s="230"/>
      <c r="I44" s="131"/>
      <c r="K44" s="257"/>
      <c r="L44" s="257"/>
      <c r="M44" s="257"/>
      <c r="N44" s="257"/>
      <c r="O44" s="257"/>
      <c r="P44" s="257"/>
      <c r="Q44" s="257"/>
    </row>
    <row r="45" spans="1:17" x14ac:dyDescent="0.25">
      <c r="A45" s="127"/>
      <c r="B45" s="441"/>
      <c r="C45" s="442"/>
      <c r="D45" s="442"/>
      <c r="E45" s="442"/>
      <c r="F45" s="442"/>
      <c r="G45" s="197"/>
      <c r="H45" s="198"/>
      <c r="I45" s="131"/>
      <c r="K45" s="257"/>
      <c r="L45" s="258"/>
      <c r="M45" s="257"/>
      <c r="N45" s="257"/>
      <c r="O45" s="257"/>
      <c r="P45" s="257"/>
      <c r="Q45" s="257"/>
    </row>
    <row r="46" spans="1:17" x14ac:dyDescent="0.25">
      <c r="A46" s="438" t="s">
        <v>143</v>
      </c>
      <c r="B46" s="375"/>
      <c r="C46" s="375"/>
      <c r="D46" s="375"/>
      <c r="E46" s="375"/>
      <c r="F46" s="375"/>
      <c r="G46" s="375"/>
      <c r="H46" s="376"/>
      <c r="I46" s="191">
        <f>SUM(I25:I45)</f>
        <v>91.62</v>
      </c>
      <c r="K46" s="257"/>
      <c r="L46" s="258"/>
      <c r="M46" s="257"/>
      <c r="N46" s="257"/>
      <c r="O46" s="257"/>
      <c r="P46" s="257"/>
      <c r="Q46" s="257"/>
    </row>
    <row r="47" spans="1:17" x14ac:dyDescent="0.25">
      <c r="A47" s="379" t="s">
        <v>144</v>
      </c>
      <c r="B47" s="375"/>
      <c r="C47" s="375"/>
      <c r="D47" s="375"/>
      <c r="E47" s="375"/>
      <c r="F47" s="375"/>
      <c r="G47" s="375"/>
      <c r="H47" s="376"/>
      <c r="I47" s="192">
        <f>ROUND((I46*0.15),2)</f>
        <v>13.74</v>
      </c>
      <c r="K47" s="257"/>
      <c r="L47" s="258"/>
      <c r="M47" s="257"/>
      <c r="N47" s="257"/>
      <c r="O47" s="257"/>
      <c r="P47" s="257"/>
      <c r="Q47" s="257"/>
    </row>
    <row r="48" spans="1:17" x14ac:dyDescent="0.25">
      <c r="A48" s="379" t="s">
        <v>145</v>
      </c>
      <c r="B48" s="375"/>
      <c r="C48" s="375"/>
      <c r="D48" s="375"/>
      <c r="E48" s="375"/>
      <c r="F48" s="375"/>
      <c r="G48" s="375"/>
      <c r="H48" s="376"/>
      <c r="I48" s="174">
        <f>I46+I47</f>
        <v>105.36</v>
      </c>
      <c r="K48" s="257"/>
      <c r="L48" s="257"/>
      <c r="M48" s="257"/>
      <c r="N48" s="257"/>
      <c r="O48" s="257"/>
      <c r="P48" s="257"/>
      <c r="Q48" s="257"/>
    </row>
    <row r="49" spans="1:17" x14ac:dyDescent="0.25">
      <c r="A49" s="385" t="s">
        <v>67</v>
      </c>
      <c r="B49" s="386"/>
      <c r="C49" s="386"/>
      <c r="D49" s="386"/>
      <c r="E49" s="386"/>
      <c r="F49" s="386"/>
      <c r="G49" s="386"/>
      <c r="H49" s="386"/>
      <c r="I49" s="387"/>
      <c r="K49" s="257"/>
      <c r="L49" s="257"/>
      <c r="M49" s="257"/>
      <c r="N49" s="257"/>
      <c r="O49" s="257"/>
      <c r="P49" s="257"/>
      <c r="Q49" s="257"/>
    </row>
    <row r="50" spans="1:17" x14ac:dyDescent="0.25">
      <c r="A50" s="122" t="s">
        <v>68</v>
      </c>
      <c r="B50" s="383" t="s">
        <v>69</v>
      </c>
      <c r="C50" s="429"/>
      <c r="D50" s="384"/>
      <c r="E50" s="383" t="s">
        <v>57</v>
      </c>
      <c r="F50" s="384"/>
      <c r="G50" s="124" t="s">
        <v>59</v>
      </c>
      <c r="H50" s="125" t="s">
        <v>60</v>
      </c>
      <c r="I50" s="126" t="s">
        <v>61</v>
      </c>
      <c r="K50" s="257"/>
      <c r="L50" s="257"/>
      <c r="M50" s="257"/>
      <c r="N50" s="257"/>
      <c r="O50" s="257"/>
      <c r="P50" s="257"/>
      <c r="Q50" s="257"/>
    </row>
    <row r="51" spans="1:17" x14ac:dyDescent="0.25">
      <c r="A51" s="127">
        <v>1</v>
      </c>
      <c r="B51" s="420" t="s">
        <v>70</v>
      </c>
      <c r="C51" s="421"/>
      <c r="D51" s="422"/>
      <c r="E51" s="408" t="s">
        <v>71</v>
      </c>
      <c r="F51" s="410"/>
      <c r="G51" s="159"/>
      <c r="H51" s="157">
        <v>450</v>
      </c>
      <c r="I51" s="134">
        <f>SUM(G51*H51)</f>
        <v>0</v>
      </c>
      <c r="K51" s="257"/>
      <c r="L51" s="257"/>
      <c r="M51" s="257"/>
      <c r="N51" s="257"/>
      <c r="O51" s="257"/>
      <c r="P51" s="257"/>
      <c r="Q51" s="257"/>
    </row>
    <row r="52" spans="1:17" x14ac:dyDescent="0.25">
      <c r="A52" s="127">
        <v>2</v>
      </c>
      <c r="B52" s="397" t="s">
        <v>72</v>
      </c>
      <c r="C52" s="398"/>
      <c r="D52" s="399"/>
      <c r="E52" s="377" t="s">
        <v>71</v>
      </c>
      <c r="F52" s="378"/>
      <c r="G52" s="128"/>
      <c r="H52" s="158">
        <v>350</v>
      </c>
      <c r="I52" s="131">
        <f t="shared" ref="I52:I56" si="0">SUM(G52*H52)</f>
        <v>0</v>
      </c>
      <c r="K52" s="257"/>
      <c r="L52" s="257"/>
      <c r="M52" s="257"/>
      <c r="N52" s="257"/>
      <c r="O52" s="257"/>
      <c r="P52" s="257"/>
      <c r="Q52" s="257"/>
    </row>
    <row r="53" spans="1:17" x14ac:dyDescent="0.25">
      <c r="A53" s="127">
        <v>3</v>
      </c>
      <c r="B53" s="397" t="s">
        <v>73</v>
      </c>
      <c r="C53" s="398"/>
      <c r="D53" s="399"/>
      <c r="E53" s="377" t="s">
        <v>71</v>
      </c>
      <c r="F53" s="378"/>
      <c r="G53" s="128">
        <v>2</v>
      </c>
      <c r="H53" s="158">
        <v>300</v>
      </c>
      <c r="I53" s="131">
        <f t="shared" si="0"/>
        <v>600</v>
      </c>
      <c r="K53" s="257"/>
      <c r="L53" s="257"/>
      <c r="M53" s="257"/>
      <c r="N53" s="257"/>
      <c r="O53" s="257"/>
      <c r="P53" s="257"/>
      <c r="Q53" s="257"/>
    </row>
    <row r="54" spans="1:17" x14ac:dyDescent="0.25">
      <c r="A54" s="127">
        <v>4</v>
      </c>
      <c r="B54" s="397" t="s">
        <v>74</v>
      </c>
      <c r="C54" s="398"/>
      <c r="D54" s="399"/>
      <c r="E54" s="377" t="s">
        <v>71</v>
      </c>
      <c r="F54" s="378"/>
      <c r="G54" s="128"/>
      <c r="H54" s="158">
        <v>200</v>
      </c>
      <c r="I54" s="131">
        <f t="shared" si="0"/>
        <v>0</v>
      </c>
      <c r="K54" s="257"/>
      <c r="L54" s="257"/>
      <c r="M54" s="257"/>
      <c r="N54" s="257"/>
      <c r="O54" s="257"/>
      <c r="P54" s="257"/>
      <c r="Q54" s="257"/>
    </row>
    <row r="55" spans="1:17" x14ac:dyDescent="0.25">
      <c r="A55" s="127">
        <v>5</v>
      </c>
      <c r="B55" s="397" t="s">
        <v>75</v>
      </c>
      <c r="C55" s="398"/>
      <c r="D55" s="399"/>
      <c r="E55" s="377" t="s">
        <v>71</v>
      </c>
      <c r="F55" s="378"/>
      <c r="G55" s="128">
        <v>2</v>
      </c>
      <c r="H55" s="160">
        <v>200</v>
      </c>
      <c r="I55" s="131">
        <f t="shared" si="0"/>
        <v>400</v>
      </c>
      <c r="K55" s="257"/>
      <c r="L55" s="257"/>
      <c r="M55" s="257"/>
      <c r="N55" s="257"/>
      <c r="O55" s="257"/>
      <c r="P55" s="257"/>
      <c r="Q55" s="257"/>
    </row>
    <row r="56" spans="1:17" x14ac:dyDescent="0.25">
      <c r="A56" s="127">
        <v>6</v>
      </c>
      <c r="B56" s="397" t="s">
        <v>314</v>
      </c>
      <c r="C56" s="398"/>
      <c r="D56" s="399"/>
      <c r="E56" s="377" t="s">
        <v>71</v>
      </c>
      <c r="F56" s="378"/>
      <c r="G56" s="128"/>
      <c r="H56" s="160">
        <v>140</v>
      </c>
      <c r="I56" s="131">
        <f t="shared" si="0"/>
        <v>0</v>
      </c>
      <c r="K56" s="257"/>
      <c r="L56" s="257"/>
      <c r="M56" s="257"/>
      <c r="N56" s="257"/>
      <c r="O56" s="257"/>
      <c r="P56" s="257"/>
      <c r="Q56" s="257"/>
    </row>
    <row r="57" spans="1:17" x14ac:dyDescent="0.25">
      <c r="A57" s="127"/>
      <c r="B57" s="397"/>
      <c r="C57" s="398"/>
      <c r="D57" s="399"/>
      <c r="E57" s="135"/>
      <c r="F57" s="102"/>
      <c r="G57" s="102"/>
      <c r="H57" s="118"/>
      <c r="I57" s="131"/>
    </row>
    <row r="58" spans="1:17" x14ac:dyDescent="0.25">
      <c r="A58" s="116"/>
      <c r="B58" s="397"/>
      <c r="C58" s="398"/>
      <c r="D58" s="399"/>
      <c r="F58" s="102"/>
      <c r="G58" s="102"/>
      <c r="H58" s="118"/>
      <c r="I58" s="131"/>
    </row>
    <row r="59" spans="1:17" x14ac:dyDescent="0.25">
      <c r="A59" s="136"/>
      <c r="B59" s="426"/>
      <c r="C59" s="427"/>
      <c r="D59" s="428"/>
      <c r="E59" s="104"/>
      <c r="F59" s="105"/>
      <c r="G59" s="102"/>
      <c r="H59" s="120"/>
      <c r="I59" s="131"/>
    </row>
    <row r="60" spans="1:17" x14ac:dyDescent="0.25">
      <c r="A60" s="379" t="s">
        <v>76</v>
      </c>
      <c r="B60" s="375"/>
      <c r="C60" s="375"/>
      <c r="D60" s="375"/>
      <c r="E60" s="375"/>
      <c r="F60" s="375"/>
      <c r="G60" s="375"/>
      <c r="H60" s="376"/>
      <c r="I60" s="142">
        <f>SUM(I51:I59)</f>
        <v>1000</v>
      </c>
    </row>
    <row r="61" spans="1:17" x14ac:dyDescent="0.25">
      <c r="A61" s="385" t="s">
        <v>77</v>
      </c>
      <c r="B61" s="386"/>
      <c r="C61" s="386"/>
      <c r="D61" s="386"/>
      <c r="E61" s="386"/>
      <c r="F61" s="386"/>
      <c r="G61" s="386"/>
      <c r="H61" s="386"/>
      <c r="I61" s="387"/>
    </row>
    <row r="62" spans="1:17" x14ac:dyDescent="0.25">
      <c r="A62" s="122" t="s">
        <v>78</v>
      </c>
      <c r="B62" s="383" t="s">
        <v>79</v>
      </c>
      <c r="C62" s="429"/>
      <c r="D62" s="384"/>
      <c r="E62" s="383" t="s">
        <v>80</v>
      </c>
      <c r="F62" s="384"/>
      <c r="G62" s="138" t="s">
        <v>81</v>
      </c>
      <c r="H62" s="138" t="s">
        <v>60</v>
      </c>
      <c r="I62" s="139" t="s">
        <v>61</v>
      </c>
    </row>
    <row r="63" spans="1:17" x14ac:dyDescent="0.25">
      <c r="A63" s="127">
        <v>1</v>
      </c>
      <c r="B63" s="388" t="s">
        <v>567</v>
      </c>
      <c r="C63" s="389"/>
      <c r="D63" s="390"/>
      <c r="E63" s="377">
        <v>1</v>
      </c>
      <c r="F63" s="378"/>
      <c r="G63" s="221">
        <v>35</v>
      </c>
      <c r="H63" s="140">
        <v>5</v>
      </c>
      <c r="I63" s="234">
        <f>H63*G63</f>
        <v>175</v>
      </c>
    </row>
    <row r="64" spans="1:17" x14ac:dyDescent="0.25">
      <c r="A64" s="141"/>
      <c r="B64" s="394"/>
      <c r="C64" s="395"/>
      <c r="D64" s="396"/>
      <c r="E64" s="411"/>
      <c r="F64" s="413"/>
      <c r="G64" s="128"/>
      <c r="H64" s="140"/>
      <c r="I64" s="234"/>
    </row>
    <row r="65" spans="1:12" x14ac:dyDescent="0.25">
      <c r="A65" s="379" t="s">
        <v>82</v>
      </c>
      <c r="B65" s="375"/>
      <c r="C65" s="375"/>
      <c r="D65" s="375"/>
      <c r="E65" s="375"/>
      <c r="F65" s="375"/>
      <c r="G65" s="375"/>
      <c r="H65" s="376"/>
      <c r="I65" s="142">
        <f>SUM(I63:I64)</f>
        <v>175</v>
      </c>
    </row>
    <row r="66" spans="1:12" x14ac:dyDescent="0.25">
      <c r="A66" s="143"/>
      <c r="B66" s="144"/>
      <c r="C66" s="144"/>
      <c r="D66" s="144"/>
      <c r="E66" s="144"/>
      <c r="F66" s="145"/>
      <c r="G66" s="146"/>
      <c r="H66" s="146"/>
      <c r="I66" s="147"/>
      <c r="L66" s="99"/>
    </row>
    <row r="67" spans="1:12" x14ac:dyDescent="0.25">
      <c r="A67" s="423"/>
      <c r="B67" s="424"/>
      <c r="C67" s="424"/>
      <c r="D67" s="424"/>
      <c r="E67" s="424"/>
      <c r="F67" s="148"/>
      <c r="G67" s="425" t="s">
        <v>83</v>
      </c>
      <c r="H67" s="424"/>
      <c r="I67" s="149">
        <f>I65+I60+I48</f>
        <v>1280.3599999999999</v>
      </c>
    </row>
    <row r="68" spans="1:12" x14ac:dyDescent="0.25">
      <c r="A68" s="423"/>
      <c r="B68" s="424"/>
      <c r="C68" s="424"/>
      <c r="D68" s="424"/>
      <c r="E68" s="424"/>
      <c r="F68" s="102"/>
      <c r="G68" s="150"/>
      <c r="H68" s="151"/>
      <c r="I68" s="152"/>
    </row>
    <row r="69" spans="1:12" ht="15.75" thickBot="1" x14ac:dyDescent="0.3">
      <c r="A69" s="423"/>
      <c r="B69" s="424"/>
      <c r="C69" s="424"/>
      <c r="D69" s="424"/>
      <c r="E69" s="424"/>
      <c r="F69" s="102"/>
      <c r="G69" s="373" t="s">
        <v>126</v>
      </c>
      <c r="H69" s="374"/>
      <c r="I69" s="161">
        <f>I67+I68</f>
        <v>1280.3599999999999</v>
      </c>
    </row>
    <row r="70" spans="1:12" ht="16.5" thickTop="1" thickBot="1" x14ac:dyDescent="0.3">
      <c r="A70" s="153"/>
      <c r="B70" s="154"/>
      <c r="C70" s="430"/>
      <c r="D70" s="431"/>
      <c r="E70" s="431"/>
      <c r="F70" s="431"/>
      <c r="G70" s="155"/>
      <c r="H70" s="155"/>
      <c r="I70" s="156"/>
    </row>
    <row r="72" spans="1:12" x14ac:dyDescent="0.25">
      <c r="A72" s="99"/>
      <c r="B72" s="99"/>
    </row>
  </sheetData>
  <mergeCells count="83">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 ref="B62:D62"/>
    <mergeCell ref="E62:F62"/>
    <mergeCell ref="B54:D54"/>
    <mergeCell ref="E54:F54"/>
    <mergeCell ref="B55:D55"/>
    <mergeCell ref="E55:F55"/>
    <mergeCell ref="B56:D56"/>
    <mergeCell ref="E56:F56"/>
    <mergeCell ref="B57:D57"/>
    <mergeCell ref="B58:D58"/>
    <mergeCell ref="B59:D59"/>
    <mergeCell ref="A60:H60"/>
    <mergeCell ref="A61:I61"/>
    <mergeCell ref="B51:D51"/>
    <mergeCell ref="E51:F51"/>
    <mergeCell ref="B52:D52"/>
    <mergeCell ref="E52:F52"/>
    <mergeCell ref="B53:D53"/>
    <mergeCell ref="E53:F53"/>
    <mergeCell ref="A46:H46"/>
    <mergeCell ref="A47:H47"/>
    <mergeCell ref="A48:H48"/>
    <mergeCell ref="A49:I49"/>
    <mergeCell ref="B50:D50"/>
    <mergeCell ref="E50:F50"/>
    <mergeCell ref="B45:F45"/>
    <mergeCell ref="B34:F34"/>
    <mergeCell ref="B35:F35"/>
    <mergeCell ref="B36:F36"/>
    <mergeCell ref="B37:F37"/>
    <mergeCell ref="B38:F38"/>
    <mergeCell ref="B39:F39"/>
    <mergeCell ref="B40:F40"/>
    <mergeCell ref="B41:F41"/>
    <mergeCell ref="B42:F42"/>
    <mergeCell ref="B43:F43"/>
    <mergeCell ref="B44:F44"/>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T78"/>
  <sheetViews>
    <sheetView topLeftCell="A12"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v>96</v>
      </c>
      <c r="I9" s="404"/>
    </row>
    <row r="10" spans="1:13" x14ac:dyDescent="0.25">
      <c r="A10" s="101" t="s">
        <v>43</v>
      </c>
      <c r="B10" s="99"/>
      <c r="F10" s="401" t="s">
        <v>44</v>
      </c>
      <c r="G10" s="402"/>
      <c r="H10" s="490">
        <v>44409</v>
      </c>
      <c r="I10" s="491"/>
    </row>
    <row r="11" spans="1:13" x14ac:dyDescent="0.25">
      <c r="A11" s="101" t="s">
        <v>45</v>
      </c>
      <c r="B11" s="99"/>
      <c r="F11" s="401" t="s">
        <v>46</v>
      </c>
      <c r="G11" s="402"/>
      <c r="H11" s="478" t="e">
        <f>#REF!</f>
        <v>#REF!</v>
      </c>
      <c r="I11" s="406"/>
    </row>
    <row r="12" spans="1:13" x14ac:dyDescent="0.25">
      <c r="A12" s="101" t="s">
        <v>47</v>
      </c>
      <c r="B12" s="99"/>
      <c r="F12" s="401" t="s">
        <v>48</v>
      </c>
      <c r="G12" s="402"/>
      <c r="H12" s="492" t="s">
        <v>571</v>
      </c>
      <c r="I12" s="491"/>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378</v>
      </c>
      <c r="I15" s="440"/>
    </row>
    <row r="16" spans="1:13" x14ac:dyDescent="0.25">
      <c r="A16" s="414" t="s">
        <v>587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v>1</v>
      </c>
      <c r="B24" s="487" t="s">
        <v>572</v>
      </c>
      <c r="C24" s="488"/>
      <c r="D24" s="488"/>
      <c r="E24" s="488"/>
      <c r="F24" s="489"/>
      <c r="G24" s="262">
        <v>1</v>
      </c>
      <c r="H24" s="261">
        <v>925</v>
      </c>
      <c r="I24" s="131">
        <f>H24*G24</f>
        <v>925</v>
      </c>
    </row>
    <row r="25" spans="1:11" x14ac:dyDescent="0.25">
      <c r="A25" s="127">
        <v>2</v>
      </c>
      <c r="B25" s="484" t="s">
        <v>573</v>
      </c>
      <c r="C25" s="485"/>
      <c r="D25" s="485"/>
      <c r="E25" s="485"/>
      <c r="F25" s="486"/>
      <c r="G25" s="262">
        <v>1</v>
      </c>
      <c r="H25" s="261">
        <v>155</v>
      </c>
      <c r="I25" s="131">
        <f>H25*G25</f>
        <v>155</v>
      </c>
    </row>
    <row r="26" spans="1:11" x14ac:dyDescent="0.25">
      <c r="A26" s="127">
        <v>3</v>
      </c>
      <c r="B26" s="484" t="s">
        <v>574</v>
      </c>
      <c r="C26" s="485"/>
      <c r="D26" s="485"/>
      <c r="E26" s="485"/>
      <c r="F26" s="486"/>
      <c r="G26" s="262">
        <v>4</v>
      </c>
      <c r="H26" s="261">
        <v>155</v>
      </c>
      <c r="I26" s="131">
        <f t="shared" ref="I26:I36" si="0">H26*G26</f>
        <v>620</v>
      </c>
    </row>
    <row r="27" spans="1:11" x14ac:dyDescent="0.25">
      <c r="A27" s="127">
        <v>4</v>
      </c>
      <c r="B27" s="484" t="s">
        <v>575</v>
      </c>
      <c r="C27" s="485"/>
      <c r="D27" s="485"/>
      <c r="E27" s="485"/>
      <c r="F27" s="486"/>
      <c r="G27" s="262">
        <v>2</v>
      </c>
      <c r="H27" s="261">
        <v>210</v>
      </c>
      <c r="I27" s="131">
        <f t="shared" si="0"/>
        <v>420</v>
      </c>
    </row>
    <row r="28" spans="1:11" x14ac:dyDescent="0.25">
      <c r="A28" s="127">
        <v>5</v>
      </c>
      <c r="B28" s="484" t="s">
        <v>576</v>
      </c>
      <c r="C28" s="485"/>
      <c r="D28" s="485"/>
      <c r="E28" s="485"/>
      <c r="F28" s="486"/>
      <c r="G28" s="262">
        <v>2</v>
      </c>
      <c r="H28" s="261">
        <v>185</v>
      </c>
      <c r="I28" s="131">
        <f t="shared" si="0"/>
        <v>370</v>
      </c>
    </row>
    <row r="29" spans="1:11" x14ac:dyDescent="0.25">
      <c r="A29" s="127">
        <v>6</v>
      </c>
      <c r="B29" s="484" t="s">
        <v>577</v>
      </c>
      <c r="C29" s="485"/>
      <c r="D29" s="485"/>
      <c r="E29" s="485"/>
      <c r="F29" s="486"/>
      <c r="G29" s="262">
        <v>4</v>
      </c>
      <c r="H29" s="261">
        <v>165</v>
      </c>
      <c r="I29" s="131">
        <f t="shared" si="0"/>
        <v>660</v>
      </c>
    </row>
    <row r="30" spans="1:11" x14ac:dyDescent="0.25">
      <c r="A30" s="127">
        <v>7</v>
      </c>
      <c r="B30" s="484" t="s">
        <v>578</v>
      </c>
      <c r="C30" s="485"/>
      <c r="D30" s="485"/>
      <c r="E30" s="485"/>
      <c r="F30" s="486"/>
      <c r="G30" s="262">
        <v>2</v>
      </c>
      <c r="H30" s="261">
        <v>155</v>
      </c>
      <c r="I30" s="131">
        <f t="shared" si="0"/>
        <v>310</v>
      </c>
    </row>
    <row r="31" spans="1:11" x14ac:dyDescent="0.25">
      <c r="A31" s="127">
        <v>8</v>
      </c>
      <c r="B31" s="484" t="s">
        <v>579</v>
      </c>
      <c r="C31" s="485"/>
      <c r="D31" s="485"/>
      <c r="E31" s="485"/>
      <c r="F31" s="486"/>
      <c r="G31" s="262">
        <v>1</v>
      </c>
      <c r="H31" s="261">
        <v>155</v>
      </c>
      <c r="I31" s="131">
        <f t="shared" si="0"/>
        <v>155</v>
      </c>
    </row>
    <row r="32" spans="1:11" x14ac:dyDescent="0.25">
      <c r="A32" s="127">
        <v>9</v>
      </c>
      <c r="B32" s="484" t="s">
        <v>580</v>
      </c>
      <c r="C32" s="485"/>
      <c r="D32" s="485"/>
      <c r="E32" s="485"/>
      <c r="F32" s="486"/>
      <c r="G32" s="262">
        <v>4</v>
      </c>
      <c r="H32" s="261">
        <v>395</v>
      </c>
      <c r="I32" s="131">
        <f t="shared" si="0"/>
        <v>1580</v>
      </c>
    </row>
    <row r="33" spans="1:18" x14ac:dyDescent="0.25">
      <c r="A33" s="127">
        <v>10</v>
      </c>
      <c r="B33" s="484" t="s">
        <v>581</v>
      </c>
      <c r="C33" s="485"/>
      <c r="D33" s="485"/>
      <c r="E33" s="485"/>
      <c r="F33" s="486"/>
      <c r="G33" s="262">
        <v>2</v>
      </c>
      <c r="H33" s="261">
        <v>845</v>
      </c>
      <c r="I33" s="131">
        <f t="shared" si="0"/>
        <v>1690</v>
      </c>
    </row>
    <row r="34" spans="1:18" x14ac:dyDescent="0.25">
      <c r="A34" s="127">
        <v>11</v>
      </c>
      <c r="B34" s="484" t="s">
        <v>582</v>
      </c>
      <c r="C34" s="485"/>
      <c r="D34" s="485"/>
      <c r="E34" s="485"/>
      <c r="F34" s="486"/>
      <c r="G34" s="262">
        <v>2</v>
      </c>
      <c r="H34" s="261">
        <v>285</v>
      </c>
      <c r="I34" s="131">
        <f t="shared" si="0"/>
        <v>570</v>
      </c>
    </row>
    <row r="35" spans="1:18" x14ac:dyDescent="0.25">
      <c r="A35" s="127">
        <v>12</v>
      </c>
      <c r="B35" s="484" t="s">
        <v>583</v>
      </c>
      <c r="C35" s="485"/>
      <c r="D35" s="485"/>
      <c r="E35" s="485"/>
      <c r="F35" s="486"/>
      <c r="G35" s="262">
        <v>6</v>
      </c>
      <c r="H35" s="261">
        <v>235</v>
      </c>
      <c r="I35" s="131">
        <f t="shared" si="0"/>
        <v>1410</v>
      </c>
    </row>
    <row r="36" spans="1:18" x14ac:dyDescent="0.25">
      <c r="A36" s="127">
        <v>13</v>
      </c>
      <c r="B36" s="484" t="s">
        <v>584</v>
      </c>
      <c r="C36" s="485"/>
      <c r="D36" s="485"/>
      <c r="E36" s="485"/>
      <c r="F36" s="486"/>
      <c r="G36" s="262">
        <v>24</v>
      </c>
      <c r="H36" s="261">
        <v>101</v>
      </c>
      <c r="I36" s="131">
        <f t="shared" si="0"/>
        <v>2424</v>
      </c>
    </row>
    <row r="37" spans="1:18" x14ac:dyDescent="0.25">
      <c r="A37" s="127">
        <v>14</v>
      </c>
      <c r="B37" s="484" t="s">
        <v>585</v>
      </c>
      <c r="C37" s="485"/>
      <c r="D37" s="485"/>
      <c r="E37" s="485"/>
      <c r="F37" s="486"/>
      <c r="G37" s="262">
        <v>24</v>
      </c>
      <c r="H37" s="261">
        <v>75</v>
      </c>
      <c r="I37" s="131">
        <f>H37*G37</f>
        <v>1800</v>
      </c>
      <c r="O37" t="s">
        <v>51</v>
      </c>
      <c r="R37" t="s">
        <v>51</v>
      </c>
    </row>
    <row r="38" spans="1:18" x14ac:dyDescent="0.25">
      <c r="A38" s="127">
        <v>15</v>
      </c>
      <c r="B38" s="484" t="s">
        <v>586</v>
      </c>
      <c r="C38" s="485"/>
      <c r="D38" s="485"/>
      <c r="E38" s="485"/>
      <c r="F38" s="486"/>
      <c r="G38" s="262">
        <v>1</v>
      </c>
      <c r="H38" s="261">
        <v>983.4</v>
      </c>
      <c r="I38" s="131">
        <f>H38*G38</f>
        <v>983.4</v>
      </c>
    </row>
    <row r="39" spans="1:18" x14ac:dyDescent="0.25">
      <c r="A39" s="127"/>
      <c r="B39" s="441"/>
      <c r="C39" s="442"/>
      <c r="D39" s="442"/>
      <c r="E39" s="442"/>
      <c r="F39" s="442"/>
      <c r="G39" s="197"/>
      <c r="H39" s="198"/>
      <c r="I39" s="131"/>
    </row>
    <row r="40" spans="1:18" x14ac:dyDescent="0.25">
      <c r="A40" s="438" t="s">
        <v>143</v>
      </c>
      <c r="B40" s="375"/>
      <c r="C40" s="375"/>
      <c r="D40" s="375"/>
      <c r="E40" s="375"/>
      <c r="F40" s="375"/>
      <c r="G40" s="375"/>
      <c r="H40" s="376"/>
      <c r="I40" s="191">
        <f>SUM(I24:I39)</f>
        <v>14072.4</v>
      </c>
    </row>
    <row r="41" spans="1:18" x14ac:dyDescent="0.25">
      <c r="A41" s="379" t="s">
        <v>144</v>
      </c>
      <c r="B41" s="375"/>
      <c r="C41" s="375"/>
      <c r="D41" s="375"/>
      <c r="E41" s="375"/>
      <c r="F41" s="375"/>
      <c r="G41" s="375"/>
      <c r="H41" s="376"/>
      <c r="I41" s="192">
        <f>ROUND((I40*0.15),2)</f>
        <v>2110.86</v>
      </c>
    </row>
    <row r="42" spans="1:18" x14ac:dyDescent="0.25">
      <c r="A42" s="379" t="s">
        <v>145</v>
      </c>
      <c r="B42" s="375"/>
      <c r="C42" s="375"/>
      <c r="D42" s="375"/>
      <c r="E42" s="375"/>
      <c r="F42" s="375"/>
      <c r="G42" s="375"/>
      <c r="H42" s="376"/>
      <c r="I42" s="174">
        <f>I40+I41</f>
        <v>16183.26</v>
      </c>
    </row>
    <row r="43" spans="1:18" x14ac:dyDescent="0.25">
      <c r="A43" s="385" t="s">
        <v>67</v>
      </c>
      <c r="B43" s="386"/>
      <c r="C43" s="386"/>
      <c r="D43" s="386"/>
      <c r="E43" s="386"/>
      <c r="F43" s="386"/>
      <c r="G43" s="386"/>
      <c r="H43" s="386"/>
      <c r="I43" s="387"/>
    </row>
    <row r="44" spans="1:18" x14ac:dyDescent="0.25">
      <c r="A44" s="122" t="s">
        <v>68</v>
      </c>
      <c r="B44" s="401" t="s">
        <v>69</v>
      </c>
      <c r="C44" s="415"/>
      <c r="D44" s="402"/>
      <c r="E44" s="383" t="s">
        <v>57</v>
      </c>
      <c r="F44" s="384"/>
      <c r="G44" s="124" t="s">
        <v>59</v>
      </c>
      <c r="H44" s="125" t="s">
        <v>60</v>
      </c>
      <c r="I44" s="126" t="s">
        <v>61</v>
      </c>
    </row>
    <row r="45" spans="1:18" x14ac:dyDescent="0.25">
      <c r="A45" s="127">
        <v>1</v>
      </c>
      <c r="B45" s="420" t="s">
        <v>70</v>
      </c>
      <c r="C45" s="421"/>
      <c r="D45" s="422"/>
      <c r="E45" s="408" t="s">
        <v>71</v>
      </c>
      <c r="F45" s="410"/>
      <c r="G45" s="159">
        <v>10</v>
      </c>
      <c r="H45" s="157">
        <v>450</v>
      </c>
      <c r="I45" s="134">
        <f>SUM(G45*H45)</f>
        <v>4500</v>
      </c>
    </row>
    <row r="46" spans="1:18" x14ac:dyDescent="0.25">
      <c r="A46" s="127">
        <v>2</v>
      </c>
      <c r="B46" s="397" t="s">
        <v>72</v>
      </c>
      <c r="C46" s="398"/>
      <c r="D46" s="399"/>
      <c r="E46" s="377" t="s">
        <v>71</v>
      </c>
      <c r="F46" s="378"/>
      <c r="G46" s="128"/>
      <c r="H46" s="158">
        <v>350</v>
      </c>
      <c r="I46" s="131">
        <f t="shared" ref="I46:I50" si="1">SUM(G46*H46)</f>
        <v>0</v>
      </c>
    </row>
    <row r="47" spans="1:18" x14ac:dyDescent="0.25">
      <c r="A47" s="127">
        <v>3</v>
      </c>
      <c r="B47" s="397" t="s">
        <v>73</v>
      </c>
      <c r="C47" s="398"/>
      <c r="D47" s="399"/>
      <c r="E47" s="377" t="s">
        <v>71</v>
      </c>
      <c r="F47" s="378"/>
      <c r="G47" s="128"/>
      <c r="H47" s="158">
        <v>300</v>
      </c>
      <c r="I47" s="131">
        <f t="shared" si="1"/>
        <v>0</v>
      </c>
    </row>
    <row r="48" spans="1:18" x14ac:dyDescent="0.25">
      <c r="A48" s="127">
        <v>4</v>
      </c>
      <c r="B48" s="397" t="s">
        <v>74</v>
      </c>
      <c r="C48" s="398"/>
      <c r="D48" s="399"/>
      <c r="E48" s="377" t="s">
        <v>71</v>
      </c>
      <c r="F48" s="378"/>
      <c r="G48" s="128"/>
      <c r="H48" s="158">
        <v>200</v>
      </c>
      <c r="I48" s="131">
        <f t="shared" si="1"/>
        <v>0</v>
      </c>
    </row>
    <row r="49" spans="1:20" x14ac:dyDescent="0.25">
      <c r="A49" s="127">
        <v>5</v>
      </c>
      <c r="B49" s="397" t="s">
        <v>75</v>
      </c>
      <c r="C49" s="398"/>
      <c r="D49" s="399"/>
      <c r="E49" s="377" t="s">
        <v>71</v>
      </c>
      <c r="F49" s="378"/>
      <c r="G49" s="128">
        <v>10</v>
      </c>
      <c r="H49" s="160">
        <v>200</v>
      </c>
      <c r="I49" s="131">
        <f t="shared" si="1"/>
        <v>2000</v>
      </c>
      <c r="T49" s="266"/>
    </row>
    <row r="50" spans="1:20" x14ac:dyDescent="0.25">
      <c r="A50" s="141">
        <v>6</v>
      </c>
      <c r="B50" s="426" t="s">
        <v>314</v>
      </c>
      <c r="C50" s="427"/>
      <c r="D50" s="428"/>
      <c r="E50" s="411" t="s">
        <v>71</v>
      </c>
      <c r="F50" s="413"/>
      <c r="G50" s="265"/>
      <c r="H50" s="264">
        <v>140</v>
      </c>
      <c r="I50" s="263">
        <f t="shared" si="1"/>
        <v>0</v>
      </c>
    </row>
    <row r="51" spans="1:20" x14ac:dyDescent="0.25">
      <c r="A51" s="127"/>
      <c r="B51" s="401" t="s">
        <v>588</v>
      </c>
      <c r="C51" s="415"/>
      <c r="D51" s="415"/>
      <c r="E51" s="415"/>
      <c r="F51" s="415"/>
      <c r="G51" s="415"/>
      <c r="H51" s="402"/>
      <c r="I51" s="131">
        <f>SUM(I45:I50)</f>
        <v>6500</v>
      </c>
    </row>
    <row r="52" spans="1:20" x14ac:dyDescent="0.25">
      <c r="A52" s="127">
        <v>1</v>
      </c>
      <c r="B52" s="420" t="s">
        <v>70</v>
      </c>
      <c r="C52" s="421"/>
      <c r="D52" s="422"/>
      <c r="E52" s="408" t="s">
        <v>71</v>
      </c>
      <c r="F52" s="410"/>
      <c r="G52" s="159"/>
      <c r="H52" s="157">
        <v>675</v>
      </c>
      <c r="I52" s="134">
        <f>SUM(G52*H52)</f>
        <v>0</v>
      </c>
    </row>
    <row r="53" spans="1:20" x14ac:dyDescent="0.25">
      <c r="A53" s="127">
        <v>2</v>
      </c>
      <c r="B53" s="397" t="s">
        <v>72</v>
      </c>
      <c r="C53" s="398"/>
      <c r="D53" s="399"/>
      <c r="E53" s="377" t="s">
        <v>71</v>
      </c>
      <c r="F53" s="378"/>
      <c r="G53" s="128"/>
      <c r="H53" s="158">
        <v>525</v>
      </c>
      <c r="I53" s="131">
        <f t="shared" ref="I53:I57" si="2">SUM(G53*H53)</f>
        <v>0</v>
      </c>
    </row>
    <row r="54" spans="1:20" x14ac:dyDescent="0.25">
      <c r="A54" s="127">
        <v>3</v>
      </c>
      <c r="B54" s="397" t="s">
        <v>73</v>
      </c>
      <c r="C54" s="398"/>
      <c r="D54" s="399"/>
      <c r="E54" s="377" t="s">
        <v>71</v>
      </c>
      <c r="F54" s="378"/>
      <c r="G54" s="128"/>
      <c r="H54" s="158">
        <v>450</v>
      </c>
      <c r="I54" s="131">
        <f t="shared" si="2"/>
        <v>0</v>
      </c>
    </row>
    <row r="55" spans="1:20" x14ac:dyDescent="0.25">
      <c r="A55" s="127">
        <v>4</v>
      </c>
      <c r="B55" s="397" t="s">
        <v>74</v>
      </c>
      <c r="C55" s="398"/>
      <c r="D55" s="399"/>
      <c r="E55" s="377" t="s">
        <v>71</v>
      </c>
      <c r="F55" s="378"/>
      <c r="G55" s="128"/>
      <c r="H55" s="158">
        <v>300</v>
      </c>
      <c r="I55" s="131">
        <f t="shared" si="2"/>
        <v>0</v>
      </c>
    </row>
    <row r="56" spans="1:20" x14ac:dyDescent="0.25">
      <c r="A56" s="127">
        <v>5</v>
      </c>
      <c r="B56" s="397" t="s">
        <v>75</v>
      </c>
      <c r="C56" s="398"/>
      <c r="D56" s="399"/>
      <c r="E56" s="377" t="s">
        <v>71</v>
      </c>
      <c r="F56" s="378"/>
      <c r="G56" s="128"/>
      <c r="H56" s="160">
        <v>300</v>
      </c>
      <c r="I56" s="131">
        <f t="shared" si="2"/>
        <v>0</v>
      </c>
    </row>
    <row r="57" spans="1:20" x14ac:dyDescent="0.25">
      <c r="A57" s="141">
        <v>6</v>
      </c>
      <c r="B57" s="426" t="s">
        <v>305</v>
      </c>
      <c r="C57" s="427"/>
      <c r="D57" s="428"/>
      <c r="E57" s="411" t="s">
        <v>71</v>
      </c>
      <c r="F57" s="413"/>
      <c r="G57" s="265"/>
      <c r="H57" s="264">
        <v>210</v>
      </c>
      <c r="I57" s="263">
        <f t="shared" si="2"/>
        <v>0</v>
      </c>
    </row>
    <row r="58" spans="1:20" x14ac:dyDescent="0.25">
      <c r="A58" s="127"/>
      <c r="B58" s="401" t="s">
        <v>589</v>
      </c>
      <c r="C58" s="415"/>
      <c r="D58" s="415"/>
      <c r="E58" s="415"/>
      <c r="F58" s="415"/>
      <c r="G58" s="415"/>
      <c r="H58" s="402"/>
      <c r="I58" s="131">
        <f>SUM(I52:I57)</f>
        <v>0</v>
      </c>
    </row>
    <row r="59" spans="1:20" x14ac:dyDescent="0.25">
      <c r="A59" s="127">
        <v>1</v>
      </c>
      <c r="B59" s="420" t="s">
        <v>70</v>
      </c>
      <c r="C59" s="421"/>
      <c r="D59" s="422"/>
      <c r="E59" s="408" t="s">
        <v>71</v>
      </c>
      <c r="F59" s="410"/>
      <c r="G59" s="159"/>
      <c r="H59" s="157">
        <v>900</v>
      </c>
      <c r="I59" s="134">
        <f>SUM(G59*H59)</f>
        <v>0</v>
      </c>
    </row>
    <row r="60" spans="1:20" x14ac:dyDescent="0.25">
      <c r="A60" s="127">
        <v>2</v>
      </c>
      <c r="B60" s="397" t="s">
        <v>72</v>
      </c>
      <c r="C60" s="398"/>
      <c r="D60" s="399"/>
      <c r="E60" s="377" t="s">
        <v>71</v>
      </c>
      <c r="F60" s="378"/>
      <c r="G60" s="128"/>
      <c r="H60" s="158">
        <v>700</v>
      </c>
      <c r="I60" s="131">
        <f t="shared" ref="I60:I64" si="3">SUM(G60*H60)</f>
        <v>0</v>
      </c>
    </row>
    <row r="61" spans="1:20" x14ac:dyDescent="0.25">
      <c r="A61" s="127">
        <v>3</v>
      </c>
      <c r="B61" s="397" t="s">
        <v>73</v>
      </c>
      <c r="C61" s="398"/>
      <c r="D61" s="399"/>
      <c r="E61" s="377" t="s">
        <v>71</v>
      </c>
      <c r="F61" s="378"/>
      <c r="G61" s="128"/>
      <c r="H61" s="158">
        <v>600</v>
      </c>
      <c r="I61" s="131">
        <f t="shared" si="3"/>
        <v>0</v>
      </c>
    </row>
    <row r="62" spans="1:20" x14ac:dyDescent="0.25">
      <c r="A62" s="127">
        <v>4</v>
      </c>
      <c r="B62" s="397" t="s">
        <v>74</v>
      </c>
      <c r="C62" s="398"/>
      <c r="D62" s="399"/>
      <c r="E62" s="377" t="s">
        <v>71</v>
      </c>
      <c r="F62" s="378"/>
      <c r="G62" s="128"/>
      <c r="H62" s="158">
        <v>400</v>
      </c>
      <c r="I62" s="131">
        <f t="shared" si="3"/>
        <v>0</v>
      </c>
    </row>
    <row r="63" spans="1:20" x14ac:dyDescent="0.25">
      <c r="A63" s="127">
        <v>5</v>
      </c>
      <c r="B63" s="397" t="s">
        <v>75</v>
      </c>
      <c r="C63" s="398"/>
      <c r="D63" s="399"/>
      <c r="E63" s="377" t="s">
        <v>71</v>
      </c>
      <c r="F63" s="378"/>
      <c r="G63" s="128"/>
      <c r="H63" s="160">
        <v>400</v>
      </c>
      <c r="I63" s="131">
        <f t="shared" si="3"/>
        <v>0</v>
      </c>
    </row>
    <row r="64" spans="1:20" x14ac:dyDescent="0.25">
      <c r="A64" s="141">
        <v>6</v>
      </c>
      <c r="B64" s="426" t="s">
        <v>305</v>
      </c>
      <c r="C64" s="427"/>
      <c r="D64" s="428"/>
      <c r="E64" s="411" t="s">
        <v>71</v>
      </c>
      <c r="F64" s="413"/>
      <c r="G64" s="265"/>
      <c r="H64" s="264">
        <v>280</v>
      </c>
      <c r="I64" s="263">
        <f t="shared" si="3"/>
        <v>0</v>
      </c>
    </row>
    <row r="65" spans="1:9" x14ac:dyDescent="0.25">
      <c r="A65" s="136"/>
      <c r="B65" s="383"/>
      <c r="C65" s="429"/>
      <c r="D65" s="429"/>
      <c r="E65" s="429"/>
      <c r="F65" s="429"/>
      <c r="G65" s="384"/>
      <c r="H65" s="120"/>
      <c r="I65" s="131">
        <f>SUM(I59:I64)</f>
        <v>0</v>
      </c>
    </row>
    <row r="66" spans="1:9" x14ac:dyDescent="0.25">
      <c r="A66" s="379" t="s">
        <v>76</v>
      </c>
      <c r="B66" s="375"/>
      <c r="C66" s="375"/>
      <c r="D66" s="375"/>
      <c r="E66" s="375"/>
      <c r="F66" s="375"/>
      <c r="G66" s="375"/>
      <c r="H66" s="376"/>
      <c r="I66" s="142"/>
    </row>
    <row r="67" spans="1:9" x14ac:dyDescent="0.25">
      <c r="A67" s="385" t="s">
        <v>77</v>
      </c>
      <c r="B67" s="386"/>
      <c r="C67" s="386"/>
      <c r="D67" s="386"/>
      <c r="E67" s="386"/>
      <c r="F67" s="386"/>
      <c r="G67" s="386"/>
      <c r="H67" s="386"/>
      <c r="I67" s="387"/>
    </row>
    <row r="68" spans="1:9" x14ac:dyDescent="0.25">
      <c r="A68" s="122" t="s">
        <v>78</v>
      </c>
      <c r="B68" s="383" t="s">
        <v>79</v>
      </c>
      <c r="C68" s="429"/>
      <c r="D68" s="384"/>
      <c r="E68" s="383" t="s">
        <v>80</v>
      </c>
      <c r="F68" s="384"/>
      <c r="G68" s="138" t="s">
        <v>81</v>
      </c>
      <c r="H68" s="138" t="s">
        <v>60</v>
      </c>
      <c r="I68" s="139" t="s">
        <v>61</v>
      </c>
    </row>
    <row r="69" spans="1:9" x14ac:dyDescent="0.25">
      <c r="A69" s="127">
        <v>1</v>
      </c>
      <c r="B69" s="388" t="s">
        <v>560</v>
      </c>
      <c r="C69" s="389"/>
      <c r="D69" s="390"/>
      <c r="E69" s="377">
        <v>3</v>
      </c>
      <c r="F69" s="378"/>
      <c r="G69" s="221">
        <v>250.8</v>
      </c>
      <c r="H69" s="140">
        <v>5</v>
      </c>
      <c r="I69" s="234">
        <f>H69*G69</f>
        <v>1254</v>
      </c>
    </row>
    <row r="70" spans="1:9" x14ac:dyDescent="0.25">
      <c r="A70" s="141"/>
      <c r="B70" s="394"/>
      <c r="C70" s="395"/>
      <c r="D70" s="396"/>
      <c r="E70" s="411"/>
      <c r="F70" s="413"/>
      <c r="G70" s="128"/>
      <c r="H70" s="140"/>
      <c r="I70" s="234"/>
    </row>
    <row r="71" spans="1:9" x14ac:dyDescent="0.25">
      <c r="A71" s="379" t="s">
        <v>82</v>
      </c>
      <c r="B71" s="375"/>
      <c r="C71" s="375"/>
      <c r="D71" s="375"/>
      <c r="E71" s="375"/>
      <c r="F71" s="375"/>
      <c r="G71" s="375"/>
      <c r="H71" s="376"/>
      <c r="I71" s="142">
        <f>SUM(I69:I70)</f>
        <v>1254</v>
      </c>
    </row>
    <row r="72" spans="1:9" x14ac:dyDescent="0.25">
      <c r="A72" s="143"/>
      <c r="B72" s="144"/>
      <c r="C72" s="144"/>
      <c r="D72" s="144"/>
      <c r="E72" s="144"/>
      <c r="F72" s="145"/>
      <c r="G72" s="146"/>
      <c r="H72" s="146"/>
      <c r="I72" s="147"/>
    </row>
    <row r="73" spans="1:9" x14ac:dyDescent="0.25">
      <c r="A73" s="423"/>
      <c r="B73" s="424"/>
      <c r="C73" s="424"/>
      <c r="D73" s="424"/>
      <c r="E73" s="424"/>
      <c r="F73" s="148"/>
      <c r="G73" s="425" t="s">
        <v>83</v>
      </c>
      <c r="H73" s="424"/>
      <c r="I73" s="149">
        <f>I71+I65+I58+I51+I42+I21</f>
        <v>23937.260000000002</v>
      </c>
    </row>
    <row r="74" spans="1:9" x14ac:dyDescent="0.25">
      <c r="A74" s="423"/>
      <c r="B74" s="424"/>
      <c r="C74" s="424"/>
      <c r="D74" s="424"/>
      <c r="E74" s="424"/>
      <c r="F74" s="102"/>
      <c r="G74" s="150"/>
      <c r="H74" s="151"/>
      <c r="I74" s="152"/>
    </row>
    <row r="75" spans="1:9" ht="15.75" thickBot="1" x14ac:dyDescent="0.3">
      <c r="A75" s="423"/>
      <c r="B75" s="424"/>
      <c r="C75" s="424"/>
      <c r="D75" s="424"/>
      <c r="E75" s="424"/>
      <c r="F75" s="102"/>
      <c r="G75" s="373" t="s">
        <v>126</v>
      </c>
      <c r="H75" s="374"/>
      <c r="I75" s="161">
        <f>I73+I74</f>
        <v>23937.260000000002</v>
      </c>
    </row>
    <row r="76" spans="1:9" ht="16.5" thickTop="1" thickBot="1" x14ac:dyDescent="0.3">
      <c r="A76" s="153"/>
      <c r="B76" s="154"/>
      <c r="C76" s="430"/>
      <c r="D76" s="431"/>
      <c r="E76" s="431"/>
      <c r="F76" s="431"/>
      <c r="G76" s="155"/>
      <c r="H76" s="155"/>
      <c r="I76" s="156"/>
    </row>
    <row r="78" spans="1:9" x14ac:dyDescent="0.25">
      <c r="A78" s="99"/>
      <c r="B78" s="99"/>
    </row>
  </sheetData>
  <mergeCells count="101">
    <mergeCell ref="E62:F62"/>
    <mergeCell ref="B63:D63"/>
    <mergeCell ref="E63:F63"/>
    <mergeCell ref="B64:D64"/>
    <mergeCell ref="E64:F64"/>
    <mergeCell ref="B59:D59"/>
    <mergeCell ref="E59:F59"/>
    <mergeCell ref="B60:D60"/>
    <mergeCell ref="E60:F60"/>
    <mergeCell ref="B61:D61"/>
    <mergeCell ref="E61:F61"/>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A21:H21"/>
    <mergeCell ref="A22:I22"/>
    <mergeCell ref="B23:F23"/>
    <mergeCell ref="B24:F24"/>
    <mergeCell ref="B25:F25"/>
    <mergeCell ref="B26:F26"/>
    <mergeCell ref="B27:F27"/>
    <mergeCell ref="B28:F28"/>
    <mergeCell ref="B29:F29"/>
    <mergeCell ref="B30:F30"/>
    <mergeCell ref="B31:F31"/>
    <mergeCell ref="B39:F39"/>
    <mergeCell ref="B33:F33"/>
    <mergeCell ref="B34:F34"/>
    <mergeCell ref="B35:F35"/>
    <mergeCell ref="B36:F36"/>
    <mergeCell ref="B37:F37"/>
    <mergeCell ref="B38:F38"/>
    <mergeCell ref="A40:H40"/>
    <mergeCell ref="A41:H41"/>
    <mergeCell ref="A42:H42"/>
    <mergeCell ref="A43:I43"/>
    <mergeCell ref="B44:D44"/>
    <mergeCell ref="E44:F44"/>
    <mergeCell ref="B45:D45"/>
    <mergeCell ref="E45:F45"/>
    <mergeCell ref="B46:D46"/>
    <mergeCell ref="E46:F46"/>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Q72"/>
  <sheetViews>
    <sheetView topLeftCell="A40"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e">
        <f>#REF!</f>
        <v>#REF!</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561</v>
      </c>
      <c r="B16" s="415"/>
      <c r="C16" s="415"/>
      <c r="D16" s="415"/>
      <c r="E16" s="415"/>
      <c r="F16" s="415"/>
      <c r="G16" s="415"/>
      <c r="H16" s="415"/>
      <c r="I16" s="416"/>
    </row>
    <row r="17" spans="1:17" ht="15.75" thickBot="1" x14ac:dyDescent="0.3">
      <c r="A17" s="417" t="s">
        <v>54</v>
      </c>
      <c r="B17" s="418"/>
      <c r="C17" s="418"/>
      <c r="D17" s="418"/>
      <c r="E17" s="418"/>
      <c r="F17" s="418"/>
      <c r="G17" s="418"/>
      <c r="H17" s="418"/>
      <c r="I17" s="419"/>
    </row>
    <row r="18" spans="1:17" x14ac:dyDescent="0.25">
      <c r="A18" s="106" t="s">
        <v>55</v>
      </c>
      <c r="B18" s="435" t="s">
        <v>142</v>
      </c>
      <c r="C18" s="436"/>
      <c r="D18" s="437"/>
      <c r="E18" s="172" t="s">
        <v>57</v>
      </c>
      <c r="F18" s="172" t="s">
        <v>58</v>
      </c>
      <c r="G18" s="172" t="s">
        <v>59</v>
      </c>
      <c r="H18" s="172" t="s">
        <v>60</v>
      </c>
      <c r="I18" s="173" t="s">
        <v>61</v>
      </c>
    </row>
    <row r="19" spans="1:17" x14ac:dyDescent="0.25">
      <c r="A19" s="111"/>
      <c r="B19" s="408"/>
      <c r="C19" s="409"/>
      <c r="D19" s="410"/>
      <c r="E19" s="112"/>
      <c r="F19" s="113"/>
      <c r="G19" s="112"/>
      <c r="H19" s="114"/>
      <c r="I19" s="115"/>
    </row>
    <row r="20" spans="1:17" x14ac:dyDescent="0.25">
      <c r="A20" s="116"/>
      <c r="B20" s="377"/>
      <c r="C20" s="369"/>
      <c r="D20" s="378"/>
      <c r="E20" s="117"/>
      <c r="F20" s="102"/>
      <c r="G20" s="117"/>
      <c r="H20" s="118"/>
      <c r="I20" s="115"/>
    </row>
    <row r="21" spans="1:17" x14ac:dyDescent="0.25">
      <c r="A21" s="116"/>
      <c r="B21" s="411"/>
      <c r="C21" s="412"/>
      <c r="D21" s="413"/>
      <c r="E21" s="117"/>
      <c r="F21" s="102"/>
      <c r="G21" s="119"/>
      <c r="H21" s="120"/>
      <c r="I21" s="121"/>
      <c r="M21" s="257"/>
      <c r="N21" s="257"/>
      <c r="O21" s="257"/>
      <c r="P21" s="257"/>
      <c r="Q21" s="257"/>
    </row>
    <row r="22" spans="1:17" x14ac:dyDescent="0.25">
      <c r="A22" s="379" t="s">
        <v>62</v>
      </c>
      <c r="B22" s="375"/>
      <c r="C22" s="375"/>
      <c r="D22" s="375"/>
      <c r="E22" s="375"/>
      <c r="F22" s="375"/>
      <c r="G22" s="375"/>
      <c r="H22" s="376"/>
      <c r="I22" s="115"/>
      <c r="M22" s="257"/>
      <c r="N22" s="257"/>
      <c r="O22" s="257"/>
      <c r="P22" s="257"/>
      <c r="Q22" s="257"/>
    </row>
    <row r="23" spans="1:17" x14ac:dyDescent="0.25">
      <c r="A23" s="385" t="s">
        <v>63</v>
      </c>
      <c r="B23" s="386"/>
      <c r="C23" s="386"/>
      <c r="D23" s="386"/>
      <c r="E23" s="386"/>
      <c r="F23" s="386"/>
      <c r="G23" s="386"/>
      <c r="H23" s="386"/>
      <c r="I23" s="387"/>
      <c r="M23" s="257"/>
      <c r="N23" s="257"/>
      <c r="O23" s="257"/>
      <c r="P23" s="257"/>
      <c r="Q23" s="257"/>
    </row>
    <row r="24" spans="1:17" x14ac:dyDescent="0.25">
      <c r="A24" s="122" t="s">
        <v>64</v>
      </c>
      <c r="B24" s="383" t="s">
        <v>142</v>
      </c>
      <c r="C24" s="429"/>
      <c r="D24" s="429"/>
      <c r="E24" s="429"/>
      <c r="F24" s="384"/>
      <c r="G24" s="182" t="s">
        <v>59</v>
      </c>
      <c r="H24" s="138" t="s">
        <v>60</v>
      </c>
      <c r="I24" s="139" t="s">
        <v>61</v>
      </c>
      <c r="K24" s="144"/>
      <c r="M24" s="257"/>
      <c r="N24" s="257"/>
      <c r="O24" s="257"/>
      <c r="P24" s="257"/>
      <c r="Q24" s="257"/>
    </row>
    <row r="25" spans="1:17" x14ac:dyDescent="0.25">
      <c r="A25" s="127"/>
      <c r="B25" s="388"/>
      <c r="C25" s="389"/>
      <c r="D25" s="389"/>
      <c r="E25" s="389"/>
      <c r="F25" s="390"/>
      <c r="G25" s="197"/>
      <c r="H25" s="229"/>
      <c r="I25" s="131"/>
      <c r="M25" s="257"/>
      <c r="N25" s="257"/>
      <c r="O25" s="257"/>
      <c r="P25" s="257"/>
      <c r="Q25" s="257"/>
    </row>
    <row r="26" spans="1:17" x14ac:dyDescent="0.25">
      <c r="A26" s="127"/>
      <c r="B26" s="391"/>
      <c r="C26" s="392"/>
      <c r="D26" s="392"/>
      <c r="E26" s="392"/>
      <c r="F26" s="393"/>
      <c r="G26" s="197"/>
      <c r="H26" s="230"/>
      <c r="I26" s="131"/>
      <c r="M26" s="257"/>
      <c r="N26" s="257"/>
      <c r="O26" s="257"/>
      <c r="P26" s="257"/>
      <c r="Q26" s="257"/>
    </row>
    <row r="27" spans="1:17" x14ac:dyDescent="0.25">
      <c r="A27" s="127"/>
      <c r="B27" s="391"/>
      <c r="C27" s="392"/>
      <c r="D27" s="392"/>
      <c r="E27" s="392"/>
      <c r="F27" s="393"/>
      <c r="G27" s="197"/>
      <c r="H27" s="230"/>
      <c r="I27" s="131"/>
      <c r="M27" s="257"/>
      <c r="N27" s="257"/>
      <c r="O27" s="257"/>
      <c r="P27" s="257"/>
      <c r="Q27" s="257"/>
    </row>
    <row r="28" spans="1:17" x14ac:dyDescent="0.25">
      <c r="A28" s="127"/>
      <c r="B28" s="391"/>
      <c r="C28" s="392"/>
      <c r="D28" s="392"/>
      <c r="E28" s="392"/>
      <c r="F28" s="393"/>
      <c r="G28" s="197"/>
      <c r="H28" s="230"/>
      <c r="I28" s="131"/>
      <c r="M28" s="257"/>
      <c r="N28" s="257"/>
      <c r="O28" s="257"/>
      <c r="P28" s="257"/>
      <c r="Q28" s="257"/>
    </row>
    <row r="29" spans="1:17" x14ac:dyDescent="0.25">
      <c r="A29" s="127"/>
      <c r="B29" s="391"/>
      <c r="C29" s="392"/>
      <c r="D29" s="392"/>
      <c r="E29" s="392"/>
      <c r="F29" s="393"/>
      <c r="G29" s="197"/>
      <c r="H29" s="230"/>
      <c r="I29" s="131"/>
      <c r="M29" s="257"/>
      <c r="N29" s="257"/>
      <c r="O29" s="257"/>
      <c r="P29" s="257"/>
      <c r="Q29" s="257"/>
    </row>
    <row r="30" spans="1:17" x14ac:dyDescent="0.25">
      <c r="A30" s="127"/>
      <c r="B30" s="441"/>
      <c r="C30" s="442"/>
      <c r="D30" s="442"/>
      <c r="E30" s="442"/>
      <c r="F30" s="442"/>
      <c r="G30" s="197"/>
      <c r="H30" s="230"/>
      <c r="I30" s="131"/>
      <c r="M30" s="257"/>
      <c r="N30" s="257"/>
      <c r="O30" s="257"/>
      <c r="P30" s="257"/>
      <c r="Q30" s="257"/>
    </row>
    <row r="31" spans="1:17" x14ac:dyDescent="0.25">
      <c r="A31" s="127"/>
      <c r="B31" s="441"/>
      <c r="C31" s="442"/>
      <c r="D31" s="442"/>
      <c r="E31" s="442"/>
      <c r="F31" s="442"/>
      <c r="G31" s="197"/>
      <c r="H31" s="230"/>
      <c r="I31" s="131"/>
      <c r="M31" s="257"/>
      <c r="N31" s="257"/>
      <c r="O31" s="257"/>
      <c r="P31" s="257"/>
      <c r="Q31" s="257"/>
    </row>
    <row r="32" spans="1:17" x14ac:dyDescent="0.25">
      <c r="A32" s="127"/>
      <c r="B32" s="441"/>
      <c r="C32" s="442"/>
      <c r="D32" s="442"/>
      <c r="E32" s="442"/>
      <c r="F32" s="442"/>
      <c r="G32" s="197"/>
      <c r="H32" s="230"/>
      <c r="I32" s="131"/>
      <c r="M32" s="257"/>
      <c r="N32" s="257"/>
      <c r="O32" s="257"/>
      <c r="P32" s="257"/>
      <c r="Q32" s="257"/>
    </row>
    <row r="33" spans="1:17" x14ac:dyDescent="0.25">
      <c r="A33" s="127"/>
      <c r="B33" s="441"/>
      <c r="C33" s="442"/>
      <c r="D33" s="442"/>
      <c r="E33" s="442"/>
      <c r="F33" s="442"/>
      <c r="G33" s="197"/>
      <c r="H33" s="230"/>
      <c r="I33" s="131"/>
      <c r="M33" s="257"/>
      <c r="N33" s="257"/>
      <c r="O33" s="257"/>
      <c r="P33" s="257"/>
      <c r="Q33" s="257"/>
    </row>
    <row r="34" spans="1:17" x14ac:dyDescent="0.25">
      <c r="A34" s="127"/>
      <c r="B34" s="441"/>
      <c r="C34" s="442"/>
      <c r="D34" s="442"/>
      <c r="E34" s="442"/>
      <c r="F34" s="442"/>
      <c r="G34" s="197"/>
      <c r="H34" s="230"/>
      <c r="I34" s="131"/>
      <c r="M34" s="257"/>
      <c r="N34" s="257"/>
      <c r="O34" s="257"/>
      <c r="P34" s="257"/>
      <c r="Q34" s="257"/>
    </row>
    <row r="35" spans="1:17" x14ac:dyDescent="0.25">
      <c r="A35" s="127"/>
      <c r="B35" s="441"/>
      <c r="C35" s="442"/>
      <c r="D35" s="442"/>
      <c r="E35" s="442"/>
      <c r="F35" s="442"/>
      <c r="G35" s="197"/>
      <c r="H35" s="230"/>
      <c r="I35" s="131"/>
      <c r="M35" s="257"/>
      <c r="N35" s="257"/>
      <c r="O35" s="257"/>
      <c r="P35" s="257"/>
      <c r="Q35" s="257"/>
    </row>
    <row r="36" spans="1:17" x14ac:dyDescent="0.25">
      <c r="A36" s="127"/>
      <c r="B36" s="441"/>
      <c r="C36" s="442"/>
      <c r="D36" s="442"/>
      <c r="E36" s="442"/>
      <c r="F36" s="442"/>
      <c r="G36" s="197"/>
      <c r="H36" s="230"/>
      <c r="I36" s="131"/>
      <c r="M36" s="257"/>
      <c r="N36" s="257"/>
      <c r="O36" s="257"/>
      <c r="P36" s="257"/>
      <c r="Q36" s="257"/>
    </row>
    <row r="37" spans="1:17" x14ac:dyDescent="0.25">
      <c r="A37" s="127"/>
      <c r="B37" s="441"/>
      <c r="C37" s="442"/>
      <c r="D37" s="442"/>
      <c r="E37" s="442"/>
      <c r="F37" s="442"/>
      <c r="G37" s="197"/>
      <c r="H37" s="230"/>
      <c r="I37" s="131"/>
      <c r="M37" s="257"/>
      <c r="N37" s="257"/>
      <c r="O37" s="257"/>
      <c r="P37" s="257"/>
      <c r="Q37" s="257"/>
    </row>
    <row r="38" spans="1:17" x14ac:dyDescent="0.25">
      <c r="A38" s="127"/>
      <c r="B38" s="441"/>
      <c r="C38" s="442"/>
      <c r="D38" s="442"/>
      <c r="E38" s="442"/>
      <c r="F38" s="442"/>
      <c r="G38" s="197"/>
      <c r="H38" s="230"/>
      <c r="I38" s="131"/>
      <c r="M38" s="257"/>
      <c r="N38" s="257"/>
      <c r="O38" s="257"/>
      <c r="P38" s="257"/>
      <c r="Q38" s="257"/>
    </row>
    <row r="39" spans="1:17" x14ac:dyDescent="0.25">
      <c r="A39" s="127"/>
      <c r="B39" s="441"/>
      <c r="C39" s="442"/>
      <c r="D39" s="442"/>
      <c r="E39" s="442"/>
      <c r="F39" s="442"/>
      <c r="G39" s="197"/>
      <c r="H39" s="230"/>
      <c r="I39" s="131"/>
      <c r="M39" s="257"/>
      <c r="N39" s="257"/>
      <c r="O39" s="257"/>
      <c r="P39" s="257"/>
      <c r="Q39" s="257"/>
    </row>
    <row r="40" spans="1:17" x14ac:dyDescent="0.25">
      <c r="A40" s="127"/>
      <c r="B40" s="441"/>
      <c r="C40" s="442"/>
      <c r="D40" s="442"/>
      <c r="E40" s="442"/>
      <c r="F40" s="442"/>
      <c r="G40" s="197"/>
      <c r="H40" s="230"/>
      <c r="I40" s="131"/>
      <c r="M40" s="257"/>
      <c r="N40" s="257"/>
      <c r="O40" s="257"/>
      <c r="P40" s="257"/>
      <c r="Q40" s="257"/>
    </row>
    <row r="41" spans="1:17" x14ac:dyDescent="0.25">
      <c r="A41" s="127"/>
      <c r="B41" s="441"/>
      <c r="C41" s="442"/>
      <c r="D41" s="442"/>
      <c r="E41" s="442"/>
      <c r="F41" s="442"/>
      <c r="G41" s="197"/>
      <c r="H41" s="230"/>
      <c r="I41" s="131"/>
      <c r="M41" s="257"/>
      <c r="N41" s="257"/>
      <c r="O41" s="257"/>
      <c r="P41" s="257"/>
      <c r="Q41" s="257"/>
    </row>
    <row r="42" spans="1:17" x14ac:dyDescent="0.25">
      <c r="A42" s="127"/>
      <c r="B42" s="441"/>
      <c r="C42" s="442"/>
      <c r="D42" s="442"/>
      <c r="E42" s="442"/>
      <c r="F42" s="442"/>
      <c r="G42" s="197"/>
      <c r="H42" s="230"/>
      <c r="I42" s="131"/>
      <c r="M42" s="257"/>
      <c r="N42" s="257"/>
      <c r="O42" s="257"/>
      <c r="P42" s="257"/>
      <c r="Q42" s="257"/>
    </row>
    <row r="43" spans="1:17" x14ac:dyDescent="0.25">
      <c r="A43" s="127"/>
      <c r="B43" s="441"/>
      <c r="C43" s="442"/>
      <c r="D43" s="442"/>
      <c r="E43" s="442"/>
      <c r="F43" s="442"/>
      <c r="G43" s="197"/>
      <c r="H43" s="230"/>
      <c r="I43" s="131"/>
      <c r="M43" s="257"/>
      <c r="N43" s="257"/>
      <c r="O43" s="257"/>
      <c r="P43" s="257"/>
      <c r="Q43" s="257"/>
    </row>
    <row r="44" spans="1:17" x14ac:dyDescent="0.25">
      <c r="A44" s="127"/>
      <c r="B44" s="441"/>
      <c r="C44" s="442"/>
      <c r="D44" s="442"/>
      <c r="E44" s="442"/>
      <c r="F44" s="442"/>
      <c r="G44" s="197"/>
      <c r="H44" s="230"/>
      <c r="I44" s="131"/>
      <c r="M44" s="257"/>
      <c r="N44" s="257"/>
      <c r="O44" s="257"/>
      <c r="P44" s="257"/>
      <c r="Q44" s="257"/>
    </row>
    <row r="45" spans="1:17" x14ac:dyDescent="0.25">
      <c r="A45" s="127"/>
      <c r="B45" s="441"/>
      <c r="C45" s="442"/>
      <c r="D45" s="442"/>
      <c r="E45" s="442"/>
      <c r="F45" s="442"/>
      <c r="G45" s="197"/>
      <c r="H45" s="198"/>
      <c r="I45" s="131"/>
      <c r="L45" s="132"/>
    </row>
    <row r="46" spans="1:17" x14ac:dyDescent="0.25">
      <c r="A46" s="438" t="s">
        <v>143</v>
      </c>
      <c r="B46" s="375"/>
      <c r="C46" s="375"/>
      <c r="D46" s="375"/>
      <c r="E46" s="375"/>
      <c r="F46" s="375"/>
      <c r="G46" s="375"/>
      <c r="H46" s="376"/>
      <c r="I46" s="191">
        <f>SUM(I25:I45)</f>
        <v>0</v>
      </c>
      <c r="L46" s="132"/>
    </row>
    <row r="47" spans="1:17" x14ac:dyDescent="0.25">
      <c r="A47" s="379" t="s">
        <v>144</v>
      </c>
      <c r="B47" s="375"/>
      <c r="C47" s="375"/>
      <c r="D47" s="375"/>
      <c r="E47" s="375"/>
      <c r="F47" s="375"/>
      <c r="G47" s="375"/>
      <c r="H47" s="376"/>
      <c r="I47" s="192">
        <f>ROUND((I46*0.15),2)</f>
        <v>0</v>
      </c>
      <c r="L47" s="132"/>
    </row>
    <row r="48" spans="1:17" x14ac:dyDescent="0.25">
      <c r="A48" s="379" t="s">
        <v>145</v>
      </c>
      <c r="B48" s="375"/>
      <c r="C48" s="375"/>
      <c r="D48" s="375"/>
      <c r="E48" s="375"/>
      <c r="F48" s="375"/>
      <c r="G48" s="375"/>
      <c r="H48" s="376"/>
      <c r="I48" s="174">
        <f>I46+I47</f>
        <v>0</v>
      </c>
    </row>
    <row r="49" spans="1:9" x14ac:dyDescent="0.25">
      <c r="A49" s="385" t="s">
        <v>67</v>
      </c>
      <c r="B49" s="386"/>
      <c r="C49" s="386"/>
      <c r="D49" s="386"/>
      <c r="E49" s="386"/>
      <c r="F49" s="386"/>
      <c r="G49" s="386"/>
      <c r="H49" s="386"/>
      <c r="I49" s="387"/>
    </row>
    <row r="50" spans="1:9" x14ac:dyDescent="0.25">
      <c r="A50" s="122" t="s">
        <v>68</v>
      </c>
      <c r="B50" s="383" t="s">
        <v>69</v>
      </c>
      <c r="C50" s="429"/>
      <c r="D50" s="384"/>
      <c r="E50" s="383" t="s">
        <v>57</v>
      </c>
      <c r="F50" s="384"/>
      <c r="G50" s="124" t="s">
        <v>59</v>
      </c>
      <c r="H50" s="125" t="s">
        <v>60</v>
      </c>
      <c r="I50" s="126" t="s">
        <v>61</v>
      </c>
    </row>
    <row r="51" spans="1:9" x14ac:dyDescent="0.25">
      <c r="A51" s="127">
        <v>1</v>
      </c>
      <c r="B51" s="420" t="s">
        <v>70</v>
      </c>
      <c r="C51" s="421"/>
      <c r="D51" s="422"/>
      <c r="E51" s="408" t="s">
        <v>71</v>
      </c>
      <c r="F51" s="410"/>
      <c r="G51" s="159"/>
      <c r="H51" s="157">
        <v>450</v>
      </c>
      <c r="I51" s="134">
        <f>SUM(G51*H51)</f>
        <v>0</v>
      </c>
    </row>
    <row r="52" spans="1:9" x14ac:dyDescent="0.25">
      <c r="A52" s="127">
        <v>2</v>
      </c>
      <c r="B52" s="397" t="s">
        <v>72</v>
      </c>
      <c r="C52" s="398"/>
      <c r="D52" s="399"/>
      <c r="E52" s="377" t="s">
        <v>71</v>
      </c>
      <c r="F52" s="378"/>
      <c r="G52" s="128"/>
      <c r="H52" s="158">
        <v>350</v>
      </c>
      <c r="I52" s="131">
        <f t="shared" ref="I52:I56" si="0">SUM(G52*H52)</f>
        <v>0</v>
      </c>
    </row>
    <row r="53" spans="1:9" x14ac:dyDescent="0.25">
      <c r="A53" s="127">
        <v>3</v>
      </c>
      <c r="B53" s="397" t="s">
        <v>73</v>
      </c>
      <c r="C53" s="398"/>
      <c r="D53" s="399"/>
      <c r="E53" s="377" t="s">
        <v>71</v>
      </c>
      <c r="F53" s="378"/>
      <c r="G53" s="128">
        <v>1</v>
      </c>
      <c r="H53" s="158">
        <v>300</v>
      </c>
      <c r="I53" s="131">
        <f t="shared" si="0"/>
        <v>300</v>
      </c>
    </row>
    <row r="54" spans="1:9" x14ac:dyDescent="0.25">
      <c r="A54" s="127">
        <v>4</v>
      </c>
      <c r="B54" s="397" t="s">
        <v>74</v>
      </c>
      <c r="C54" s="398"/>
      <c r="D54" s="399"/>
      <c r="E54" s="377" t="s">
        <v>71</v>
      </c>
      <c r="F54" s="378"/>
      <c r="G54" s="128"/>
      <c r="H54" s="158">
        <v>200</v>
      </c>
      <c r="I54" s="131">
        <f t="shared" si="0"/>
        <v>0</v>
      </c>
    </row>
    <row r="55" spans="1:9" x14ac:dyDescent="0.25">
      <c r="A55" s="127">
        <v>5</v>
      </c>
      <c r="B55" s="397" t="s">
        <v>75</v>
      </c>
      <c r="C55" s="398"/>
      <c r="D55" s="399"/>
      <c r="E55" s="377" t="s">
        <v>71</v>
      </c>
      <c r="F55" s="378"/>
      <c r="G55" s="128">
        <v>1</v>
      </c>
      <c r="H55" s="160">
        <v>200</v>
      </c>
      <c r="I55" s="131">
        <f t="shared" si="0"/>
        <v>200</v>
      </c>
    </row>
    <row r="56" spans="1:9" x14ac:dyDescent="0.25">
      <c r="A56" s="127">
        <v>6</v>
      </c>
      <c r="B56" s="397" t="s">
        <v>314</v>
      </c>
      <c r="C56" s="398"/>
      <c r="D56" s="399"/>
      <c r="E56" s="377" t="s">
        <v>71</v>
      </c>
      <c r="F56" s="378"/>
      <c r="G56" s="128"/>
      <c r="H56" s="160">
        <v>140</v>
      </c>
      <c r="I56" s="131">
        <f t="shared" si="0"/>
        <v>0</v>
      </c>
    </row>
    <row r="57" spans="1:9" x14ac:dyDescent="0.25">
      <c r="A57" s="127"/>
      <c r="B57" s="397"/>
      <c r="C57" s="398"/>
      <c r="D57" s="399"/>
      <c r="E57" s="135"/>
      <c r="F57" s="102"/>
      <c r="G57" s="102"/>
      <c r="H57" s="118"/>
      <c r="I57" s="131"/>
    </row>
    <row r="58" spans="1:9" x14ac:dyDescent="0.25">
      <c r="A58" s="116"/>
      <c r="B58" s="397"/>
      <c r="C58" s="398"/>
      <c r="D58" s="399"/>
      <c r="F58" s="102"/>
      <c r="G58" s="102"/>
      <c r="H58" s="118"/>
      <c r="I58" s="131"/>
    </row>
    <row r="59" spans="1:9" x14ac:dyDescent="0.25">
      <c r="A59" s="136"/>
      <c r="B59" s="426"/>
      <c r="C59" s="427"/>
      <c r="D59" s="428"/>
      <c r="E59" s="104"/>
      <c r="F59" s="105"/>
      <c r="G59" s="102"/>
      <c r="H59" s="120"/>
      <c r="I59" s="131"/>
    </row>
    <row r="60" spans="1:9" x14ac:dyDescent="0.25">
      <c r="A60" s="379" t="s">
        <v>76</v>
      </c>
      <c r="B60" s="375"/>
      <c r="C60" s="375"/>
      <c r="D60" s="375"/>
      <c r="E60" s="375"/>
      <c r="F60" s="375"/>
      <c r="G60" s="375"/>
      <c r="H60" s="376"/>
      <c r="I60" s="142">
        <f>SUM(I51:I59)</f>
        <v>500</v>
      </c>
    </row>
    <row r="61" spans="1:9" x14ac:dyDescent="0.25">
      <c r="A61" s="385" t="s">
        <v>77</v>
      </c>
      <c r="B61" s="386"/>
      <c r="C61" s="386"/>
      <c r="D61" s="386"/>
      <c r="E61" s="386"/>
      <c r="F61" s="386"/>
      <c r="G61" s="386"/>
      <c r="H61" s="386"/>
      <c r="I61" s="387"/>
    </row>
    <row r="62" spans="1:9" x14ac:dyDescent="0.25">
      <c r="A62" s="122" t="s">
        <v>78</v>
      </c>
      <c r="B62" s="383" t="s">
        <v>79</v>
      </c>
      <c r="C62" s="429"/>
      <c r="D62" s="384"/>
      <c r="E62" s="383" t="s">
        <v>80</v>
      </c>
      <c r="F62" s="384"/>
      <c r="G62" s="138" t="s">
        <v>81</v>
      </c>
      <c r="H62" s="138" t="s">
        <v>60</v>
      </c>
      <c r="I62" s="139" t="s">
        <v>61</v>
      </c>
    </row>
    <row r="63" spans="1:9" x14ac:dyDescent="0.25">
      <c r="A63" s="127">
        <v>1</v>
      </c>
      <c r="B63" s="388" t="s">
        <v>559</v>
      </c>
      <c r="C63" s="389"/>
      <c r="D63" s="390"/>
      <c r="E63" s="377">
        <v>1</v>
      </c>
      <c r="F63" s="378"/>
      <c r="G63" s="221">
        <v>56.6</v>
      </c>
      <c r="H63" s="140">
        <v>5</v>
      </c>
      <c r="I63" s="234">
        <f>H63*G63</f>
        <v>283</v>
      </c>
    </row>
    <row r="64" spans="1:9" x14ac:dyDescent="0.25">
      <c r="A64" s="141"/>
      <c r="B64" s="394"/>
      <c r="C64" s="395"/>
      <c r="D64" s="396"/>
      <c r="E64" s="411"/>
      <c r="F64" s="413"/>
      <c r="G64" s="128"/>
      <c r="H64" s="140"/>
      <c r="I64" s="234"/>
    </row>
    <row r="65" spans="1:12" x14ac:dyDescent="0.25">
      <c r="A65" s="379" t="s">
        <v>82</v>
      </c>
      <c r="B65" s="375"/>
      <c r="C65" s="375"/>
      <c r="D65" s="375"/>
      <c r="E65" s="375"/>
      <c r="F65" s="375"/>
      <c r="G65" s="375"/>
      <c r="H65" s="376"/>
      <c r="I65" s="142">
        <f>SUM(I63:I64)</f>
        <v>283</v>
      </c>
    </row>
    <row r="66" spans="1:12" x14ac:dyDescent="0.25">
      <c r="A66" s="143"/>
      <c r="B66" s="144"/>
      <c r="C66" s="144"/>
      <c r="D66" s="144"/>
      <c r="E66" s="144"/>
      <c r="F66" s="145"/>
      <c r="G66" s="146"/>
      <c r="H66" s="146"/>
      <c r="I66" s="147"/>
      <c r="L66" s="99"/>
    </row>
    <row r="67" spans="1:12" x14ac:dyDescent="0.25">
      <c r="A67" s="423"/>
      <c r="B67" s="424"/>
      <c r="C67" s="424"/>
      <c r="D67" s="424"/>
      <c r="E67" s="424"/>
      <c r="F67" s="148"/>
      <c r="G67" s="425" t="s">
        <v>83</v>
      </c>
      <c r="H67" s="424"/>
      <c r="I67" s="149">
        <f>I65+I60+I48</f>
        <v>783</v>
      </c>
    </row>
    <row r="68" spans="1:12" x14ac:dyDescent="0.25">
      <c r="A68" s="423"/>
      <c r="B68" s="424"/>
      <c r="C68" s="424"/>
      <c r="D68" s="424"/>
      <c r="E68" s="424"/>
      <c r="F68" s="102"/>
      <c r="G68" s="150"/>
      <c r="H68" s="151"/>
      <c r="I68" s="152"/>
    </row>
    <row r="69" spans="1:12" ht="15.75" thickBot="1" x14ac:dyDescent="0.3">
      <c r="A69" s="423"/>
      <c r="B69" s="424"/>
      <c r="C69" s="424"/>
      <c r="D69" s="424"/>
      <c r="E69" s="424"/>
      <c r="F69" s="102"/>
      <c r="G69" s="373" t="s">
        <v>126</v>
      </c>
      <c r="H69" s="374"/>
      <c r="I69" s="161">
        <f>I67+I68</f>
        <v>783</v>
      </c>
    </row>
    <row r="70" spans="1:12" ht="16.5" thickTop="1" thickBot="1" x14ac:dyDescent="0.3">
      <c r="A70" s="153"/>
      <c r="B70" s="154"/>
      <c r="C70" s="430"/>
      <c r="D70" s="431"/>
      <c r="E70" s="431"/>
      <c r="F70" s="431"/>
      <c r="G70" s="155"/>
      <c r="H70" s="155"/>
      <c r="I70" s="156"/>
    </row>
    <row r="72" spans="1:12" x14ac:dyDescent="0.25">
      <c r="A72" s="99"/>
      <c r="B72" s="99"/>
    </row>
  </sheetData>
  <mergeCells count="83">
    <mergeCell ref="A69:B69"/>
    <mergeCell ref="C69:E69"/>
    <mergeCell ref="G69:H69"/>
    <mergeCell ref="C70:F70"/>
    <mergeCell ref="A65:H65"/>
    <mergeCell ref="A67:B67"/>
    <mergeCell ref="C67:E67"/>
    <mergeCell ref="G67:H67"/>
    <mergeCell ref="A68:B68"/>
    <mergeCell ref="C68:E68"/>
    <mergeCell ref="B62:D62"/>
    <mergeCell ref="E62:F62"/>
    <mergeCell ref="B63:D63"/>
    <mergeCell ref="E63:F63"/>
    <mergeCell ref="B64:D64"/>
    <mergeCell ref="E64:F64"/>
    <mergeCell ref="A46:H46"/>
    <mergeCell ref="E51:F51"/>
    <mergeCell ref="E52:F52"/>
    <mergeCell ref="B53:D53"/>
    <mergeCell ref="E53:F53"/>
    <mergeCell ref="A48:H48"/>
    <mergeCell ref="A49:I49"/>
    <mergeCell ref="A47:H47"/>
    <mergeCell ref="B57:D57"/>
    <mergeCell ref="B58:D58"/>
    <mergeCell ref="B59:D59"/>
    <mergeCell ref="A60:H60"/>
    <mergeCell ref="A61:I61"/>
    <mergeCell ref="B56:D56"/>
    <mergeCell ref="E56:F56"/>
    <mergeCell ref="B50:D50"/>
    <mergeCell ref="B51:D51"/>
    <mergeCell ref="B52:D52"/>
    <mergeCell ref="B55:D55"/>
    <mergeCell ref="E55:F55"/>
    <mergeCell ref="B54:D54"/>
    <mergeCell ref="E54:F54"/>
    <mergeCell ref="E50:F50"/>
    <mergeCell ref="B41:F41"/>
    <mergeCell ref="B42:F42"/>
    <mergeCell ref="B43:F43"/>
    <mergeCell ref="B34:F34"/>
    <mergeCell ref="B35:F35"/>
    <mergeCell ref="B36:F36"/>
    <mergeCell ref="B37:F37"/>
    <mergeCell ref="B38:F38"/>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82"/>
  <sheetViews>
    <sheetView topLeftCell="A7" workbookViewId="0">
      <selection activeCell="M58" sqref="M58"/>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v>44449</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s">
        <v>590</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591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592</v>
      </c>
      <c r="C25" s="389"/>
      <c r="D25" s="389"/>
      <c r="E25" s="389"/>
      <c r="F25" s="390"/>
      <c r="G25" s="197">
        <v>1</v>
      </c>
      <c r="H25" s="229">
        <v>28000</v>
      </c>
      <c r="I25" s="131">
        <f>H25*G25</f>
        <v>28000</v>
      </c>
    </row>
    <row r="26" spans="1:11" x14ac:dyDescent="0.25">
      <c r="A26" s="127">
        <v>2</v>
      </c>
      <c r="B26" s="391" t="s">
        <v>276</v>
      </c>
      <c r="C26" s="392"/>
      <c r="D26" s="392"/>
      <c r="E26" s="392"/>
      <c r="F26" s="393"/>
      <c r="G26" s="197">
        <v>1</v>
      </c>
      <c r="H26" s="230">
        <v>1950</v>
      </c>
      <c r="I26" s="131">
        <f>H26*G26</f>
        <v>1950</v>
      </c>
    </row>
    <row r="27" spans="1:11" x14ac:dyDescent="0.25">
      <c r="A27" s="127">
        <v>3</v>
      </c>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4" x14ac:dyDescent="0.25">
      <c r="A33" s="127"/>
      <c r="B33" s="441"/>
      <c r="C33" s="442"/>
      <c r="D33" s="442"/>
      <c r="E33" s="442"/>
      <c r="F33" s="442"/>
      <c r="G33" s="197"/>
      <c r="H33" s="230"/>
      <c r="I33" s="131"/>
    </row>
    <row r="34" spans="1:14" x14ac:dyDescent="0.25">
      <c r="A34" s="127"/>
      <c r="B34" s="441"/>
      <c r="C34" s="442"/>
      <c r="D34" s="442"/>
      <c r="E34" s="442"/>
      <c r="F34" s="442"/>
      <c r="G34" s="197"/>
      <c r="H34" s="230"/>
      <c r="I34" s="131"/>
      <c r="N34" t="s">
        <v>51</v>
      </c>
    </row>
    <row r="35" spans="1:14" x14ac:dyDescent="0.25">
      <c r="A35" s="127"/>
      <c r="B35" s="441"/>
      <c r="C35" s="442"/>
      <c r="D35" s="442"/>
      <c r="E35" s="442"/>
      <c r="F35" s="442"/>
      <c r="G35" s="197"/>
      <c r="H35" s="230"/>
      <c r="I35" s="131"/>
    </row>
    <row r="36" spans="1:14" x14ac:dyDescent="0.25">
      <c r="A36" s="127"/>
      <c r="B36" s="441"/>
      <c r="C36" s="442"/>
      <c r="D36" s="442"/>
      <c r="E36" s="442"/>
      <c r="F36" s="442"/>
      <c r="G36" s="197"/>
      <c r="H36" s="230"/>
      <c r="I36" s="131"/>
    </row>
    <row r="37" spans="1:14" x14ac:dyDescent="0.25">
      <c r="A37" s="127"/>
      <c r="B37" s="441"/>
      <c r="C37" s="442"/>
      <c r="D37" s="442"/>
      <c r="E37" s="442"/>
      <c r="F37" s="442"/>
      <c r="G37" s="197"/>
      <c r="H37" s="230"/>
      <c r="I37" s="131"/>
    </row>
    <row r="38" spans="1:14" x14ac:dyDescent="0.25">
      <c r="A38" s="127"/>
      <c r="B38" s="441"/>
      <c r="C38" s="442"/>
      <c r="D38" s="442"/>
      <c r="E38" s="442"/>
      <c r="F38" s="442"/>
      <c r="G38" s="197"/>
      <c r="H38" s="230"/>
      <c r="I38" s="131"/>
    </row>
    <row r="39" spans="1:14" x14ac:dyDescent="0.25">
      <c r="A39" s="127"/>
      <c r="B39" s="441"/>
      <c r="C39" s="442"/>
      <c r="D39" s="442"/>
      <c r="E39" s="442"/>
      <c r="F39" s="442"/>
      <c r="G39" s="197"/>
      <c r="H39" s="230"/>
      <c r="I39" s="131"/>
    </row>
    <row r="40" spans="1:14" x14ac:dyDescent="0.25">
      <c r="A40" s="127"/>
      <c r="B40" s="441"/>
      <c r="C40" s="442"/>
      <c r="D40" s="442"/>
      <c r="E40" s="442"/>
      <c r="F40" s="442"/>
      <c r="G40" s="197"/>
      <c r="H40" s="230"/>
      <c r="I40" s="131"/>
    </row>
    <row r="41" spans="1:14" x14ac:dyDescent="0.25">
      <c r="A41" s="127"/>
      <c r="B41" s="441"/>
      <c r="C41" s="442"/>
      <c r="D41" s="442"/>
      <c r="E41" s="442"/>
      <c r="F41" s="442"/>
      <c r="G41" s="197"/>
      <c r="H41" s="230"/>
      <c r="I41" s="131"/>
    </row>
    <row r="42" spans="1:14" x14ac:dyDescent="0.25">
      <c r="A42" s="127"/>
      <c r="B42" s="441"/>
      <c r="C42" s="442"/>
      <c r="D42" s="442"/>
      <c r="E42" s="442"/>
      <c r="F42" s="442"/>
      <c r="G42" s="197"/>
      <c r="H42" s="230"/>
      <c r="I42" s="131"/>
    </row>
    <row r="43" spans="1:14" x14ac:dyDescent="0.25">
      <c r="A43" s="127"/>
      <c r="B43" s="441"/>
      <c r="C43" s="442"/>
      <c r="D43" s="442"/>
      <c r="E43" s="442"/>
      <c r="F43" s="442"/>
      <c r="G43" s="197"/>
      <c r="H43" s="230"/>
      <c r="I43" s="131"/>
    </row>
    <row r="44" spans="1:14" x14ac:dyDescent="0.25">
      <c r="A44" s="127"/>
      <c r="B44" s="441"/>
      <c r="C44" s="442"/>
      <c r="D44" s="442"/>
      <c r="E44" s="442"/>
      <c r="F44" s="442"/>
      <c r="G44" s="197"/>
      <c r="H44" s="230"/>
      <c r="I44" s="131"/>
    </row>
    <row r="45" spans="1:14" x14ac:dyDescent="0.25">
      <c r="A45" s="127"/>
      <c r="B45" s="441"/>
      <c r="C45" s="442"/>
      <c r="D45" s="442"/>
      <c r="E45" s="442"/>
      <c r="F45" s="442"/>
      <c r="G45" s="197"/>
      <c r="H45" s="198"/>
      <c r="I45" s="131"/>
      <c r="L45" s="132"/>
    </row>
    <row r="46" spans="1:14" x14ac:dyDescent="0.25">
      <c r="A46" s="438" t="s">
        <v>143</v>
      </c>
      <c r="B46" s="375"/>
      <c r="C46" s="375"/>
      <c r="D46" s="375"/>
      <c r="E46" s="375"/>
      <c r="F46" s="375"/>
      <c r="G46" s="375"/>
      <c r="H46" s="376"/>
      <c r="I46" s="191">
        <f>SUM(I25:I45)</f>
        <v>29950</v>
      </c>
      <c r="L46" s="132"/>
    </row>
    <row r="47" spans="1:14" x14ac:dyDescent="0.25">
      <c r="A47" s="379" t="s">
        <v>144</v>
      </c>
      <c r="B47" s="375"/>
      <c r="C47" s="375"/>
      <c r="D47" s="375"/>
      <c r="E47" s="375"/>
      <c r="F47" s="375"/>
      <c r="G47" s="375"/>
      <c r="H47" s="376"/>
      <c r="I47" s="192">
        <f>ROUND((I46*0.15),2)</f>
        <v>4492.5</v>
      </c>
      <c r="L47" s="132"/>
    </row>
    <row r="48" spans="1:14" x14ac:dyDescent="0.25">
      <c r="A48" s="379" t="s">
        <v>145</v>
      </c>
      <c r="B48" s="375"/>
      <c r="C48" s="375"/>
      <c r="D48" s="375"/>
      <c r="E48" s="375"/>
      <c r="F48" s="375"/>
      <c r="G48" s="375"/>
      <c r="H48" s="376"/>
      <c r="I48" s="174">
        <f>I46+I47</f>
        <v>34442.5</v>
      </c>
    </row>
    <row r="49" spans="1:14" x14ac:dyDescent="0.25">
      <c r="A49" s="385" t="s">
        <v>67</v>
      </c>
      <c r="B49" s="386"/>
      <c r="C49" s="386"/>
      <c r="D49" s="386"/>
      <c r="E49" s="386"/>
      <c r="F49" s="386"/>
      <c r="G49" s="386"/>
      <c r="H49" s="386"/>
      <c r="I49" s="387"/>
    </row>
    <row r="50" spans="1:14" x14ac:dyDescent="0.25">
      <c r="A50" s="122" t="s">
        <v>68</v>
      </c>
      <c r="B50" s="401" t="s">
        <v>69</v>
      </c>
      <c r="C50" s="415"/>
      <c r="D50" s="402"/>
      <c r="E50" s="383" t="s">
        <v>57</v>
      </c>
      <c r="F50" s="384"/>
      <c r="G50" s="124" t="s">
        <v>59</v>
      </c>
      <c r="H50" s="125" t="s">
        <v>60</v>
      </c>
      <c r="I50" s="126" t="s">
        <v>61</v>
      </c>
    </row>
    <row r="51" spans="1:14" x14ac:dyDescent="0.25">
      <c r="A51" s="127">
        <v>1</v>
      </c>
      <c r="B51" s="420" t="s">
        <v>70</v>
      </c>
      <c r="C51" s="421"/>
      <c r="D51" s="422"/>
      <c r="E51" s="408" t="s">
        <v>71</v>
      </c>
      <c r="F51" s="410"/>
      <c r="G51" s="159">
        <v>10</v>
      </c>
      <c r="H51" s="157">
        <v>450</v>
      </c>
      <c r="I51" s="134">
        <f>SUM(G51*H51)</f>
        <v>4500</v>
      </c>
    </row>
    <row r="52" spans="1:14" x14ac:dyDescent="0.25">
      <c r="A52" s="127">
        <v>2</v>
      </c>
      <c r="B52" s="397" t="s">
        <v>72</v>
      </c>
      <c r="C52" s="398"/>
      <c r="D52" s="399"/>
      <c r="E52" s="377" t="s">
        <v>71</v>
      </c>
      <c r="F52" s="378"/>
      <c r="G52" s="128"/>
      <c r="H52" s="158">
        <v>350</v>
      </c>
      <c r="I52" s="131">
        <f t="shared" ref="I52:I56" si="0">SUM(G52*H52)</f>
        <v>0</v>
      </c>
    </row>
    <row r="53" spans="1:14" x14ac:dyDescent="0.25">
      <c r="A53" s="127">
        <v>3</v>
      </c>
      <c r="B53" s="397" t="s">
        <v>73</v>
      </c>
      <c r="C53" s="398"/>
      <c r="D53" s="399"/>
      <c r="E53" s="377" t="s">
        <v>71</v>
      </c>
      <c r="F53" s="378"/>
      <c r="G53" s="128"/>
      <c r="H53" s="158">
        <v>300</v>
      </c>
      <c r="I53" s="131">
        <f t="shared" si="0"/>
        <v>0</v>
      </c>
      <c r="N53" t="s">
        <v>51</v>
      </c>
    </row>
    <row r="54" spans="1:14" x14ac:dyDescent="0.25">
      <c r="A54" s="127">
        <v>4</v>
      </c>
      <c r="B54" s="397" t="s">
        <v>74</v>
      </c>
      <c r="C54" s="398"/>
      <c r="D54" s="399"/>
      <c r="E54" s="377" t="s">
        <v>71</v>
      </c>
      <c r="F54" s="378"/>
      <c r="G54" s="128"/>
      <c r="H54" s="158">
        <v>200</v>
      </c>
      <c r="I54" s="131">
        <f t="shared" si="0"/>
        <v>0</v>
      </c>
    </row>
    <row r="55" spans="1:14" x14ac:dyDescent="0.25">
      <c r="A55" s="127">
        <v>5</v>
      </c>
      <c r="B55" s="397" t="s">
        <v>75</v>
      </c>
      <c r="C55" s="398"/>
      <c r="D55" s="399"/>
      <c r="E55" s="377" t="s">
        <v>71</v>
      </c>
      <c r="F55" s="378"/>
      <c r="G55" s="128">
        <v>10</v>
      </c>
      <c r="H55" s="160">
        <v>200</v>
      </c>
      <c r="I55" s="131">
        <f t="shared" si="0"/>
        <v>2000</v>
      </c>
    </row>
    <row r="56" spans="1:14" x14ac:dyDescent="0.25">
      <c r="A56" s="141">
        <v>6</v>
      </c>
      <c r="B56" s="426" t="s">
        <v>314</v>
      </c>
      <c r="C56" s="427"/>
      <c r="D56" s="428"/>
      <c r="E56" s="411" t="s">
        <v>71</v>
      </c>
      <c r="F56" s="413"/>
      <c r="G56" s="265"/>
      <c r="H56" s="264">
        <v>140</v>
      </c>
      <c r="I56" s="263">
        <f t="shared" si="0"/>
        <v>0</v>
      </c>
    </row>
    <row r="57" spans="1:14" x14ac:dyDescent="0.25">
      <c r="A57" s="127"/>
      <c r="B57" s="401" t="s">
        <v>588</v>
      </c>
      <c r="C57" s="415"/>
      <c r="D57" s="415"/>
      <c r="E57" s="415"/>
      <c r="F57" s="415"/>
      <c r="G57" s="415"/>
      <c r="H57" s="402"/>
      <c r="I57" s="131">
        <f>SUM(I51:I56)</f>
        <v>6500</v>
      </c>
    </row>
    <row r="58" spans="1:14" x14ac:dyDescent="0.25">
      <c r="A58" s="127">
        <v>1</v>
      </c>
      <c r="B58" s="420" t="s">
        <v>70</v>
      </c>
      <c r="C58" s="421"/>
      <c r="D58" s="422"/>
      <c r="E58" s="408" t="s">
        <v>71</v>
      </c>
      <c r="F58" s="410"/>
      <c r="G58" s="159"/>
      <c r="H58" s="157">
        <v>675</v>
      </c>
      <c r="I58" s="134">
        <f>SUM(G58*H58)</f>
        <v>0</v>
      </c>
    </row>
    <row r="59" spans="1:14" x14ac:dyDescent="0.25">
      <c r="A59" s="127">
        <v>2</v>
      </c>
      <c r="B59" s="397" t="s">
        <v>72</v>
      </c>
      <c r="C59" s="398"/>
      <c r="D59" s="399"/>
      <c r="E59" s="377" t="s">
        <v>71</v>
      </c>
      <c r="F59" s="378"/>
      <c r="G59" s="128"/>
      <c r="H59" s="158">
        <v>525</v>
      </c>
      <c r="I59" s="131">
        <f t="shared" ref="I59:I63" si="1">SUM(G59*H59)</f>
        <v>0</v>
      </c>
    </row>
    <row r="60" spans="1:14" x14ac:dyDescent="0.25">
      <c r="A60" s="127">
        <v>3</v>
      </c>
      <c r="B60" s="397" t="s">
        <v>73</v>
      </c>
      <c r="C60" s="398"/>
      <c r="D60" s="399"/>
      <c r="E60" s="377" t="s">
        <v>71</v>
      </c>
      <c r="F60" s="378"/>
      <c r="G60" s="128"/>
      <c r="H60" s="158">
        <v>450</v>
      </c>
      <c r="I60" s="131">
        <f t="shared" si="1"/>
        <v>0</v>
      </c>
    </row>
    <row r="61" spans="1:14" x14ac:dyDescent="0.25">
      <c r="A61" s="127">
        <v>4</v>
      </c>
      <c r="B61" s="397" t="s">
        <v>74</v>
      </c>
      <c r="C61" s="398"/>
      <c r="D61" s="399"/>
      <c r="E61" s="377" t="s">
        <v>71</v>
      </c>
      <c r="F61" s="378"/>
      <c r="G61" s="128"/>
      <c r="H61" s="158">
        <v>300</v>
      </c>
      <c r="I61" s="131">
        <f t="shared" si="1"/>
        <v>0</v>
      </c>
    </row>
    <row r="62" spans="1:14" x14ac:dyDescent="0.25">
      <c r="A62" s="127">
        <v>5</v>
      </c>
      <c r="B62" s="397" t="s">
        <v>75</v>
      </c>
      <c r="C62" s="398"/>
      <c r="D62" s="399"/>
      <c r="E62" s="377" t="s">
        <v>71</v>
      </c>
      <c r="F62" s="378"/>
      <c r="G62" s="128"/>
      <c r="H62" s="160">
        <v>300</v>
      </c>
      <c r="I62" s="131">
        <f t="shared" si="1"/>
        <v>0</v>
      </c>
    </row>
    <row r="63" spans="1:14" x14ac:dyDescent="0.25">
      <c r="A63" s="141">
        <v>6</v>
      </c>
      <c r="B63" s="426" t="s">
        <v>305</v>
      </c>
      <c r="C63" s="427"/>
      <c r="D63" s="428"/>
      <c r="E63" s="411" t="s">
        <v>71</v>
      </c>
      <c r="F63" s="413"/>
      <c r="G63" s="265"/>
      <c r="H63" s="264">
        <v>210</v>
      </c>
      <c r="I63" s="263">
        <f t="shared" si="1"/>
        <v>0</v>
      </c>
    </row>
    <row r="64" spans="1:14" x14ac:dyDescent="0.25">
      <c r="A64" s="127"/>
      <c r="B64" s="401" t="s">
        <v>589</v>
      </c>
      <c r="C64" s="415"/>
      <c r="D64" s="415"/>
      <c r="E64" s="415"/>
      <c r="F64" s="415"/>
      <c r="G64" s="415"/>
      <c r="H64" s="402"/>
      <c r="I64" s="131">
        <f>SUM(I58:I63)</f>
        <v>0</v>
      </c>
    </row>
    <row r="65" spans="1:12" x14ac:dyDescent="0.25">
      <c r="A65" s="127">
        <v>1</v>
      </c>
      <c r="B65" s="420" t="s">
        <v>70</v>
      </c>
      <c r="C65" s="421"/>
      <c r="D65" s="422"/>
      <c r="E65" s="408" t="s">
        <v>71</v>
      </c>
      <c r="F65" s="410"/>
      <c r="G65" s="159"/>
      <c r="H65" s="157">
        <v>900</v>
      </c>
      <c r="I65" s="134">
        <f>SUM(G65*H65)</f>
        <v>0</v>
      </c>
    </row>
    <row r="66" spans="1:12" x14ac:dyDescent="0.25">
      <c r="A66" s="127">
        <v>2</v>
      </c>
      <c r="B66" s="397" t="s">
        <v>72</v>
      </c>
      <c r="C66" s="398"/>
      <c r="D66" s="399"/>
      <c r="E66" s="377" t="s">
        <v>71</v>
      </c>
      <c r="F66" s="378"/>
      <c r="G66" s="128"/>
      <c r="H66" s="158">
        <v>700</v>
      </c>
      <c r="I66" s="131">
        <f t="shared" ref="I66:I70" si="2">SUM(G66*H66)</f>
        <v>0</v>
      </c>
      <c r="L66" s="99"/>
    </row>
    <row r="67" spans="1:12" x14ac:dyDescent="0.25">
      <c r="A67" s="127">
        <v>3</v>
      </c>
      <c r="B67" s="397" t="s">
        <v>73</v>
      </c>
      <c r="C67" s="398"/>
      <c r="D67" s="399"/>
      <c r="E67" s="377" t="s">
        <v>71</v>
      </c>
      <c r="F67" s="378"/>
      <c r="G67" s="128"/>
      <c r="H67" s="158">
        <v>600</v>
      </c>
      <c r="I67" s="131">
        <f t="shared" si="2"/>
        <v>0</v>
      </c>
    </row>
    <row r="68" spans="1:12" x14ac:dyDescent="0.25">
      <c r="A68" s="127">
        <v>4</v>
      </c>
      <c r="B68" s="397" t="s">
        <v>74</v>
      </c>
      <c r="C68" s="398"/>
      <c r="D68" s="399"/>
      <c r="E68" s="377" t="s">
        <v>71</v>
      </c>
      <c r="F68" s="378"/>
      <c r="G68" s="128"/>
      <c r="H68" s="158">
        <v>400</v>
      </c>
      <c r="I68" s="131">
        <f t="shared" si="2"/>
        <v>0</v>
      </c>
    </row>
    <row r="69" spans="1:12" x14ac:dyDescent="0.25">
      <c r="A69" s="127">
        <v>5</v>
      </c>
      <c r="B69" s="397" t="s">
        <v>75</v>
      </c>
      <c r="C69" s="398"/>
      <c r="D69" s="399"/>
      <c r="E69" s="377" t="s">
        <v>71</v>
      </c>
      <c r="F69" s="378"/>
      <c r="G69" s="128"/>
      <c r="H69" s="160">
        <v>400</v>
      </c>
      <c r="I69" s="131">
        <f t="shared" si="2"/>
        <v>0</v>
      </c>
    </row>
    <row r="70" spans="1:12" x14ac:dyDescent="0.25">
      <c r="A70" s="141">
        <v>6</v>
      </c>
      <c r="B70" s="426" t="s">
        <v>305</v>
      </c>
      <c r="C70" s="427"/>
      <c r="D70" s="428"/>
      <c r="E70" s="411" t="s">
        <v>71</v>
      </c>
      <c r="F70" s="413"/>
      <c r="G70" s="265"/>
      <c r="H70" s="264">
        <v>280</v>
      </c>
      <c r="I70" s="263">
        <f t="shared" si="2"/>
        <v>0</v>
      </c>
    </row>
    <row r="71" spans="1:12" x14ac:dyDescent="0.25">
      <c r="A71" s="136"/>
      <c r="B71" s="383"/>
      <c r="C71" s="429"/>
      <c r="D71" s="429"/>
      <c r="E71" s="429"/>
      <c r="F71" s="429"/>
      <c r="G71" s="384"/>
      <c r="H71" s="120"/>
      <c r="I71" s="131">
        <f>SUM(I65:I70)</f>
        <v>0</v>
      </c>
    </row>
    <row r="72" spans="1:12" x14ac:dyDescent="0.25">
      <c r="A72" s="379" t="s">
        <v>76</v>
      </c>
      <c r="B72" s="375"/>
      <c r="C72" s="375"/>
      <c r="D72" s="375"/>
      <c r="E72" s="375"/>
      <c r="F72" s="375"/>
      <c r="G72" s="375"/>
      <c r="H72" s="376"/>
      <c r="I72" s="142"/>
    </row>
    <row r="73" spans="1:12" x14ac:dyDescent="0.25">
      <c r="A73" s="385" t="s">
        <v>77</v>
      </c>
      <c r="B73" s="386"/>
      <c r="C73" s="386"/>
      <c r="D73" s="386"/>
      <c r="E73" s="386"/>
      <c r="F73" s="386"/>
      <c r="G73" s="386"/>
      <c r="H73" s="386"/>
      <c r="I73" s="387"/>
    </row>
    <row r="74" spans="1:12" x14ac:dyDescent="0.25">
      <c r="A74" s="122" t="s">
        <v>78</v>
      </c>
      <c r="B74" s="383" t="s">
        <v>79</v>
      </c>
      <c r="C74" s="429"/>
      <c r="D74" s="384"/>
      <c r="E74" s="383" t="s">
        <v>80</v>
      </c>
      <c r="F74" s="384"/>
      <c r="G74" s="138" t="s">
        <v>81</v>
      </c>
      <c r="H74" s="138" t="s">
        <v>60</v>
      </c>
      <c r="I74" s="139" t="s">
        <v>61</v>
      </c>
    </row>
    <row r="75" spans="1:12" x14ac:dyDescent="0.25">
      <c r="A75" s="127">
        <v>1</v>
      </c>
      <c r="B75" s="388" t="s">
        <v>559</v>
      </c>
      <c r="C75" s="389"/>
      <c r="D75" s="390"/>
      <c r="E75" s="377">
        <v>3</v>
      </c>
      <c r="F75" s="378"/>
      <c r="G75" s="221">
        <v>169.8</v>
      </c>
      <c r="H75" s="140">
        <v>5</v>
      </c>
      <c r="I75" s="234">
        <f>H75*G75</f>
        <v>849</v>
      </c>
    </row>
    <row r="76" spans="1:12" x14ac:dyDescent="0.25">
      <c r="A76" s="141"/>
      <c r="B76" s="394"/>
      <c r="C76" s="395"/>
      <c r="D76" s="396"/>
      <c r="E76" s="411"/>
      <c r="F76" s="413"/>
      <c r="G76" s="128"/>
      <c r="H76" s="140"/>
      <c r="I76" s="234"/>
    </row>
    <row r="77" spans="1:12" x14ac:dyDescent="0.25">
      <c r="A77" s="379" t="s">
        <v>82</v>
      </c>
      <c r="B77" s="375"/>
      <c r="C77" s="375"/>
      <c r="D77" s="375"/>
      <c r="E77" s="375"/>
      <c r="F77" s="375"/>
      <c r="G77" s="375"/>
      <c r="H77" s="376"/>
      <c r="I77" s="142">
        <f>SUM(I75:I76)</f>
        <v>849</v>
      </c>
    </row>
    <row r="78" spans="1:12" x14ac:dyDescent="0.25">
      <c r="A78" s="143"/>
      <c r="B78" s="144"/>
      <c r="C78" s="144"/>
      <c r="D78" s="144"/>
      <c r="E78" s="144"/>
      <c r="F78" s="145"/>
      <c r="G78" s="146"/>
      <c r="H78" s="146"/>
      <c r="I78" s="147"/>
    </row>
    <row r="79" spans="1:12" x14ac:dyDescent="0.25">
      <c r="A79" s="423"/>
      <c r="B79" s="424"/>
      <c r="C79" s="424"/>
      <c r="D79" s="424"/>
      <c r="E79" s="424"/>
      <c r="F79" s="148"/>
      <c r="G79" s="425" t="s">
        <v>83</v>
      </c>
      <c r="H79" s="424"/>
      <c r="I79" s="149">
        <f>I77+I71+I64+I57+I48+I27</f>
        <v>41791.5</v>
      </c>
    </row>
    <row r="80" spans="1:12" x14ac:dyDescent="0.25">
      <c r="A80" s="423"/>
      <c r="B80" s="424"/>
      <c r="C80" s="424"/>
      <c r="D80" s="424"/>
      <c r="E80" s="424"/>
      <c r="F80" s="102"/>
      <c r="G80" s="150"/>
      <c r="H80" s="151"/>
      <c r="I80" s="152"/>
    </row>
    <row r="81" spans="1:9" ht="15.75" thickBot="1" x14ac:dyDescent="0.3">
      <c r="A81" s="423"/>
      <c r="B81" s="424"/>
      <c r="C81" s="424"/>
      <c r="D81" s="424"/>
      <c r="E81" s="424"/>
      <c r="F81" s="102"/>
      <c r="G81" s="373" t="s">
        <v>126</v>
      </c>
      <c r="H81" s="374"/>
      <c r="I81" s="161">
        <f>I79+I80</f>
        <v>41791.5</v>
      </c>
    </row>
    <row r="82" spans="1:9" ht="16.5" thickTop="1" thickBot="1" x14ac:dyDescent="0.3">
      <c r="A82" s="153"/>
      <c r="B82" s="154"/>
      <c r="C82" s="430"/>
      <c r="D82" s="431"/>
      <c r="E82" s="431"/>
      <c r="F82" s="431"/>
      <c r="G82" s="155"/>
      <c r="H82" s="155"/>
      <c r="I82" s="156"/>
    </row>
  </sheetData>
  <mergeCells count="107">
    <mergeCell ref="A9:E9"/>
    <mergeCell ref="F9:G9"/>
    <mergeCell ref="H9:I9"/>
    <mergeCell ref="F10:G10"/>
    <mergeCell ref="H10:I10"/>
    <mergeCell ref="F11:G11"/>
    <mergeCell ref="H11:I11"/>
    <mergeCell ref="A16:I16"/>
    <mergeCell ref="A17:I17"/>
    <mergeCell ref="B18:D18"/>
    <mergeCell ref="B19:D19"/>
    <mergeCell ref="B20:D20"/>
    <mergeCell ref="B21:D21"/>
    <mergeCell ref="F12:G12"/>
    <mergeCell ref="H12:I12"/>
    <mergeCell ref="H13:I13"/>
    <mergeCell ref="F14:G14"/>
    <mergeCell ref="H14:I14"/>
    <mergeCell ref="F15:G15"/>
    <mergeCell ref="H15:I15"/>
    <mergeCell ref="B28:F28"/>
    <mergeCell ref="B29:F29"/>
    <mergeCell ref="B30:F30"/>
    <mergeCell ref="B31:F31"/>
    <mergeCell ref="B32:F32"/>
    <mergeCell ref="B33:F33"/>
    <mergeCell ref="A22:H22"/>
    <mergeCell ref="A23:I23"/>
    <mergeCell ref="B24:F24"/>
    <mergeCell ref="B25:F25"/>
    <mergeCell ref="B26:F26"/>
    <mergeCell ref="B27:F27"/>
    <mergeCell ref="B40:F40"/>
    <mergeCell ref="B41:F41"/>
    <mergeCell ref="B42:F42"/>
    <mergeCell ref="B43:F43"/>
    <mergeCell ref="B44:F44"/>
    <mergeCell ref="B45:F45"/>
    <mergeCell ref="B34:F34"/>
    <mergeCell ref="B35:F35"/>
    <mergeCell ref="B36:F36"/>
    <mergeCell ref="B37:F37"/>
    <mergeCell ref="B38:F38"/>
    <mergeCell ref="B39:F39"/>
    <mergeCell ref="B51:D51"/>
    <mergeCell ref="E51:F51"/>
    <mergeCell ref="B52:D52"/>
    <mergeCell ref="E52:F52"/>
    <mergeCell ref="B53:D53"/>
    <mergeCell ref="E53:F53"/>
    <mergeCell ref="A46:H46"/>
    <mergeCell ref="A47:H47"/>
    <mergeCell ref="A48:H48"/>
    <mergeCell ref="A49:I49"/>
    <mergeCell ref="B50:D50"/>
    <mergeCell ref="E50:F50"/>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64:H64"/>
    <mergeCell ref="B65:D65"/>
    <mergeCell ref="E65:F65"/>
    <mergeCell ref="B70:D70"/>
    <mergeCell ref="E70:F70"/>
    <mergeCell ref="B63:D63"/>
    <mergeCell ref="E63:F63"/>
    <mergeCell ref="B66:D66"/>
    <mergeCell ref="E66:F66"/>
    <mergeCell ref="B71:G71"/>
    <mergeCell ref="A72:H72"/>
    <mergeCell ref="A73:I73"/>
    <mergeCell ref="B74:D74"/>
    <mergeCell ref="E74:F74"/>
    <mergeCell ref="B75:D75"/>
    <mergeCell ref="E75:F75"/>
    <mergeCell ref="B67:D67"/>
    <mergeCell ref="E67:F67"/>
    <mergeCell ref="B68:D68"/>
    <mergeCell ref="E68:F68"/>
    <mergeCell ref="B69:D69"/>
    <mergeCell ref="E69:F69"/>
    <mergeCell ref="A80:B80"/>
    <mergeCell ref="C80:E80"/>
    <mergeCell ref="A81:B81"/>
    <mergeCell ref="C81:E81"/>
    <mergeCell ref="G81:H81"/>
    <mergeCell ref="C82:F82"/>
    <mergeCell ref="B76:D76"/>
    <mergeCell ref="E76:F76"/>
    <mergeCell ref="A77:H77"/>
    <mergeCell ref="A79:B79"/>
    <mergeCell ref="C79:E79"/>
    <mergeCell ref="G79:H79"/>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N71"/>
  <sheetViews>
    <sheetView topLeftCell="A19" workbookViewId="0">
      <selection activeCell="L22"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132</v>
      </c>
      <c r="G9" s="402"/>
      <c r="H9" s="403" t="e">
        <f>#REF!</f>
        <v>#REF!</v>
      </c>
      <c r="I9" s="404"/>
    </row>
    <row r="10" spans="1:13" x14ac:dyDescent="0.25">
      <c r="A10" s="101" t="s">
        <v>43</v>
      </c>
      <c r="B10" s="99"/>
      <c r="F10" s="401" t="s">
        <v>44</v>
      </c>
      <c r="G10" s="402"/>
      <c r="H10" s="405">
        <v>44482</v>
      </c>
      <c r="I10" s="406"/>
    </row>
    <row r="11" spans="1:13" x14ac:dyDescent="0.25">
      <c r="A11" s="101" t="s">
        <v>45</v>
      </c>
      <c r="B11" s="99"/>
      <c r="F11" s="401" t="s">
        <v>46</v>
      </c>
      <c r="G11" s="402"/>
      <c r="H11" s="478" t="e">
        <f>#REF!</f>
        <v>#REF!</v>
      </c>
      <c r="I11" s="406"/>
    </row>
    <row r="12" spans="1:13" x14ac:dyDescent="0.25">
      <c r="A12" s="101" t="s">
        <v>47</v>
      </c>
      <c r="B12" s="99"/>
      <c r="F12" s="401" t="s">
        <v>48</v>
      </c>
      <c r="G12" s="402"/>
      <c r="H12" s="407" t="s">
        <v>593</v>
      </c>
      <c r="I12" s="406"/>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255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594</v>
      </c>
      <c r="C25" s="389"/>
      <c r="D25" s="389"/>
      <c r="E25" s="389"/>
      <c r="F25" s="390"/>
      <c r="G25" s="197">
        <v>1</v>
      </c>
      <c r="H25" s="229">
        <v>39726.25</v>
      </c>
      <c r="I25" s="131">
        <f>H25*G25</f>
        <v>39726.25</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4" x14ac:dyDescent="0.25">
      <c r="A33" s="127"/>
      <c r="B33" s="441"/>
      <c r="C33" s="442"/>
      <c r="D33" s="442"/>
      <c r="E33" s="442"/>
      <c r="F33" s="442"/>
      <c r="G33" s="197"/>
      <c r="H33" s="230"/>
      <c r="I33" s="131"/>
    </row>
    <row r="34" spans="1:14" x14ac:dyDescent="0.25">
      <c r="A34" s="127"/>
      <c r="B34" s="441"/>
      <c r="C34" s="442"/>
      <c r="D34" s="442"/>
      <c r="E34" s="442"/>
      <c r="F34" s="442"/>
      <c r="G34" s="197"/>
      <c r="H34" s="198"/>
      <c r="I34" s="131"/>
      <c r="L34" s="132"/>
    </row>
    <row r="35" spans="1:14" x14ac:dyDescent="0.25">
      <c r="A35" s="438" t="s">
        <v>143</v>
      </c>
      <c r="B35" s="375"/>
      <c r="C35" s="375"/>
      <c r="D35" s="375"/>
      <c r="E35" s="375"/>
      <c r="F35" s="375"/>
      <c r="G35" s="375"/>
      <c r="H35" s="376"/>
      <c r="I35" s="191">
        <f>SUM(I25:I34)</f>
        <v>39726.25</v>
      </c>
      <c r="L35" s="132"/>
    </row>
    <row r="36" spans="1:14" x14ac:dyDescent="0.25">
      <c r="A36" s="379" t="s">
        <v>144</v>
      </c>
      <c r="B36" s="375"/>
      <c r="C36" s="375"/>
      <c r="D36" s="375"/>
      <c r="E36" s="375"/>
      <c r="F36" s="375"/>
      <c r="G36" s="375"/>
      <c r="H36" s="376"/>
      <c r="I36" s="192">
        <f>ROUND((I35*0.15),2)</f>
        <v>5958.94</v>
      </c>
      <c r="L36" s="132"/>
    </row>
    <row r="37" spans="1:14" x14ac:dyDescent="0.25">
      <c r="A37" s="379" t="s">
        <v>145</v>
      </c>
      <c r="B37" s="375"/>
      <c r="C37" s="375"/>
      <c r="D37" s="375"/>
      <c r="E37" s="375"/>
      <c r="F37" s="375"/>
      <c r="G37" s="375"/>
      <c r="H37" s="376"/>
      <c r="I37" s="174">
        <f>I35+I36</f>
        <v>45685.19</v>
      </c>
    </row>
    <row r="38" spans="1:14" x14ac:dyDescent="0.25">
      <c r="A38" s="385" t="s">
        <v>67</v>
      </c>
      <c r="B38" s="386"/>
      <c r="C38" s="386"/>
      <c r="D38" s="386"/>
      <c r="E38" s="386"/>
      <c r="F38" s="386"/>
      <c r="G38" s="386"/>
      <c r="H38" s="386"/>
      <c r="I38" s="387"/>
    </row>
    <row r="39" spans="1:14" x14ac:dyDescent="0.25">
      <c r="A39" s="122" t="s">
        <v>68</v>
      </c>
      <c r="B39" s="401" t="s">
        <v>69</v>
      </c>
      <c r="C39" s="415"/>
      <c r="D39" s="402"/>
      <c r="E39" s="383" t="s">
        <v>57</v>
      </c>
      <c r="F39" s="384"/>
      <c r="G39" s="124" t="s">
        <v>59</v>
      </c>
      <c r="H39" s="125" t="s">
        <v>60</v>
      </c>
      <c r="I39" s="126" t="s">
        <v>61</v>
      </c>
    </row>
    <row r="40" spans="1:14" x14ac:dyDescent="0.25">
      <c r="A40" s="127">
        <v>1</v>
      </c>
      <c r="B40" s="420" t="s">
        <v>70</v>
      </c>
      <c r="C40" s="421"/>
      <c r="D40" s="422"/>
      <c r="E40" s="408" t="s">
        <v>71</v>
      </c>
      <c r="F40" s="410"/>
      <c r="G40" s="159">
        <v>6</v>
      </c>
      <c r="H40" s="157">
        <v>450</v>
      </c>
      <c r="I40" s="134">
        <f>SUM(G40*H40)</f>
        <v>2700</v>
      </c>
    </row>
    <row r="41" spans="1:14" x14ac:dyDescent="0.25">
      <c r="A41" s="127">
        <v>2</v>
      </c>
      <c r="B41" s="397" t="s">
        <v>72</v>
      </c>
      <c r="C41" s="398"/>
      <c r="D41" s="399"/>
      <c r="E41" s="377" t="s">
        <v>71</v>
      </c>
      <c r="F41" s="378"/>
      <c r="G41" s="128"/>
      <c r="H41" s="158">
        <v>350</v>
      </c>
      <c r="I41" s="131">
        <f t="shared" ref="I41:I45" si="0">SUM(G41*H41)</f>
        <v>0</v>
      </c>
    </row>
    <row r="42" spans="1:14" x14ac:dyDescent="0.25">
      <c r="A42" s="127">
        <v>3</v>
      </c>
      <c r="B42" s="397" t="s">
        <v>73</v>
      </c>
      <c r="C42" s="398"/>
      <c r="D42" s="399"/>
      <c r="E42" s="377" t="s">
        <v>71</v>
      </c>
      <c r="F42" s="378"/>
      <c r="G42" s="128"/>
      <c r="H42" s="158">
        <v>300</v>
      </c>
      <c r="I42" s="131">
        <f t="shared" si="0"/>
        <v>0</v>
      </c>
      <c r="N42" t="s">
        <v>51</v>
      </c>
    </row>
    <row r="43" spans="1:14" x14ac:dyDescent="0.25">
      <c r="A43" s="127">
        <v>4</v>
      </c>
      <c r="B43" s="397" t="s">
        <v>74</v>
      </c>
      <c r="C43" s="398"/>
      <c r="D43" s="399"/>
      <c r="E43" s="377" t="s">
        <v>71</v>
      </c>
      <c r="F43" s="378"/>
      <c r="G43" s="128">
        <v>6</v>
      </c>
      <c r="H43" s="158">
        <v>200</v>
      </c>
      <c r="I43" s="131">
        <f t="shared" si="0"/>
        <v>1200</v>
      </c>
    </row>
    <row r="44" spans="1:14" x14ac:dyDescent="0.25">
      <c r="A44" s="127">
        <v>5</v>
      </c>
      <c r="B44" s="397" t="s">
        <v>75</v>
      </c>
      <c r="C44" s="398"/>
      <c r="D44" s="399"/>
      <c r="E44" s="377" t="s">
        <v>71</v>
      </c>
      <c r="F44" s="378"/>
      <c r="G44" s="128"/>
      <c r="H44" s="160">
        <v>200</v>
      </c>
      <c r="I44" s="131">
        <f t="shared" si="0"/>
        <v>0</v>
      </c>
    </row>
    <row r="45" spans="1:14" x14ac:dyDescent="0.25">
      <c r="A45" s="141">
        <v>6</v>
      </c>
      <c r="B45" s="426" t="s">
        <v>314</v>
      </c>
      <c r="C45" s="427"/>
      <c r="D45" s="428"/>
      <c r="E45" s="411" t="s">
        <v>71</v>
      </c>
      <c r="F45" s="413"/>
      <c r="G45" s="265"/>
      <c r="H45" s="264">
        <v>140</v>
      </c>
      <c r="I45" s="263">
        <f t="shared" si="0"/>
        <v>0</v>
      </c>
    </row>
    <row r="46" spans="1:14" x14ac:dyDescent="0.25">
      <c r="A46" s="127"/>
      <c r="B46" s="401" t="s">
        <v>588</v>
      </c>
      <c r="C46" s="415"/>
      <c r="D46" s="415"/>
      <c r="E46" s="415"/>
      <c r="F46" s="415"/>
      <c r="G46" s="415"/>
      <c r="H46" s="402"/>
      <c r="I46" s="131">
        <f>SUM(I40:I45)</f>
        <v>3900</v>
      </c>
    </row>
    <row r="47" spans="1:14" x14ac:dyDescent="0.25">
      <c r="A47" s="127">
        <v>1</v>
      </c>
      <c r="B47" s="420" t="s">
        <v>70</v>
      </c>
      <c r="C47" s="421"/>
      <c r="D47" s="422"/>
      <c r="E47" s="408" t="s">
        <v>71</v>
      </c>
      <c r="F47" s="410"/>
      <c r="G47" s="159"/>
      <c r="H47" s="157">
        <v>675</v>
      </c>
      <c r="I47" s="134">
        <f>SUM(G47*H47)</f>
        <v>0</v>
      </c>
    </row>
    <row r="48" spans="1:14" x14ac:dyDescent="0.25">
      <c r="A48" s="127">
        <v>2</v>
      </c>
      <c r="B48" s="397" t="s">
        <v>72</v>
      </c>
      <c r="C48" s="398"/>
      <c r="D48" s="399"/>
      <c r="E48" s="377" t="s">
        <v>71</v>
      </c>
      <c r="F48" s="378"/>
      <c r="G48" s="128"/>
      <c r="H48" s="158">
        <v>525</v>
      </c>
      <c r="I48" s="131">
        <f t="shared" ref="I48:I52" si="1">SUM(G48*H48)</f>
        <v>0</v>
      </c>
    </row>
    <row r="49" spans="1:12" x14ac:dyDescent="0.25">
      <c r="A49" s="127">
        <v>3</v>
      </c>
      <c r="B49" s="397" t="s">
        <v>73</v>
      </c>
      <c r="C49" s="398"/>
      <c r="D49" s="399"/>
      <c r="E49" s="377" t="s">
        <v>71</v>
      </c>
      <c r="F49" s="378"/>
      <c r="G49" s="128"/>
      <c r="H49" s="158">
        <v>450</v>
      </c>
      <c r="I49" s="131">
        <f t="shared" si="1"/>
        <v>0</v>
      </c>
    </row>
    <row r="50" spans="1:12" x14ac:dyDescent="0.25">
      <c r="A50" s="127">
        <v>4</v>
      </c>
      <c r="B50" s="397" t="s">
        <v>74</v>
      </c>
      <c r="C50" s="398"/>
      <c r="D50" s="399"/>
      <c r="E50" s="377" t="s">
        <v>71</v>
      </c>
      <c r="F50" s="378"/>
      <c r="G50" s="128"/>
      <c r="H50" s="158">
        <v>300</v>
      </c>
      <c r="I50" s="131">
        <f t="shared" si="1"/>
        <v>0</v>
      </c>
    </row>
    <row r="51" spans="1:12" x14ac:dyDescent="0.25">
      <c r="A51" s="127">
        <v>5</v>
      </c>
      <c r="B51" s="397" t="s">
        <v>75</v>
      </c>
      <c r="C51" s="398"/>
      <c r="D51" s="399"/>
      <c r="E51" s="377" t="s">
        <v>71</v>
      </c>
      <c r="F51" s="378"/>
      <c r="G51" s="128"/>
      <c r="H51" s="160">
        <v>300</v>
      </c>
      <c r="I51" s="131">
        <f t="shared" si="1"/>
        <v>0</v>
      </c>
    </row>
    <row r="52" spans="1:12" x14ac:dyDescent="0.25">
      <c r="A52" s="141">
        <v>6</v>
      </c>
      <c r="B52" s="426" t="s">
        <v>305</v>
      </c>
      <c r="C52" s="427"/>
      <c r="D52" s="428"/>
      <c r="E52" s="411" t="s">
        <v>71</v>
      </c>
      <c r="F52" s="413"/>
      <c r="G52" s="265"/>
      <c r="H52" s="264">
        <v>210</v>
      </c>
      <c r="I52" s="263">
        <f t="shared" si="1"/>
        <v>0</v>
      </c>
    </row>
    <row r="53" spans="1:12" x14ac:dyDescent="0.25">
      <c r="A53" s="127"/>
      <c r="B53" s="401" t="s">
        <v>589</v>
      </c>
      <c r="C53" s="415"/>
      <c r="D53" s="415"/>
      <c r="E53" s="415"/>
      <c r="F53" s="415"/>
      <c r="G53" s="415"/>
      <c r="H53" s="402"/>
      <c r="I53" s="131">
        <f>SUM(I47:I52)</f>
        <v>0</v>
      </c>
    </row>
    <row r="54" spans="1:12" x14ac:dyDescent="0.25">
      <c r="A54" s="127">
        <v>1</v>
      </c>
      <c r="B54" s="420" t="s">
        <v>70</v>
      </c>
      <c r="C54" s="421"/>
      <c r="D54" s="422"/>
      <c r="E54" s="408" t="s">
        <v>71</v>
      </c>
      <c r="F54" s="410"/>
      <c r="G54" s="159"/>
      <c r="H54" s="157">
        <v>900</v>
      </c>
      <c r="I54" s="134">
        <f>SUM(G54*H54)</f>
        <v>0</v>
      </c>
    </row>
    <row r="55" spans="1:12" x14ac:dyDescent="0.25">
      <c r="A55" s="127">
        <v>2</v>
      </c>
      <c r="B55" s="397" t="s">
        <v>72</v>
      </c>
      <c r="C55" s="398"/>
      <c r="D55" s="399"/>
      <c r="E55" s="377" t="s">
        <v>71</v>
      </c>
      <c r="F55" s="378"/>
      <c r="G55" s="128"/>
      <c r="H55" s="158">
        <v>700</v>
      </c>
      <c r="I55" s="131">
        <f t="shared" ref="I55:I59" si="2">SUM(G55*H55)</f>
        <v>0</v>
      </c>
      <c r="L55" s="99"/>
    </row>
    <row r="56" spans="1:12" x14ac:dyDescent="0.25">
      <c r="A56" s="127">
        <v>3</v>
      </c>
      <c r="B56" s="397" t="s">
        <v>73</v>
      </c>
      <c r="C56" s="398"/>
      <c r="D56" s="399"/>
      <c r="E56" s="377" t="s">
        <v>71</v>
      </c>
      <c r="F56" s="378"/>
      <c r="G56" s="128"/>
      <c r="H56" s="158">
        <v>600</v>
      </c>
      <c r="I56" s="131">
        <f t="shared" si="2"/>
        <v>0</v>
      </c>
    </row>
    <row r="57" spans="1:12" x14ac:dyDescent="0.25">
      <c r="A57" s="127">
        <v>4</v>
      </c>
      <c r="B57" s="397" t="s">
        <v>74</v>
      </c>
      <c r="C57" s="398"/>
      <c r="D57" s="399"/>
      <c r="E57" s="377" t="s">
        <v>71</v>
      </c>
      <c r="F57" s="378"/>
      <c r="G57" s="128"/>
      <c r="H57" s="158">
        <v>400</v>
      </c>
      <c r="I57" s="131">
        <f t="shared" si="2"/>
        <v>0</v>
      </c>
    </row>
    <row r="58" spans="1:12" x14ac:dyDescent="0.25">
      <c r="A58" s="127">
        <v>5</v>
      </c>
      <c r="B58" s="397" t="s">
        <v>75</v>
      </c>
      <c r="C58" s="398"/>
      <c r="D58" s="399"/>
      <c r="E58" s="377" t="s">
        <v>71</v>
      </c>
      <c r="F58" s="378"/>
      <c r="G58" s="128"/>
      <c r="H58" s="160">
        <v>400</v>
      </c>
      <c r="I58" s="131">
        <f t="shared" si="2"/>
        <v>0</v>
      </c>
    </row>
    <row r="59" spans="1:12" x14ac:dyDescent="0.25">
      <c r="A59" s="141">
        <v>6</v>
      </c>
      <c r="B59" s="426" t="s">
        <v>305</v>
      </c>
      <c r="C59" s="427"/>
      <c r="D59" s="428"/>
      <c r="E59" s="411" t="s">
        <v>71</v>
      </c>
      <c r="F59" s="413"/>
      <c r="G59" s="265"/>
      <c r="H59" s="264">
        <v>280</v>
      </c>
      <c r="I59" s="263">
        <f t="shared" si="2"/>
        <v>0</v>
      </c>
    </row>
    <row r="60" spans="1:12" x14ac:dyDescent="0.25">
      <c r="A60" s="136"/>
      <c r="B60" s="383"/>
      <c r="C60" s="429"/>
      <c r="D60" s="429"/>
      <c r="E60" s="429"/>
      <c r="F60" s="429"/>
      <c r="G60" s="384"/>
      <c r="H60" s="120"/>
      <c r="I60" s="131">
        <f>SUM(I54:I59)</f>
        <v>0</v>
      </c>
    </row>
    <row r="61" spans="1:12" x14ac:dyDescent="0.25">
      <c r="A61" s="379" t="s">
        <v>76</v>
      </c>
      <c r="B61" s="375"/>
      <c r="C61" s="375"/>
      <c r="D61" s="375"/>
      <c r="E61" s="375"/>
      <c r="F61" s="375"/>
      <c r="G61" s="375"/>
      <c r="H61" s="376"/>
      <c r="I61" s="142"/>
    </row>
    <row r="62" spans="1:12" x14ac:dyDescent="0.25">
      <c r="A62" s="385" t="s">
        <v>77</v>
      </c>
      <c r="B62" s="386"/>
      <c r="C62" s="386"/>
      <c r="D62" s="386"/>
      <c r="E62" s="386"/>
      <c r="F62" s="386"/>
      <c r="G62" s="386"/>
      <c r="H62" s="386"/>
      <c r="I62" s="387"/>
    </row>
    <row r="63" spans="1:12" x14ac:dyDescent="0.25">
      <c r="A63" s="122" t="s">
        <v>78</v>
      </c>
      <c r="B63" s="383" t="s">
        <v>79</v>
      </c>
      <c r="C63" s="429"/>
      <c r="D63" s="384"/>
      <c r="E63" s="383" t="s">
        <v>80</v>
      </c>
      <c r="F63" s="384"/>
      <c r="G63" s="138" t="s">
        <v>81</v>
      </c>
      <c r="H63" s="138" t="s">
        <v>60</v>
      </c>
      <c r="I63" s="139" t="s">
        <v>61</v>
      </c>
    </row>
    <row r="64" spans="1:12" x14ac:dyDescent="0.25">
      <c r="A64" s="127">
        <v>1</v>
      </c>
      <c r="B64" s="388" t="s">
        <v>559</v>
      </c>
      <c r="C64" s="389"/>
      <c r="D64" s="390"/>
      <c r="E64" s="377">
        <v>2</v>
      </c>
      <c r="F64" s="378"/>
      <c r="G64" s="221">
        <v>113.2</v>
      </c>
      <c r="H64" s="140">
        <v>5</v>
      </c>
      <c r="I64" s="234">
        <f>H64*G64</f>
        <v>566</v>
      </c>
    </row>
    <row r="65" spans="1:9" x14ac:dyDescent="0.25">
      <c r="A65" s="141"/>
      <c r="B65" s="394"/>
      <c r="C65" s="395"/>
      <c r="D65" s="396"/>
      <c r="E65" s="411"/>
      <c r="F65" s="413"/>
      <c r="G65" s="128"/>
      <c r="H65" s="140"/>
      <c r="I65" s="234"/>
    </row>
    <row r="66" spans="1:9" x14ac:dyDescent="0.25">
      <c r="A66" s="379" t="s">
        <v>82</v>
      </c>
      <c r="B66" s="375"/>
      <c r="C66" s="375"/>
      <c r="D66" s="375"/>
      <c r="E66" s="375"/>
      <c r="F66" s="375"/>
      <c r="G66" s="375"/>
      <c r="H66" s="376"/>
      <c r="I66" s="142">
        <f>SUM(I64:I65)</f>
        <v>566</v>
      </c>
    </row>
    <row r="67" spans="1:9" x14ac:dyDescent="0.25">
      <c r="A67" s="143"/>
      <c r="B67" s="144"/>
      <c r="C67" s="144"/>
      <c r="D67" s="144"/>
      <c r="E67" s="144"/>
      <c r="F67" s="145"/>
      <c r="G67" s="146"/>
      <c r="H67" s="146"/>
      <c r="I67" s="147"/>
    </row>
    <row r="68" spans="1:9" x14ac:dyDescent="0.25">
      <c r="A68" s="423"/>
      <c r="B68" s="424"/>
      <c r="C68" s="424"/>
      <c r="D68" s="424"/>
      <c r="E68" s="424"/>
      <c r="F68" s="148"/>
      <c r="G68" s="425" t="s">
        <v>83</v>
      </c>
      <c r="H68" s="424"/>
      <c r="I68" s="149">
        <f>I66+I60+I53+I46+I37+I27</f>
        <v>50151.19</v>
      </c>
    </row>
    <row r="69" spans="1:9" x14ac:dyDescent="0.25">
      <c r="A69" s="423"/>
      <c r="B69" s="424"/>
      <c r="C69" s="424"/>
      <c r="D69" s="424"/>
      <c r="E69" s="424"/>
      <c r="F69" s="102"/>
      <c r="G69" s="150"/>
      <c r="H69" s="151"/>
      <c r="I69" s="152"/>
    </row>
    <row r="70" spans="1:9" ht="15.75" thickBot="1" x14ac:dyDescent="0.3">
      <c r="A70" s="423"/>
      <c r="B70" s="424"/>
      <c r="C70" s="424"/>
      <c r="D70" s="424"/>
      <c r="E70" s="424"/>
      <c r="F70" s="102"/>
      <c r="G70" s="373" t="s">
        <v>126</v>
      </c>
      <c r="H70" s="374"/>
      <c r="I70" s="161">
        <f>I68+I69</f>
        <v>50151.19</v>
      </c>
    </row>
    <row r="71" spans="1:9" ht="16.5" thickTop="1" thickBot="1" x14ac:dyDescent="0.3">
      <c r="A71" s="153"/>
      <c r="B71" s="154"/>
      <c r="C71" s="430"/>
      <c r="D71" s="431"/>
      <c r="E71" s="431"/>
      <c r="F71" s="431"/>
      <c r="G71" s="155"/>
      <c r="H71" s="155"/>
      <c r="I71" s="156"/>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A35:H35"/>
    <mergeCell ref="A36:H36"/>
    <mergeCell ref="A37:H37"/>
    <mergeCell ref="A38:I38"/>
    <mergeCell ref="B39:D39"/>
    <mergeCell ref="E39:F39"/>
    <mergeCell ref="B33:F33"/>
    <mergeCell ref="B34:F34"/>
    <mergeCell ref="B28:F28"/>
    <mergeCell ref="B29:F29"/>
    <mergeCell ref="B30:F30"/>
    <mergeCell ref="B31:F31"/>
    <mergeCell ref="B32:F32"/>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N71"/>
  <sheetViews>
    <sheetView topLeftCell="A3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03" t="e">
        <f>#REF!</f>
        <v>#REF!</v>
      </c>
      <c r="I9" s="404"/>
    </row>
    <row r="10" spans="1:13" x14ac:dyDescent="0.25">
      <c r="A10" s="101" t="s">
        <v>43</v>
      </c>
      <c r="B10" s="99"/>
      <c r="F10" s="401" t="s">
        <v>44</v>
      </c>
      <c r="G10" s="402"/>
      <c r="H10" s="405" t="e">
        <f>#REF!</f>
        <v>#REF!</v>
      </c>
      <c r="I10" s="406"/>
    </row>
    <row r="11" spans="1:13" x14ac:dyDescent="0.25">
      <c r="A11" s="101" t="s">
        <v>45</v>
      </c>
      <c r="B11" s="99"/>
      <c r="F11" s="401" t="s">
        <v>46</v>
      </c>
      <c r="G11" s="402"/>
      <c r="H11" s="478" t="e">
        <f>#REF!</f>
        <v>#REF!</v>
      </c>
      <c r="I11" s="406"/>
    </row>
    <row r="12" spans="1:13" x14ac:dyDescent="0.25">
      <c r="A12" s="101" t="s">
        <v>47</v>
      </c>
      <c r="B12" s="99"/>
      <c r="F12" s="401" t="s">
        <v>48</v>
      </c>
      <c r="G12" s="402"/>
      <c r="H12" s="493" t="s">
        <v>615</v>
      </c>
      <c r="I12" s="494"/>
    </row>
    <row r="13" spans="1:13" x14ac:dyDescent="0.25">
      <c r="A13" s="101" t="s">
        <v>49</v>
      </c>
      <c r="B13" s="99"/>
      <c r="F13" s="183" t="s">
        <v>50</v>
      </c>
      <c r="G13" s="184"/>
      <c r="H13" s="439" t="s">
        <v>84</v>
      </c>
      <c r="I13" s="440"/>
    </row>
    <row r="14" spans="1:13" x14ac:dyDescent="0.25">
      <c r="A14" s="101"/>
      <c r="B14" s="99"/>
      <c r="F14" s="401" t="s">
        <v>52</v>
      </c>
      <c r="G14" s="402"/>
      <c r="H14" s="407" t="s">
        <v>53</v>
      </c>
      <c r="I14" s="406"/>
      <c r="M14" t="s">
        <v>51</v>
      </c>
    </row>
    <row r="15" spans="1:13" x14ac:dyDescent="0.25">
      <c r="A15" s="101"/>
      <c r="B15" s="99"/>
      <c r="D15" s="193"/>
      <c r="F15" s="443" t="s">
        <v>370</v>
      </c>
      <c r="G15" s="443"/>
      <c r="H15" s="444" t="s">
        <v>598</v>
      </c>
      <c r="I15" s="440"/>
    </row>
    <row r="16" spans="1:13" x14ac:dyDescent="0.25">
      <c r="A16" s="414" t="s">
        <v>595</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377"/>
      <c r="C20" s="369"/>
      <c r="D20" s="378"/>
      <c r="E20" s="117"/>
      <c r="F20" s="102"/>
      <c r="G20" s="117"/>
      <c r="H20" s="118"/>
      <c r="I20" s="115"/>
    </row>
    <row r="21" spans="1:11" x14ac:dyDescent="0.25">
      <c r="A21" s="116"/>
      <c r="B21" s="411"/>
      <c r="C21" s="412"/>
      <c r="D21" s="413"/>
      <c r="E21" s="117"/>
      <c r="F21" s="102"/>
      <c r="G21" s="119"/>
      <c r="H21" s="120"/>
      <c r="I21" s="121"/>
    </row>
    <row r="22" spans="1:11" x14ac:dyDescent="0.25">
      <c r="A22" s="379" t="s">
        <v>62</v>
      </c>
      <c r="B22" s="375"/>
      <c r="C22" s="375"/>
      <c r="D22" s="375"/>
      <c r="E22" s="375"/>
      <c r="F22" s="375"/>
      <c r="G22" s="375"/>
      <c r="H22" s="376"/>
      <c r="I22" s="115"/>
    </row>
    <row r="23" spans="1:11" x14ac:dyDescent="0.25">
      <c r="A23" s="385" t="s">
        <v>63</v>
      </c>
      <c r="B23" s="386"/>
      <c r="C23" s="386"/>
      <c r="D23" s="386"/>
      <c r="E23" s="386"/>
      <c r="F23" s="386"/>
      <c r="G23" s="386"/>
      <c r="H23" s="386"/>
      <c r="I23" s="387"/>
    </row>
    <row r="24" spans="1:11" x14ac:dyDescent="0.25">
      <c r="A24" s="122" t="s">
        <v>64</v>
      </c>
      <c r="B24" s="383" t="s">
        <v>142</v>
      </c>
      <c r="C24" s="429"/>
      <c r="D24" s="429"/>
      <c r="E24" s="429"/>
      <c r="F24" s="384"/>
      <c r="G24" s="182" t="s">
        <v>59</v>
      </c>
      <c r="H24" s="138" t="s">
        <v>60</v>
      </c>
      <c r="I24" s="139" t="s">
        <v>61</v>
      </c>
      <c r="K24" s="144"/>
    </row>
    <row r="25" spans="1:11" x14ac:dyDescent="0.25">
      <c r="A25" s="127">
        <v>1</v>
      </c>
      <c r="B25" s="388" t="s">
        <v>596</v>
      </c>
      <c r="C25" s="389"/>
      <c r="D25" s="389"/>
      <c r="E25" s="389"/>
      <c r="F25" s="390"/>
      <c r="G25" s="197">
        <v>1</v>
      </c>
      <c r="H25" s="229">
        <v>73115</v>
      </c>
      <c r="I25" s="131">
        <f>H25*G25</f>
        <v>73115</v>
      </c>
    </row>
    <row r="26" spans="1:11" x14ac:dyDescent="0.25">
      <c r="A26" s="127"/>
      <c r="B26" s="391"/>
      <c r="C26" s="392"/>
      <c r="D26" s="392"/>
      <c r="E26" s="392"/>
      <c r="F26" s="393"/>
      <c r="G26" s="197"/>
      <c r="H26" s="230"/>
      <c r="I26" s="131"/>
    </row>
    <row r="27" spans="1:11" x14ac:dyDescent="0.25">
      <c r="A27" s="127"/>
      <c r="B27" s="391"/>
      <c r="C27" s="392"/>
      <c r="D27" s="392"/>
      <c r="E27" s="392"/>
      <c r="F27" s="393"/>
      <c r="G27" s="197"/>
      <c r="H27" s="230"/>
      <c r="I27" s="131"/>
    </row>
    <row r="28" spans="1:11" x14ac:dyDescent="0.25">
      <c r="A28" s="127"/>
      <c r="B28" s="391"/>
      <c r="C28" s="392"/>
      <c r="D28" s="392"/>
      <c r="E28" s="392"/>
      <c r="F28" s="393"/>
      <c r="G28" s="197"/>
      <c r="H28" s="230"/>
      <c r="I28" s="131"/>
    </row>
    <row r="29" spans="1:11" x14ac:dyDescent="0.25">
      <c r="A29" s="127"/>
      <c r="B29" s="391"/>
      <c r="C29" s="392"/>
      <c r="D29" s="392"/>
      <c r="E29" s="392"/>
      <c r="F29" s="393"/>
      <c r="G29" s="197"/>
      <c r="H29" s="230"/>
      <c r="I29" s="131"/>
    </row>
    <row r="30" spans="1:11" x14ac:dyDescent="0.25">
      <c r="A30" s="127"/>
      <c r="B30" s="441"/>
      <c r="C30" s="442"/>
      <c r="D30" s="442"/>
      <c r="E30" s="442"/>
      <c r="F30" s="442"/>
      <c r="G30" s="197"/>
      <c r="H30" s="230"/>
      <c r="I30" s="131"/>
    </row>
    <row r="31" spans="1:11" x14ac:dyDescent="0.25">
      <c r="A31" s="127"/>
      <c r="B31" s="441"/>
      <c r="C31" s="442"/>
      <c r="D31" s="442"/>
      <c r="E31" s="442"/>
      <c r="F31" s="442"/>
      <c r="G31" s="197"/>
      <c r="H31" s="230"/>
      <c r="I31" s="131"/>
    </row>
    <row r="32" spans="1:11" x14ac:dyDescent="0.25">
      <c r="A32" s="127"/>
      <c r="B32" s="441"/>
      <c r="C32" s="442"/>
      <c r="D32" s="442"/>
      <c r="E32" s="442"/>
      <c r="F32" s="442"/>
      <c r="G32" s="197"/>
      <c r="H32" s="230"/>
      <c r="I32" s="131"/>
    </row>
    <row r="33" spans="1:14" x14ac:dyDescent="0.25">
      <c r="A33" s="127"/>
      <c r="B33" s="441"/>
      <c r="C33" s="442"/>
      <c r="D33" s="442"/>
      <c r="E33" s="442"/>
      <c r="F33" s="442"/>
      <c r="G33" s="197"/>
      <c r="H33" s="230"/>
      <c r="I33" s="131"/>
    </row>
    <row r="34" spans="1:14" x14ac:dyDescent="0.25">
      <c r="A34" s="127"/>
      <c r="B34" s="441"/>
      <c r="C34" s="442"/>
      <c r="D34" s="442"/>
      <c r="E34" s="442"/>
      <c r="F34" s="442"/>
      <c r="G34" s="197"/>
      <c r="H34" s="198"/>
      <c r="I34" s="131"/>
      <c r="L34" s="132"/>
    </row>
    <row r="35" spans="1:14" x14ac:dyDescent="0.25">
      <c r="A35" s="438" t="s">
        <v>143</v>
      </c>
      <c r="B35" s="375"/>
      <c r="C35" s="375"/>
      <c r="D35" s="375"/>
      <c r="E35" s="375"/>
      <c r="F35" s="375"/>
      <c r="G35" s="375"/>
      <c r="H35" s="376"/>
      <c r="I35" s="191">
        <f>SUM(I25:I34)</f>
        <v>73115</v>
      </c>
      <c r="L35" s="132"/>
    </row>
    <row r="36" spans="1:14" x14ac:dyDescent="0.25">
      <c r="A36" s="379" t="s">
        <v>144</v>
      </c>
      <c r="B36" s="375"/>
      <c r="C36" s="375"/>
      <c r="D36" s="375"/>
      <c r="E36" s="375"/>
      <c r="F36" s="375"/>
      <c r="G36" s="375"/>
      <c r="H36" s="376"/>
      <c r="I36" s="192">
        <f>ROUND((I35*0.15),2)</f>
        <v>10967.25</v>
      </c>
      <c r="L36" s="132"/>
    </row>
    <row r="37" spans="1:14" x14ac:dyDescent="0.25">
      <c r="A37" s="379" t="s">
        <v>145</v>
      </c>
      <c r="B37" s="375"/>
      <c r="C37" s="375"/>
      <c r="D37" s="375"/>
      <c r="E37" s="375"/>
      <c r="F37" s="375"/>
      <c r="G37" s="375"/>
      <c r="H37" s="376"/>
      <c r="I37" s="174">
        <f>I35+I36</f>
        <v>84082.25</v>
      </c>
    </row>
    <row r="38" spans="1:14" x14ac:dyDescent="0.25">
      <c r="A38" s="385" t="s">
        <v>67</v>
      </c>
      <c r="B38" s="386"/>
      <c r="C38" s="386"/>
      <c r="D38" s="386"/>
      <c r="E38" s="386"/>
      <c r="F38" s="386"/>
      <c r="G38" s="386"/>
      <c r="H38" s="386"/>
      <c r="I38" s="387"/>
    </row>
    <row r="39" spans="1:14" x14ac:dyDescent="0.25">
      <c r="A39" s="122" t="s">
        <v>68</v>
      </c>
      <c r="B39" s="401" t="s">
        <v>69</v>
      </c>
      <c r="C39" s="415"/>
      <c r="D39" s="402"/>
      <c r="E39" s="383" t="s">
        <v>57</v>
      </c>
      <c r="F39" s="384"/>
      <c r="G39" s="124" t="s">
        <v>59</v>
      </c>
      <c r="H39" s="125" t="s">
        <v>60</v>
      </c>
      <c r="I39" s="126" t="s">
        <v>61</v>
      </c>
    </row>
    <row r="40" spans="1:14" x14ac:dyDescent="0.25">
      <c r="A40" s="127">
        <v>1</v>
      </c>
      <c r="B40" s="420" t="s">
        <v>70</v>
      </c>
      <c r="C40" s="421"/>
      <c r="D40" s="422"/>
      <c r="E40" s="408" t="s">
        <v>71</v>
      </c>
      <c r="F40" s="410"/>
      <c r="G40" s="159">
        <v>11</v>
      </c>
      <c r="H40" s="157">
        <v>450</v>
      </c>
      <c r="I40" s="134">
        <f>SUM(G40*H40)</f>
        <v>4950</v>
      </c>
    </row>
    <row r="41" spans="1:14" x14ac:dyDescent="0.25">
      <c r="A41" s="127">
        <v>2</v>
      </c>
      <c r="B41" s="397" t="s">
        <v>72</v>
      </c>
      <c r="C41" s="398"/>
      <c r="D41" s="399"/>
      <c r="E41" s="377" t="s">
        <v>71</v>
      </c>
      <c r="F41" s="378"/>
      <c r="G41" s="128"/>
      <c r="H41" s="158">
        <v>350</v>
      </c>
      <c r="I41" s="131">
        <f t="shared" ref="I41:I45" si="0">SUM(G41*H41)</f>
        <v>0</v>
      </c>
    </row>
    <row r="42" spans="1:14" x14ac:dyDescent="0.25">
      <c r="A42" s="127">
        <v>3</v>
      </c>
      <c r="B42" s="397" t="s">
        <v>73</v>
      </c>
      <c r="C42" s="398"/>
      <c r="D42" s="399"/>
      <c r="E42" s="377" t="s">
        <v>71</v>
      </c>
      <c r="F42" s="378"/>
      <c r="G42" s="128"/>
      <c r="H42" s="158">
        <v>300</v>
      </c>
      <c r="I42" s="131">
        <f t="shared" si="0"/>
        <v>0</v>
      </c>
      <c r="N42" t="s">
        <v>51</v>
      </c>
    </row>
    <row r="43" spans="1:14" x14ac:dyDescent="0.25">
      <c r="A43" s="127">
        <v>4</v>
      </c>
      <c r="B43" s="397" t="s">
        <v>74</v>
      </c>
      <c r="C43" s="398"/>
      <c r="D43" s="399"/>
      <c r="E43" s="377" t="s">
        <v>71</v>
      </c>
      <c r="F43" s="378"/>
      <c r="G43" s="128">
        <v>11</v>
      </c>
      <c r="H43" s="158">
        <v>200</v>
      </c>
      <c r="I43" s="131">
        <f t="shared" si="0"/>
        <v>2200</v>
      </c>
    </row>
    <row r="44" spans="1:14" x14ac:dyDescent="0.25">
      <c r="A44" s="127">
        <v>5</v>
      </c>
      <c r="B44" s="397" t="s">
        <v>75</v>
      </c>
      <c r="C44" s="398"/>
      <c r="D44" s="399"/>
      <c r="E44" s="377" t="s">
        <v>71</v>
      </c>
      <c r="F44" s="378"/>
      <c r="G44" s="128"/>
      <c r="H44" s="160">
        <v>200</v>
      </c>
      <c r="I44" s="131">
        <f t="shared" si="0"/>
        <v>0</v>
      </c>
    </row>
    <row r="45" spans="1:14" x14ac:dyDescent="0.25">
      <c r="A45" s="141">
        <v>6</v>
      </c>
      <c r="B45" s="426" t="s">
        <v>314</v>
      </c>
      <c r="C45" s="427"/>
      <c r="D45" s="428"/>
      <c r="E45" s="411" t="s">
        <v>71</v>
      </c>
      <c r="F45" s="413"/>
      <c r="G45" s="265"/>
      <c r="H45" s="264">
        <v>140</v>
      </c>
      <c r="I45" s="263">
        <f t="shared" si="0"/>
        <v>0</v>
      </c>
    </row>
    <row r="46" spans="1:14" x14ac:dyDescent="0.25">
      <c r="A46" s="127"/>
      <c r="B46" s="401" t="s">
        <v>588</v>
      </c>
      <c r="C46" s="415"/>
      <c r="D46" s="415"/>
      <c r="E46" s="415"/>
      <c r="F46" s="415"/>
      <c r="G46" s="415"/>
      <c r="H46" s="402"/>
      <c r="I46" s="131">
        <f>SUM(I40:I45)</f>
        <v>7150</v>
      </c>
    </row>
    <row r="47" spans="1:14" x14ac:dyDescent="0.25">
      <c r="A47" s="127">
        <v>1</v>
      </c>
      <c r="B47" s="420" t="s">
        <v>70</v>
      </c>
      <c r="C47" s="421"/>
      <c r="D47" s="422"/>
      <c r="E47" s="408" t="s">
        <v>71</v>
      </c>
      <c r="F47" s="410"/>
      <c r="G47" s="159"/>
      <c r="H47" s="157">
        <v>675</v>
      </c>
      <c r="I47" s="134">
        <f>SUM(G47*H47)</f>
        <v>0</v>
      </c>
    </row>
    <row r="48" spans="1:14" x14ac:dyDescent="0.25">
      <c r="A48" s="127">
        <v>2</v>
      </c>
      <c r="B48" s="397" t="s">
        <v>72</v>
      </c>
      <c r="C48" s="398"/>
      <c r="D48" s="399"/>
      <c r="E48" s="377" t="s">
        <v>71</v>
      </c>
      <c r="F48" s="378"/>
      <c r="G48" s="128"/>
      <c r="H48" s="158">
        <v>525</v>
      </c>
      <c r="I48" s="131">
        <f t="shared" ref="I48:I52" si="1">SUM(G48*H48)</f>
        <v>0</v>
      </c>
    </row>
    <row r="49" spans="1:12" x14ac:dyDescent="0.25">
      <c r="A49" s="127">
        <v>3</v>
      </c>
      <c r="B49" s="397" t="s">
        <v>73</v>
      </c>
      <c r="C49" s="398"/>
      <c r="D49" s="399"/>
      <c r="E49" s="377" t="s">
        <v>71</v>
      </c>
      <c r="F49" s="378"/>
      <c r="G49" s="128"/>
      <c r="H49" s="158">
        <v>450</v>
      </c>
      <c r="I49" s="131">
        <f t="shared" si="1"/>
        <v>0</v>
      </c>
    </row>
    <row r="50" spans="1:12" x14ac:dyDescent="0.25">
      <c r="A50" s="127">
        <v>4</v>
      </c>
      <c r="B50" s="397" t="s">
        <v>74</v>
      </c>
      <c r="C50" s="398"/>
      <c r="D50" s="399"/>
      <c r="E50" s="377" t="s">
        <v>71</v>
      </c>
      <c r="F50" s="378"/>
      <c r="G50" s="128"/>
      <c r="H50" s="158">
        <v>300</v>
      </c>
      <c r="I50" s="131">
        <f t="shared" si="1"/>
        <v>0</v>
      </c>
    </row>
    <row r="51" spans="1:12" x14ac:dyDescent="0.25">
      <c r="A51" s="127">
        <v>5</v>
      </c>
      <c r="B51" s="397" t="s">
        <v>75</v>
      </c>
      <c r="C51" s="398"/>
      <c r="D51" s="399"/>
      <c r="E51" s="377" t="s">
        <v>71</v>
      </c>
      <c r="F51" s="378"/>
      <c r="G51" s="128"/>
      <c r="H51" s="160">
        <v>300</v>
      </c>
      <c r="I51" s="131">
        <f t="shared" si="1"/>
        <v>0</v>
      </c>
    </row>
    <row r="52" spans="1:12" x14ac:dyDescent="0.25">
      <c r="A52" s="141">
        <v>6</v>
      </c>
      <c r="B52" s="426" t="s">
        <v>597</v>
      </c>
      <c r="C52" s="427"/>
      <c r="D52" s="428"/>
      <c r="E52" s="411" t="s">
        <v>71</v>
      </c>
      <c r="F52" s="413"/>
      <c r="G52" s="265"/>
      <c r="H52" s="264">
        <v>210</v>
      </c>
      <c r="I52" s="263">
        <f t="shared" si="1"/>
        <v>0</v>
      </c>
    </row>
    <row r="53" spans="1:12" x14ac:dyDescent="0.25">
      <c r="A53" s="127"/>
      <c r="B53" s="401" t="s">
        <v>589</v>
      </c>
      <c r="C53" s="415"/>
      <c r="D53" s="415"/>
      <c r="E53" s="415"/>
      <c r="F53" s="415"/>
      <c r="G53" s="415"/>
      <c r="H53" s="402"/>
      <c r="I53" s="131">
        <f>SUM(I47:I52)</f>
        <v>0</v>
      </c>
    </row>
    <row r="54" spans="1:12" x14ac:dyDescent="0.25">
      <c r="A54" s="127">
        <v>1</v>
      </c>
      <c r="B54" s="420" t="s">
        <v>70</v>
      </c>
      <c r="C54" s="421"/>
      <c r="D54" s="422"/>
      <c r="E54" s="408" t="s">
        <v>71</v>
      </c>
      <c r="F54" s="410"/>
      <c r="G54" s="159"/>
      <c r="H54" s="157">
        <v>900</v>
      </c>
      <c r="I54" s="134">
        <f>SUM(G54*H54)</f>
        <v>0</v>
      </c>
    </row>
    <row r="55" spans="1:12" x14ac:dyDescent="0.25">
      <c r="A55" s="127">
        <v>2</v>
      </c>
      <c r="B55" s="397" t="s">
        <v>72</v>
      </c>
      <c r="C55" s="398"/>
      <c r="D55" s="399"/>
      <c r="E55" s="377" t="s">
        <v>71</v>
      </c>
      <c r="F55" s="378"/>
      <c r="G55" s="128"/>
      <c r="H55" s="158">
        <v>700</v>
      </c>
      <c r="I55" s="131">
        <f t="shared" ref="I55:I59" si="2">SUM(G55*H55)</f>
        <v>0</v>
      </c>
      <c r="L55" s="99"/>
    </row>
    <row r="56" spans="1:12" x14ac:dyDescent="0.25">
      <c r="A56" s="127">
        <v>3</v>
      </c>
      <c r="B56" s="397" t="s">
        <v>73</v>
      </c>
      <c r="C56" s="398"/>
      <c r="D56" s="399"/>
      <c r="E56" s="377" t="s">
        <v>71</v>
      </c>
      <c r="F56" s="378"/>
      <c r="G56" s="128"/>
      <c r="H56" s="158">
        <v>600</v>
      </c>
      <c r="I56" s="131">
        <f t="shared" si="2"/>
        <v>0</v>
      </c>
    </row>
    <row r="57" spans="1:12" x14ac:dyDescent="0.25">
      <c r="A57" s="127">
        <v>4</v>
      </c>
      <c r="B57" s="397" t="s">
        <v>74</v>
      </c>
      <c r="C57" s="398"/>
      <c r="D57" s="399"/>
      <c r="E57" s="377" t="s">
        <v>71</v>
      </c>
      <c r="F57" s="378"/>
      <c r="G57" s="128"/>
      <c r="H57" s="158">
        <v>400</v>
      </c>
      <c r="I57" s="131">
        <f t="shared" si="2"/>
        <v>0</v>
      </c>
    </row>
    <row r="58" spans="1:12" x14ac:dyDescent="0.25">
      <c r="A58" s="127">
        <v>5</v>
      </c>
      <c r="B58" s="397" t="s">
        <v>75</v>
      </c>
      <c r="C58" s="398"/>
      <c r="D58" s="399"/>
      <c r="E58" s="377" t="s">
        <v>71</v>
      </c>
      <c r="F58" s="378"/>
      <c r="G58" s="128"/>
      <c r="H58" s="160">
        <v>400</v>
      </c>
      <c r="I58" s="131">
        <f t="shared" si="2"/>
        <v>0</v>
      </c>
    </row>
    <row r="59" spans="1:12" x14ac:dyDescent="0.25">
      <c r="A59" s="141">
        <v>6</v>
      </c>
      <c r="B59" s="426" t="s">
        <v>314</v>
      </c>
      <c r="C59" s="427"/>
      <c r="D59" s="428"/>
      <c r="E59" s="411" t="s">
        <v>71</v>
      </c>
      <c r="F59" s="413"/>
      <c r="G59" s="265"/>
      <c r="H59" s="264">
        <v>280</v>
      </c>
      <c r="I59" s="263">
        <f t="shared" si="2"/>
        <v>0</v>
      </c>
    </row>
    <row r="60" spans="1:12" x14ac:dyDescent="0.25">
      <c r="A60" s="136"/>
      <c r="B60" s="383"/>
      <c r="C60" s="429"/>
      <c r="D60" s="429"/>
      <c r="E60" s="429"/>
      <c r="F60" s="429"/>
      <c r="G60" s="384"/>
      <c r="H60" s="120"/>
      <c r="I60" s="131">
        <f>SUM(I54:I59)</f>
        <v>0</v>
      </c>
    </row>
    <row r="61" spans="1:12" x14ac:dyDescent="0.25">
      <c r="A61" s="379" t="s">
        <v>76</v>
      </c>
      <c r="B61" s="375"/>
      <c r="C61" s="375"/>
      <c r="D61" s="375"/>
      <c r="E61" s="375"/>
      <c r="F61" s="375"/>
      <c r="G61" s="375"/>
      <c r="H61" s="376"/>
      <c r="I61" s="142"/>
    </row>
    <row r="62" spans="1:12" x14ac:dyDescent="0.25">
      <c r="A62" s="385" t="s">
        <v>77</v>
      </c>
      <c r="B62" s="386"/>
      <c r="C62" s="386"/>
      <c r="D62" s="386"/>
      <c r="E62" s="386"/>
      <c r="F62" s="386"/>
      <c r="G62" s="386"/>
      <c r="H62" s="386"/>
      <c r="I62" s="387"/>
    </row>
    <row r="63" spans="1:12" x14ac:dyDescent="0.25">
      <c r="A63" s="122" t="s">
        <v>78</v>
      </c>
      <c r="B63" s="383" t="s">
        <v>79</v>
      </c>
      <c r="C63" s="429"/>
      <c r="D63" s="384"/>
      <c r="E63" s="383" t="s">
        <v>80</v>
      </c>
      <c r="F63" s="384"/>
      <c r="G63" s="138" t="s">
        <v>81</v>
      </c>
      <c r="H63" s="138" t="s">
        <v>60</v>
      </c>
      <c r="I63" s="139" t="s">
        <v>61</v>
      </c>
    </row>
    <row r="64" spans="1:12" x14ac:dyDescent="0.25">
      <c r="A64" s="127">
        <v>1</v>
      </c>
      <c r="B64" s="388" t="s">
        <v>443</v>
      </c>
      <c r="C64" s="389"/>
      <c r="D64" s="390"/>
      <c r="E64" s="377">
        <v>2</v>
      </c>
      <c r="F64" s="378"/>
      <c r="G64" s="221">
        <v>66.400000000000006</v>
      </c>
      <c r="H64" s="140">
        <v>5</v>
      </c>
      <c r="I64" s="234">
        <f>H64*G64</f>
        <v>332</v>
      </c>
    </row>
    <row r="65" spans="1:9" x14ac:dyDescent="0.25">
      <c r="A65" s="141"/>
      <c r="B65" s="394"/>
      <c r="C65" s="395"/>
      <c r="D65" s="396"/>
      <c r="E65" s="411"/>
      <c r="F65" s="413"/>
      <c r="G65" s="128"/>
      <c r="H65" s="140"/>
      <c r="I65" s="234"/>
    </row>
    <row r="66" spans="1:9" x14ac:dyDescent="0.25">
      <c r="A66" s="379" t="s">
        <v>82</v>
      </c>
      <c r="B66" s="375"/>
      <c r="C66" s="375"/>
      <c r="D66" s="375"/>
      <c r="E66" s="375"/>
      <c r="F66" s="375"/>
      <c r="G66" s="375"/>
      <c r="H66" s="376"/>
      <c r="I66" s="142">
        <f>SUM(I64:I65)</f>
        <v>332</v>
      </c>
    </row>
    <row r="67" spans="1:9" x14ac:dyDescent="0.25">
      <c r="A67" s="143"/>
      <c r="B67" s="144"/>
      <c r="C67" s="144"/>
      <c r="D67" s="144"/>
      <c r="E67" s="144"/>
      <c r="F67" s="145"/>
      <c r="G67" s="146"/>
      <c r="H67" s="146"/>
      <c r="I67" s="147"/>
    </row>
    <row r="68" spans="1:9" x14ac:dyDescent="0.25">
      <c r="A68" s="423"/>
      <c r="B68" s="424"/>
      <c r="C68" s="424"/>
      <c r="D68" s="424"/>
      <c r="E68" s="424"/>
      <c r="F68" s="148"/>
      <c r="G68" s="425" t="s">
        <v>83</v>
      </c>
      <c r="H68" s="424"/>
      <c r="I68" s="149">
        <f>I66+I60+I53+I46+I37+I27</f>
        <v>91564.25</v>
      </c>
    </row>
    <row r="69" spans="1:9" x14ac:dyDescent="0.25">
      <c r="A69" s="423"/>
      <c r="B69" s="424"/>
      <c r="C69" s="424"/>
      <c r="D69" s="424"/>
      <c r="E69" s="424"/>
      <c r="F69" s="102"/>
      <c r="G69" s="150"/>
      <c r="H69" s="151"/>
      <c r="I69" s="152"/>
    </row>
    <row r="70" spans="1:9" ht="15.75" thickBot="1" x14ac:dyDescent="0.3">
      <c r="A70" s="423"/>
      <c r="B70" s="424"/>
      <c r="C70" s="424"/>
      <c r="D70" s="424"/>
      <c r="E70" s="424"/>
      <c r="F70" s="102"/>
      <c r="G70" s="373" t="s">
        <v>126</v>
      </c>
      <c r="H70" s="374"/>
      <c r="I70" s="161">
        <f>I68+I69</f>
        <v>91564.25</v>
      </c>
    </row>
    <row r="71" spans="1:9" ht="16.5" thickTop="1" thickBot="1" x14ac:dyDescent="0.3">
      <c r="A71" s="153"/>
      <c r="B71" s="154"/>
      <c r="C71" s="430"/>
      <c r="D71" s="431"/>
      <c r="E71" s="431"/>
      <c r="F71" s="431"/>
      <c r="G71" s="155"/>
      <c r="H71" s="155"/>
      <c r="I71" s="156"/>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9:D39"/>
    <mergeCell ref="E39:F39"/>
    <mergeCell ref="B28:F28"/>
    <mergeCell ref="B29:F29"/>
    <mergeCell ref="B30:F30"/>
    <mergeCell ref="B31:F31"/>
    <mergeCell ref="B32:F32"/>
    <mergeCell ref="B33:F33"/>
    <mergeCell ref="B34:F34"/>
    <mergeCell ref="A35:H35"/>
    <mergeCell ref="A36:H36"/>
    <mergeCell ref="A37:H37"/>
    <mergeCell ref="A38:I38"/>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00B050"/>
  </sheetPr>
  <dimension ref="A1:T68"/>
  <sheetViews>
    <sheetView topLeftCell="A33"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4" t="s">
        <v>616</v>
      </c>
      <c r="I12" s="505"/>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378</v>
      </c>
      <c r="I15" s="440"/>
    </row>
    <row r="16" spans="1:13" x14ac:dyDescent="0.25">
      <c r="A16" s="414" t="s">
        <v>587</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v>1</v>
      </c>
      <c r="B24" s="487" t="s">
        <v>599</v>
      </c>
      <c r="C24" s="488"/>
      <c r="D24" s="488"/>
      <c r="E24" s="488"/>
      <c r="F24" s="489"/>
      <c r="G24" s="262">
        <v>1</v>
      </c>
      <c r="H24" s="261">
        <v>983.4</v>
      </c>
      <c r="I24" s="131">
        <f>H24*G24</f>
        <v>983.4</v>
      </c>
    </row>
    <row r="25" spans="1:11" x14ac:dyDescent="0.25">
      <c r="A25" s="127">
        <v>2</v>
      </c>
      <c r="B25" s="484" t="s">
        <v>600</v>
      </c>
      <c r="C25" s="485"/>
      <c r="D25" s="485"/>
      <c r="E25" s="485"/>
      <c r="F25" s="486"/>
      <c r="G25" s="262">
        <v>1</v>
      </c>
      <c r="H25" s="261">
        <v>2490</v>
      </c>
      <c r="I25" s="131">
        <f>H25*G25</f>
        <v>2490</v>
      </c>
    </row>
    <row r="26" spans="1:11" x14ac:dyDescent="0.25">
      <c r="A26" s="127">
        <v>3</v>
      </c>
      <c r="B26" s="496" t="s">
        <v>618</v>
      </c>
      <c r="C26" s="497"/>
      <c r="D26" s="497"/>
      <c r="E26" s="497"/>
      <c r="F26" s="498"/>
      <c r="G26" s="262">
        <v>1</v>
      </c>
      <c r="H26" s="261">
        <v>10599</v>
      </c>
      <c r="I26" s="131">
        <f t="shared" ref="I26" si="0">H26*G26</f>
        <v>10599</v>
      </c>
    </row>
    <row r="27" spans="1:11" x14ac:dyDescent="0.25">
      <c r="A27" s="127"/>
      <c r="B27" s="484"/>
      <c r="C27" s="485"/>
      <c r="D27" s="485"/>
      <c r="E27" s="485"/>
      <c r="F27" s="486"/>
      <c r="G27" s="262"/>
      <c r="H27" s="261"/>
      <c r="I27" s="131"/>
    </row>
    <row r="28" spans="1:11" x14ac:dyDescent="0.25">
      <c r="A28" s="127"/>
      <c r="B28" s="267"/>
      <c r="C28" s="268"/>
      <c r="D28" s="268"/>
      <c r="E28" s="268"/>
      <c r="F28" s="268"/>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14072.4</v>
      </c>
    </row>
    <row r="31" spans="1:11" x14ac:dyDescent="0.25">
      <c r="A31" s="379" t="s">
        <v>144</v>
      </c>
      <c r="B31" s="375"/>
      <c r="C31" s="375"/>
      <c r="D31" s="375"/>
      <c r="E31" s="375"/>
      <c r="F31" s="375"/>
      <c r="G31" s="375"/>
      <c r="H31" s="376"/>
      <c r="I31" s="192">
        <f>ROUND((I30*0.15),2)</f>
        <v>2110.86</v>
      </c>
    </row>
    <row r="32" spans="1:11" x14ac:dyDescent="0.25">
      <c r="A32" s="379" t="s">
        <v>145</v>
      </c>
      <c r="B32" s="375"/>
      <c r="C32" s="375"/>
      <c r="D32" s="375"/>
      <c r="E32" s="375"/>
      <c r="F32" s="375"/>
      <c r="G32" s="375"/>
      <c r="H32" s="376"/>
      <c r="I32" s="174">
        <f>I30+I31</f>
        <v>16183.26</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v>10</v>
      </c>
      <c r="H35" s="157">
        <v>450</v>
      </c>
      <c r="I35" s="134">
        <f>SUM(G35*H35)</f>
        <v>4500</v>
      </c>
    </row>
    <row r="36" spans="1:20" x14ac:dyDescent="0.25">
      <c r="A36" s="127">
        <v>2</v>
      </c>
      <c r="B36" s="397" t="s">
        <v>72</v>
      </c>
      <c r="C36" s="398"/>
      <c r="D36" s="399"/>
      <c r="E36" s="377" t="s">
        <v>71</v>
      </c>
      <c r="F36" s="378"/>
      <c r="G36" s="128"/>
      <c r="H36" s="158">
        <v>350</v>
      </c>
      <c r="I36" s="131">
        <f t="shared" ref="I36:I40" si="1">SUM(G36*H36)</f>
        <v>0</v>
      </c>
    </row>
    <row r="37" spans="1:20" x14ac:dyDescent="0.25">
      <c r="A37" s="127">
        <v>3</v>
      </c>
      <c r="B37" s="397" t="s">
        <v>73</v>
      </c>
      <c r="C37" s="398"/>
      <c r="D37" s="399"/>
      <c r="E37" s="377" t="s">
        <v>71</v>
      </c>
      <c r="F37" s="378"/>
      <c r="G37" s="128"/>
      <c r="H37" s="158">
        <v>300</v>
      </c>
      <c r="I37" s="131">
        <f t="shared" si="1"/>
        <v>0</v>
      </c>
    </row>
    <row r="38" spans="1:20" x14ac:dyDescent="0.25">
      <c r="A38" s="127">
        <v>4</v>
      </c>
      <c r="B38" s="397" t="s">
        <v>74</v>
      </c>
      <c r="C38" s="398"/>
      <c r="D38" s="399"/>
      <c r="E38" s="377" t="s">
        <v>71</v>
      </c>
      <c r="F38" s="378"/>
      <c r="G38" s="128">
        <v>10</v>
      </c>
      <c r="H38" s="158">
        <v>200</v>
      </c>
      <c r="I38" s="131">
        <f t="shared" si="1"/>
        <v>2000</v>
      </c>
    </row>
    <row r="39" spans="1:20" x14ac:dyDescent="0.25">
      <c r="A39" s="127">
        <v>5</v>
      </c>
      <c r="B39" s="397" t="s">
        <v>75</v>
      </c>
      <c r="C39" s="398"/>
      <c r="D39" s="399"/>
      <c r="E39" s="377" t="s">
        <v>71</v>
      </c>
      <c r="F39" s="378"/>
      <c r="G39" s="128"/>
      <c r="H39" s="160">
        <v>200</v>
      </c>
      <c r="I39" s="131">
        <f t="shared" si="1"/>
        <v>0</v>
      </c>
      <c r="T39" s="266"/>
    </row>
    <row r="40" spans="1:20" x14ac:dyDescent="0.25">
      <c r="A40" s="141">
        <v>6</v>
      </c>
      <c r="B40" s="426" t="s">
        <v>314</v>
      </c>
      <c r="C40" s="427"/>
      <c r="D40" s="428"/>
      <c r="E40" s="411" t="s">
        <v>71</v>
      </c>
      <c r="F40" s="413"/>
      <c r="G40" s="265"/>
      <c r="H40" s="264">
        <v>140</v>
      </c>
      <c r="I40" s="263">
        <f t="shared" si="1"/>
        <v>0</v>
      </c>
    </row>
    <row r="41" spans="1:20" x14ac:dyDescent="0.25">
      <c r="A41" s="127"/>
      <c r="B41" s="401" t="s">
        <v>588</v>
      </c>
      <c r="C41" s="415"/>
      <c r="D41" s="415"/>
      <c r="E41" s="415"/>
      <c r="F41" s="415"/>
      <c r="G41" s="415"/>
      <c r="H41" s="402"/>
      <c r="I41" s="131">
        <f>SUM(I35:I40)</f>
        <v>6500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2">SUM(G43*H43)</f>
        <v>0</v>
      </c>
    </row>
    <row r="44" spans="1:20" x14ac:dyDescent="0.25">
      <c r="A44" s="127">
        <v>3</v>
      </c>
      <c r="B44" s="397" t="s">
        <v>73</v>
      </c>
      <c r="C44" s="398"/>
      <c r="D44" s="399"/>
      <c r="E44" s="377" t="s">
        <v>71</v>
      </c>
      <c r="F44" s="378"/>
      <c r="G44" s="128"/>
      <c r="H44" s="158">
        <v>450</v>
      </c>
      <c r="I44" s="131">
        <f t="shared" si="2"/>
        <v>0</v>
      </c>
    </row>
    <row r="45" spans="1:20" x14ac:dyDescent="0.25">
      <c r="A45" s="127">
        <v>4</v>
      </c>
      <c r="B45" s="397" t="s">
        <v>74</v>
      </c>
      <c r="C45" s="398"/>
      <c r="D45" s="399"/>
      <c r="E45" s="377" t="s">
        <v>71</v>
      </c>
      <c r="F45" s="378"/>
      <c r="G45" s="128"/>
      <c r="H45" s="158">
        <v>300</v>
      </c>
      <c r="I45" s="131">
        <f t="shared" si="2"/>
        <v>0</v>
      </c>
    </row>
    <row r="46" spans="1:20" x14ac:dyDescent="0.25">
      <c r="A46" s="127">
        <v>5</v>
      </c>
      <c r="B46" s="397" t="s">
        <v>75</v>
      </c>
      <c r="C46" s="398"/>
      <c r="D46" s="399"/>
      <c r="E46" s="377" t="s">
        <v>71</v>
      </c>
      <c r="F46" s="378"/>
      <c r="G46" s="128"/>
      <c r="H46" s="160">
        <v>300</v>
      </c>
      <c r="I46" s="131">
        <f t="shared" si="2"/>
        <v>0</v>
      </c>
    </row>
    <row r="47" spans="1:20" x14ac:dyDescent="0.25">
      <c r="A47" s="141">
        <v>6</v>
      </c>
      <c r="B47" s="426" t="s">
        <v>314</v>
      </c>
      <c r="C47" s="427"/>
      <c r="D47" s="428"/>
      <c r="E47" s="411" t="s">
        <v>71</v>
      </c>
      <c r="F47" s="413"/>
      <c r="G47" s="265"/>
      <c r="H47" s="264">
        <v>210</v>
      </c>
      <c r="I47" s="263">
        <f t="shared" si="2"/>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3">SUM(G50*H50)</f>
        <v>0</v>
      </c>
    </row>
    <row r="51" spans="1:9" x14ac:dyDescent="0.25">
      <c r="A51" s="127">
        <v>3</v>
      </c>
      <c r="B51" s="397" t="s">
        <v>73</v>
      </c>
      <c r="C51" s="398"/>
      <c r="D51" s="399"/>
      <c r="E51" s="377" t="s">
        <v>71</v>
      </c>
      <c r="F51" s="378"/>
      <c r="G51" s="128"/>
      <c r="H51" s="158">
        <v>600</v>
      </c>
      <c r="I51" s="131">
        <f t="shared" si="3"/>
        <v>0</v>
      </c>
    </row>
    <row r="52" spans="1:9" x14ac:dyDescent="0.25">
      <c r="A52" s="127">
        <v>4</v>
      </c>
      <c r="B52" s="397" t="s">
        <v>74</v>
      </c>
      <c r="C52" s="398"/>
      <c r="D52" s="399"/>
      <c r="E52" s="377" t="s">
        <v>71</v>
      </c>
      <c r="F52" s="378"/>
      <c r="G52" s="128"/>
      <c r="H52" s="158">
        <v>400</v>
      </c>
      <c r="I52" s="131">
        <f t="shared" si="3"/>
        <v>0</v>
      </c>
    </row>
    <row r="53" spans="1:9" x14ac:dyDescent="0.25">
      <c r="A53" s="127">
        <v>5</v>
      </c>
      <c r="B53" s="397" t="s">
        <v>75</v>
      </c>
      <c r="C53" s="398"/>
      <c r="D53" s="399"/>
      <c r="E53" s="377" t="s">
        <v>71</v>
      </c>
      <c r="F53" s="378"/>
      <c r="G53" s="128"/>
      <c r="H53" s="160">
        <v>400</v>
      </c>
      <c r="I53" s="131">
        <f t="shared" si="3"/>
        <v>0</v>
      </c>
    </row>
    <row r="54" spans="1:9" x14ac:dyDescent="0.25">
      <c r="A54" s="141">
        <v>6</v>
      </c>
      <c r="B54" s="426" t="s">
        <v>314</v>
      </c>
      <c r="C54" s="427"/>
      <c r="D54" s="428"/>
      <c r="E54" s="411" t="s">
        <v>71</v>
      </c>
      <c r="F54" s="413"/>
      <c r="G54" s="265"/>
      <c r="H54" s="264">
        <v>280</v>
      </c>
      <c r="I54" s="263">
        <f t="shared" si="3"/>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560</v>
      </c>
      <c r="C59" s="389"/>
      <c r="D59" s="390"/>
      <c r="E59" s="377">
        <v>3</v>
      </c>
      <c r="F59" s="378"/>
      <c r="G59" s="221">
        <v>250.8</v>
      </c>
      <c r="H59" s="140">
        <v>5</v>
      </c>
      <c r="I59" s="234">
        <f>H59*G59</f>
        <v>1254</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1254</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23937.260000000002</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23937.260000000002</v>
      </c>
    </row>
    <row r="66" spans="1:9" ht="16.5" thickTop="1" thickBot="1" x14ac:dyDescent="0.3">
      <c r="A66" s="153"/>
      <c r="B66" s="154"/>
      <c r="C66" s="430"/>
      <c r="D66" s="431"/>
      <c r="E66" s="431"/>
      <c r="F66" s="431"/>
      <c r="G66" s="155"/>
      <c r="H66" s="155"/>
      <c r="I66" s="156"/>
    </row>
    <row r="68" spans="1:9" x14ac:dyDescent="0.25">
      <c r="A68" s="99"/>
      <c r="B68" s="99"/>
    </row>
  </sheetData>
  <mergeCells count="91">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A21:H21"/>
    <mergeCell ref="A22:I22"/>
    <mergeCell ref="B23:F23"/>
    <mergeCell ref="B24:F24"/>
    <mergeCell ref="B25:F25"/>
    <mergeCell ref="B26:F26"/>
    <mergeCell ref="B29:F29"/>
    <mergeCell ref="B35:D35"/>
    <mergeCell ref="E35:F35"/>
    <mergeCell ref="B36:D36"/>
    <mergeCell ref="E36:F36"/>
    <mergeCell ref="B37:D37"/>
    <mergeCell ref="E37:F37"/>
    <mergeCell ref="A30:H30"/>
    <mergeCell ref="A31:H31"/>
    <mergeCell ref="A32:H32"/>
    <mergeCell ref="A33:I33"/>
    <mergeCell ref="B34:D34"/>
    <mergeCell ref="E34:F34"/>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B59:D59"/>
    <mergeCell ref="E59:F59"/>
    <mergeCell ref="B52:D52"/>
    <mergeCell ref="E52:F52"/>
    <mergeCell ref="B53:D53"/>
    <mergeCell ref="E53:F53"/>
    <mergeCell ref="B54:D54"/>
    <mergeCell ref="E54:F54"/>
    <mergeCell ref="B55:G55"/>
    <mergeCell ref="A56:H56"/>
    <mergeCell ref="A57:I57"/>
    <mergeCell ref="B58:D58"/>
    <mergeCell ref="E58:F58"/>
    <mergeCell ref="C66:F66"/>
    <mergeCell ref="B60:D60"/>
    <mergeCell ref="E60:F60"/>
    <mergeCell ref="A61:H61"/>
    <mergeCell ref="A63:B63"/>
    <mergeCell ref="C63:E63"/>
    <mergeCell ref="G63:H63"/>
    <mergeCell ref="A62:E62"/>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sheetPr>
  <dimension ref="A1:T68"/>
  <sheetViews>
    <sheetView topLeftCell="A20"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601</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v>1</v>
      </c>
      <c r="B24" s="487" t="s">
        <v>602</v>
      </c>
      <c r="C24" s="488"/>
      <c r="D24" s="488"/>
      <c r="E24" s="488"/>
      <c r="F24" s="489"/>
      <c r="G24" s="262">
        <v>1</v>
      </c>
      <c r="H24" s="261">
        <v>83.48</v>
      </c>
      <c r="I24" s="131">
        <f>H24*G24</f>
        <v>83.48</v>
      </c>
    </row>
    <row r="25" spans="1:11" x14ac:dyDescent="0.25">
      <c r="A25" s="127">
        <v>2</v>
      </c>
      <c r="B25" s="484" t="s">
        <v>603</v>
      </c>
      <c r="C25" s="485"/>
      <c r="D25" s="485"/>
      <c r="E25" s="485"/>
      <c r="F25" s="486"/>
      <c r="G25" s="262">
        <v>1</v>
      </c>
      <c r="H25" s="261">
        <v>1730</v>
      </c>
      <c r="I25" s="131">
        <f>H25*G25</f>
        <v>1730</v>
      </c>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1813.48</v>
      </c>
    </row>
    <row r="31" spans="1:11" x14ac:dyDescent="0.25">
      <c r="A31" s="379" t="s">
        <v>144</v>
      </c>
      <c r="B31" s="375"/>
      <c r="C31" s="375"/>
      <c r="D31" s="375"/>
      <c r="E31" s="375"/>
      <c r="F31" s="375"/>
      <c r="G31" s="375"/>
      <c r="H31" s="376"/>
      <c r="I31" s="192">
        <f>ROUND((I30*0.15),2)</f>
        <v>272.02</v>
      </c>
    </row>
    <row r="32" spans="1:11" x14ac:dyDescent="0.25">
      <c r="A32" s="379" t="s">
        <v>145</v>
      </c>
      <c r="B32" s="375"/>
      <c r="C32" s="375"/>
      <c r="D32" s="375"/>
      <c r="E32" s="375"/>
      <c r="F32" s="375"/>
      <c r="G32" s="375"/>
      <c r="H32" s="376"/>
      <c r="I32" s="174">
        <f>I30+I31</f>
        <v>2085.5</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5</v>
      </c>
      <c r="H37" s="158">
        <v>300</v>
      </c>
      <c r="I37" s="131">
        <f t="shared" si="0"/>
        <v>1500</v>
      </c>
    </row>
    <row r="38" spans="1:20" x14ac:dyDescent="0.25">
      <c r="A38" s="127">
        <v>4</v>
      </c>
      <c r="B38" s="397" t="s">
        <v>74</v>
      </c>
      <c r="C38" s="398"/>
      <c r="D38" s="399"/>
      <c r="E38" s="377" t="s">
        <v>71</v>
      </c>
      <c r="F38" s="378"/>
      <c r="G38" s="128">
        <v>5</v>
      </c>
      <c r="H38" s="158">
        <v>200</v>
      </c>
      <c r="I38" s="131">
        <f t="shared" si="0"/>
        <v>1000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2500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619</v>
      </c>
      <c r="C59" s="389"/>
      <c r="D59" s="390"/>
      <c r="E59" s="377">
        <v>3</v>
      </c>
      <c r="F59" s="378"/>
      <c r="G59" s="221">
        <v>169.8</v>
      </c>
      <c r="H59" s="140">
        <v>5</v>
      </c>
      <c r="I59" s="234">
        <f>H59*G59</f>
        <v>849</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849</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5434.5</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5434.5</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B59:D59"/>
    <mergeCell ref="E59:F59"/>
    <mergeCell ref="B52:D52"/>
    <mergeCell ref="E52:F52"/>
    <mergeCell ref="B53:D53"/>
    <mergeCell ref="E53:F53"/>
    <mergeCell ref="B55:G55"/>
    <mergeCell ref="A56:H56"/>
    <mergeCell ref="A57:I57"/>
    <mergeCell ref="B58:D58"/>
    <mergeCell ref="E58:F58"/>
    <mergeCell ref="B54:D54"/>
    <mergeCell ref="E54:F54"/>
    <mergeCell ref="G65:H65"/>
    <mergeCell ref="C66:F66"/>
    <mergeCell ref="B60:D60"/>
    <mergeCell ref="E60:F60"/>
    <mergeCell ref="A61:H61"/>
    <mergeCell ref="A62:E62"/>
    <mergeCell ref="A63:B63"/>
    <mergeCell ref="C63:E63"/>
    <mergeCell ref="G63:H63"/>
    <mergeCell ref="A64:B64"/>
    <mergeCell ref="C64:E64"/>
    <mergeCell ref="A65:B65"/>
    <mergeCell ref="C65:E65"/>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5:D35"/>
    <mergeCell ref="E35:F35"/>
    <mergeCell ref="B36:D36"/>
    <mergeCell ref="E36:F36"/>
    <mergeCell ref="B37:D37"/>
    <mergeCell ref="E37:F37"/>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B050"/>
  </sheetPr>
  <dimension ref="A1:T68"/>
  <sheetViews>
    <sheetView topLeftCell="A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307</v>
      </c>
      <c r="I15" s="440"/>
    </row>
    <row r="16" spans="1:13" x14ac:dyDescent="0.25">
      <c r="A16" s="414" t="s">
        <v>604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c r="B24" s="487"/>
      <c r="C24" s="488"/>
      <c r="D24" s="488"/>
      <c r="E24" s="488"/>
      <c r="F24" s="489"/>
      <c r="G24" s="262"/>
      <c r="H24" s="261"/>
      <c r="I24" s="131"/>
    </row>
    <row r="25" spans="1:11" x14ac:dyDescent="0.25">
      <c r="A25" s="127"/>
      <c r="B25" s="484"/>
      <c r="C25" s="485"/>
      <c r="D25" s="485"/>
      <c r="E25" s="485"/>
      <c r="F25" s="486"/>
      <c r="G25" s="262"/>
      <c r="H25" s="261"/>
      <c r="I25" s="131"/>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0</v>
      </c>
    </row>
    <row r="31" spans="1:11" x14ac:dyDescent="0.25">
      <c r="A31" s="379" t="s">
        <v>144</v>
      </c>
      <c r="B31" s="375"/>
      <c r="C31" s="375"/>
      <c r="D31" s="375"/>
      <c r="E31" s="375"/>
      <c r="F31" s="375"/>
      <c r="G31" s="375"/>
      <c r="H31" s="376"/>
      <c r="I31" s="192">
        <f>ROUND((I30*0.15),2)</f>
        <v>0</v>
      </c>
    </row>
    <row r="32" spans="1:11" x14ac:dyDescent="0.25">
      <c r="A32" s="379" t="s">
        <v>145</v>
      </c>
      <c r="B32" s="375"/>
      <c r="C32" s="375"/>
      <c r="D32" s="375"/>
      <c r="E32" s="375"/>
      <c r="F32" s="375"/>
      <c r="G32" s="375"/>
      <c r="H32" s="376"/>
      <c r="I32" s="174">
        <f>I30+I31</f>
        <v>0</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1.5</v>
      </c>
      <c r="H37" s="158">
        <v>300</v>
      </c>
      <c r="I37" s="131">
        <f t="shared" si="0"/>
        <v>450</v>
      </c>
    </row>
    <row r="38" spans="1:20" x14ac:dyDescent="0.25">
      <c r="A38" s="127">
        <v>4</v>
      </c>
      <c r="B38" s="397" t="s">
        <v>74</v>
      </c>
      <c r="C38" s="398"/>
      <c r="D38" s="399"/>
      <c r="E38" s="377" t="s">
        <v>71</v>
      </c>
      <c r="F38" s="378"/>
      <c r="G38" s="128">
        <v>1.5</v>
      </c>
      <c r="H38" s="158">
        <v>200</v>
      </c>
      <c r="I38" s="131">
        <f t="shared" si="0"/>
        <v>300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750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383</v>
      </c>
      <c r="C59" s="389"/>
      <c r="D59" s="390"/>
      <c r="E59" s="377">
        <v>1</v>
      </c>
      <c r="F59" s="378"/>
      <c r="G59" s="221">
        <v>33.200000000000003</v>
      </c>
      <c r="H59" s="140">
        <v>5</v>
      </c>
      <c r="I59" s="234">
        <f>H59*G59</f>
        <v>166</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166</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916</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916</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sheetPr>
  <dimension ref="A1:T68"/>
  <sheetViews>
    <sheetView topLeftCell="A31"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605</v>
      </c>
      <c r="I15" s="440"/>
    </row>
    <row r="16" spans="1:13" x14ac:dyDescent="0.25">
      <c r="A16" s="414" t="s">
        <v>290</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v>1</v>
      </c>
      <c r="B24" s="484" t="s">
        <v>606</v>
      </c>
      <c r="C24" s="485"/>
      <c r="D24" s="485"/>
      <c r="E24" s="485"/>
      <c r="F24" s="486"/>
      <c r="G24" s="262">
        <v>1</v>
      </c>
      <c r="H24" s="261">
        <v>1872</v>
      </c>
      <c r="I24" s="131">
        <f>H24*G24</f>
        <v>1872</v>
      </c>
    </row>
    <row r="25" spans="1:11" x14ac:dyDescent="0.25">
      <c r="A25" s="127"/>
      <c r="B25" s="484"/>
      <c r="C25" s="485"/>
      <c r="D25" s="485"/>
      <c r="E25" s="485"/>
      <c r="F25" s="486"/>
      <c r="G25" s="262"/>
      <c r="H25" s="261"/>
      <c r="I25" s="131"/>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1872</v>
      </c>
    </row>
    <row r="31" spans="1:11" x14ac:dyDescent="0.25">
      <c r="A31" s="379" t="s">
        <v>144</v>
      </c>
      <c r="B31" s="375"/>
      <c r="C31" s="375"/>
      <c r="D31" s="375"/>
      <c r="E31" s="375"/>
      <c r="F31" s="375"/>
      <c r="G31" s="375"/>
      <c r="H31" s="376"/>
      <c r="I31" s="192">
        <f>ROUND((I30*0.15),2)</f>
        <v>280.8</v>
      </c>
    </row>
    <row r="32" spans="1:11" x14ac:dyDescent="0.25">
      <c r="A32" s="379" t="s">
        <v>145</v>
      </c>
      <c r="B32" s="375"/>
      <c r="C32" s="375"/>
      <c r="D32" s="375"/>
      <c r="E32" s="375"/>
      <c r="F32" s="375"/>
      <c r="G32" s="375"/>
      <c r="H32" s="376"/>
      <c r="I32" s="174">
        <f>I30+I31</f>
        <v>2152.8000000000002</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1</v>
      </c>
      <c r="H37" s="158">
        <v>300</v>
      </c>
      <c r="I37" s="131">
        <f t="shared" si="0"/>
        <v>300</v>
      </c>
    </row>
    <row r="38" spans="1:20" x14ac:dyDescent="0.25">
      <c r="A38" s="127">
        <v>4</v>
      </c>
      <c r="B38" s="397" t="s">
        <v>74</v>
      </c>
      <c r="C38" s="398"/>
      <c r="D38" s="399"/>
      <c r="E38" s="377" t="s">
        <v>71</v>
      </c>
      <c r="F38" s="378"/>
      <c r="G38" s="128">
        <v>1</v>
      </c>
      <c r="H38" s="158">
        <v>200</v>
      </c>
      <c r="I38" s="131">
        <f t="shared" si="0"/>
        <v>200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500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607</v>
      </c>
      <c r="C59" s="389"/>
      <c r="D59" s="390"/>
      <c r="E59" s="377">
        <v>1</v>
      </c>
      <c r="F59" s="378"/>
      <c r="G59" s="221">
        <v>11.8</v>
      </c>
      <c r="H59" s="140">
        <v>5</v>
      </c>
      <c r="I59" s="234">
        <f>H59*G59</f>
        <v>59</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59</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2711.8</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2711.8</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sheetPr>
  <dimension ref="A1:T68"/>
  <sheetViews>
    <sheetView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293</v>
      </c>
      <c r="I15" s="440"/>
    </row>
    <row r="16" spans="1:13" x14ac:dyDescent="0.25">
      <c r="A16" s="414" t="s">
        <v>608</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v>1</v>
      </c>
      <c r="B24" s="484" t="s">
        <v>609</v>
      </c>
      <c r="C24" s="485"/>
      <c r="D24" s="485"/>
      <c r="E24" s="485"/>
      <c r="F24" s="486"/>
      <c r="G24" s="262">
        <v>1</v>
      </c>
      <c r="H24" s="261">
        <v>28800</v>
      </c>
      <c r="I24" s="131">
        <f>H24*G24</f>
        <v>28800</v>
      </c>
    </row>
    <row r="25" spans="1:11" x14ac:dyDescent="0.25">
      <c r="A25" s="127">
        <v>2</v>
      </c>
      <c r="B25" s="484" t="s">
        <v>610</v>
      </c>
      <c r="C25" s="485"/>
      <c r="D25" s="485"/>
      <c r="E25" s="485"/>
      <c r="F25" s="486"/>
      <c r="G25" s="262">
        <v>1</v>
      </c>
      <c r="H25" s="261">
        <v>1700</v>
      </c>
      <c r="I25" s="131">
        <f>H25*G25</f>
        <v>1700</v>
      </c>
    </row>
    <row r="26" spans="1:11" x14ac:dyDescent="0.25">
      <c r="A26" s="127">
        <v>3</v>
      </c>
      <c r="B26" s="484" t="s">
        <v>301</v>
      </c>
      <c r="C26" s="485"/>
      <c r="D26" s="485"/>
      <c r="E26" s="485"/>
      <c r="F26" s="486"/>
      <c r="G26" s="262">
        <v>1</v>
      </c>
      <c r="H26" s="261">
        <v>250</v>
      </c>
      <c r="I26" s="131">
        <f>H26*G26</f>
        <v>250</v>
      </c>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30750</v>
      </c>
    </row>
    <row r="31" spans="1:11" x14ac:dyDescent="0.25">
      <c r="A31" s="379" t="s">
        <v>144</v>
      </c>
      <c r="B31" s="375"/>
      <c r="C31" s="375"/>
      <c r="D31" s="375"/>
      <c r="E31" s="375"/>
      <c r="F31" s="375"/>
      <c r="G31" s="375"/>
      <c r="H31" s="376"/>
      <c r="I31" s="192">
        <f>ROUND((I30*0.15),2)</f>
        <v>4612.5</v>
      </c>
    </row>
    <row r="32" spans="1:11" x14ac:dyDescent="0.25">
      <c r="A32" s="379" t="s">
        <v>145</v>
      </c>
      <c r="B32" s="375"/>
      <c r="C32" s="375"/>
      <c r="D32" s="375"/>
      <c r="E32" s="375"/>
      <c r="F32" s="375"/>
      <c r="G32" s="375"/>
      <c r="H32" s="376"/>
      <c r="I32" s="174">
        <f>I30+I31</f>
        <v>35362.5</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509" t="s">
        <v>70</v>
      </c>
      <c r="C35" s="510"/>
      <c r="D35" s="511"/>
      <c r="E35" s="512" t="s">
        <v>71</v>
      </c>
      <c r="F35" s="513"/>
      <c r="G35" s="269">
        <v>10</v>
      </c>
      <c r="H35" s="270">
        <v>450</v>
      </c>
      <c r="I35" s="134">
        <f>SUM(G35*H35)</f>
        <v>4500</v>
      </c>
    </row>
    <row r="36" spans="1:20" x14ac:dyDescent="0.25">
      <c r="A36" s="127">
        <v>2</v>
      </c>
      <c r="B36" s="514" t="s">
        <v>72</v>
      </c>
      <c r="C36" s="515"/>
      <c r="D36" s="516"/>
      <c r="E36" s="465" t="s">
        <v>71</v>
      </c>
      <c r="F36" s="466"/>
      <c r="G36" s="221"/>
      <c r="H36" s="271">
        <v>350</v>
      </c>
      <c r="I36" s="131">
        <f t="shared" ref="I36:I40" si="0">SUM(G36*H36)</f>
        <v>0</v>
      </c>
    </row>
    <row r="37" spans="1:20" x14ac:dyDescent="0.25">
      <c r="A37" s="127">
        <v>3</v>
      </c>
      <c r="B37" s="514" t="s">
        <v>73</v>
      </c>
      <c r="C37" s="515"/>
      <c r="D37" s="516"/>
      <c r="E37" s="465" t="s">
        <v>71</v>
      </c>
      <c r="F37" s="466"/>
      <c r="G37" s="221"/>
      <c r="H37" s="271">
        <v>300</v>
      </c>
      <c r="I37" s="131">
        <f t="shared" si="0"/>
        <v>0</v>
      </c>
    </row>
    <row r="38" spans="1:20" x14ac:dyDescent="0.25">
      <c r="A38" s="127">
        <v>4</v>
      </c>
      <c r="B38" s="514" t="s">
        <v>74</v>
      </c>
      <c r="C38" s="515"/>
      <c r="D38" s="516"/>
      <c r="E38" s="465" t="s">
        <v>71</v>
      </c>
      <c r="F38" s="466"/>
      <c r="G38" s="221">
        <v>10</v>
      </c>
      <c r="H38" s="271">
        <v>200</v>
      </c>
      <c r="I38" s="131">
        <f t="shared" si="0"/>
        <v>2000</v>
      </c>
    </row>
    <row r="39" spans="1:20" x14ac:dyDescent="0.25">
      <c r="A39" s="127">
        <v>5</v>
      </c>
      <c r="B39" s="514" t="s">
        <v>75</v>
      </c>
      <c r="C39" s="515"/>
      <c r="D39" s="516"/>
      <c r="E39" s="465" t="s">
        <v>71</v>
      </c>
      <c r="F39" s="466"/>
      <c r="G39" s="221"/>
      <c r="H39" s="272">
        <v>200</v>
      </c>
      <c r="I39" s="131">
        <f t="shared" si="0"/>
        <v>0</v>
      </c>
      <c r="T39" s="266"/>
    </row>
    <row r="40" spans="1:20" x14ac:dyDescent="0.25">
      <c r="A40" s="141">
        <v>6</v>
      </c>
      <c r="B40" s="517" t="s">
        <v>314</v>
      </c>
      <c r="C40" s="518"/>
      <c r="D40" s="519"/>
      <c r="E40" s="470" t="s">
        <v>71</v>
      </c>
      <c r="F40" s="471"/>
      <c r="G40" s="273"/>
      <c r="H40" s="274">
        <v>140</v>
      </c>
      <c r="I40" s="263">
        <f t="shared" si="0"/>
        <v>0</v>
      </c>
    </row>
    <row r="41" spans="1:20" x14ac:dyDescent="0.25">
      <c r="A41" s="127"/>
      <c r="B41" s="520" t="s">
        <v>588</v>
      </c>
      <c r="C41" s="521"/>
      <c r="D41" s="521"/>
      <c r="E41" s="521"/>
      <c r="F41" s="521"/>
      <c r="G41" s="521"/>
      <c r="H41" s="522"/>
      <c r="I41" s="131">
        <f>SUM(I35:I40)</f>
        <v>6500</v>
      </c>
    </row>
    <row r="42" spans="1:20" x14ac:dyDescent="0.25">
      <c r="A42" s="127">
        <v>1</v>
      </c>
      <c r="B42" s="509" t="s">
        <v>70</v>
      </c>
      <c r="C42" s="510"/>
      <c r="D42" s="511"/>
      <c r="E42" s="512" t="s">
        <v>71</v>
      </c>
      <c r="F42" s="513"/>
      <c r="G42" s="269"/>
      <c r="H42" s="270">
        <v>675</v>
      </c>
      <c r="I42" s="134">
        <f>SUM(G42*H42)</f>
        <v>0</v>
      </c>
    </row>
    <row r="43" spans="1:20" x14ac:dyDescent="0.25">
      <c r="A43" s="127">
        <v>2</v>
      </c>
      <c r="B43" s="514" t="s">
        <v>72</v>
      </c>
      <c r="C43" s="515"/>
      <c r="D43" s="516"/>
      <c r="E43" s="465" t="s">
        <v>71</v>
      </c>
      <c r="F43" s="466"/>
      <c r="G43" s="221"/>
      <c r="H43" s="271">
        <v>525</v>
      </c>
      <c r="I43" s="131">
        <f t="shared" ref="I43:I47" si="1">SUM(G43*H43)</f>
        <v>0</v>
      </c>
    </row>
    <row r="44" spans="1:20" x14ac:dyDescent="0.25">
      <c r="A44" s="127">
        <v>3</v>
      </c>
      <c r="B44" s="514" t="s">
        <v>73</v>
      </c>
      <c r="C44" s="515"/>
      <c r="D44" s="516"/>
      <c r="E44" s="465" t="s">
        <v>71</v>
      </c>
      <c r="F44" s="466"/>
      <c r="G44" s="221"/>
      <c r="H44" s="271">
        <v>450</v>
      </c>
      <c r="I44" s="131">
        <f t="shared" si="1"/>
        <v>0</v>
      </c>
    </row>
    <row r="45" spans="1:20" x14ac:dyDescent="0.25">
      <c r="A45" s="127">
        <v>4</v>
      </c>
      <c r="B45" s="514" t="s">
        <v>74</v>
      </c>
      <c r="C45" s="515"/>
      <c r="D45" s="516"/>
      <c r="E45" s="465" t="s">
        <v>71</v>
      </c>
      <c r="F45" s="466"/>
      <c r="G45" s="221"/>
      <c r="H45" s="271">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611</v>
      </c>
      <c r="C59" s="389"/>
      <c r="D59" s="390"/>
      <c r="E59" s="377">
        <v>3</v>
      </c>
      <c r="F59" s="378"/>
      <c r="G59" s="221">
        <v>169.8</v>
      </c>
      <c r="H59" s="140">
        <v>5</v>
      </c>
      <c r="I59" s="234">
        <f>H59*G59</f>
        <v>849</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849</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42711.5</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42711.5</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sheetPr>
  <dimension ref="A1:T68"/>
  <sheetViews>
    <sheetView topLeftCell="A6"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307</v>
      </c>
      <c r="I15" s="440"/>
    </row>
    <row r="16" spans="1:13" x14ac:dyDescent="0.25">
      <c r="A16" s="414" t="s">
        <v>612</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c r="B24" s="484"/>
      <c r="C24" s="485"/>
      <c r="D24" s="485"/>
      <c r="E24" s="485"/>
      <c r="F24" s="486"/>
      <c r="G24" s="262"/>
      <c r="H24" s="261"/>
      <c r="I24" s="131"/>
    </row>
    <row r="25" spans="1:11" x14ac:dyDescent="0.25">
      <c r="A25" s="127"/>
      <c r="B25" s="484"/>
      <c r="C25" s="485"/>
      <c r="D25" s="485"/>
      <c r="E25" s="485"/>
      <c r="F25" s="486"/>
      <c r="G25" s="262"/>
      <c r="H25" s="261"/>
      <c r="I25" s="131"/>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0</v>
      </c>
    </row>
    <row r="31" spans="1:11" x14ac:dyDescent="0.25">
      <c r="A31" s="379" t="s">
        <v>144</v>
      </c>
      <c r="B31" s="375"/>
      <c r="C31" s="375"/>
      <c r="D31" s="375"/>
      <c r="E31" s="375"/>
      <c r="F31" s="375"/>
      <c r="G31" s="375"/>
      <c r="H31" s="376"/>
      <c r="I31" s="192">
        <f>ROUND((I30*0.15),2)</f>
        <v>0</v>
      </c>
    </row>
    <row r="32" spans="1:11" x14ac:dyDescent="0.25">
      <c r="A32" s="379" t="s">
        <v>145</v>
      </c>
      <c r="B32" s="375"/>
      <c r="C32" s="375"/>
      <c r="D32" s="375"/>
      <c r="E32" s="375"/>
      <c r="F32" s="375"/>
      <c r="G32" s="375"/>
      <c r="H32" s="376"/>
      <c r="I32" s="174">
        <f>I30+I31</f>
        <v>0</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1.5</v>
      </c>
      <c r="H37" s="158">
        <v>300</v>
      </c>
      <c r="I37" s="131">
        <f t="shared" si="0"/>
        <v>450</v>
      </c>
    </row>
    <row r="38" spans="1:20" x14ac:dyDescent="0.25">
      <c r="A38" s="127">
        <v>4</v>
      </c>
      <c r="B38" s="397" t="s">
        <v>74</v>
      </c>
      <c r="C38" s="398"/>
      <c r="D38" s="399"/>
      <c r="E38" s="377" t="s">
        <v>71</v>
      </c>
      <c r="F38" s="378"/>
      <c r="G38" s="128">
        <v>1.5</v>
      </c>
      <c r="H38" s="158">
        <v>200</v>
      </c>
      <c r="I38" s="131">
        <f t="shared" si="0"/>
        <v>300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750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383</v>
      </c>
      <c r="C59" s="389"/>
      <c r="D59" s="390"/>
      <c r="E59" s="377">
        <v>1</v>
      </c>
      <c r="F59" s="378"/>
      <c r="G59" s="221">
        <v>33.200000000000003</v>
      </c>
      <c r="H59" s="140">
        <v>5</v>
      </c>
      <c r="I59" s="234">
        <f>H59*G59</f>
        <v>166</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166</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916</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916</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T68"/>
  <sheetViews>
    <sheetView topLeftCell="A28"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331</v>
      </c>
      <c r="I15" s="440"/>
    </row>
    <row r="16" spans="1:13" x14ac:dyDescent="0.25">
      <c r="A16" s="414" t="s">
        <v>612</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c r="B24" s="484"/>
      <c r="C24" s="485"/>
      <c r="D24" s="485"/>
      <c r="E24" s="485"/>
      <c r="F24" s="486"/>
      <c r="G24" s="262"/>
      <c r="H24" s="261"/>
      <c r="I24" s="131"/>
    </row>
    <row r="25" spans="1:11" x14ac:dyDescent="0.25">
      <c r="A25" s="127"/>
      <c r="B25" s="484"/>
      <c r="C25" s="485"/>
      <c r="D25" s="485"/>
      <c r="E25" s="485"/>
      <c r="F25" s="486"/>
      <c r="G25" s="262"/>
      <c r="H25" s="261"/>
      <c r="I25" s="131"/>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0</v>
      </c>
    </row>
    <row r="31" spans="1:11" x14ac:dyDescent="0.25">
      <c r="A31" s="379" t="s">
        <v>144</v>
      </c>
      <c r="B31" s="375"/>
      <c r="C31" s="375"/>
      <c r="D31" s="375"/>
      <c r="E31" s="375"/>
      <c r="F31" s="375"/>
      <c r="G31" s="375"/>
      <c r="H31" s="376"/>
      <c r="I31" s="192">
        <f>ROUND((I30*0.15),2)</f>
        <v>0</v>
      </c>
    </row>
    <row r="32" spans="1:11" x14ac:dyDescent="0.25">
      <c r="A32" s="379" t="s">
        <v>145</v>
      </c>
      <c r="B32" s="375"/>
      <c r="C32" s="375"/>
      <c r="D32" s="375"/>
      <c r="E32" s="375"/>
      <c r="F32" s="375"/>
      <c r="G32" s="375"/>
      <c r="H32" s="376"/>
      <c r="I32" s="174">
        <f>I30+I31</f>
        <v>0</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3</v>
      </c>
      <c r="H37" s="158">
        <v>300</v>
      </c>
      <c r="I37" s="131">
        <f t="shared" si="0"/>
        <v>900</v>
      </c>
    </row>
    <row r="38" spans="1:20" x14ac:dyDescent="0.25">
      <c r="A38" s="127">
        <v>4</v>
      </c>
      <c r="B38" s="397" t="s">
        <v>74</v>
      </c>
      <c r="C38" s="398"/>
      <c r="D38" s="399"/>
      <c r="E38" s="377" t="s">
        <v>71</v>
      </c>
      <c r="F38" s="378"/>
      <c r="G38" s="128">
        <v>3</v>
      </c>
      <c r="H38" s="158">
        <v>200</v>
      </c>
      <c r="I38" s="131">
        <f t="shared" si="0"/>
        <v>600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1500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613</v>
      </c>
      <c r="C59" s="389"/>
      <c r="D59" s="390"/>
      <c r="E59" s="377">
        <v>1</v>
      </c>
      <c r="F59" s="378"/>
      <c r="G59" s="221">
        <v>19.399999999999999</v>
      </c>
      <c r="H59" s="140">
        <v>5</v>
      </c>
      <c r="I59" s="234">
        <f>H59*G59</f>
        <v>97</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97</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1597</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1597</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00B050"/>
  </sheetPr>
  <dimension ref="A1:T68"/>
  <sheetViews>
    <sheetView topLeftCell="A29" workbookViewId="0">
      <selection activeCell="L39"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4"/>
      <c r="B1" s="95"/>
      <c r="C1" s="95"/>
      <c r="D1" s="95"/>
      <c r="E1" s="95"/>
      <c r="F1" s="95"/>
      <c r="G1" s="95"/>
      <c r="H1" s="95"/>
      <c r="I1" s="96"/>
    </row>
    <row r="2" spans="1:13" x14ac:dyDescent="0.25">
      <c r="A2" s="97"/>
      <c r="I2" s="98"/>
    </row>
    <row r="3" spans="1:13" x14ac:dyDescent="0.25">
      <c r="A3" s="97"/>
      <c r="I3" s="98"/>
    </row>
    <row r="4" spans="1:13" x14ac:dyDescent="0.25">
      <c r="A4" s="97"/>
      <c r="I4" s="98"/>
    </row>
    <row r="5" spans="1:13" x14ac:dyDescent="0.25">
      <c r="A5" s="97"/>
      <c r="I5" s="98"/>
    </row>
    <row r="6" spans="1:13" x14ac:dyDescent="0.25">
      <c r="A6" s="97"/>
      <c r="I6" s="98"/>
    </row>
    <row r="7" spans="1:13" x14ac:dyDescent="0.25">
      <c r="A7" s="97"/>
      <c r="I7" s="98"/>
    </row>
    <row r="8" spans="1:13" x14ac:dyDescent="0.25">
      <c r="A8" s="97"/>
      <c r="H8" s="99"/>
      <c r="I8" s="100"/>
    </row>
    <row r="9" spans="1:13" x14ac:dyDescent="0.25">
      <c r="A9" s="385" t="s">
        <v>133</v>
      </c>
      <c r="B9" s="386"/>
      <c r="C9" s="386"/>
      <c r="D9" s="386"/>
      <c r="E9" s="400"/>
      <c r="F9" s="401" t="s">
        <v>617</v>
      </c>
      <c r="G9" s="402"/>
      <c r="H9" s="499" t="e">
        <f>#REF!</f>
        <v>#REF!</v>
      </c>
      <c r="I9" s="500"/>
    </row>
    <row r="10" spans="1:13" x14ac:dyDescent="0.25">
      <c r="A10" s="101" t="s">
        <v>43</v>
      </c>
      <c r="B10" s="99"/>
      <c r="F10" s="401" t="s">
        <v>44</v>
      </c>
      <c r="G10" s="402"/>
      <c r="H10" s="501" t="e">
        <f>#REF!</f>
        <v>#REF!</v>
      </c>
      <c r="I10" s="502"/>
    </row>
    <row r="11" spans="1:13" x14ac:dyDescent="0.25">
      <c r="A11" s="101" t="s">
        <v>45</v>
      </c>
      <c r="B11" s="99"/>
      <c r="F11" s="401" t="s">
        <v>46</v>
      </c>
      <c r="G11" s="402"/>
      <c r="H11" s="503" t="e">
        <f>#REF!</f>
        <v>#REF!</v>
      </c>
      <c r="I11" s="502"/>
    </row>
    <row r="12" spans="1:13" x14ac:dyDescent="0.25">
      <c r="A12" s="101" t="s">
        <v>47</v>
      </c>
      <c r="B12" s="99"/>
      <c r="F12" s="401" t="s">
        <v>48</v>
      </c>
      <c r="G12" s="402"/>
      <c r="H12" s="508" t="e">
        <f>#REF!</f>
        <v>#REF!</v>
      </c>
      <c r="I12" s="502"/>
    </row>
    <row r="13" spans="1:13" x14ac:dyDescent="0.25">
      <c r="A13" s="101" t="s">
        <v>49</v>
      </c>
      <c r="B13" s="99"/>
      <c r="F13" s="183" t="s">
        <v>50</v>
      </c>
      <c r="G13" s="184"/>
      <c r="H13" s="506" t="s">
        <v>84</v>
      </c>
      <c r="I13" s="507"/>
    </row>
    <row r="14" spans="1:13" x14ac:dyDescent="0.25">
      <c r="A14" s="101"/>
      <c r="B14" s="99"/>
      <c r="F14" s="401" t="s">
        <v>52</v>
      </c>
      <c r="G14" s="402"/>
      <c r="H14" s="407" t="s">
        <v>53</v>
      </c>
      <c r="I14" s="406"/>
      <c r="M14" t="s">
        <v>51</v>
      </c>
    </row>
    <row r="15" spans="1:13" x14ac:dyDescent="0.25">
      <c r="A15" s="101"/>
      <c r="B15" s="99"/>
      <c r="D15" s="193"/>
      <c r="F15" s="443" t="s">
        <v>370</v>
      </c>
      <c r="G15" s="443"/>
      <c r="H15" s="444" t="s">
        <v>285</v>
      </c>
      <c r="I15" s="440"/>
    </row>
    <row r="16" spans="1:13" x14ac:dyDescent="0.25">
      <c r="A16" s="414" t="s">
        <v>614</v>
      </c>
      <c r="B16" s="415"/>
      <c r="C16" s="415"/>
      <c r="D16" s="415"/>
      <c r="E16" s="415"/>
      <c r="F16" s="415"/>
      <c r="G16" s="415"/>
      <c r="H16" s="415"/>
      <c r="I16" s="416"/>
    </row>
    <row r="17" spans="1:11" ht="15.75" thickBot="1" x14ac:dyDescent="0.3">
      <c r="A17" s="417" t="s">
        <v>54</v>
      </c>
      <c r="B17" s="418"/>
      <c r="C17" s="418"/>
      <c r="D17" s="418"/>
      <c r="E17" s="418"/>
      <c r="F17" s="418"/>
      <c r="G17" s="418"/>
      <c r="H17" s="418"/>
      <c r="I17" s="419"/>
    </row>
    <row r="18" spans="1:11" x14ac:dyDescent="0.25">
      <c r="A18" s="106" t="s">
        <v>55</v>
      </c>
      <c r="B18" s="435" t="s">
        <v>142</v>
      </c>
      <c r="C18" s="436"/>
      <c r="D18" s="437"/>
      <c r="E18" s="172" t="s">
        <v>57</v>
      </c>
      <c r="F18" s="172" t="s">
        <v>58</v>
      </c>
      <c r="G18" s="172" t="s">
        <v>59</v>
      </c>
      <c r="H18" s="172" t="s">
        <v>60</v>
      </c>
      <c r="I18" s="173" t="s">
        <v>61</v>
      </c>
    </row>
    <row r="19" spans="1:11" x14ac:dyDescent="0.25">
      <c r="A19" s="111"/>
      <c r="B19" s="408"/>
      <c r="C19" s="409"/>
      <c r="D19" s="410"/>
      <c r="E19" s="112"/>
      <c r="F19" s="113"/>
      <c r="G19" s="112"/>
      <c r="H19" s="114"/>
      <c r="I19" s="115"/>
    </row>
    <row r="20" spans="1:11" x14ac:dyDescent="0.25">
      <c r="A20" s="116"/>
      <c r="B20" s="411"/>
      <c r="C20" s="412"/>
      <c r="D20" s="413"/>
      <c r="E20" s="117"/>
      <c r="F20" s="102"/>
      <c r="G20" s="119"/>
      <c r="H20" s="120"/>
      <c r="I20" s="121"/>
    </row>
    <row r="21" spans="1:11" x14ac:dyDescent="0.25">
      <c r="A21" s="379" t="s">
        <v>62</v>
      </c>
      <c r="B21" s="375"/>
      <c r="C21" s="375"/>
      <c r="D21" s="375"/>
      <c r="E21" s="375"/>
      <c r="F21" s="375"/>
      <c r="G21" s="375"/>
      <c r="H21" s="376"/>
      <c r="I21" s="115"/>
    </row>
    <row r="22" spans="1:11" x14ac:dyDescent="0.25">
      <c r="A22" s="385" t="s">
        <v>63</v>
      </c>
      <c r="B22" s="386"/>
      <c r="C22" s="386"/>
      <c r="D22" s="386"/>
      <c r="E22" s="386"/>
      <c r="F22" s="386"/>
      <c r="G22" s="386"/>
      <c r="H22" s="386"/>
      <c r="I22" s="387"/>
    </row>
    <row r="23" spans="1:11" x14ac:dyDescent="0.25">
      <c r="A23" s="122" t="s">
        <v>64</v>
      </c>
      <c r="B23" s="383" t="s">
        <v>142</v>
      </c>
      <c r="C23" s="429"/>
      <c r="D23" s="429"/>
      <c r="E23" s="429"/>
      <c r="F23" s="384"/>
      <c r="G23" s="182" t="s">
        <v>59</v>
      </c>
      <c r="H23" s="138" t="s">
        <v>60</v>
      </c>
      <c r="I23" s="139" t="s">
        <v>61</v>
      </c>
      <c r="K23" s="144"/>
    </row>
    <row r="24" spans="1:11" x14ac:dyDescent="0.25">
      <c r="A24" s="260"/>
      <c r="B24" s="484"/>
      <c r="C24" s="485"/>
      <c r="D24" s="485"/>
      <c r="E24" s="485"/>
      <c r="F24" s="486"/>
      <c r="G24" s="262"/>
      <c r="H24" s="261"/>
      <c r="I24" s="131"/>
    </row>
    <row r="25" spans="1:11" x14ac:dyDescent="0.25">
      <c r="A25" s="127"/>
      <c r="B25" s="484"/>
      <c r="C25" s="485"/>
      <c r="D25" s="485"/>
      <c r="E25" s="485"/>
      <c r="F25" s="486"/>
      <c r="G25" s="262"/>
      <c r="H25" s="261"/>
      <c r="I25" s="131"/>
    </row>
    <row r="26" spans="1:11" x14ac:dyDescent="0.25">
      <c r="A26" s="127"/>
      <c r="B26" s="484"/>
      <c r="C26" s="485"/>
      <c r="D26" s="485"/>
      <c r="E26" s="485"/>
      <c r="F26" s="486"/>
      <c r="G26" s="262"/>
      <c r="H26" s="261"/>
      <c r="I26" s="131"/>
    </row>
    <row r="27" spans="1:11" x14ac:dyDescent="0.25">
      <c r="A27" s="127"/>
      <c r="B27" s="484"/>
      <c r="C27" s="485"/>
      <c r="D27" s="485"/>
      <c r="E27" s="485"/>
      <c r="F27" s="486"/>
      <c r="G27" s="262"/>
      <c r="H27" s="261"/>
      <c r="I27" s="131"/>
    </row>
    <row r="28" spans="1:11" x14ac:dyDescent="0.25">
      <c r="A28" s="127"/>
      <c r="B28" s="484"/>
      <c r="C28" s="485"/>
      <c r="D28" s="485"/>
      <c r="E28" s="485"/>
      <c r="F28" s="486"/>
      <c r="G28" s="262"/>
      <c r="H28" s="261"/>
      <c r="I28" s="131"/>
    </row>
    <row r="29" spans="1:11" x14ac:dyDescent="0.25">
      <c r="A29" s="127"/>
      <c r="B29" s="441"/>
      <c r="C29" s="442"/>
      <c r="D29" s="442"/>
      <c r="E29" s="442"/>
      <c r="F29" s="442"/>
      <c r="G29" s="197"/>
      <c r="H29" s="198"/>
      <c r="I29" s="131"/>
    </row>
    <row r="30" spans="1:11" x14ac:dyDescent="0.25">
      <c r="A30" s="438" t="s">
        <v>143</v>
      </c>
      <c r="B30" s="375"/>
      <c r="C30" s="375"/>
      <c r="D30" s="375"/>
      <c r="E30" s="375"/>
      <c r="F30" s="375"/>
      <c r="G30" s="375"/>
      <c r="H30" s="376"/>
      <c r="I30" s="191">
        <f>SUM(I24:I29)</f>
        <v>0</v>
      </c>
    </row>
    <row r="31" spans="1:11" x14ac:dyDescent="0.25">
      <c r="A31" s="379" t="s">
        <v>144</v>
      </c>
      <c r="B31" s="375"/>
      <c r="C31" s="375"/>
      <c r="D31" s="375"/>
      <c r="E31" s="375"/>
      <c r="F31" s="375"/>
      <c r="G31" s="375"/>
      <c r="H31" s="376"/>
      <c r="I31" s="192">
        <f>ROUND((I30*0.15),2)</f>
        <v>0</v>
      </c>
    </row>
    <row r="32" spans="1:11" x14ac:dyDescent="0.25">
      <c r="A32" s="379" t="s">
        <v>145</v>
      </c>
      <c r="B32" s="375"/>
      <c r="C32" s="375"/>
      <c r="D32" s="375"/>
      <c r="E32" s="375"/>
      <c r="F32" s="375"/>
      <c r="G32" s="375"/>
      <c r="H32" s="376"/>
      <c r="I32" s="174">
        <f>I30+I31</f>
        <v>0</v>
      </c>
    </row>
    <row r="33" spans="1:20" x14ac:dyDescent="0.25">
      <c r="A33" s="385" t="s">
        <v>67</v>
      </c>
      <c r="B33" s="386"/>
      <c r="C33" s="386"/>
      <c r="D33" s="386"/>
      <c r="E33" s="386"/>
      <c r="F33" s="386"/>
      <c r="G33" s="386"/>
      <c r="H33" s="386"/>
      <c r="I33" s="387"/>
    </row>
    <row r="34" spans="1:20" x14ac:dyDescent="0.25">
      <c r="A34" s="122" t="s">
        <v>68</v>
      </c>
      <c r="B34" s="401" t="s">
        <v>69</v>
      </c>
      <c r="C34" s="415"/>
      <c r="D34" s="402"/>
      <c r="E34" s="383" t="s">
        <v>57</v>
      </c>
      <c r="F34" s="384"/>
      <c r="G34" s="124" t="s">
        <v>59</v>
      </c>
      <c r="H34" s="125" t="s">
        <v>60</v>
      </c>
      <c r="I34" s="126" t="s">
        <v>61</v>
      </c>
    </row>
    <row r="35" spans="1:20" x14ac:dyDescent="0.25">
      <c r="A35" s="127">
        <v>1</v>
      </c>
      <c r="B35" s="420" t="s">
        <v>70</v>
      </c>
      <c r="C35" s="421"/>
      <c r="D35" s="422"/>
      <c r="E35" s="408" t="s">
        <v>71</v>
      </c>
      <c r="F35" s="410"/>
      <c r="G35" s="159"/>
      <c r="H35" s="157">
        <v>450</v>
      </c>
      <c r="I35" s="134">
        <f>SUM(G35*H35)</f>
        <v>0</v>
      </c>
    </row>
    <row r="36" spans="1:20" x14ac:dyDescent="0.25">
      <c r="A36" s="127">
        <v>2</v>
      </c>
      <c r="B36" s="397" t="s">
        <v>72</v>
      </c>
      <c r="C36" s="398"/>
      <c r="D36" s="399"/>
      <c r="E36" s="377" t="s">
        <v>71</v>
      </c>
      <c r="F36" s="378"/>
      <c r="G36" s="128"/>
      <c r="H36" s="158">
        <v>350</v>
      </c>
      <c r="I36" s="131">
        <f t="shared" ref="I36:I40" si="0">SUM(G36*H36)</f>
        <v>0</v>
      </c>
    </row>
    <row r="37" spans="1:20" x14ac:dyDescent="0.25">
      <c r="A37" s="127">
        <v>3</v>
      </c>
      <c r="B37" s="397" t="s">
        <v>73</v>
      </c>
      <c r="C37" s="398"/>
      <c r="D37" s="399"/>
      <c r="E37" s="377" t="s">
        <v>71</v>
      </c>
      <c r="F37" s="378"/>
      <c r="G37" s="128">
        <v>3</v>
      </c>
      <c r="H37" s="158">
        <v>300</v>
      </c>
      <c r="I37" s="131">
        <f t="shared" si="0"/>
        <v>900</v>
      </c>
    </row>
    <row r="38" spans="1:20" x14ac:dyDescent="0.25">
      <c r="A38" s="127">
        <v>4</v>
      </c>
      <c r="B38" s="397" t="s">
        <v>74</v>
      </c>
      <c r="C38" s="398"/>
      <c r="D38" s="399"/>
      <c r="E38" s="377" t="s">
        <v>71</v>
      </c>
      <c r="F38" s="378"/>
      <c r="G38" s="128">
        <v>3</v>
      </c>
      <c r="H38" s="158">
        <v>200</v>
      </c>
      <c r="I38" s="131">
        <f t="shared" si="0"/>
        <v>600</v>
      </c>
    </row>
    <row r="39" spans="1:20" x14ac:dyDescent="0.25">
      <c r="A39" s="127">
        <v>5</v>
      </c>
      <c r="B39" s="397" t="s">
        <v>75</v>
      </c>
      <c r="C39" s="398"/>
      <c r="D39" s="399"/>
      <c r="E39" s="377" t="s">
        <v>71</v>
      </c>
      <c r="F39" s="378"/>
      <c r="G39" s="128"/>
      <c r="H39" s="160">
        <v>200</v>
      </c>
      <c r="I39" s="131">
        <f t="shared" si="0"/>
        <v>0</v>
      </c>
      <c r="T39" s="266"/>
    </row>
    <row r="40" spans="1:20" x14ac:dyDescent="0.25">
      <c r="A40" s="141">
        <v>6</v>
      </c>
      <c r="B40" s="426" t="s">
        <v>314</v>
      </c>
      <c r="C40" s="427"/>
      <c r="D40" s="428"/>
      <c r="E40" s="411" t="s">
        <v>71</v>
      </c>
      <c r="F40" s="413"/>
      <c r="G40" s="265"/>
      <c r="H40" s="264">
        <v>140</v>
      </c>
      <c r="I40" s="263">
        <f t="shared" si="0"/>
        <v>0</v>
      </c>
    </row>
    <row r="41" spans="1:20" x14ac:dyDescent="0.25">
      <c r="A41" s="127"/>
      <c r="B41" s="401" t="s">
        <v>588</v>
      </c>
      <c r="C41" s="415"/>
      <c r="D41" s="415"/>
      <c r="E41" s="415"/>
      <c r="F41" s="415"/>
      <c r="G41" s="415"/>
      <c r="H41" s="402"/>
      <c r="I41" s="131">
        <f>SUM(I35:I40)</f>
        <v>1500</v>
      </c>
    </row>
    <row r="42" spans="1:20" x14ac:dyDescent="0.25">
      <c r="A42" s="127">
        <v>1</v>
      </c>
      <c r="B42" s="420" t="s">
        <v>70</v>
      </c>
      <c r="C42" s="421"/>
      <c r="D42" s="422"/>
      <c r="E42" s="408" t="s">
        <v>71</v>
      </c>
      <c r="F42" s="410"/>
      <c r="G42" s="159"/>
      <c r="H42" s="157">
        <v>675</v>
      </c>
      <c r="I42" s="134">
        <f>SUM(G42*H42)</f>
        <v>0</v>
      </c>
    </row>
    <row r="43" spans="1:20" x14ac:dyDescent="0.25">
      <c r="A43" s="127">
        <v>2</v>
      </c>
      <c r="B43" s="397" t="s">
        <v>72</v>
      </c>
      <c r="C43" s="398"/>
      <c r="D43" s="399"/>
      <c r="E43" s="377" t="s">
        <v>71</v>
      </c>
      <c r="F43" s="378"/>
      <c r="G43" s="128"/>
      <c r="H43" s="158">
        <v>525</v>
      </c>
      <c r="I43" s="131">
        <f t="shared" ref="I43:I47" si="1">SUM(G43*H43)</f>
        <v>0</v>
      </c>
    </row>
    <row r="44" spans="1:20" x14ac:dyDescent="0.25">
      <c r="A44" s="127">
        <v>3</v>
      </c>
      <c r="B44" s="397" t="s">
        <v>73</v>
      </c>
      <c r="C44" s="398"/>
      <c r="D44" s="399"/>
      <c r="E44" s="377" t="s">
        <v>71</v>
      </c>
      <c r="F44" s="378"/>
      <c r="G44" s="128"/>
      <c r="H44" s="158">
        <v>450</v>
      </c>
      <c r="I44" s="131">
        <f t="shared" si="1"/>
        <v>0</v>
      </c>
    </row>
    <row r="45" spans="1:20" x14ac:dyDescent="0.25">
      <c r="A45" s="127">
        <v>4</v>
      </c>
      <c r="B45" s="397" t="s">
        <v>74</v>
      </c>
      <c r="C45" s="398"/>
      <c r="D45" s="399"/>
      <c r="E45" s="377" t="s">
        <v>71</v>
      </c>
      <c r="F45" s="378"/>
      <c r="G45" s="128"/>
      <c r="H45" s="158">
        <v>300</v>
      </c>
      <c r="I45" s="131">
        <f t="shared" si="1"/>
        <v>0</v>
      </c>
    </row>
    <row r="46" spans="1:20" x14ac:dyDescent="0.25">
      <c r="A46" s="127">
        <v>5</v>
      </c>
      <c r="B46" s="397" t="s">
        <v>75</v>
      </c>
      <c r="C46" s="398"/>
      <c r="D46" s="399"/>
      <c r="E46" s="377" t="s">
        <v>71</v>
      </c>
      <c r="F46" s="378"/>
      <c r="G46" s="128"/>
      <c r="H46" s="160">
        <v>300</v>
      </c>
      <c r="I46" s="131">
        <f t="shared" si="1"/>
        <v>0</v>
      </c>
    </row>
    <row r="47" spans="1:20" x14ac:dyDescent="0.25">
      <c r="A47" s="141">
        <v>6</v>
      </c>
      <c r="B47" s="426" t="s">
        <v>314</v>
      </c>
      <c r="C47" s="427"/>
      <c r="D47" s="428"/>
      <c r="E47" s="411" t="s">
        <v>71</v>
      </c>
      <c r="F47" s="413"/>
      <c r="G47" s="265"/>
      <c r="H47" s="264">
        <v>210</v>
      </c>
      <c r="I47" s="263">
        <f t="shared" si="1"/>
        <v>0</v>
      </c>
    </row>
    <row r="48" spans="1:20" x14ac:dyDescent="0.25">
      <c r="A48" s="127"/>
      <c r="B48" s="401" t="s">
        <v>589</v>
      </c>
      <c r="C48" s="415"/>
      <c r="D48" s="415"/>
      <c r="E48" s="415"/>
      <c r="F48" s="415"/>
      <c r="G48" s="415"/>
      <c r="H48" s="402"/>
      <c r="I48" s="131">
        <f>SUM(I42:I47)</f>
        <v>0</v>
      </c>
    </row>
    <row r="49" spans="1:9" x14ac:dyDescent="0.25">
      <c r="A49" s="127">
        <v>1</v>
      </c>
      <c r="B49" s="420" t="s">
        <v>70</v>
      </c>
      <c r="C49" s="421"/>
      <c r="D49" s="422"/>
      <c r="E49" s="408" t="s">
        <v>71</v>
      </c>
      <c r="F49" s="410"/>
      <c r="G49" s="159"/>
      <c r="H49" s="157">
        <v>900</v>
      </c>
      <c r="I49" s="134">
        <f>SUM(G49*H49)</f>
        <v>0</v>
      </c>
    </row>
    <row r="50" spans="1:9" x14ac:dyDescent="0.25">
      <c r="A50" s="127">
        <v>2</v>
      </c>
      <c r="B50" s="397" t="s">
        <v>72</v>
      </c>
      <c r="C50" s="398"/>
      <c r="D50" s="399"/>
      <c r="E50" s="377" t="s">
        <v>71</v>
      </c>
      <c r="F50" s="378"/>
      <c r="G50" s="128"/>
      <c r="H50" s="158">
        <v>700</v>
      </c>
      <c r="I50" s="131">
        <f t="shared" ref="I50:I54" si="2">SUM(G50*H50)</f>
        <v>0</v>
      </c>
    </row>
    <row r="51" spans="1:9" x14ac:dyDescent="0.25">
      <c r="A51" s="127">
        <v>3</v>
      </c>
      <c r="B51" s="397" t="s">
        <v>73</v>
      </c>
      <c r="C51" s="398"/>
      <c r="D51" s="399"/>
      <c r="E51" s="377" t="s">
        <v>71</v>
      </c>
      <c r="F51" s="378"/>
      <c r="G51" s="128"/>
      <c r="H51" s="158">
        <v>600</v>
      </c>
      <c r="I51" s="131">
        <f t="shared" si="2"/>
        <v>0</v>
      </c>
    </row>
    <row r="52" spans="1:9" x14ac:dyDescent="0.25">
      <c r="A52" s="127">
        <v>4</v>
      </c>
      <c r="B52" s="397" t="s">
        <v>74</v>
      </c>
      <c r="C52" s="398"/>
      <c r="D52" s="399"/>
      <c r="E52" s="377" t="s">
        <v>71</v>
      </c>
      <c r="F52" s="378"/>
      <c r="G52" s="128"/>
      <c r="H52" s="158">
        <v>400</v>
      </c>
      <c r="I52" s="131">
        <f t="shared" si="2"/>
        <v>0</v>
      </c>
    </row>
    <row r="53" spans="1:9" x14ac:dyDescent="0.25">
      <c r="A53" s="127">
        <v>5</v>
      </c>
      <c r="B53" s="397" t="s">
        <v>75</v>
      </c>
      <c r="C53" s="398"/>
      <c r="D53" s="399"/>
      <c r="E53" s="377" t="s">
        <v>71</v>
      </c>
      <c r="F53" s="378"/>
      <c r="G53" s="128"/>
      <c r="H53" s="160">
        <v>400</v>
      </c>
      <c r="I53" s="131">
        <f t="shared" si="2"/>
        <v>0</v>
      </c>
    </row>
    <row r="54" spans="1:9" x14ac:dyDescent="0.25">
      <c r="A54" s="141">
        <v>6</v>
      </c>
      <c r="B54" s="426" t="s">
        <v>314</v>
      </c>
      <c r="C54" s="427"/>
      <c r="D54" s="428"/>
      <c r="E54" s="411" t="s">
        <v>71</v>
      </c>
      <c r="F54" s="413"/>
      <c r="G54" s="265"/>
      <c r="H54" s="264">
        <v>280</v>
      </c>
      <c r="I54" s="263">
        <f t="shared" si="2"/>
        <v>0</v>
      </c>
    </row>
    <row r="55" spans="1:9" x14ac:dyDescent="0.25">
      <c r="A55" s="136"/>
      <c r="B55" s="383"/>
      <c r="C55" s="429"/>
      <c r="D55" s="429"/>
      <c r="E55" s="429"/>
      <c r="F55" s="429"/>
      <c r="G55" s="384"/>
      <c r="H55" s="120"/>
      <c r="I55" s="131">
        <f>SUM(I49:I54)</f>
        <v>0</v>
      </c>
    </row>
    <row r="56" spans="1:9" x14ac:dyDescent="0.25">
      <c r="A56" s="379" t="s">
        <v>76</v>
      </c>
      <c r="B56" s="375"/>
      <c r="C56" s="375"/>
      <c r="D56" s="375"/>
      <c r="E56" s="375"/>
      <c r="F56" s="375"/>
      <c r="G56" s="375"/>
      <c r="H56" s="376"/>
      <c r="I56" s="142"/>
    </row>
    <row r="57" spans="1:9" x14ac:dyDescent="0.25">
      <c r="A57" s="385" t="s">
        <v>77</v>
      </c>
      <c r="B57" s="386"/>
      <c r="C57" s="386"/>
      <c r="D57" s="386"/>
      <c r="E57" s="386"/>
      <c r="F57" s="386"/>
      <c r="G57" s="386"/>
      <c r="H57" s="386"/>
      <c r="I57" s="387"/>
    </row>
    <row r="58" spans="1:9" x14ac:dyDescent="0.25">
      <c r="A58" s="122" t="s">
        <v>78</v>
      </c>
      <c r="B58" s="383" t="s">
        <v>79</v>
      </c>
      <c r="C58" s="429"/>
      <c r="D58" s="384"/>
      <c r="E58" s="383" t="s">
        <v>80</v>
      </c>
      <c r="F58" s="384"/>
      <c r="G58" s="138" t="s">
        <v>81</v>
      </c>
      <c r="H58" s="138" t="s">
        <v>60</v>
      </c>
      <c r="I58" s="139" t="s">
        <v>61</v>
      </c>
    </row>
    <row r="59" spans="1:9" x14ac:dyDescent="0.25">
      <c r="A59" s="127">
        <v>1</v>
      </c>
      <c r="B59" s="388" t="s">
        <v>461</v>
      </c>
      <c r="C59" s="389"/>
      <c r="D59" s="390"/>
      <c r="E59" s="377">
        <v>1</v>
      </c>
      <c r="F59" s="378"/>
      <c r="G59" s="221">
        <v>35</v>
      </c>
      <c r="H59" s="140">
        <v>5</v>
      </c>
      <c r="I59" s="234">
        <f>H59*G59</f>
        <v>175</v>
      </c>
    </row>
    <row r="60" spans="1:9" x14ac:dyDescent="0.25">
      <c r="A60" s="141"/>
      <c r="B60" s="394"/>
      <c r="C60" s="395"/>
      <c r="D60" s="396"/>
      <c r="E60" s="411"/>
      <c r="F60" s="413"/>
      <c r="G60" s="128"/>
      <c r="H60" s="140"/>
      <c r="I60" s="234"/>
    </row>
    <row r="61" spans="1:9" x14ac:dyDescent="0.25">
      <c r="A61" s="379" t="s">
        <v>82</v>
      </c>
      <c r="B61" s="375"/>
      <c r="C61" s="375"/>
      <c r="D61" s="375"/>
      <c r="E61" s="375"/>
      <c r="F61" s="375"/>
      <c r="G61" s="375"/>
      <c r="H61" s="376"/>
      <c r="I61" s="142">
        <f>SUM(I59:I60)</f>
        <v>175</v>
      </c>
    </row>
    <row r="62" spans="1:9" x14ac:dyDescent="0.25">
      <c r="A62" s="495"/>
      <c r="B62" s="409"/>
      <c r="C62" s="409"/>
      <c r="D62" s="409"/>
      <c r="E62" s="409"/>
      <c r="F62" s="145"/>
      <c r="G62" s="146"/>
      <c r="H62" s="146"/>
      <c r="I62" s="147"/>
    </row>
    <row r="63" spans="1:9" x14ac:dyDescent="0.25">
      <c r="A63" s="423"/>
      <c r="B63" s="424"/>
      <c r="C63" s="424"/>
      <c r="D63" s="424"/>
      <c r="E63" s="424"/>
      <c r="F63" s="148"/>
      <c r="G63" s="425" t="s">
        <v>83</v>
      </c>
      <c r="H63" s="424"/>
      <c r="I63" s="149">
        <f>I61+I55+I48+I41+I32+I21</f>
        <v>1675</v>
      </c>
    </row>
    <row r="64" spans="1:9" x14ac:dyDescent="0.25">
      <c r="A64" s="423"/>
      <c r="B64" s="424"/>
      <c r="C64" s="424"/>
      <c r="D64" s="424"/>
      <c r="E64" s="424"/>
      <c r="F64" s="102"/>
      <c r="G64" s="150"/>
      <c r="H64" s="151"/>
      <c r="I64" s="152"/>
    </row>
    <row r="65" spans="1:9" ht="15.75" thickBot="1" x14ac:dyDescent="0.3">
      <c r="A65" s="423"/>
      <c r="B65" s="424"/>
      <c r="C65" s="424"/>
      <c r="D65" s="424"/>
      <c r="E65" s="424"/>
      <c r="F65" s="102"/>
      <c r="G65" s="373" t="s">
        <v>126</v>
      </c>
      <c r="H65" s="374"/>
      <c r="I65" s="161">
        <f>I63+I64</f>
        <v>1675</v>
      </c>
    </row>
    <row r="66" spans="1:9" ht="16.5" thickTop="1" thickBot="1" x14ac:dyDescent="0.3">
      <c r="A66" s="153"/>
      <c r="B66" s="154"/>
      <c r="C66" s="430"/>
      <c r="D66" s="431"/>
      <c r="E66" s="431"/>
      <c r="F66" s="431"/>
      <c r="G66" s="155"/>
      <c r="H66" s="155"/>
      <c r="I66" s="156"/>
    </row>
    <row r="68" spans="1:9" x14ac:dyDescent="0.25">
      <c r="A68" s="99"/>
      <c r="B68" s="99"/>
    </row>
  </sheetData>
  <mergeCells count="92">
    <mergeCell ref="C66:F66"/>
    <mergeCell ref="A63:B63"/>
    <mergeCell ref="C63:E63"/>
    <mergeCell ref="G63:H63"/>
    <mergeCell ref="A64:B64"/>
    <mergeCell ref="C64:E64"/>
    <mergeCell ref="A65:B65"/>
    <mergeCell ref="C65:E65"/>
    <mergeCell ref="G65:H65"/>
    <mergeCell ref="A62:E62"/>
    <mergeCell ref="B54:D54"/>
    <mergeCell ref="E54:F54"/>
    <mergeCell ref="B55:G55"/>
    <mergeCell ref="A56:H56"/>
    <mergeCell ref="A57:I57"/>
    <mergeCell ref="B58:D58"/>
    <mergeCell ref="E58:F58"/>
    <mergeCell ref="B59:D59"/>
    <mergeCell ref="E59:F59"/>
    <mergeCell ref="B60:D60"/>
    <mergeCell ref="E60:F60"/>
    <mergeCell ref="A61:H61"/>
    <mergeCell ref="B51:D51"/>
    <mergeCell ref="E51:F51"/>
    <mergeCell ref="B52:D52"/>
    <mergeCell ref="E52:F52"/>
    <mergeCell ref="B53:D53"/>
    <mergeCell ref="E53:F53"/>
    <mergeCell ref="B50:D50"/>
    <mergeCell ref="E50:F50"/>
    <mergeCell ref="B44:D44"/>
    <mergeCell ref="E44:F44"/>
    <mergeCell ref="B45:D45"/>
    <mergeCell ref="E45:F45"/>
    <mergeCell ref="B46:D46"/>
    <mergeCell ref="E46:F46"/>
    <mergeCell ref="B47:D47"/>
    <mergeCell ref="E47:F47"/>
    <mergeCell ref="B48:H48"/>
    <mergeCell ref="B49:D49"/>
    <mergeCell ref="E49:F49"/>
    <mergeCell ref="B43:D43"/>
    <mergeCell ref="E43:F43"/>
    <mergeCell ref="B37:D37"/>
    <mergeCell ref="E37:F37"/>
    <mergeCell ref="B38:D38"/>
    <mergeCell ref="E38:F38"/>
    <mergeCell ref="B39:D39"/>
    <mergeCell ref="E39:F39"/>
    <mergeCell ref="B40:D40"/>
    <mergeCell ref="E40:F40"/>
    <mergeCell ref="B41:H41"/>
    <mergeCell ref="B42:D42"/>
    <mergeCell ref="E42:F42"/>
    <mergeCell ref="B34:D34"/>
    <mergeCell ref="E34:F34"/>
    <mergeCell ref="B35:D35"/>
    <mergeCell ref="E35:F35"/>
    <mergeCell ref="B36:D36"/>
    <mergeCell ref="E36:F36"/>
    <mergeCell ref="A33:I33"/>
    <mergeCell ref="A22:I22"/>
    <mergeCell ref="B23:F23"/>
    <mergeCell ref="B24:F24"/>
    <mergeCell ref="B25:F25"/>
    <mergeCell ref="B26:F26"/>
    <mergeCell ref="B27:F27"/>
    <mergeCell ref="B28:F28"/>
    <mergeCell ref="B29:F29"/>
    <mergeCell ref="A30:H30"/>
    <mergeCell ref="A31:H31"/>
    <mergeCell ref="A32:H32"/>
    <mergeCell ref="A21:H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124</vt:i4>
      </vt:variant>
      <vt:variant>
        <vt:lpstr>Named Ranges</vt:lpstr>
      </vt:variant>
      <vt:variant>
        <vt:i4>41</vt:i4>
      </vt:variant>
    </vt:vector>
  </HeadingPairs>
  <TitlesOfParts>
    <vt:vector size="165" baseType="lpstr">
      <vt:lpstr>SUMMARY</vt:lpstr>
      <vt:lpstr>SCHED 1A-1_NM</vt:lpstr>
      <vt:lpstr>SCHED 1A-2_NM</vt:lpstr>
      <vt:lpstr>SCHED 1A-3_NM</vt:lpstr>
      <vt:lpstr>SCHED 1A-4_NM</vt:lpstr>
      <vt:lpstr>SCHED 1B-1_SB </vt:lpstr>
      <vt:lpstr>SCHED 1B-2_SB</vt:lpstr>
      <vt:lpstr>SCHED 1B-3_SB</vt:lpstr>
      <vt:lpstr>SCHED 1B-4_SB</vt:lpstr>
      <vt:lpstr>SCHED 2A-1_NM</vt:lpstr>
      <vt:lpstr>SCHED 2A-2_NM</vt:lpstr>
      <vt:lpstr>SCHED 2B-1_SB</vt:lpstr>
      <vt:lpstr>SCHED 2B-2_SB</vt:lpstr>
      <vt:lpstr>SCHEDULE 3A_NM</vt:lpstr>
      <vt:lpstr>SCHEDULE 3B_SB</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1A-1_NM'!Print_Area</vt:lpstr>
      <vt:lpstr>'SCHED 1A-2_NM'!Print_Area</vt:lpstr>
      <vt:lpstr>'SCHED 1A-3_NM'!Print_Area</vt:lpstr>
      <vt:lpstr>'SCHED 1A-4_NM'!Print_Area</vt:lpstr>
      <vt:lpstr>'SCHED 1B-1_SB '!Print_Area</vt:lpstr>
      <vt:lpstr>'SCHED 1B-2_SB'!Print_Area</vt:lpstr>
      <vt:lpstr>'SCHED 1B-3_SB'!Print_Area</vt:lpstr>
      <vt:lpstr>'SCHED 1B-4_SB'!Print_Area</vt:lpstr>
      <vt:lpstr>'SCHED 2A-1_NM'!Print_Area</vt:lpstr>
      <vt:lpstr>'SCHED 2A-2_NM'!Print_Area</vt:lpstr>
      <vt:lpstr>'SCHED 2B-1_SB'!Print_Area</vt:lpstr>
      <vt:lpstr>'SCHED 2B-2_SB'!Print_Area</vt:lpstr>
      <vt:lpstr>'SCHEDULE 3A_NM'!Print_Area</vt:lpstr>
      <vt:lpstr>'SCHEDULE 3B_SB'!Print_Area</vt:lpstr>
      <vt:lpstr>'SCHEDULE 4'!Print_Area</vt:lpstr>
      <vt:lpstr>SUMMARY!Print_Area</vt:lpstr>
      <vt:lpstr>'Walton Conyng (90)'!Print_Area</vt:lpstr>
      <vt:lpstr>'West End (58)'!Print_Area</vt:lpstr>
      <vt:lpstr>'WORK ORDERS  01 LAETITIA BAM CH'!Print_Area</vt:lpstr>
      <vt:lpstr>'SCHEDULE 3A_NM'!Print_Titles</vt:lpstr>
      <vt:lpstr>'SCHEDULE 3B_SB'!Print_Titles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Thabisa Notshe</cp:lastModifiedBy>
  <cp:lastPrinted>2023-10-23T10:14:23Z</cp:lastPrinted>
  <dcterms:created xsi:type="dcterms:W3CDTF">2016-07-22T12:25:06Z</dcterms:created>
  <dcterms:modified xsi:type="dcterms:W3CDTF">2024-12-10T14:53:48Z</dcterms:modified>
</cp:coreProperties>
</file>