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nnies.sithole\Dropbox\Work\Tenders\MFD\New MFD\2026\"/>
    </mc:Choice>
  </mc:AlternateContent>
  <xr:revisionPtr revIDLastSave="0" documentId="13_ncr:1_{9EB37D89-CDF2-44C4-B722-4D9ED1D6AD18}" xr6:coauthVersionLast="47" xr6:coauthVersionMax="47" xr10:uidLastSave="{00000000-0000-0000-0000-000000000000}"/>
  <bookViews>
    <workbookView xWindow="-28920" yWindow="-120" windowWidth="29040" windowHeight="15720" xr2:uid="{11C429BF-E23B-499E-901E-A98F5D03C47B}"/>
  </bookViews>
  <sheets>
    <sheet name="TABLE B" sheetId="1" r:id="rId1"/>
    <sheet name="TABLE C" sheetId="2" r:id="rId2"/>
    <sheet name="TABLE F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" i="2" l="1"/>
  <c r="C5" i="2" s="1"/>
  <c r="B4" i="3" s="1"/>
  <c r="F4" i="1"/>
  <c r="F6" i="1"/>
  <c r="F8" i="1"/>
  <c r="F10" i="1"/>
  <c r="F12" i="1"/>
  <c r="H12" i="1" s="1"/>
  <c r="J12" i="1" s="1"/>
  <c r="F14" i="1"/>
  <c r="F16" i="1"/>
  <c r="F17" i="1"/>
  <c r="H17" i="1" s="1"/>
  <c r="J17" i="1" s="1"/>
  <c r="H18" i="1"/>
  <c r="J18" i="1" s="1"/>
  <c r="H14" i="1" l="1"/>
  <c r="J14" i="1" s="1"/>
  <c r="H4" i="1"/>
  <c r="J4" i="1" s="1"/>
  <c r="H8" i="1"/>
  <c r="J8" i="1" s="1"/>
  <c r="J19" i="1" l="1"/>
  <c r="B3" i="3" s="1"/>
  <c r="B5" i="3" s="1"/>
  <c r="B6" i="3" s="1"/>
  <c r="B7" i="3" s="1"/>
</calcChain>
</file>

<file path=xl/sharedStrings.xml><?xml version="1.0" encoding="utf-8"?>
<sst xmlns="http://schemas.openxmlformats.org/spreadsheetml/2006/main" count="45" uniqueCount="40">
  <si>
    <r>
      <t>** The device must have the following options: High-capacity Feeder &amp; Stacking, Punching, Stapling, Folding, Booklet Making</t>
    </r>
    <r>
      <rPr>
        <sz val="12"/>
        <color theme="1"/>
        <rFont val="Arial"/>
        <family val="2"/>
      </rPr>
      <t xml:space="preserve">, </t>
    </r>
    <r>
      <rPr>
        <b/>
        <sz val="12"/>
        <color theme="1"/>
        <rFont val="Arial"/>
        <family val="2"/>
      </rPr>
      <t>and custom output tray selection</t>
    </r>
  </si>
  <si>
    <t>TOTAL TABLE B</t>
  </si>
  <si>
    <t>Wide format Pinter/Plotter</t>
  </si>
  <si>
    <t>F</t>
  </si>
  <si>
    <t>A4 Laser Printer Black</t>
  </si>
  <si>
    <t>E</t>
  </si>
  <si>
    <t>25 000 (color)</t>
  </si>
  <si>
    <t>(black)</t>
  </si>
  <si>
    <t>20 000</t>
  </si>
  <si>
    <t>Production Printer Color</t>
  </si>
  <si>
    <t>D**</t>
  </si>
  <si>
    <t>Production Printer Mono</t>
  </si>
  <si>
    <t>C**</t>
  </si>
  <si>
    <t>(color)</t>
  </si>
  <si>
    <r>
      <t>Medium Volume Color Multifunction Printer</t>
    </r>
    <r>
      <rPr>
        <sz val="10"/>
        <color rgb="FF000000"/>
        <rFont val="Arial"/>
        <family val="2"/>
      </rPr>
      <t xml:space="preserve"> </t>
    </r>
  </si>
  <si>
    <t>B</t>
  </si>
  <si>
    <t>Low Volume Color Multifunction Printer</t>
  </si>
  <si>
    <t>A</t>
  </si>
  <si>
    <t>Total = Sub Total MULTIPLY BY Quantity</t>
  </si>
  <si>
    <t>Quantity</t>
  </si>
  <si>
    <r>
      <t>Sub Total</t>
    </r>
    <r>
      <rPr>
        <b/>
        <sz val="10"/>
        <color rgb="FF000000"/>
        <rFont val="Arial"/>
        <family val="2"/>
      </rPr>
      <t xml:space="preserve"> = COPY CLICKS + Monthly Rental</t>
    </r>
  </si>
  <si>
    <t>Monthly Rental</t>
  </si>
  <si>
    <r>
      <t>COPY CLICKS</t>
    </r>
    <r>
      <rPr>
        <b/>
        <sz val="10"/>
        <color rgb="FF000000"/>
        <rFont val="Arial"/>
        <family val="2"/>
      </rPr>
      <t xml:space="preserve"> = Monthly Copies MULTIPLY BY Cost per Copy</t>
    </r>
  </si>
  <si>
    <t>Cost Per Copy</t>
  </si>
  <si>
    <t>Brand and model of the proposed DEVICE</t>
  </si>
  <si>
    <t>Monthly Copies</t>
  </si>
  <si>
    <t>Device Type</t>
  </si>
  <si>
    <t>Device</t>
  </si>
  <si>
    <t>PRICING MUST EXCLUDE VAT</t>
  </si>
  <si>
    <r>
      <t xml:space="preserve">TABLE B: PRICING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 xml:space="preserve">Device specifications on </t>
    </r>
    <r>
      <rPr>
        <b/>
        <sz val="10"/>
        <color rgb="FF000000"/>
        <rFont val="Arial"/>
        <family val="2"/>
      </rPr>
      <t>Table A</t>
    </r>
    <r>
      <rPr>
        <sz val="10"/>
        <color rgb="FF000000"/>
        <rFont val="Arial"/>
        <family val="2"/>
      </rPr>
      <t>)</t>
    </r>
  </si>
  <si>
    <t>TABLE C: PRINT MANAGEMENT SOFTWARE</t>
  </si>
  <si>
    <t>Proposed print management software (Product Name)</t>
  </si>
  <si>
    <t>One-year license fee for 1000 users/150 devices</t>
  </si>
  <si>
    <t>TOTAL</t>
  </si>
  <si>
    <t>TOTAL TABLE C</t>
  </si>
  <si>
    <t>TABLE F: PRICING TOTALS FOR THREE-YEAR CONTRACT</t>
  </si>
  <si>
    <t>VAT</t>
  </si>
  <si>
    <t>TOTAL VAT INCL</t>
  </si>
  <si>
    <t>TOTAL TABLE B FOR 36 MONTHS</t>
  </si>
  <si>
    <t>TOTAL TABLE C FOR 3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</si>
</sst>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u/>
      <sz val="10"/>
      <color rgb="FF000000"/>
      <name val="Arial"/>
      <family val="2"/>
    </font>
    <font>
      <i/>
      <sz val="10"/>
      <color rgb="FF000000"/>
      <name val="Arial"/>
      <family val="2"/>
    </font>
    <font>
      <b/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595959"/>
        <bgColor indexed="64"/>
      </patternFill>
    </fill>
    <fill>
      <patternFill patternType="solid">
        <fgColor theme="5" tint="0.39997558519241921"/>
        <bgColor indexed="64"/>
      </patternFill>
    </fill>
  </fills>
  <borders count="25">
    <border>
      <left/>
      <right/>
      <top/>
      <bottom/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indexed="64"/>
      </right>
      <top style="medium">
        <color rgb="FFBFBFBF"/>
      </top>
      <bottom style="medium">
        <color rgb="FFBFBFBF"/>
      </bottom>
      <diagonal/>
    </border>
    <border>
      <left/>
      <right style="medium">
        <color indexed="64"/>
      </right>
      <top/>
      <bottom style="medium">
        <color rgb="FFBFBFBF"/>
      </bottom>
      <diagonal/>
    </border>
    <border>
      <left style="medium">
        <color rgb="FFBFBFBF"/>
      </left>
      <right style="medium">
        <color indexed="64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rgb="FFBFBFBF"/>
      </right>
      <top/>
      <bottom style="medium">
        <color rgb="FFBFBFBF"/>
      </bottom>
      <diagonal/>
    </border>
    <border>
      <left style="medium">
        <color indexed="64"/>
      </left>
      <right style="medium">
        <color indexed="64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indexed="64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/>
      <diagonal/>
    </border>
    <border>
      <left style="medium">
        <color indexed="64"/>
      </left>
      <right style="medium">
        <color rgb="FFBFBFBF"/>
      </right>
      <top style="medium">
        <color rgb="FFBFBFBF"/>
      </top>
      <bottom/>
      <diagonal/>
    </border>
    <border>
      <left style="medium">
        <color rgb="FFBFBFBF"/>
      </left>
      <right style="medium">
        <color indexed="64"/>
      </right>
      <top style="medium">
        <color rgb="FFBFBFBF"/>
      </top>
      <bottom/>
      <diagonal/>
    </border>
    <border>
      <left/>
      <right style="medium">
        <color rgb="FFBFBFBF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BFBFBF"/>
      </top>
      <bottom/>
      <diagonal/>
    </border>
    <border>
      <left/>
      <right/>
      <top/>
      <bottom style="medium">
        <color rgb="FFBFBFBF"/>
      </bottom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/>
      <top style="medium">
        <color rgb="FFBFBFBF"/>
      </top>
      <bottom/>
      <diagonal/>
    </border>
    <border>
      <left style="medium">
        <color rgb="FFBFBFBF"/>
      </left>
      <right/>
      <top style="medium">
        <color rgb="FFBFBFBF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vertical="center" wrapText="1"/>
    </xf>
    <xf numFmtId="0" fontId="6" fillId="4" borderId="18" xfId="0" applyFont="1" applyFill="1" applyBorder="1" applyAlignment="1">
      <alignment vertical="center" wrapText="1"/>
    </xf>
    <xf numFmtId="3" fontId="4" fillId="0" borderId="4" xfId="0" applyNumberFormat="1" applyFont="1" applyBorder="1" applyAlignment="1">
      <alignment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3" fontId="6" fillId="4" borderId="18" xfId="0" applyNumberFormat="1" applyFont="1" applyFill="1" applyBorder="1" applyAlignment="1">
      <alignment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vertical="center" wrapText="1"/>
    </xf>
    <xf numFmtId="0" fontId="10" fillId="5" borderId="16" xfId="0" applyFont="1" applyFill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12" fillId="0" borderId="8" xfId="0" applyFont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0" fontId="10" fillId="2" borderId="15" xfId="0" applyFont="1" applyFill="1" applyBorder="1" applyAlignment="1">
      <alignment vertical="center" wrapText="1"/>
    </xf>
    <xf numFmtId="0" fontId="12" fillId="0" borderId="15" xfId="0" applyFont="1" applyBorder="1" applyAlignment="1">
      <alignment vertical="center" wrapText="1"/>
    </xf>
    <xf numFmtId="0" fontId="4" fillId="6" borderId="4" xfId="0" applyFont="1" applyFill="1" applyBorder="1" applyAlignment="1" applyProtection="1">
      <alignment vertical="center" wrapText="1"/>
      <protection locked="0"/>
    </xf>
    <xf numFmtId="0" fontId="12" fillId="6" borderId="7" xfId="0" applyFont="1" applyFill="1" applyBorder="1" applyAlignment="1" applyProtection="1">
      <alignment vertical="center" wrapText="1"/>
      <protection locked="0"/>
    </xf>
    <xf numFmtId="2" fontId="11" fillId="6" borderId="4" xfId="0" applyNumberFormat="1" applyFont="1" applyFill="1" applyBorder="1" applyAlignment="1" applyProtection="1">
      <alignment vertical="center" wrapText="1"/>
      <protection locked="0"/>
    </xf>
    <xf numFmtId="164" fontId="10" fillId="2" borderId="15" xfId="0" applyNumberFormat="1" applyFont="1" applyFill="1" applyBorder="1" applyAlignment="1">
      <alignment vertical="center" wrapText="1"/>
    </xf>
    <xf numFmtId="164" fontId="12" fillId="0" borderId="15" xfId="0" applyNumberFormat="1" applyFont="1" applyBorder="1" applyAlignment="1">
      <alignment vertical="center" wrapText="1"/>
    </xf>
    <xf numFmtId="164" fontId="12" fillId="0" borderId="11" xfId="0" applyNumberFormat="1" applyFont="1" applyBorder="1" applyAlignment="1">
      <alignment vertical="center" wrapText="1"/>
    </xf>
    <xf numFmtId="164" fontId="10" fillId="2" borderId="8" xfId="0" applyNumberFormat="1" applyFont="1" applyFill="1" applyBorder="1" applyAlignment="1">
      <alignment vertical="center" wrapText="1"/>
    </xf>
    <xf numFmtId="164" fontId="12" fillId="0" borderId="8" xfId="0" applyNumberFormat="1" applyFont="1" applyBorder="1" applyAlignment="1">
      <alignment vertical="center" wrapText="1"/>
    </xf>
    <xf numFmtId="164" fontId="3" fillId="2" borderId="4" xfId="0" applyNumberFormat="1" applyFont="1" applyFill="1" applyBorder="1" applyAlignment="1">
      <alignment vertical="center" wrapText="1"/>
    </xf>
    <xf numFmtId="164" fontId="6" fillId="3" borderId="4" xfId="0" applyNumberFormat="1" applyFont="1" applyFill="1" applyBorder="1" applyAlignment="1">
      <alignment vertical="center" wrapText="1"/>
    </xf>
    <xf numFmtId="164" fontId="4" fillId="0" borderId="4" xfId="0" applyNumberFormat="1" applyFont="1" applyBorder="1" applyAlignment="1">
      <alignment vertical="center" wrapText="1"/>
    </xf>
    <xf numFmtId="164" fontId="6" fillId="6" borderId="6" xfId="0" applyNumberFormat="1" applyFont="1" applyFill="1" applyBorder="1" applyAlignment="1" applyProtection="1">
      <alignment vertical="center" wrapText="1"/>
      <protection locked="0"/>
    </xf>
    <xf numFmtId="164" fontId="4" fillId="6" borderId="6" xfId="0" applyNumberFormat="1" applyFont="1" applyFill="1" applyBorder="1" applyAlignment="1" applyProtection="1">
      <alignment vertical="center" wrapText="1"/>
      <protection locked="0"/>
    </xf>
    <xf numFmtId="164" fontId="6" fillId="4" borderId="4" xfId="0" applyNumberFormat="1" applyFont="1" applyFill="1" applyBorder="1" applyAlignment="1">
      <alignment vertical="center" wrapText="1"/>
    </xf>
    <xf numFmtId="164" fontId="4" fillId="6" borderId="6" xfId="0" applyNumberFormat="1" applyFont="1" applyFill="1" applyBorder="1" applyAlignment="1">
      <alignment vertical="center" wrapText="1"/>
    </xf>
    <xf numFmtId="164" fontId="11" fillId="0" borderId="4" xfId="0" applyNumberFormat="1" applyFont="1" applyBorder="1" applyAlignment="1">
      <alignment vertical="center" wrapText="1"/>
    </xf>
    <xf numFmtId="164" fontId="7" fillId="2" borderId="4" xfId="0" applyNumberFormat="1" applyFont="1" applyFill="1" applyBorder="1" applyAlignment="1">
      <alignment vertical="center" wrapText="1"/>
    </xf>
    <xf numFmtId="0" fontId="3" fillId="5" borderId="24" xfId="0" applyFont="1" applyFill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4" fillId="6" borderId="15" xfId="0" applyFont="1" applyFill="1" applyBorder="1" applyAlignment="1" applyProtection="1">
      <alignment vertical="center" wrapText="1"/>
      <protection locked="0"/>
    </xf>
    <xf numFmtId="0" fontId="4" fillId="6" borderId="11" xfId="0" applyFont="1" applyFill="1" applyBorder="1" applyAlignment="1" applyProtection="1">
      <alignment vertical="center" wrapText="1"/>
      <protection locked="0"/>
    </xf>
    <xf numFmtId="0" fontId="4" fillId="6" borderId="8" xfId="0" applyFont="1" applyFill="1" applyBorder="1" applyAlignment="1" applyProtection="1">
      <alignment vertical="center" wrapText="1"/>
      <protection locked="0"/>
    </xf>
    <xf numFmtId="164" fontId="6" fillId="6" borderId="17" xfId="0" applyNumberFormat="1" applyFont="1" applyFill="1" applyBorder="1" applyAlignment="1" applyProtection="1">
      <alignment vertical="center" wrapText="1"/>
      <protection locked="0"/>
    </xf>
    <xf numFmtId="164" fontId="6" fillId="6" borderId="7" xfId="0" applyNumberFormat="1" applyFont="1" applyFill="1" applyBorder="1" applyAlignment="1" applyProtection="1">
      <alignment vertical="center" wrapText="1"/>
      <protection locked="0"/>
    </xf>
    <xf numFmtId="164" fontId="6" fillId="4" borderId="16" xfId="0" applyNumberFormat="1" applyFont="1" applyFill="1" applyBorder="1" applyAlignment="1">
      <alignment vertical="center" wrapText="1"/>
    </xf>
    <xf numFmtId="164" fontId="6" fillId="4" borderId="9" xfId="0" applyNumberFormat="1" applyFont="1" applyFill="1" applyBorder="1" applyAlignment="1">
      <alignment vertical="center" wrapText="1"/>
    </xf>
    <xf numFmtId="164" fontId="6" fillId="6" borderId="13" xfId="0" applyNumberFormat="1" applyFont="1" applyFill="1" applyBorder="1" applyAlignment="1" applyProtection="1">
      <alignment vertical="center" wrapText="1"/>
      <protection locked="0"/>
    </xf>
    <xf numFmtId="164" fontId="6" fillId="4" borderId="12" xfId="0" applyNumberFormat="1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164" fontId="6" fillId="4" borderId="15" xfId="0" applyNumberFormat="1" applyFont="1" applyFill="1" applyBorder="1" applyAlignment="1">
      <alignment vertical="center" wrapText="1"/>
    </xf>
    <xf numFmtId="164" fontId="6" fillId="4" borderId="11" xfId="0" applyNumberFormat="1" applyFont="1" applyFill="1" applyBorder="1" applyAlignment="1">
      <alignment vertical="center" wrapText="1"/>
    </xf>
    <xf numFmtId="164" fontId="6" fillId="4" borderId="8" xfId="0" applyNumberFormat="1" applyFont="1" applyFill="1" applyBorder="1" applyAlignment="1">
      <alignment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64" fontId="4" fillId="6" borderId="17" xfId="0" applyNumberFormat="1" applyFont="1" applyFill="1" applyBorder="1" applyAlignment="1" applyProtection="1">
      <alignment vertical="center" wrapText="1"/>
      <protection locked="0"/>
    </xf>
    <xf numFmtId="164" fontId="4" fillId="6" borderId="7" xfId="0" applyNumberFormat="1" applyFont="1" applyFill="1" applyBorder="1" applyAlignment="1" applyProtection="1">
      <alignment vertical="center" wrapText="1"/>
      <protection locked="0"/>
    </xf>
    <xf numFmtId="164" fontId="4" fillId="0" borderId="16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4" fillId="0" borderId="15" xfId="0" applyNumberFormat="1" applyFont="1" applyBorder="1" applyAlignment="1">
      <alignment vertical="center" wrapText="1"/>
    </xf>
    <xf numFmtId="164" fontId="4" fillId="0" borderId="8" xfId="0" applyNumberFormat="1" applyFont="1" applyBorder="1" applyAlignment="1">
      <alignment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10" fillId="5" borderId="24" xfId="0" applyFont="1" applyFill="1" applyBorder="1" applyAlignment="1">
      <alignment horizontal="center" vertical="center" wrapText="1"/>
    </xf>
    <xf numFmtId="0" fontId="10" fillId="5" borderId="23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0" xfId="0" applyFont="1" applyFill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F3655-467A-44D3-9153-E68D453C19B8}">
  <sheetPr>
    <pageSetUpPr fitToPage="1"/>
  </sheetPr>
  <dimension ref="A1:J20"/>
  <sheetViews>
    <sheetView tabSelected="1" workbookViewId="0">
      <selection activeCell="D4" sqref="D4:D7"/>
    </sheetView>
  </sheetViews>
  <sheetFormatPr defaultRowHeight="15" x14ac:dyDescent="0.25"/>
  <cols>
    <col min="2" max="2" width="21.85546875" customWidth="1"/>
    <col min="3" max="3" width="14.28515625" customWidth="1"/>
    <col min="4" max="4" width="31" customWidth="1"/>
    <col min="5" max="5" width="9.7109375" customWidth="1"/>
    <col min="6" max="6" width="21" customWidth="1"/>
    <col min="7" max="7" width="10.5703125" customWidth="1"/>
    <col min="8" max="8" width="20.85546875" customWidth="1"/>
    <col min="10" max="10" width="31.140625" customWidth="1"/>
  </cols>
  <sheetData>
    <row r="1" spans="1:10" x14ac:dyDescent="0.25">
      <c r="A1" s="47" t="s">
        <v>29</v>
      </c>
      <c r="B1" s="48"/>
      <c r="C1" s="48"/>
      <c r="D1" s="48"/>
      <c r="E1" s="48"/>
      <c r="F1" s="48"/>
      <c r="G1" s="48"/>
      <c r="H1" s="48"/>
      <c r="I1" s="48"/>
      <c r="J1" s="49"/>
    </row>
    <row r="2" spans="1:10" ht="15.75" thickBot="1" x14ac:dyDescent="0.3">
      <c r="A2" s="50" t="s">
        <v>28</v>
      </c>
      <c r="B2" s="51"/>
      <c r="C2" s="51"/>
      <c r="D2" s="51"/>
      <c r="E2" s="51"/>
      <c r="F2" s="51"/>
      <c r="G2" s="51"/>
      <c r="H2" s="51"/>
      <c r="I2" s="51"/>
      <c r="J2" s="52"/>
    </row>
    <row r="3" spans="1:10" ht="51.75" thickBot="1" x14ac:dyDescent="0.3">
      <c r="A3" s="19" t="s">
        <v>27</v>
      </c>
      <c r="B3" s="17" t="s">
        <v>26</v>
      </c>
      <c r="C3" s="15" t="s">
        <v>25</v>
      </c>
      <c r="D3" s="15" t="s">
        <v>24</v>
      </c>
      <c r="E3" s="17" t="s">
        <v>23</v>
      </c>
      <c r="F3" s="18" t="s">
        <v>22</v>
      </c>
      <c r="G3" s="17" t="s">
        <v>21</v>
      </c>
      <c r="H3" s="16" t="s">
        <v>20</v>
      </c>
      <c r="I3" s="15" t="s">
        <v>19</v>
      </c>
      <c r="J3" s="15" t="s">
        <v>18</v>
      </c>
    </row>
    <row r="4" spans="1:10" ht="39" customHeight="1" x14ac:dyDescent="0.25">
      <c r="A4" s="53" t="s">
        <v>17</v>
      </c>
      <c r="B4" s="56" t="s">
        <v>16</v>
      </c>
      <c r="C4" s="10">
        <v>200</v>
      </c>
      <c r="D4" s="59"/>
      <c r="E4" s="62">
        <v>0</v>
      </c>
      <c r="F4" s="64">
        <f>E4*200</f>
        <v>0</v>
      </c>
      <c r="G4" s="62">
        <v>0</v>
      </c>
      <c r="H4" s="64">
        <f>F4+F6+G4</f>
        <v>0</v>
      </c>
      <c r="I4" s="68">
        <v>90</v>
      </c>
      <c r="J4" s="71">
        <f>H4*I4</f>
        <v>0</v>
      </c>
    </row>
    <row r="5" spans="1:10" ht="15.75" thickBot="1" x14ac:dyDescent="0.3">
      <c r="A5" s="54"/>
      <c r="B5" s="57"/>
      <c r="C5" s="9" t="s">
        <v>7</v>
      </c>
      <c r="D5" s="60"/>
      <c r="E5" s="63"/>
      <c r="F5" s="65"/>
      <c r="G5" s="66"/>
      <c r="H5" s="67"/>
      <c r="I5" s="69"/>
      <c r="J5" s="72"/>
    </row>
    <row r="6" spans="1:10" x14ac:dyDescent="0.25">
      <c r="A6" s="54"/>
      <c r="B6" s="57"/>
      <c r="C6" s="10">
        <v>400</v>
      </c>
      <c r="D6" s="60"/>
      <c r="E6" s="62">
        <v>0</v>
      </c>
      <c r="F6" s="64">
        <f>E6*400</f>
        <v>0</v>
      </c>
      <c r="G6" s="66"/>
      <c r="H6" s="67"/>
      <c r="I6" s="69"/>
      <c r="J6" s="72"/>
    </row>
    <row r="7" spans="1:10" ht="15.75" thickBot="1" x14ac:dyDescent="0.3">
      <c r="A7" s="55"/>
      <c r="B7" s="58"/>
      <c r="C7" s="9" t="s">
        <v>13</v>
      </c>
      <c r="D7" s="61"/>
      <c r="E7" s="63"/>
      <c r="F7" s="65"/>
      <c r="G7" s="63"/>
      <c r="H7" s="65"/>
      <c r="I7" s="70"/>
      <c r="J7" s="73"/>
    </row>
    <row r="8" spans="1:10" ht="39" customHeight="1" x14ac:dyDescent="0.25">
      <c r="A8" s="53" t="s">
        <v>15</v>
      </c>
      <c r="B8" s="56" t="s">
        <v>14</v>
      </c>
      <c r="C8" s="14">
        <v>1000</v>
      </c>
      <c r="D8" s="59"/>
      <c r="E8" s="62">
        <v>0</v>
      </c>
      <c r="F8" s="64">
        <f>E8*1000</f>
        <v>0</v>
      </c>
      <c r="G8" s="62">
        <v>0</v>
      </c>
      <c r="H8" s="64">
        <f>F8+F10+G8</f>
        <v>0</v>
      </c>
      <c r="I8" s="68">
        <v>60</v>
      </c>
      <c r="J8" s="71">
        <f>I8*H8</f>
        <v>0</v>
      </c>
    </row>
    <row r="9" spans="1:10" ht="15.75" thickBot="1" x14ac:dyDescent="0.3">
      <c r="A9" s="54"/>
      <c r="B9" s="57"/>
      <c r="C9" s="9" t="s">
        <v>7</v>
      </c>
      <c r="D9" s="60"/>
      <c r="E9" s="63"/>
      <c r="F9" s="65"/>
      <c r="G9" s="66"/>
      <c r="H9" s="67"/>
      <c r="I9" s="69"/>
      <c r="J9" s="72"/>
    </row>
    <row r="10" spans="1:10" x14ac:dyDescent="0.25">
      <c r="A10" s="54"/>
      <c r="B10" s="57"/>
      <c r="C10" s="14">
        <v>2000</v>
      </c>
      <c r="D10" s="60"/>
      <c r="E10" s="62">
        <v>0</v>
      </c>
      <c r="F10" s="64">
        <f>E10*2000</f>
        <v>0</v>
      </c>
      <c r="G10" s="66"/>
      <c r="H10" s="67"/>
      <c r="I10" s="69"/>
      <c r="J10" s="72"/>
    </row>
    <row r="11" spans="1:10" ht="15.75" thickBot="1" x14ac:dyDescent="0.3">
      <c r="A11" s="55"/>
      <c r="B11" s="58"/>
      <c r="C11" s="9" t="s">
        <v>13</v>
      </c>
      <c r="D11" s="61"/>
      <c r="E11" s="63"/>
      <c r="F11" s="65"/>
      <c r="G11" s="63"/>
      <c r="H11" s="65"/>
      <c r="I11" s="70"/>
      <c r="J11" s="73"/>
    </row>
    <row r="12" spans="1:10" ht="22.5" customHeight="1" x14ac:dyDescent="0.25">
      <c r="A12" s="74" t="s">
        <v>12</v>
      </c>
      <c r="B12" s="76" t="s">
        <v>11</v>
      </c>
      <c r="C12" s="13"/>
      <c r="D12" s="59"/>
      <c r="E12" s="78">
        <v>0</v>
      </c>
      <c r="F12" s="80">
        <f>E12*20000</f>
        <v>0</v>
      </c>
      <c r="G12" s="78">
        <v>0</v>
      </c>
      <c r="H12" s="80">
        <f>F12+G12</f>
        <v>0</v>
      </c>
      <c r="I12" s="12"/>
      <c r="J12" s="88">
        <f>I13*H12</f>
        <v>0</v>
      </c>
    </row>
    <row r="13" spans="1:10" ht="15.75" thickBot="1" x14ac:dyDescent="0.3">
      <c r="A13" s="75"/>
      <c r="B13" s="77"/>
      <c r="C13" s="11">
        <v>20000</v>
      </c>
      <c r="D13" s="61"/>
      <c r="E13" s="79"/>
      <c r="F13" s="81"/>
      <c r="G13" s="79"/>
      <c r="H13" s="81"/>
      <c r="I13" s="2">
        <v>2</v>
      </c>
      <c r="J13" s="89"/>
    </row>
    <row r="14" spans="1:10" x14ac:dyDescent="0.25">
      <c r="A14" s="53" t="s">
        <v>10</v>
      </c>
      <c r="B14" s="90" t="s">
        <v>9</v>
      </c>
      <c r="C14" s="10" t="s">
        <v>8</v>
      </c>
      <c r="D14" s="59"/>
      <c r="E14" s="62">
        <v>0</v>
      </c>
      <c r="F14" s="64">
        <f>E14*20000</f>
        <v>0</v>
      </c>
      <c r="G14" s="62">
        <v>0</v>
      </c>
      <c r="H14" s="64">
        <f>F14+F16+G14</f>
        <v>0</v>
      </c>
      <c r="I14" s="68">
        <v>2</v>
      </c>
      <c r="J14" s="71">
        <f>I14*H14</f>
        <v>0</v>
      </c>
    </row>
    <row r="15" spans="1:10" ht="15.75" thickBot="1" x14ac:dyDescent="0.3">
      <c r="A15" s="54"/>
      <c r="B15" s="91"/>
      <c r="C15" s="9" t="s">
        <v>7</v>
      </c>
      <c r="D15" s="60"/>
      <c r="E15" s="63"/>
      <c r="F15" s="65"/>
      <c r="G15" s="66"/>
      <c r="H15" s="67"/>
      <c r="I15" s="69"/>
      <c r="J15" s="72"/>
    </row>
    <row r="16" spans="1:10" ht="15.75" thickBot="1" x14ac:dyDescent="0.3">
      <c r="A16" s="55"/>
      <c r="B16" s="92"/>
      <c r="C16" s="9" t="s">
        <v>6</v>
      </c>
      <c r="D16" s="61"/>
      <c r="E16" s="41">
        <v>0</v>
      </c>
      <c r="F16" s="43">
        <f>E16*25000</f>
        <v>0</v>
      </c>
      <c r="G16" s="63"/>
      <c r="H16" s="65"/>
      <c r="I16" s="70"/>
      <c r="J16" s="73"/>
    </row>
    <row r="17" spans="1:10" ht="15.75" thickBot="1" x14ac:dyDescent="0.3">
      <c r="A17" s="8" t="s">
        <v>5</v>
      </c>
      <c r="B17" s="7" t="s">
        <v>4</v>
      </c>
      <c r="C17" s="5">
        <v>100</v>
      </c>
      <c r="D17" s="30"/>
      <c r="E17" s="41">
        <v>0</v>
      </c>
      <c r="F17" s="39">
        <f>E17*100</f>
        <v>0</v>
      </c>
      <c r="G17" s="41">
        <v>0</v>
      </c>
      <c r="H17" s="39">
        <f>F17+G17</f>
        <v>0</v>
      </c>
      <c r="I17" s="6">
        <v>10</v>
      </c>
      <c r="J17" s="39">
        <f>I17*H17</f>
        <v>0</v>
      </c>
    </row>
    <row r="18" spans="1:10" ht="26.25" thickBot="1" x14ac:dyDescent="0.3">
      <c r="A18" s="4" t="s">
        <v>3</v>
      </c>
      <c r="B18" s="3" t="s">
        <v>2</v>
      </c>
      <c r="C18" s="1">
        <v>0</v>
      </c>
      <c r="D18" s="30"/>
      <c r="E18" s="44">
        <v>0</v>
      </c>
      <c r="F18" s="40">
        <v>0</v>
      </c>
      <c r="G18" s="42">
        <v>0</v>
      </c>
      <c r="H18" s="40">
        <f>G18+F18</f>
        <v>0</v>
      </c>
      <c r="I18" s="2">
        <v>2</v>
      </c>
      <c r="J18" s="40">
        <f>I18*H18</f>
        <v>0</v>
      </c>
    </row>
    <row r="19" spans="1:10" ht="15.75" thickBot="1" x14ac:dyDescent="0.3">
      <c r="A19" s="82" t="s">
        <v>1</v>
      </c>
      <c r="B19" s="83"/>
      <c r="C19" s="83"/>
      <c r="D19" s="83"/>
      <c r="E19" s="83"/>
      <c r="F19" s="83"/>
      <c r="G19" s="83"/>
      <c r="H19" s="83"/>
      <c r="I19" s="84"/>
      <c r="J19" s="38">
        <f>SUM(J4:J18)</f>
        <v>0</v>
      </c>
    </row>
    <row r="20" spans="1:10" ht="31.5" customHeight="1" thickBot="1" x14ac:dyDescent="0.3">
      <c r="A20" s="85" t="s">
        <v>0</v>
      </c>
      <c r="B20" s="86"/>
      <c r="C20" s="86"/>
      <c r="D20" s="86"/>
      <c r="E20" s="86"/>
      <c r="F20" s="86"/>
      <c r="G20" s="86"/>
      <c r="H20" s="86"/>
      <c r="I20" s="86"/>
      <c r="J20" s="87"/>
    </row>
  </sheetData>
  <sheetProtection algorithmName="SHA-512" hashValue="GWQqZc3b7OfKPiJoyjClmNP3xiKxgaLFqvu11fO+5egq9jrZSwW3tHo+ql7oPaSotru1iGBPaa8AT2lplpvQ7g==" saltValue="nXi4wCFI0q9Cl0WjeJ1Qhw==" spinCount="100000" sheet="1" objects="1" scenarios="1" selectLockedCells="1"/>
  <mergeCells count="43">
    <mergeCell ref="A19:I19"/>
    <mergeCell ref="A20:J20"/>
    <mergeCell ref="H12:H13"/>
    <mergeCell ref="J12:J13"/>
    <mergeCell ref="A14:A16"/>
    <mergeCell ref="B14:B16"/>
    <mergeCell ref="D14:D16"/>
    <mergeCell ref="E14:E15"/>
    <mergeCell ref="F14:F15"/>
    <mergeCell ref="G14:G16"/>
    <mergeCell ref="H14:H16"/>
    <mergeCell ref="I14:I16"/>
    <mergeCell ref="I8:I11"/>
    <mergeCell ref="J8:J11"/>
    <mergeCell ref="J14:J16"/>
    <mergeCell ref="G8:G11"/>
    <mergeCell ref="H8:H11"/>
    <mergeCell ref="A12:A13"/>
    <mergeCell ref="B12:B13"/>
    <mergeCell ref="D12:D13"/>
    <mergeCell ref="E12:E13"/>
    <mergeCell ref="F12:F13"/>
    <mergeCell ref="G12:G13"/>
    <mergeCell ref="E10:E11"/>
    <mergeCell ref="F10:F11"/>
    <mergeCell ref="A8:A11"/>
    <mergeCell ref="B8:B11"/>
    <mergeCell ref="D8:D11"/>
    <mergeCell ref="E8:E9"/>
    <mergeCell ref="F8:F9"/>
    <mergeCell ref="A1:J1"/>
    <mergeCell ref="A2:J2"/>
    <mergeCell ref="A4:A7"/>
    <mergeCell ref="B4:B7"/>
    <mergeCell ref="D4:D7"/>
    <mergeCell ref="E4:E5"/>
    <mergeCell ref="F4:F5"/>
    <mergeCell ref="G4:G7"/>
    <mergeCell ref="H4:H7"/>
    <mergeCell ref="I4:I7"/>
    <mergeCell ref="J4:J7"/>
    <mergeCell ref="E6:E7"/>
    <mergeCell ref="F6:F7"/>
  </mergeCells>
  <pageMargins left="0.25" right="0.25" top="0.75" bottom="0.75" header="0.3" footer="0.3"/>
  <pageSetup paperSize="9" scale="81" fitToHeight="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BEBDE-4F9F-4EEC-920C-5507649F003A}">
  <dimension ref="A1:C5"/>
  <sheetViews>
    <sheetView workbookViewId="0">
      <selection activeCell="A4" sqref="A4"/>
    </sheetView>
  </sheetViews>
  <sheetFormatPr defaultRowHeight="15" x14ac:dyDescent="0.25"/>
  <cols>
    <col min="1" max="1" width="55.28515625" customWidth="1"/>
    <col min="2" max="2" width="58" customWidth="1"/>
    <col min="3" max="3" width="51" customWidth="1"/>
  </cols>
  <sheetData>
    <row r="1" spans="1:3" x14ac:dyDescent="0.25">
      <c r="A1" s="93" t="s">
        <v>30</v>
      </c>
      <c r="B1" s="94"/>
      <c r="C1" s="95"/>
    </row>
    <row r="2" spans="1:3" ht="15.75" thickBot="1" x14ac:dyDescent="0.3">
      <c r="A2" s="96" t="s">
        <v>28</v>
      </c>
      <c r="B2" s="97"/>
      <c r="C2" s="98"/>
    </row>
    <row r="3" spans="1:3" ht="18" customHeight="1" thickBot="1" x14ac:dyDescent="0.3">
      <c r="A3" s="23" t="s">
        <v>31</v>
      </c>
      <c r="B3" s="24" t="s">
        <v>32</v>
      </c>
      <c r="C3" s="21" t="s">
        <v>33</v>
      </c>
    </row>
    <row r="4" spans="1:3" ht="15.75" thickBot="1" x14ac:dyDescent="0.3">
      <c r="A4" s="31"/>
      <c r="B4" s="32">
        <v>0</v>
      </c>
      <c r="C4" s="45">
        <f>B4</f>
        <v>0</v>
      </c>
    </row>
    <row r="5" spans="1:3" ht="15.75" thickBot="1" x14ac:dyDescent="0.3">
      <c r="A5" s="99" t="s">
        <v>34</v>
      </c>
      <c r="B5" s="100"/>
      <c r="C5" s="46">
        <f>C4</f>
        <v>0</v>
      </c>
    </row>
  </sheetData>
  <sheetProtection algorithmName="SHA-512" hashValue="oRktQb3jDt6VVHdpVAfgZnB1/v/62nOQsqj9CiGgY3foQTsygvXeae4atz562dfRW1Sfrh6RRVcKtXd0O4xC/A==" saltValue="woDQGiO9u7Zj7w89t8HWzQ==" spinCount="100000" sheet="1" objects="1" scenarios="1" selectLockedCells="1"/>
  <mergeCells count="3">
    <mergeCell ref="A1:C1"/>
    <mergeCell ref="A2:C2"/>
    <mergeCell ref="A5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834F2-3F01-4D7A-8088-6CBB9397D79A}">
  <dimension ref="A1:B7"/>
  <sheetViews>
    <sheetView workbookViewId="0">
      <selection activeCell="B18" sqref="B18"/>
    </sheetView>
  </sheetViews>
  <sheetFormatPr defaultRowHeight="15" x14ac:dyDescent="0.25"/>
  <cols>
    <col min="1" max="1" width="36.85546875" customWidth="1"/>
    <col min="2" max="2" width="64.42578125" customWidth="1"/>
  </cols>
  <sheetData>
    <row r="1" spans="1:2" ht="75" customHeight="1" thickBot="1" x14ac:dyDescent="0.3">
      <c r="A1" s="101" t="s">
        <v>35</v>
      </c>
      <c r="B1" s="102"/>
    </row>
    <row r="2" spans="1:2" ht="15.75" thickBot="1" x14ac:dyDescent="0.3">
      <c r="A2" s="20"/>
      <c r="B2" s="22"/>
    </row>
    <row r="3" spans="1:2" ht="15.75" thickBot="1" x14ac:dyDescent="0.3">
      <c r="A3" s="28" t="s">
        <v>38</v>
      </c>
      <c r="B3" s="33">
        <f>'TABLE B'!J19*36</f>
        <v>0</v>
      </c>
    </row>
    <row r="4" spans="1:2" x14ac:dyDescent="0.25">
      <c r="A4" s="29" t="s">
        <v>39</v>
      </c>
      <c r="B4" s="34">
        <f>'TABLE C'!C5*3</f>
        <v>0</v>
      </c>
    </row>
    <row r="5" spans="1:2" x14ac:dyDescent="0.25">
      <c r="A5" s="25" t="s">
        <v>33</v>
      </c>
      <c r="B5" s="35">
        <f>SUM(B3:B4)</f>
        <v>0</v>
      </c>
    </row>
    <row r="6" spans="1:2" ht="15.75" thickBot="1" x14ac:dyDescent="0.3">
      <c r="A6" s="27" t="s">
        <v>36</v>
      </c>
      <c r="B6" s="36">
        <f>B5*15/100</f>
        <v>0</v>
      </c>
    </row>
    <row r="7" spans="1:2" ht="15.75" thickBot="1" x14ac:dyDescent="0.3">
      <c r="A7" s="26" t="s">
        <v>37</v>
      </c>
      <c r="B7" s="37">
        <f>B5+B6</f>
        <v>0</v>
      </c>
    </row>
  </sheetData>
  <sheetProtection algorithmName="SHA-512" hashValue="obgKTMWqTUGNabrU6hgTysHRCpWD7DgHfHcxe51QpoNKoDSr+mGrsbZv6mp7309rn0fS+Jz15g4bxQHGGeLThg==" saltValue="yk0fAgMTInIlC8H1fRdRXQ==" spinCount="100000" sheet="1" objects="1" scenarios="1" selectLockedCells="1"/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B</vt:lpstr>
      <vt:lpstr>TABLE C</vt:lpstr>
      <vt:lpstr>TABLE 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Dennies Sithole</dc:creator>
  <cp:lastModifiedBy>Dennies Sithole</cp:lastModifiedBy>
  <dcterms:created xsi:type="dcterms:W3CDTF">2025-10-28T11:28:02Z</dcterms:created>
  <dcterms:modified xsi:type="dcterms:W3CDTF">2025-10-28T12:11:13Z</dcterms:modified>
</cp:coreProperties>
</file>