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d:\Users\lekoetsim\Desktop\RFB2020\publication\RFB 2738-2023 FINCON\Updated Specifications\"/>
    </mc:Choice>
  </mc:AlternateContent>
  <xr:revisionPtr revIDLastSave="0" documentId="13_ncr:1_{301F6CAA-BC74-43C9-9C33-7CF64730E698}" xr6:coauthVersionLast="36" xr6:coauthVersionMax="36" xr10:uidLastSave="{00000000-0000-0000-0000-000000000000}"/>
  <bookViews>
    <workbookView xWindow="0" yWindow="0" windowWidth="23040" windowHeight="9770" xr2:uid="{00000000-000D-0000-FFFF-FFFF00000000}"/>
  </bookViews>
  <sheets>
    <sheet name="PRICING SCHEDULE_01" sheetId="6" r:id="rId1"/>
    <sheet name="PRICING SCHEDULE_02 Optional" sheetId="7" r:id="rId2"/>
  </sheets>
  <definedNames>
    <definedName name="_xlnm.Print_Area" localSheetId="0">'PRICING SCHEDULE_01'!$A:$W</definedName>
    <definedName name="_xlnm.Print_Area" localSheetId="1">'PRICING SCHEDULE_02 Optional'!$A:$N</definedName>
    <definedName name="_xlnm.Print_Titles" localSheetId="0">'PRICING SCHEDULE_01'!$2:$6</definedName>
    <definedName name="_xlnm.Print_Titles" localSheetId="1">'PRICING SCHEDULE_02 Optional'!$2:$6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6" l="1"/>
  <c r="J27" i="7" l="1"/>
  <c r="J28" i="7" s="1"/>
  <c r="K24" i="7"/>
  <c r="K22" i="7"/>
  <c r="L22" i="7"/>
  <c r="L23" i="7"/>
  <c r="L24" i="7"/>
  <c r="L25" i="7"/>
  <c r="L26" i="7"/>
  <c r="L21" i="7"/>
  <c r="S28" i="6"/>
  <c r="S20" i="6" s="1"/>
  <c r="P28" i="6"/>
  <c r="P29" i="6" s="1"/>
  <c r="M28" i="6"/>
  <c r="J28" i="6"/>
  <c r="G21" i="6"/>
  <c r="M21" i="6"/>
  <c r="J24" i="7"/>
  <c r="J22" i="7"/>
  <c r="G24" i="7"/>
  <c r="G22" i="7"/>
  <c r="S24" i="6"/>
  <c r="S22" i="6"/>
  <c r="M24" i="6"/>
  <c r="M22" i="6"/>
  <c r="J24" i="6"/>
  <c r="J22" i="6"/>
  <c r="G24" i="6"/>
  <c r="T24" i="6" s="1"/>
  <c r="U24" i="6" s="1"/>
  <c r="G22" i="6"/>
  <c r="T22" i="6" s="1"/>
  <c r="U22" i="6" s="1"/>
  <c r="J20" i="7" l="1"/>
  <c r="P20" i="6"/>
  <c r="P30" i="6"/>
  <c r="P31" i="6" s="1"/>
  <c r="J29" i="7" l="1"/>
  <c r="J30" i="7" s="1"/>
  <c r="G27" i="7"/>
  <c r="J26" i="7"/>
  <c r="G26" i="7"/>
  <c r="K26" i="7" s="1"/>
  <c r="J25" i="7"/>
  <c r="G25" i="7"/>
  <c r="J23" i="7"/>
  <c r="G23" i="7"/>
  <c r="K23" i="7" s="1"/>
  <c r="J21" i="7"/>
  <c r="G21" i="7"/>
  <c r="S27" i="6"/>
  <c r="S26" i="6"/>
  <c r="S23" i="6"/>
  <c r="S21" i="6"/>
  <c r="P27" i="6"/>
  <c r="P26" i="6"/>
  <c r="P23" i="6"/>
  <c r="P21" i="6"/>
  <c r="M27" i="6"/>
  <c r="M26" i="6"/>
  <c r="M23" i="6"/>
  <c r="J27" i="6"/>
  <c r="J26" i="6"/>
  <c r="J23" i="6"/>
  <c r="J21" i="6"/>
  <c r="G28" i="7" l="1"/>
  <c r="G20" i="7"/>
  <c r="M29" i="6"/>
  <c r="M30" i="6" s="1"/>
  <c r="M31" i="6" s="1"/>
  <c r="M20" i="6"/>
  <c r="J20" i="6"/>
  <c r="T21" i="6"/>
  <c r="K25" i="7"/>
  <c r="K21" i="7"/>
  <c r="K27" i="7"/>
  <c r="G29" i="7"/>
  <c r="G30" i="7" s="1"/>
  <c r="G28" i="6"/>
  <c r="T28" i="6" s="1"/>
  <c r="U28" i="6" s="1"/>
  <c r="K28" i="7" l="1"/>
  <c r="K20" i="7"/>
  <c r="L27" i="7"/>
  <c r="L20" i="7" s="1"/>
  <c r="U21" i="6"/>
  <c r="K29" i="7"/>
  <c r="K30" i="7" s="1"/>
  <c r="G26" i="6"/>
  <c r="T26" i="6" s="1"/>
  <c r="U26" i="6" s="1"/>
  <c r="G27" i="6" l="1"/>
  <c r="T27" i="6" s="1"/>
  <c r="U27" i="6" s="1"/>
  <c r="G23" i="6"/>
  <c r="T23" i="6" l="1"/>
  <c r="G20" i="6"/>
  <c r="G29" i="6"/>
  <c r="J29" i="6"/>
  <c r="U23" i="6" l="1"/>
  <c r="T29" i="6"/>
  <c r="T30" i="6" s="1"/>
  <c r="T31" i="6" s="1"/>
  <c r="T20" i="6"/>
  <c r="J30" i="6"/>
  <c r="J31" i="6" s="1"/>
  <c r="S29" i="6"/>
  <c r="S31" i="6" l="1"/>
  <c r="G30" i="6"/>
  <c r="G31" i="6" s="1"/>
  <c r="S30" i="6"/>
  <c r="U20" i="6" l="1"/>
</calcChain>
</file>

<file path=xl/sharedStrings.xml><?xml version="1.0" encoding="utf-8"?>
<sst xmlns="http://schemas.openxmlformats.org/spreadsheetml/2006/main" count="145" uniqueCount="76">
  <si>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</si>
  <si>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</si>
  <si>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</si>
  <si>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</si>
  <si>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</si>
  <si>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</si>
  <si>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</si>
  <si>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</si>
  <si>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</si>
  <si>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</si>
  <si>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 xml:space="preserve">Qty 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</si>
  <si>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</si>
  <si>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</si>
  <si>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</si>
  <si>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</si>
  <si>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</si>
  <si>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</si>
  <si>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</si>
  <si>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</si>
  <si>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</si>
  <si>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</si>
  <si>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</si>
  <si>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Mark with an X, which ROE is applicable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</si>
  <si>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</si>
  <si>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</si>
  <si>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</si>
  <si>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</si>
  <si>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</si>
  <si>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</si>
  <si>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</si>
  <si>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</si>
  <si>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each</t>
  </si>
  <si>
    <t>1.2</t>
  </si>
  <si>
    <t>RFB No</t>
  </si>
  <si>
    <t>RFB Title</t>
  </si>
  <si>
    <t>TOTAL  BID PRICE (EXCL VAT)</t>
  </si>
  <si>
    <t>1.1</t>
  </si>
  <si>
    <t>Line Price Y2</t>
  </si>
  <si>
    <t>YEAR 2</t>
  </si>
  <si>
    <t>YEAR 3</t>
  </si>
  <si>
    <t>Line Price Y3</t>
  </si>
  <si>
    <t>1.3</t>
  </si>
  <si>
    <t>1.4</t>
  </si>
  <si>
    <t>Replacement of the Mainframes FICON SAN Directors in the SITA Production and DR Data Centres</t>
  </si>
  <si>
    <t xml:space="preserve">New FICON SAN switches </t>
  </si>
  <si>
    <t>1.5</t>
  </si>
  <si>
    <t>Annual</t>
  </si>
  <si>
    <t>Once off</t>
  </si>
  <si>
    <t>Qty</t>
  </si>
  <si>
    <t>Unit Price
(Excl VAT)</t>
  </si>
  <si>
    <t>YEAR 4</t>
  </si>
  <si>
    <t>Line Price Y4</t>
  </si>
  <si>
    <t>YEAR 5</t>
  </si>
  <si>
    <t>Line Price Y5</t>
  </si>
  <si>
    <t>Maintenance and Support (24/7) for 4 x FICON SAN Directors</t>
  </si>
  <si>
    <r>
      <t xml:space="preserve">(a)  Bidder must complete/enter </t>
    </r>
    <r>
      <rPr>
        <b/>
        <sz val="9"/>
        <color theme="1"/>
        <rFont val="Calibri"/>
        <family val="2"/>
        <scheme val="minor"/>
      </rPr>
      <t xml:space="preserve">YELLOW </t>
    </r>
    <r>
      <rPr>
        <sz val="9"/>
        <color theme="1"/>
        <rFont val="Calibri"/>
        <family val="2"/>
        <scheme val="minor"/>
      </rPr>
      <t>cells only</t>
    </r>
  </si>
  <si>
    <r>
      <t xml:space="preserve">(d)  Prices that are dependent on </t>
    </r>
    <r>
      <rPr>
        <b/>
        <sz val="9"/>
        <color theme="1"/>
        <rFont val="Calibri"/>
        <family val="2"/>
        <scheme val="minor"/>
      </rPr>
      <t xml:space="preserve">Rate of Exchange (ROE) </t>
    </r>
    <r>
      <rPr>
        <sz val="9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</si>
  <si>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Installation, Configuration and Migration cost of 4 x FICON SAN Directors.
(2 x unit's at Production , and 2 x unit's at DR site)</t>
  </si>
  <si>
    <t>Certified training to technical staff to support solution provided, after succesfull installation and commisioning</t>
  </si>
  <si>
    <r>
      <t xml:space="preserve">YEAR 6 </t>
    </r>
    <r>
      <rPr>
        <b/>
        <sz val="9"/>
        <color rgb="FFFF0000"/>
        <rFont val="Calibri (Body)"/>
      </rPr>
      <t>(Optional)</t>
    </r>
  </si>
  <si>
    <r>
      <t>YEAR 7</t>
    </r>
    <r>
      <rPr>
        <b/>
        <sz val="9"/>
        <color rgb="FFFF0000"/>
        <rFont val="Calibri (Body)"/>
      </rPr>
      <t xml:space="preserve"> (Optional)</t>
    </r>
  </si>
  <si>
    <t>Line Price Y6</t>
  </si>
  <si>
    <t>Line Price Y7</t>
  </si>
  <si>
    <t>Management software that interface to IBM z/OS operating system.</t>
  </si>
  <si>
    <t>Mainframe SAN switches (Each with 96 ports. Total ports for Production Data centre = 192 ports)</t>
  </si>
  <si>
    <t xml:space="preserve">Mainframe SAN switches (Each with 96 ports. Total ports for DR Data Centre = 192 ports) </t>
  </si>
  <si>
    <t>Management software that interface to IBM z/OS operating system</t>
  </si>
  <si>
    <t>1.6</t>
  </si>
  <si>
    <t>1.7</t>
  </si>
  <si>
    <t xml:space="preserve">Mainframe SAN switches (Each with 96 ports. Total ports for Production Data centre = 192 ports) </t>
  </si>
  <si>
    <t>Mainframe SAN switches (Each with 96 ports. Total ports for DR Data Centre = 192 ports)</t>
  </si>
  <si>
    <t>TOTAL</t>
  </si>
  <si>
    <t>RFB 2738-20223</t>
  </si>
  <si>
    <t>RFB 2738-2023</t>
  </si>
  <si>
    <t>1.8</t>
  </si>
  <si>
    <t>Fibre Cabling - LC to LC (long wavelength OS2 single mode; 9 micrometer core). 20 meters in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</si>
</sst>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&quot;#,##0.00;[Red]\-&quot;R&quot;#,##0.00"/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66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0000"/>
      <name val="Calibri (Body)"/>
    </font>
    <font>
      <b/>
      <sz val="9"/>
      <name val="Calibri (Body)"/>
    </font>
    <font>
      <sz val="9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/>
      </left>
      <right style="thin">
        <color theme="8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horizontal="left" vertical="top" wrapText="1"/>
    </xf>
    <xf numFmtId="0" fontId="5" fillId="5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0" fontId="7" fillId="3" borderId="0" xfId="0" applyFont="1" applyFill="1" applyAlignment="1">
      <alignment horizontal="center" vertical="top" wrapText="1"/>
    </xf>
    <xf numFmtId="1" fontId="7" fillId="3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3" fillId="3" borderId="0" xfId="0" applyFont="1" applyFill="1"/>
    <xf numFmtId="0" fontId="5" fillId="5" borderId="3" xfId="0" applyFont="1" applyFill="1" applyBorder="1" applyAlignment="1">
      <alignment horizontal="right" vertical="top"/>
    </xf>
    <xf numFmtId="1" fontId="7" fillId="3" borderId="0" xfId="0" applyNumberFormat="1" applyFont="1" applyFill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0" fontId="5" fillId="5" borderId="7" xfId="0" applyFont="1" applyFill="1" applyBorder="1" applyAlignment="1">
      <alignment horizontal="right" vertical="top" wrapText="1"/>
    </xf>
    <xf numFmtId="0" fontId="7" fillId="6" borderId="7" xfId="0" applyFont="1" applyFill="1" applyBorder="1" applyAlignment="1">
      <alignment horizontal="left" vertical="top" wrapText="1"/>
    </xf>
    <xf numFmtId="1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wrapText="1"/>
    </xf>
    <xf numFmtId="0" fontId="8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top"/>
    </xf>
    <xf numFmtId="0" fontId="5" fillId="3" borderId="0" xfId="0" applyFont="1" applyFill="1"/>
    <xf numFmtId="0" fontId="5" fillId="3" borderId="0" xfId="0" applyFont="1" applyFill="1" applyAlignment="1">
      <alignment horizontal="center" vertical="top"/>
    </xf>
    <xf numFmtId="0" fontId="5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3" fillId="5" borderId="1" xfId="0" applyFont="1" applyFill="1" applyBorder="1" applyAlignment="1">
      <alignment vertical="center" wrapText="1"/>
    </xf>
    <xf numFmtId="1" fontId="7" fillId="6" borderId="7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left" vertical="top"/>
    </xf>
    <xf numFmtId="0" fontId="7" fillId="3" borderId="0" xfId="0" applyFont="1" applyFill="1" applyAlignment="1">
      <alignment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right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164" fontId="7" fillId="2" borderId="21" xfId="0" applyNumberFormat="1" applyFont="1" applyFill="1" applyBorder="1" applyAlignment="1">
      <alignment horizontal="right" vertical="top" wrapText="1"/>
    </xf>
    <xf numFmtId="164" fontId="7" fillId="2" borderId="21" xfId="0" applyNumberFormat="1" applyFont="1" applyFill="1" applyBorder="1" applyAlignment="1">
      <alignment horizontal="center" vertical="top" wrapText="1"/>
    </xf>
    <xf numFmtId="164" fontId="7" fillId="2" borderId="26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164" fontId="11" fillId="4" borderId="1" xfId="0" applyNumberFormat="1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5" fillId="6" borderId="2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9" fontId="7" fillId="4" borderId="1" xfId="1" applyFont="1" applyFill="1" applyBorder="1" applyAlignment="1">
      <alignment horizontal="center" vertical="top"/>
    </xf>
    <xf numFmtId="0" fontId="9" fillId="0" borderId="0" xfId="0" applyFont="1" applyAlignment="1">
      <alignment vertical="top"/>
    </xf>
    <xf numFmtId="0" fontId="3" fillId="0" borderId="1" xfId="0" quotePrefix="1" applyFont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1" fontId="3" fillId="5" borderId="1" xfId="0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7" fillId="5" borderId="5" xfId="0" applyNumberFormat="1" applyFont="1" applyFill="1" applyBorder="1" applyAlignment="1">
      <alignment horizontal="left" vertical="top" wrapText="1"/>
    </xf>
    <xf numFmtId="44" fontId="3" fillId="5" borderId="24" xfId="0" applyNumberFormat="1" applyFont="1" applyFill="1" applyBorder="1" applyAlignment="1">
      <alignment vertical="top"/>
    </xf>
    <xf numFmtId="0" fontId="9" fillId="5" borderId="1" xfId="0" applyFont="1" applyFill="1" applyBorder="1" applyAlignment="1">
      <alignment horizontal="left" vertical="top" wrapText="1"/>
    </xf>
    <xf numFmtId="164" fontId="7" fillId="5" borderId="4" xfId="0" applyNumberFormat="1" applyFont="1" applyFill="1" applyBorder="1" applyAlignment="1">
      <alignment horizontal="left" vertical="top" wrapText="1"/>
    </xf>
    <xf numFmtId="164" fontId="7" fillId="5" borderId="28" xfId="0" applyNumberFormat="1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vertical="top"/>
    </xf>
    <xf numFmtId="0" fontId="3" fillId="5" borderId="6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1" fontId="3" fillId="3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" fontId="3" fillId="0" borderId="0" xfId="0" applyNumberFormat="1" applyFont="1" applyAlignment="1">
      <alignment horizontal="right" vertical="top"/>
    </xf>
    <xf numFmtId="1" fontId="7" fillId="2" borderId="21" xfId="0" applyNumberFormat="1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/>
    </xf>
    <xf numFmtId="1" fontId="7" fillId="2" borderId="1" xfId="0" applyNumberFormat="1" applyFont="1" applyFill="1" applyBorder="1" applyAlignment="1">
      <alignment horizontal="center" vertical="top" wrapText="1"/>
    </xf>
    <xf numFmtId="1" fontId="7" fillId="4" borderId="1" xfId="0" applyNumberFormat="1" applyFont="1" applyFill="1" applyBorder="1" applyAlignment="1">
      <alignment horizontal="center" vertical="top"/>
    </xf>
    <xf numFmtId="1" fontId="3" fillId="5" borderId="1" xfId="0" applyNumberFormat="1" applyFont="1" applyFill="1" applyBorder="1" applyAlignment="1">
      <alignment horizontal="center" vertical="top" wrapText="1"/>
    </xf>
    <xf numFmtId="1" fontId="3" fillId="2" borderId="0" xfId="0" applyNumberFormat="1" applyFont="1" applyFill="1" applyAlignment="1">
      <alignment horizontal="center"/>
    </xf>
    <xf numFmtId="1" fontId="7" fillId="3" borderId="0" xfId="0" applyNumberFormat="1" applyFont="1" applyFill="1" applyAlignment="1">
      <alignment horizontal="center" vertical="top"/>
    </xf>
    <xf numFmtId="1" fontId="7" fillId="3" borderId="0" xfId="0" applyNumberFormat="1" applyFont="1" applyFill="1" applyAlignment="1">
      <alignment horizontal="center" vertical="top" wrapText="1"/>
    </xf>
    <xf numFmtId="1" fontId="7" fillId="3" borderId="0" xfId="0" applyNumberFormat="1" applyFont="1" applyFill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6" borderId="7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7" fillId="2" borderId="7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9" fontId="13" fillId="4" borderId="1" xfId="1" applyFont="1" applyFill="1" applyBorder="1" applyAlignment="1">
      <alignment horizontal="center" vertical="top"/>
    </xf>
    <xf numFmtId="1" fontId="13" fillId="4" borderId="1" xfId="0" applyNumberFormat="1" applyFont="1" applyFill="1" applyBorder="1" applyAlignment="1">
      <alignment horizontal="right" vertical="top"/>
    </xf>
    <xf numFmtId="164" fontId="13" fillId="4" borderId="1" xfId="0" applyNumberFormat="1" applyFont="1" applyFill="1" applyBorder="1" applyAlignment="1">
      <alignment horizontal="center" vertical="top" wrapText="1"/>
    </xf>
    <xf numFmtId="164" fontId="13" fillId="4" borderId="1" xfId="0" applyNumberFormat="1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14" fillId="6" borderId="21" xfId="0" applyFont="1" applyFill="1" applyBorder="1" applyAlignment="1">
      <alignment horizontal="left" vertical="top" wrapText="1"/>
    </xf>
    <xf numFmtId="0" fontId="14" fillId="0" borderId="1" xfId="0" quotePrefix="1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9" fontId="14" fillId="6" borderId="1" xfId="1" applyFont="1" applyFill="1" applyBorder="1" applyAlignment="1">
      <alignment horizontal="right" vertical="top" wrapText="1"/>
    </xf>
    <xf numFmtId="1" fontId="14" fillId="0" borderId="1" xfId="0" applyNumberFormat="1" applyFont="1" applyBorder="1" applyAlignment="1">
      <alignment horizontal="right" vertical="top" wrapText="1"/>
    </xf>
    <xf numFmtId="164" fontId="14" fillId="6" borderId="1" xfId="0" applyNumberFormat="1" applyFont="1" applyFill="1" applyBorder="1" applyAlignment="1">
      <alignment vertical="top" wrapText="1"/>
    </xf>
    <xf numFmtId="164" fontId="14" fillId="5" borderId="1" xfId="0" applyNumberFormat="1" applyFont="1" applyFill="1" applyBorder="1" applyAlignment="1">
      <alignment horizontal="left" vertical="top" wrapText="1"/>
    </xf>
    <xf numFmtId="164" fontId="14" fillId="5" borderId="1" xfId="0" applyNumberFormat="1" applyFont="1" applyFill="1" applyBorder="1" applyAlignment="1">
      <alignment vertical="top" wrapText="1"/>
    </xf>
    <xf numFmtId="0" fontId="14" fillId="0" borderId="2" xfId="0" quotePrefix="1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3" fillId="6" borderId="2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center" vertical="top" wrapText="1"/>
    </xf>
    <xf numFmtId="0" fontId="14" fillId="6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right" vertical="top" wrapText="1"/>
    </xf>
    <xf numFmtId="0" fontId="13" fillId="5" borderId="1" xfId="0" applyFont="1" applyFill="1" applyBorder="1" applyAlignment="1">
      <alignment horizontal="center" vertical="top" wrapText="1"/>
    </xf>
    <xf numFmtId="1" fontId="14" fillId="5" borderId="1" xfId="0" applyNumberFormat="1" applyFont="1" applyFill="1" applyBorder="1" applyAlignment="1">
      <alignment horizontal="right" vertical="top" wrapText="1"/>
    </xf>
    <xf numFmtId="0" fontId="14" fillId="5" borderId="2" xfId="0" applyFont="1" applyFill="1" applyBorder="1" applyAlignment="1">
      <alignment horizontal="center" vertical="top" wrapText="1"/>
    </xf>
    <xf numFmtId="164" fontId="13" fillId="5" borderId="5" xfId="0" applyNumberFormat="1" applyFont="1" applyFill="1" applyBorder="1" applyAlignment="1">
      <alignment horizontal="left" vertical="top" wrapText="1"/>
    </xf>
    <xf numFmtId="164" fontId="13" fillId="5" borderId="27" xfId="0" applyNumberFormat="1" applyFont="1" applyFill="1" applyBorder="1" applyAlignment="1">
      <alignment horizontal="left" vertical="top" wrapText="1"/>
    </xf>
    <xf numFmtId="44" fontId="14" fillId="5" borderId="24" xfId="0" applyNumberFormat="1" applyFont="1" applyFill="1" applyBorder="1" applyAlignment="1">
      <alignment vertical="top"/>
    </xf>
    <xf numFmtId="9" fontId="14" fillId="5" borderId="1" xfId="1" applyFont="1" applyFill="1" applyBorder="1" applyAlignment="1">
      <alignment horizontal="right" vertical="top" wrapText="1"/>
    </xf>
    <xf numFmtId="1" fontId="14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31" xfId="0" quotePrefix="1" applyFont="1" applyBorder="1" applyAlignment="1">
      <alignment horizontal="left" vertical="top" wrapText="1"/>
    </xf>
    <xf numFmtId="0" fontId="14" fillId="0" borderId="21" xfId="0" quotePrefix="1" applyFont="1" applyBorder="1" applyAlignment="1">
      <alignment horizontal="left" vertical="top" wrapText="1"/>
    </xf>
    <xf numFmtId="0" fontId="14" fillId="0" borderId="30" xfId="0" quotePrefix="1" applyFont="1" applyBorder="1" applyAlignment="1">
      <alignment horizontal="left" vertical="top" wrapText="1"/>
    </xf>
    <xf numFmtId="9" fontId="14" fillId="6" borderId="6" xfId="1" applyFont="1" applyFill="1" applyBorder="1" applyAlignment="1">
      <alignment horizontal="right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8" fontId="10" fillId="3" borderId="21" xfId="0" applyNumberFormat="1" applyFont="1" applyFill="1" applyBorder="1" applyAlignment="1">
      <alignment horizontal="center" vertical="center" wrapText="1"/>
    </xf>
    <xf numFmtId="44" fontId="10" fillId="3" borderId="22" xfId="0" applyNumberFormat="1" applyFont="1" applyFill="1" applyBorder="1" applyAlignment="1">
      <alignment horizontal="center" vertical="center" wrapText="1"/>
    </xf>
    <xf numFmtId="8" fontId="10" fillId="3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14" fontId="9" fillId="6" borderId="9" xfId="0" applyNumberFormat="1" applyFont="1" applyFill="1" applyBorder="1" applyAlignment="1">
      <alignment horizontal="left" vertical="center"/>
    </xf>
    <xf numFmtId="14" fontId="9" fillId="6" borderId="16" xfId="0" applyNumberFormat="1" applyFont="1" applyFill="1" applyBorder="1" applyAlignment="1">
      <alignment horizontal="left" vertical="center"/>
    </xf>
    <xf numFmtId="0" fontId="9" fillId="6" borderId="12" xfId="0" applyFont="1" applyFill="1" applyBorder="1" applyAlignment="1">
      <alignment horizontal="left" vertical="center" wrapText="1"/>
    </xf>
    <xf numFmtId="0" fontId="9" fillId="6" borderId="17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9" fillId="6" borderId="15" xfId="0" applyFont="1" applyFill="1" applyBorder="1" applyAlignment="1">
      <alignment horizontal="left"/>
    </xf>
    <xf numFmtId="0" fontId="9" fillId="6" borderId="11" xfId="0" applyFont="1" applyFill="1" applyBorder="1" applyAlignment="1">
      <alignment horizontal="left"/>
    </xf>
    <xf numFmtId="0" fontId="9" fillId="3" borderId="23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" fontId="9" fillId="3" borderId="9" xfId="0" applyNumberFormat="1" applyFont="1" applyFill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9" fillId="6" borderId="14" xfId="0" applyFont="1" applyFill="1" applyBorder="1" applyAlignment="1">
      <alignment horizontal="left" vertical="center" wrapText="1"/>
    </xf>
    <xf numFmtId="0" fontId="9" fillId="6" borderId="13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150932</xdr:colOff>
      <xdr:row>0</xdr:row>
      <xdr:rowOff>130255</xdr:rowOff>
    </xdr:from>
    <xdr:to>
      <xdr:col>1</xdr:col>
      <xdr:colOff>345473</xdr:colOff>
      <xdr:row>2</xdr:row>
      <xdr:rowOff>363952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32" y="130255"/>
          <a:ext cx="663171" cy="5405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150932</xdr:colOff>
      <xdr:row>0</xdr:row>
      <xdr:rowOff>130255</xdr:rowOff>
    </xdr:from>
    <xdr:to>
      <xdr:col>1</xdr:col>
      <xdr:colOff>345473</xdr:colOff>
      <xdr:row>2</xdr:row>
      <xdr:rowOff>369667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1178D091-071D-5548-AFD9-6A590AE19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32" y="130255"/>
          <a:ext cx="702541" cy="544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37"/>
  <sheetViews>
    <sheetView showGridLines="0" tabSelected="1" topLeftCell="A13" zoomScaleNormal="100" workbookViewId="0">
      <selection activeCell="F26" sqref="F26"/>
    </sheetView>
  </sheetViews>
  <sheetFormatPr defaultColWidth="9.1796875" defaultRowHeight="12"/>
  <cols>
    <col min="1" max="1" width="6.6328125" style="75" customWidth="1"/>
    <col min="2" max="2" width="52.81640625" style="50" customWidth="1"/>
    <col min="3" max="3" width="13" style="76" customWidth="1"/>
    <col min="4" max="4" width="8.6328125" style="76" customWidth="1"/>
    <col min="5" max="5" width="3.6328125" style="77" customWidth="1"/>
    <col min="6" max="6" width="13.81640625" style="50" customWidth="1"/>
    <col min="7" max="7" width="12.6328125" style="50" customWidth="1"/>
    <col min="8" max="8" width="3.453125" style="50" customWidth="1"/>
    <col min="9" max="9" width="14.453125" style="50" customWidth="1"/>
    <col min="10" max="10" width="12.1796875" style="50" customWidth="1"/>
    <col min="11" max="11" width="3.453125" style="50" customWidth="1"/>
    <col min="12" max="12" width="12.6328125" style="50" customWidth="1"/>
    <col min="13" max="13" width="11.6328125" style="50" customWidth="1"/>
    <col min="14" max="14" width="3.453125" style="50" customWidth="1"/>
    <col min="15" max="15" width="12.453125" style="50" customWidth="1"/>
    <col min="16" max="16" width="11.6328125" style="50" customWidth="1"/>
    <col min="17" max="17" width="3.453125" style="50" customWidth="1"/>
    <col min="18" max="18" width="12.1796875" style="50" customWidth="1"/>
    <col min="19" max="19" width="14.453125" style="50" customWidth="1"/>
    <col min="20" max="20" width="16" style="50" customWidth="1"/>
    <col min="21" max="21" width="15.1796875" style="50" customWidth="1"/>
    <col min="22" max="22" width="13.453125" style="50" customWidth="1"/>
    <col min="23" max="23" width="20.453125" style="50" customWidth="1"/>
    <col min="24" max="16384" width="9.1796875" style="50"/>
  </cols>
  <sheetData>
    <row r="2" spans="1:28" s="6" customFormat="1">
      <c r="A2" s="1"/>
      <c r="B2" s="2" t="s">
        <v>15</v>
      </c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8" s="6" customFormat="1" ht="37.75" customHeight="1">
      <c r="A3" s="1"/>
      <c r="B3" s="7" t="s">
        <v>28</v>
      </c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8" s="6" customFormat="1">
      <c r="A4" s="8" t="s">
        <v>33</v>
      </c>
      <c r="B4" s="9" t="s">
        <v>72</v>
      </c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  <c r="AA4" s="13"/>
      <c r="AB4" s="13"/>
    </row>
    <row r="5" spans="1:28" s="6" customFormat="1" ht="25.25" customHeight="1">
      <c r="A5" s="14" t="s">
        <v>34</v>
      </c>
      <c r="B5" s="81" t="s">
        <v>43</v>
      </c>
      <c r="C5" s="10"/>
      <c r="D5" s="10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3"/>
      <c r="U5" s="13"/>
      <c r="V5" s="13"/>
      <c r="W5" s="13"/>
      <c r="X5" s="13"/>
      <c r="Y5" s="13"/>
      <c r="Z5" s="13"/>
      <c r="AA5" s="13"/>
      <c r="AB5" s="13"/>
    </row>
    <row r="6" spans="1:28" s="6" customFormat="1" ht="24">
      <c r="A6" s="17" t="s">
        <v>16</v>
      </c>
      <c r="B6" s="18"/>
      <c r="C6" s="10"/>
      <c r="D6" s="10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13"/>
      <c r="U6" s="13"/>
      <c r="V6" s="13"/>
      <c r="W6" s="13"/>
      <c r="X6" s="13"/>
      <c r="Y6" s="13"/>
      <c r="Z6" s="13"/>
      <c r="AA6" s="13"/>
      <c r="AB6" s="13"/>
    </row>
    <row r="7" spans="1:28" s="6" customFormat="1">
      <c r="A7" s="21"/>
      <c r="B7" s="22"/>
      <c r="C7" s="10"/>
      <c r="D7" s="10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13"/>
      <c r="U7" s="13"/>
      <c r="V7" s="13"/>
      <c r="W7" s="13"/>
      <c r="X7" s="13"/>
      <c r="Y7" s="13"/>
      <c r="Z7" s="13"/>
      <c r="AA7" s="13"/>
      <c r="AB7" s="13"/>
    </row>
    <row r="8" spans="1:28" s="13" customFormat="1">
      <c r="A8" s="23" t="s">
        <v>7</v>
      </c>
      <c r="B8" s="24"/>
      <c r="C8" s="25"/>
      <c r="D8" s="26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8" s="13" customFormat="1">
      <c r="A9" s="27" t="s">
        <v>55</v>
      </c>
      <c r="B9" s="28"/>
      <c r="C9" s="29"/>
      <c r="D9" s="30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28" s="13" customFormat="1">
      <c r="A10" s="31" t="s">
        <v>29</v>
      </c>
      <c r="C10" s="32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28" s="13" customFormat="1">
      <c r="A11" s="31" t="s">
        <v>30</v>
      </c>
      <c r="C11" s="32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28" s="13" customFormat="1">
      <c r="A12" s="33" t="s">
        <v>56</v>
      </c>
      <c r="C12" s="32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28" s="13" customFormat="1" ht="27" customHeight="1">
      <c r="B13" s="34" t="s">
        <v>3</v>
      </c>
      <c r="C13" s="142" t="s">
        <v>4</v>
      </c>
      <c r="D13" s="142"/>
      <c r="E13" s="35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28" s="13" customFormat="1">
      <c r="B14" s="36" t="s">
        <v>5</v>
      </c>
      <c r="C14" s="143">
        <v>17.75</v>
      </c>
      <c r="D14" s="144"/>
      <c r="E14" s="37"/>
      <c r="F14" s="147" t="s">
        <v>22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28" s="13" customFormat="1" ht="15.5" customHeight="1">
      <c r="B15" s="36" t="s">
        <v>6</v>
      </c>
      <c r="C15" s="145">
        <v>19.05</v>
      </c>
      <c r="D15" s="146"/>
      <c r="E15" s="37"/>
      <c r="F15" s="147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28" s="13" customFormat="1">
      <c r="B16" s="36" t="s">
        <v>8</v>
      </c>
      <c r="C16" s="145">
        <v>21.5</v>
      </c>
      <c r="D16" s="146"/>
      <c r="E16" s="37"/>
      <c r="F16" s="147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23" s="13" customFormat="1">
      <c r="A17" s="38"/>
      <c r="B17" s="39"/>
      <c r="C17" s="10"/>
      <c r="D17" s="10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3" s="6" customFormat="1" ht="15.5" customHeight="1">
      <c r="A18" s="40"/>
      <c r="B18" s="41"/>
      <c r="C18" s="42"/>
      <c r="D18" s="42"/>
      <c r="E18" s="163" t="s">
        <v>9</v>
      </c>
      <c r="F18" s="163"/>
      <c r="G18" s="163"/>
      <c r="H18" s="163" t="s">
        <v>38</v>
      </c>
      <c r="I18" s="164"/>
      <c r="J18" s="165"/>
      <c r="K18" s="79"/>
      <c r="L18" s="80" t="s">
        <v>39</v>
      </c>
      <c r="M18" s="80"/>
      <c r="N18" s="80"/>
      <c r="O18" s="80" t="s">
        <v>50</v>
      </c>
      <c r="P18" s="80"/>
      <c r="Q18" s="166" t="s">
        <v>52</v>
      </c>
      <c r="R18" s="163"/>
      <c r="S18" s="163"/>
      <c r="T18" s="96" t="s">
        <v>71</v>
      </c>
      <c r="U18" s="13"/>
      <c r="V18" s="13"/>
    </row>
    <row r="19" spans="1:23" ht="24">
      <c r="A19" s="40" t="s">
        <v>0</v>
      </c>
      <c r="B19" s="41" t="s">
        <v>17</v>
      </c>
      <c r="C19" s="42" t="s">
        <v>1</v>
      </c>
      <c r="D19" s="42" t="s">
        <v>13</v>
      </c>
      <c r="E19" s="43" t="s">
        <v>10</v>
      </c>
      <c r="F19" s="44" t="s">
        <v>11</v>
      </c>
      <c r="G19" s="44" t="s">
        <v>23</v>
      </c>
      <c r="H19" s="43" t="s">
        <v>10</v>
      </c>
      <c r="I19" s="44" t="s">
        <v>11</v>
      </c>
      <c r="J19" s="44" t="s">
        <v>37</v>
      </c>
      <c r="K19" s="78" t="s">
        <v>10</v>
      </c>
      <c r="L19" s="46" t="s">
        <v>49</v>
      </c>
      <c r="M19" s="46" t="s">
        <v>40</v>
      </c>
      <c r="N19" s="45" t="s">
        <v>48</v>
      </c>
      <c r="O19" s="46" t="s">
        <v>49</v>
      </c>
      <c r="P19" s="46" t="s">
        <v>51</v>
      </c>
      <c r="Q19" s="43" t="s">
        <v>10</v>
      </c>
      <c r="R19" s="44" t="s">
        <v>11</v>
      </c>
      <c r="S19" s="44" t="s">
        <v>53</v>
      </c>
      <c r="T19" s="47" t="s">
        <v>12</v>
      </c>
      <c r="U19" s="48" t="s">
        <v>14</v>
      </c>
      <c r="V19" s="49" t="s">
        <v>25</v>
      </c>
      <c r="W19" s="49" t="s">
        <v>26</v>
      </c>
    </row>
    <row r="20" spans="1:23" s="58" customFormat="1">
      <c r="A20" s="97">
        <v>1</v>
      </c>
      <c r="B20" s="98" t="s">
        <v>44</v>
      </c>
      <c r="C20" s="99"/>
      <c r="D20" s="99"/>
      <c r="E20" s="100"/>
      <c r="F20" s="101"/>
      <c r="G20" s="102">
        <f>SUM(G21:G28)</f>
        <v>0</v>
      </c>
      <c r="H20" s="100"/>
      <c r="I20" s="102"/>
      <c r="J20" s="102">
        <f>SUM(J21:J28)</f>
        <v>0</v>
      </c>
      <c r="K20" s="102"/>
      <c r="L20" s="102"/>
      <c r="M20" s="102">
        <f>SUM(M21:M28)</f>
        <v>0</v>
      </c>
      <c r="N20" s="102"/>
      <c r="O20" s="102"/>
      <c r="P20" s="102">
        <f>SUM(P21:P28)</f>
        <v>0</v>
      </c>
      <c r="Q20" s="100"/>
      <c r="R20" s="102"/>
      <c r="S20" s="102">
        <f>SUM(S21:S28)</f>
        <v>0</v>
      </c>
      <c r="T20" s="102">
        <f>SUM(T21:T28)</f>
        <v>0</v>
      </c>
      <c r="U20" s="102">
        <f>SUBTOTAL(9, U21:U23)</f>
        <v>0</v>
      </c>
      <c r="V20" s="103"/>
      <c r="W20" s="104"/>
    </row>
    <row r="21" spans="1:23" s="58" customFormat="1" ht="23">
      <c r="A21" s="105" t="s">
        <v>36</v>
      </c>
      <c r="B21" s="106" t="s">
        <v>64</v>
      </c>
      <c r="C21" s="107" t="s">
        <v>31</v>
      </c>
      <c r="D21" s="108">
        <v>0</v>
      </c>
      <c r="E21" s="109">
        <v>2</v>
      </c>
      <c r="F21" s="110">
        <v>0</v>
      </c>
      <c r="G21" s="111">
        <f t="shared" ref="G21:G28" si="0">E21*F21</f>
        <v>0</v>
      </c>
      <c r="H21" s="109">
        <v>0</v>
      </c>
      <c r="I21" s="112">
        <v>0</v>
      </c>
      <c r="J21" s="111">
        <f t="shared" ref="J21:J28" si="1">H21*I21</f>
        <v>0</v>
      </c>
      <c r="K21" s="109">
        <v>0</v>
      </c>
      <c r="L21" s="112">
        <v>0</v>
      </c>
      <c r="M21" s="111">
        <f t="shared" ref="M21:M28" si="2">K21*L21</f>
        <v>0</v>
      </c>
      <c r="N21" s="109">
        <v>0</v>
      </c>
      <c r="O21" s="112">
        <v>0</v>
      </c>
      <c r="P21" s="111">
        <f t="shared" ref="P21:P28" si="3">N21*O21</f>
        <v>0</v>
      </c>
      <c r="Q21" s="109">
        <v>0</v>
      </c>
      <c r="R21" s="112">
        <v>0</v>
      </c>
      <c r="S21" s="111">
        <f t="shared" ref="S21:S27" si="4">Q21*R21</f>
        <v>0</v>
      </c>
      <c r="T21" s="111">
        <f>+G21+J21+M21+P21+S21</f>
        <v>0</v>
      </c>
      <c r="U21" s="111">
        <f>+D21*T21</f>
        <v>0</v>
      </c>
      <c r="V21" s="103"/>
      <c r="W21" s="104"/>
    </row>
    <row r="22" spans="1:23" s="58" customFormat="1" ht="27" customHeight="1">
      <c r="A22" s="113" t="s">
        <v>32</v>
      </c>
      <c r="B22" s="106" t="s">
        <v>63</v>
      </c>
      <c r="C22" s="107" t="s">
        <v>31</v>
      </c>
      <c r="D22" s="108">
        <v>0</v>
      </c>
      <c r="E22" s="109">
        <v>2</v>
      </c>
      <c r="F22" s="110">
        <v>0</v>
      </c>
      <c r="G22" s="111">
        <f t="shared" si="0"/>
        <v>0</v>
      </c>
      <c r="H22" s="109">
        <v>0</v>
      </c>
      <c r="I22" s="112">
        <v>0</v>
      </c>
      <c r="J22" s="111">
        <f t="shared" si="1"/>
        <v>0</v>
      </c>
      <c r="K22" s="109">
        <v>0</v>
      </c>
      <c r="L22" s="112">
        <v>0</v>
      </c>
      <c r="M22" s="111">
        <f t="shared" si="2"/>
        <v>0</v>
      </c>
      <c r="N22" s="109">
        <v>0</v>
      </c>
      <c r="O22" s="112"/>
      <c r="P22" s="111"/>
      <c r="Q22" s="109">
        <v>0</v>
      </c>
      <c r="R22" s="112">
        <v>0</v>
      </c>
      <c r="S22" s="111">
        <f t="shared" si="4"/>
        <v>0</v>
      </c>
      <c r="T22" s="111">
        <f t="shared" ref="T22:T28" si="5">+G22+J22+M22+P22+S22</f>
        <v>0</v>
      </c>
      <c r="U22" s="111">
        <f t="shared" ref="U22:U28" si="6">+D22*T22</f>
        <v>0</v>
      </c>
      <c r="V22" s="103"/>
      <c r="W22" s="104"/>
    </row>
    <row r="23" spans="1:23" s="58" customFormat="1" ht="23">
      <c r="A23" s="113" t="s">
        <v>41</v>
      </c>
      <c r="B23" s="114" t="s">
        <v>65</v>
      </c>
      <c r="C23" s="137" t="s">
        <v>31</v>
      </c>
      <c r="D23" s="108">
        <v>0</v>
      </c>
      <c r="E23" s="109">
        <v>2</v>
      </c>
      <c r="F23" s="110">
        <v>0</v>
      </c>
      <c r="G23" s="111">
        <f t="shared" si="0"/>
        <v>0</v>
      </c>
      <c r="H23" s="109">
        <v>0</v>
      </c>
      <c r="I23" s="112">
        <v>0</v>
      </c>
      <c r="J23" s="111">
        <f t="shared" si="1"/>
        <v>0</v>
      </c>
      <c r="K23" s="109">
        <v>0</v>
      </c>
      <c r="L23" s="112">
        <v>0</v>
      </c>
      <c r="M23" s="111">
        <f t="shared" si="2"/>
        <v>0</v>
      </c>
      <c r="N23" s="109">
        <v>0</v>
      </c>
      <c r="O23" s="112">
        <v>0</v>
      </c>
      <c r="P23" s="111">
        <f t="shared" si="3"/>
        <v>0</v>
      </c>
      <c r="Q23" s="109">
        <v>0</v>
      </c>
      <c r="R23" s="112">
        <v>0</v>
      </c>
      <c r="S23" s="111">
        <f t="shared" si="4"/>
        <v>0</v>
      </c>
      <c r="T23" s="111">
        <f t="shared" si="5"/>
        <v>0</v>
      </c>
      <c r="U23" s="111">
        <f t="shared" si="6"/>
        <v>0</v>
      </c>
      <c r="V23" s="103"/>
      <c r="W23" s="104"/>
    </row>
    <row r="24" spans="1:23" s="58" customFormat="1" ht="29" customHeight="1">
      <c r="A24" s="133" t="s">
        <v>42</v>
      </c>
      <c r="B24" s="140" t="s">
        <v>66</v>
      </c>
      <c r="C24" s="139" t="s">
        <v>31</v>
      </c>
      <c r="D24" s="136">
        <v>0</v>
      </c>
      <c r="E24" s="109">
        <v>2</v>
      </c>
      <c r="F24" s="110">
        <v>0</v>
      </c>
      <c r="G24" s="111">
        <f t="shared" si="0"/>
        <v>0</v>
      </c>
      <c r="H24" s="109">
        <v>0</v>
      </c>
      <c r="I24" s="112">
        <v>0</v>
      </c>
      <c r="J24" s="111">
        <f t="shared" si="1"/>
        <v>0</v>
      </c>
      <c r="K24" s="109">
        <v>0</v>
      </c>
      <c r="L24" s="112">
        <v>0</v>
      </c>
      <c r="M24" s="111">
        <f t="shared" si="2"/>
        <v>0</v>
      </c>
      <c r="N24" s="109">
        <v>0</v>
      </c>
      <c r="O24" s="112">
        <v>0</v>
      </c>
      <c r="P24" s="111">
        <v>0</v>
      </c>
      <c r="Q24" s="109">
        <v>0</v>
      </c>
      <c r="R24" s="112">
        <v>0</v>
      </c>
      <c r="S24" s="111">
        <f t="shared" si="4"/>
        <v>0</v>
      </c>
      <c r="T24" s="111">
        <f t="shared" si="5"/>
        <v>0</v>
      </c>
      <c r="U24" s="111">
        <f t="shared" si="6"/>
        <v>0</v>
      </c>
      <c r="V24" s="103"/>
      <c r="W24" s="104"/>
    </row>
    <row r="25" spans="1:23" s="58" customFormat="1" ht="29" customHeight="1">
      <c r="A25" s="135" t="s">
        <v>45</v>
      </c>
      <c r="B25" s="141" t="s">
        <v>75</v>
      </c>
      <c r="C25" s="138" t="s">
        <v>47</v>
      </c>
      <c r="D25" s="108">
        <v>0</v>
      </c>
      <c r="E25" s="109">
        <v>384</v>
      </c>
      <c r="F25" s="110">
        <v>0</v>
      </c>
      <c r="G25" s="111">
        <f t="shared" si="0"/>
        <v>0</v>
      </c>
      <c r="H25" s="109">
        <v>0</v>
      </c>
      <c r="I25" s="112">
        <v>0</v>
      </c>
      <c r="J25" s="111">
        <v>0</v>
      </c>
      <c r="K25" s="109">
        <v>0</v>
      </c>
      <c r="L25" s="112">
        <v>0</v>
      </c>
      <c r="M25" s="111">
        <v>0</v>
      </c>
      <c r="N25" s="109">
        <v>0</v>
      </c>
      <c r="O25" s="112">
        <v>0</v>
      </c>
      <c r="P25" s="111">
        <v>0</v>
      </c>
      <c r="Q25" s="109">
        <v>0</v>
      </c>
      <c r="R25" s="112">
        <v>0</v>
      </c>
      <c r="S25" s="111">
        <v>0</v>
      </c>
      <c r="T25" s="111">
        <v>0</v>
      </c>
      <c r="U25" s="111">
        <v>0</v>
      </c>
      <c r="V25" s="103"/>
      <c r="W25" s="104"/>
    </row>
    <row r="26" spans="1:23" s="58" customFormat="1" ht="43.25" customHeight="1">
      <c r="A26" s="134" t="s">
        <v>67</v>
      </c>
      <c r="B26" s="116" t="s">
        <v>57</v>
      </c>
      <c r="C26" s="115" t="s">
        <v>47</v>
      </c>
      <c r="D26" s="108">
        <v>0</v>
      </c>
      <c r="E26" s="109">
        <v>1</v>
      </c>
      <c r="F26" s="110">
        <v>0</v>
      </c>
      <c r="G26" s="111">
        <f t="shared" ref="G26" si="7">E26*F26</f>
        <v>0</v>
      </c>
      <c r="H26" s="109">
        <v>0</v>
      </c>
      <c r="I26" s="112">
        <v>0</v>
      </c>
      <c r="J26" s="111">
        <f t="shared" si="1"/>
        <v>0</v>
      </c>
      <c r="K26" s="109">
        <v>0</v>
      </c>
      <c r="L26" s="112">
        <v>0</v>
      </c>
      <c r="M26" s="111">
        <f t="shared" si="2"/>
        <v>0</v>
      </c>
      <c r="N26" s="109">
        <v>0</v>
      </c>
      <c r="O26" s="112">
        <v>0</v>
      </c>
      <c r="P26" s="111">
        <f t="shared" si="3"/>
        <v>0</v>
      </c>
      <c r="Q26" s="109">
        <v>0</v>
      </c>
      <c r="R26" s="112">
        <v>0</v>
      </c>
      <c r="S26" s="111">
        <f t="shared" si="4"/>
        <v>0</v>
      </c>
      <c r="T26" s="111">
        <f t="shared" si="5"/>
        <v>0</v>
      </c>
      <c r="U26" s="111">
        <f t="shared" si="6"/>
        <v>0</v>
      </c>
      <c r="V26" s="103"/>
      <c r="W26" s="104"/>
    </row>
    <row r="27" spans="1:23" s="58" customFormat="1" ht="23">
      <c r="A27" s="105" t="s">
        <v>68</v>
      </c>
      <c r="B27" s="117" t="s">
        <v>58</v>
      </c>
      <c r="C27" s="107" t="s">
        <v>31</v>
      </c>
      <c r="D27" s="108">
        <v>0</v>
      </c>
      <c r="E27" s="109">
        <v>3</v>
      </c>
      <c r="F27" s="110">
        <v>0</v>
      </c>
      <c r="G27" s="111">
        <f t="shared" si="0"/>
        <v>0</v>
      </c>
      <c r="H27" s="109">
        <v>0</v>
      </c>
      <c r="I27" s="112">
        <v>0</v>
      </c>
      <c r="J27" s="111">
        <f t="shared" si="1"/>
        <v>0</v>
      </c>
      <c r="K27" s="109">
        <v>0</v>
      </c>
      <c r="L27" s="112">
        <v>0</v>
      </c>
      <c r="M27" s="111">
        <f t="shared" si="2"/>
        <v>0</v>
      </c>
      <c r="N27" s="109">
        <v>0</v>
      </c>
      <c r="O27" s="112">
        <v>0</v>
      </c>
      <c r="P27" s="111">
        <f t="shared" si="3"/>
        <v>0</v>
      </c>
      <c r="Q27" s="109">
        <v>0</v>
      </c>
      <c r="R27" s="112">
        <v>0</v>
      </c>
      <c r="S27" s="111">
        <f t="shared" si="4"/>
        <v>0</v>
      </c>
      <c r="T27" s="111">
        <f t="shared" si="5"/>
        <v>0</v>
      </c>
      <c r="U27" s="111">
        <f t="shared" si="6"/>
        <v>0</v>
      </c>
      <c r="V27" s="118"/>
      <c r="W27" s="104"/>
    </row>
    <row r="28" spans="1:23">
      <c r="A28" s="105" t="s">
        <v>74</v>
      </c>
      <c r="B28" s="119" t="s">
        <v>54</v>
      </c>
      <c r="C28" s="120" t="s">
        <v>46</v>
      </c>
      <c r="D28" s="108">
        <v>0</v>
      </c>
      <c r="E28" s="109">
        <v>1</v>
      </c>
      <c r="F28" s="110">
        <v>0</v>
      </c>
      <c r="G28" s="111">
        <f t="shared" si="0"/>
        <v>0</v>
      </c>
      <c r="H28" s="109">
        <v>1</v>
      </c>
      <c r="I28" s="110">
        <v>0</v>
      </c>
      <c r="J28" s="111">
        <f t="shared" si="1"/>
        <v>0</v>
      </c>
      <c r="K28" s="109">
        <v>1</v>
      </c>
      <c r="L28" s="110">
        <v>0</v>
      </c>
      <c r="M28" s="111">
        <f t="shared" si="2"/>
        <v>0</v>
      </c>
      <c r="N28" s="109">
        <v>1</v>
      </c>
      <c r="O28" s="110">
        <v>0</v>
      </c>
      <c r="P28" s="111">
        <f t="shared" si="3"/>
        <v>0</v>
      </c>
      <c r="Q28" s="109">
        <v>1</v>
      </c>
      <c r="R28" s="110">
        <v>0</v>
      </c>
      <c r="S28" s="111">
        <f>+Q28*R28</f>
        <v>0</v>
      </c>
      <c r="T28" s="111">
        <f t="shared" si="5"/>
        <v>0</v>
      </c>
      <c r="U28" s="111">
        <f t="shared" si="6"/>
        <v>0</v>
      </c>
      <c r="V28" s="121"/>
      <c r="W28" s="104"/>
    </row>
    <row r="29" spans="1:23" ht="12.5" thickBot="1">
      <c r="A29" s="105"/>
      <c r="B29" s="122" t="s">
        <v>35</v>
      </c>
      <c r="C29" s="123"/>
      <c r="D29" s="123"/>
      <c r="E29" s="124"/>
      <c r="F29" s="125"/>
      <c r="G29" s="126">
        <f>SUM(G21:G28)</f>
        <v>0</v>
      </c>
      <c r="H29" s="124"/>
      <c r="I29" s="126"/>
      <c r="J29" s="126">
        <f>(J20)</f>
        <v>0</v>
      </c>
      <c r="K29" s="127"/>
      <c r="L29" s="127"/>
      <c r="M29" s="126">
        <f>SUM(M21:M28)</f>
        <v>0</v>
      </c>
      <c r="N29" s="127"/>
      <c r="O29" s="127"/>
      <c r="P29" s="126">
        <f>SUM(P21:P28)</f>
        <v>0</v>
      </c>
      <c r="Q29" s="124"/>
      <c r="R29" s="126"/>
      <c r="S29" s="126">
        <f>(S20)</f>
        <v>0</v>
      </c>
      <c r="T29" s="126">
        <f>SUM(T21:T28)</f>
        <v>0</v>
      </c>
      <c r="U29" s="128"/>
      <c r="V29" s="121"/>
      <c r="W29" s="104"/>
    </row>
    <row r="30" spans="1:23">
      <c r="A30" s="67"/>
      <c r="B30" s="61" t="s">
        <v>2</v>
      </c>
      <c r="C30" s="62"/>
      <c r="D30" s="62"/>
      <c r="E30" s="63"/>
      <c r="F30" s="64"/>
      <c r="G30" s="68">
        <f>G29*0.15</f>
        <v>0</v>
      </c>
      <c r="H30" s="63"/>
      <c r="I30" s="68"/>
      <c r="J30" s="68">
        <f>J29*0.15</f>
        <v>0</v>
      </c>
      <c r="K30" s="69"/>
      <c r="L30" s="69"/>
      <c r="M30" s="68">
        <f>M29*0.15</f>
        <v>0</v>
      </c>
      <c r="N30" s="69"/>
      <c r="O30" s="69"/>
      <c r="P30" s="68">
        <f>P29*0.15</f>
        <v>0</v>
      </c>
      <c r="Q30" s="63"/>
      <c r="R30" s="68"/>
      <c r="S30" s="68">
        <f>S29*0.15</f>
        <v>0</v>
      </c>
      <c r="T30" s="68">
        <f>T29*0.15</f>
        <v>0</v>
      </c>
      <c r="U30" s="70"/>
      <c r="V30" s="60"/>
      <c r="W30" s="54"/>
    </row>
    <row r="31" spans="1:23" ht="12.5" thickBot="1">
      <c r="A31" s="67"/>
      <c r="B31" s="61" t="s">
        <v>18</v>
      </c>
      <c r="C31" s="62"/>
      <c r="D31" s="62"/>
      <c r="E31" s="63"/>
      <c r="F31" s="64"/>
      <c r="G31" s="65">
        <f>G29+G30</f>
        <v>0</v>
      </c>
      <c r="H31" s="63"/>
      <c r="I31" s="68"/>
      <c r="J31" s="68">
        <f>J29+J30</f>
        <v>0</v>
      </c>
      <c r="K31" s="69"/>
      <c r="L31" s="69"/>
      <c r="M31" s="65">
        <f>M29+M30</f>
        <v>0</v>
      </c>
      <c r="N31" s="69"/>
      <c r="O31" s="69"/>
      <c r="P31" s="65">
        <f>P29+P30</f>
        <v>0</v>
      </c>
      <c r="Q31" s="63"/>
      <c r="R31" s="68"/>
      <c r="S31" s="68">
        <f>S29+S30</f>
        <v>0</v>
      </c>
      <c r="T31" s="65">
        <f>T29+T30</f>
        <v>0</v>
      </c>
      <c r="U31" s="71"/>
      <c r="V31" s="60"/>
      <c r="W31" s="54"/>
    </row>
    <row r="32" spans="1:23" ht="26" customHeight="1">
      <c r="A32" s="27"/>
      <c r="B32" s="148" t="s">
        <v>24</v>
      </c>
      <c r="C32" s="169"/>
      <c r="D32" s="170"/>
      <c r="E32" s="153"/>
      <c r="F32" s="154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</row>
    <row r="33" spans="1:23" ht="17.5" customHeight="1">
      <c r="A33" s="27"/>
      <c r="B33" s="149"/>
      <c r="C33" s="155" t="s">
        <v>19</v>
      </c>
      <c r="D33" s="156"/>
      <c r="E33" s="167" t="s">
        <v>21</v>
      </c>
      <c r="F33" s="168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</row>
    <row r="34" spans="1:23" ht="34.75" customHeight="1">
      <c r="A34" s="27"/>
      <c r="B34" s="149"/>
      <c r="C34" s="157"/>
      <c r="D34" s="158"/>
      <c r="E34" s="151"/>
      <c r="F34" s="15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</row>
    <row r="35" spans="1:23" ht="19.25" customHeight="1" thickBot="1">
      <c r="A35" s="27"/>
      <c r="B35" s="150"/>
      <c r="C35" s="159" t="s">
        <v>27</v>
      </c>
      <c r="D35" s="160"/>
      <c r="E35" s="161" t="s">
        <v>20</v>
      </c>
      <c r="F35" s="16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</row>
    <row r="36" spans="1:23">
      <c r="A36" s="27"/>
      <c r="B36" s="72"/>
      <c r="C36" s="73"/>
      <c r="D36" s="73"/>
      <c r="E36" s="74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</row>
    <row r="37" spans="1:23">
      <c r="A37" s="27"/>
      <c r="B37" s="72"/>
      <c r="C37" s="73"/>
      <c r="D37" s="73"/>
      <c r="E37" s="74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</row>
  </sheetData>
  <sheetProtection formatCells="0" formatColumns="0" formatRows="0" insertRows="0" deleteRows="0"/>
  <protectedRanges>
    <protectedRange sqref="C32:F34" name="Range7"/>
    <protectedRange sqref="V20:W31" name="Range6"/>
    <protectedRange sqref="C20:E20 R21:R28 A28:A29 D26:F28 K28 N28 O21:O28 A20:B27 D21:E25 F20:F25 I21:I28 H20:H28 K22 K24:K25 L21:L28 N22 N24:N25 Q20:Q28" name="Range3"/>
    <protectedRange sqref="C14:E16" name="Range2"/>
    <protectedRange sqref="B4:B6" name="Range1"/>
    <protectedRange sqref="B28" name="Range3_4"/>
  </protectedRanges>
  <mergeCells count="17">
    <mergeCell ref="E18:G18"/>
    <mergeCell ref="H18:J18"/>
    <mergeCell ref="Q18:S18"/>
    <mergeCell ref="E33:F33"/>
    <mergeCell ref="C32:D32"/>
    <mergeCell ref="B32:B35"/>
    <mergeCell ref="E34:F34"/>
    <mergeCell ref="E32:F32"/>
    <mergeCell ref="C33:D33"/>
    <mergeCell ref="C34:D34"/>
    <mergeCell ref="C35:D35"/>
    <mergeCell ref="E35:F35"/>
    <mergeCell ref="C13:D13"/>
    <mergeCell ref="C14:D14"/>
    <mergeCell ref="C15:D15"/>
    <mergeCell ref="C16:D16"/>
    <mergeCell ref="F14:F16"/>
  </mergeCells>
  <phoneticPr fontId="2" type="noConversion"/>
  <dataValidations count="2">
    <dataValidation type="decimal" operator="greaterThanOrEqual" allowBlank="1" showInputMessage="1" showErrorMessage="1" sqref="C14:D16 K28 K24:L25 Q20:Q28 N28 O21:O28 I21:I28 E20:F28 N24:N25 H20:H28 K22:L22 L21 L23 L26:L28 N22 R21:R28" xr:uid="{00000000-0002-0000-0000-000000000000}">
      <formula1>0</formula1>
    </dataValidation>
    <dataValidation type="list" allowBlank="1" showInputMessage="1" showErrorMessage="1" sqref="E14:E16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52A6-0401-4C44-9A21-441A4B07AF01}">
  <sheetPr>
    <pageSetUpPr fitToPage="1"/>
  </sheetPr>
  <dimension ref="A2:S36"/>
  <sheetViews>
    <sheetView showGridLines="0" topLeftCell="A37" zoomScale="173" zoomScaleNormal="173" workbookViewId="0">
      <selection activeCell="B4" sqref="B4"/>
    </sheetView>
  </sheetViews>
  <sheetFormatPr defaultColWidth="9.1796875" defaultRowHeight="12"/>
  <cols>
    <col min="1" max="1" width="6.6328125" style="75" customWidth="1"/>
    <col min="2" max="2" width="52.81640625" style="50" customWidth="1"/>
    <col min="3" max="3" width="13" style="76" customWidth="1"/>
    <col min="4" max="4" width="8.6328125" style="76" customWidth="1"/>
    <col min="5" max="5" width="3.6328125" style="95" customWidth="1"/>
    <col min="6" max="6" width="13.81640625" style="50" customWidth="1"/>
    <col min="7" max="7" width="12.6328125" style="50" customWidth="1"/>
    <col min="8" max="8" width="3.453125" style="76" customWidth="1"/>
    <col min="9" max="9" width="14.453125" style="50" customWidth="1"/>
    <col min="10" max="10" width="12.1796875" style="50" customWidth="1"/>
    <col min="11" max="11" width="16" style="50" customWidth="1"/>
    <col min="12" max="12" width="15.1796875" style="50" customWidth="1"/>
    <col min="13" max="13" width="13.453125" style="50" customWidth="1"/>
    <col min="14" max="14" width="20.453125" style="50" customWidth="1"/>
    <col min="15" max="16384" width="9.1796875" style="50"/>
  </cols>
  <sheetData>
    <row r="2" spans="1:19" s="6" customFormat="1">
      <c r="A2" s="1"/>
      <c r="B2" s="2" t="s">
        <v>15</v>
      </c>
      <c r="C2" s="3"/>
      <c r="D2" s="3"/>
      <c r="E2" s="88"/>
      <c r="F2" s="5"/>
      <c r="G2" s="5"/>
      <c r="H2" s="82"/>
      <c r="I2" s="5"/>
      <c r="J2" s="5"/>
      <c r="K2" s="5"/>
      <c r="L2" s="5"/>
      <c r="M2" s="5"/>
      <c r="N2" s="5"/>
    </row>
    <row r="3" spans="1:19" s="6" customFormat="1" ht="37.75" customHeight="1">
      <c r="A3" s="1"/>
      <c r="B3" s="7" t="s">
        <v>28</v>
      </c>
      <c r="C3" s="3"/>
      <c r="D3" s="3"/>
      <c r="E3" s="88"/>
      <c r="F3" s="5"/>
      <c r="G3" s="5"/>
      <c r="H3" s="82"/>
      <c r="I3" s="5"/>
      <c r="J3" s="5"/>
      <c r="K3" s="5"/>
      <c r="L3" s="5"/>
      <c r="M3" s="5"/>
      <c r="N3" s="5"/>
    </row>
    <row r="4" spans="1:19" s="6" customFormat="1">
      <c r="A4" s="8" t="s">
        <v>33</v>
      </c>
      <c r="B4" s="9" t="s">
        <v>73</v>
      </c>
      <c r="C4" s="10"/>
      <c r="D4" s="10"/>
      <c r="E4" s="89"/>
      <c r="F4" s="12"/>
      <c r="G4" s="12"/>
      <c r="H4" s="83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</row>
    <row r="5" spans="1:19" s="6" customFormat="1" ht="25.25" customHeight="1">
      <c r="A5" s="14" t="s">
        <v>34</v>
      </c>
      <c r="B5" s="81" t="s">
        <v>43</v>
      </c>
      <c r="C5" s="10"/>
      <c r="D5" s="10"/>
      <c r="E5" s="90"/>
      <c r="F5" s="16"/>
      <c r="G5" s="16"/>
      <c r="H5" s="10"/>
      <c r="I5" s="16"/>
      <c r="J5" s="16"/>
      <c r="K5" s="13"/>
      <c r="L5" s="13"/>
      <c r="M5" s="13"/>
      <c r="N5" s="13"/>
      <c r="O5" s="13"/>
      <c r="P5" s="13"/>
      <c r="Q5" s="13"/>
      <c r="R5" s="13"/>
      <c r="S5" s="13"/>
    </row>
    <row r="6" spans="1:19" s="6" customFormat="1" ht="24">
      <c r="A6" s="17" t="s">
        <v>16</v>
      </c>
      <c r="B6" s="18"/>
      <c r="C6" s="10"/>
      <c r="D6" s="10"/>
      <c r="E6" s="91"/>
      <c r="F6" s="20"/>
      <c r="G6" s="20"/>
      <c r="H6" s="84"/>
      <c r="I6" s="20"/>
      <c r="J6" s="20"/>
      <c r="K6" s="13"/>
      <c r="L6" s="13"/>
      <c r="M6" s="13"/>
      <c r="N6" s="13"/>
      <c r="O6" s="13"/>
      <c r="P6" s="13"/>
      <c r="Q6" s="13"/>
      <c r="R6" s="13"/>
      <c r="S6" s="13"/>
    </row>
    <row r="7" spans="1:19" s="6" customFormat="1">
      <c r="A7" s="21"/>
      <c r="B7" s="22"/>
      <c r="C7" s="10"/>
      <c r="D7" s="10"/>
      <c r="E7" s="91"/>
      <c r="F7" s="20"/>
      <c r="G7" s="20"/>
      <c r="H7" s="84"/>
      <c r="I7" s="20"/>
      <c r="J7" s="20"/>
      <c r="K7" s="13"/>
      <c r="L7" s="13"/>
      <c r="M7" s="13"/>
      <c r="N7" s="13"/>
      <c r="O7" s="13"/>
      <c r="P7" s="13"/>
      <c r="Q7" s="13"/>
      <c r="R7" s="13"/>
      <c r="S7" s="13"/>
    </row>
    <row r="8" spans="1:19" s="13" customFormat="1">
      <c r="A8" s="23" t="s">
        <v>7</v>
      </c>
      <c r="B8" s="24"/>
      <c r="C8" s="25"/>
      <c r="D8" s="26"/>
      <c r="E8" s="91"/>
      <c r="F8" s="20"/>
      <c r="G8" s="20"/>
      <c r="H8" s="84"/>
      <c r="I8" s="20"/>
      <c r="J8" s="20"/>
    </row>
    <row r="9" spans="1:19" s="13" customFormat="1">
      <c r="A9" s="27" t="s">
        <v>55</v>
      </c>
      <c r="B9" s="28"/>
      <c r="C9" s="29"/>
      <c r="D9" s="30"/>
      <c r="E9" s="91"/>
      <c r="F9" s="20"/>
      <c r="G9" s="20"/>
      <c r="H9" s="84"/>
      <c r="I9" s="20"/>
      <c r="J9" s="20"/>
    </row>
    <row r="10" spans="1:19" s="13" customFormat="1">
      <c r="A10" s="31" t="s">
        <v>29</v>
      </c>
      <c r="C10" s="32"/>
      <c r="E10" s="91"/>
      <c r="F10" s="20"/>
      <c r="G10" s="20"/>
      <c r="H10" s="84"/>
      <c r="I10" s="20"/>
      <c r="J10" s="20"/>
    </row>
    <row r="11" spans="1:19" s="13" customFormat="1">
      <c r="A11" s="31" t="s">
        <v>30</v>
      </c>
      <c r="C11" s="32"/>
      <c r="E11" s="91"/>
      <c r="F11" s="20"/>
      <c r="G11" s="20"/>
      <c r="H11" s="84"/>
      <c r="I11" s="20"/>
      <c r="J11" s="20"/>
    </row>
    <row r="12" spans="1:19" s="13" customFormat="1">
      <c r="A12" s="33" t="s">
        <v>56</v>
      </c>
      <c r="C12" s="32"/>
      <c r="E12" s="91"/>
      <c r="F12" s="20"/>
      <c r="G12" s="20"/>
      <c r="H12" s="84"/>
      <c r="I12" s="20"/>
      <c r="J12" s="20"/>
    </row>
    <row r="13" spans="1:19" s="13" customFormat="1" ht="27" customHeight="1">
      <c r="B13" s="34" t="s">
        <v>3</v>
      </c>
      <c r="C13" s="142" t="s">
        <v>4</v>
      </c>
      <c r="D13" s="142"/>
      <c r="E13" s="92"/>
      <c r="F13" s="20"/>
      <c r="G13" s="20"/>
      <c r="H13" s="84"/>
      <c r="I13" s="20"/>
      <c r="J13" s="20"/>
    </row>
    <row r="14" spans="1:19" s="13" customFormat="1">
      <c r="B14" s="36" t="s">
        <v>5</v>
      </c>
      <c r="C14" s="143">
        <v>17.75</v>
      </c>
      <c r="D14" s="144"/>
      <c r="E14" s="93"/>
      <c r="F14" s="147" t="s">
        <v>22</v>
      </c>
      <c r="G14" s="20"/>
      <c r="H14" s="84"/>
      <c r="I14" s="20"/>
      <c r="J14" s="20"/>
    </row>
    <row r="15" spans="1:19" s="13" customFormat="1" ht="15.5" customHeight="1">
      <c r="B15" s="36" t="s">
        <v>6</v>
      </c>
      <c r="C15" s="145">
        <v>19.05</v>
      </c>
      <c r="D15" s="146"/>
      <c r="E15" s="93"/>
      <c r="F15" s="147"/>
      <c r="G15" s="20"/>
      <c r="H15" s="84"/>
      <c r="I15" s="20"/>
      <c r="J15" s="20"/>
    </row>
    <row r="16" spans="1:19" s="13" customFormat="1">
      <c r="B16" s="36" t="s">
        <v>8</v>
      </c>
      <c r="C16" s="145">
        <v>21.5</v>
      </c>
      <c r="D16" s="146"/>
      <c r="E16" s="93"/>
      <c r="F16" s="147"/>
      <c r="G16" s="20"/>
      <c r="H16" s="84"/>
      <c r="I16" s="20"/>
      <c r="J16" s="20"/>
    </row>
    <row r="17" spans="1:19" s="13" customFormat="1">
      <c r="A17" s="38"/>
      <c r="B17" s="39"/>
      <c r="C17" s="10"/>
      <c r="D17" s="10"/>
      <c r="E17" s="91"/>
      <c r="F17" s="20"/>
      <c r="G17" s="20"/>
      <c r="H17" s="84"/>
      <c r="I17" s="20"/>
      <c r="J17" s="20"/>
    </row>
    <row r="18" spans="1:19" s="6" customFormat="1" ht="15.5" customHeight="1">
      <c r="A18" s="40"/>
      <c r="B18" s="41"/>
      <c r="C18" s="42"/>
      <c r="D18" s="42"/>
      <c r="E18" s="163" t="s">
        <v>59</v>
      </c>
      <c r="F18" s="163"/>
      <c r="G18" s="163"/>
      <c r="H18" s="163" t="s">
        <v>60</v>
      </c>
      <c r="I18" s="164"/>
      <c r="J18" s="165"/>
      <c r="K18" s="96" t="s">
        <v>71</v>
      </c>
      <c r="L18" s="13"/>
      <c r="M18" s="13"/>
    </row>
    <row r="19" spans="1:19" ht="24">
      <c r="A19" s="40" t="s">
        <v>0</v>
      </c>
      <c r="B19" s="41" t="s">
        <v>17</v>
      </c>
      <c r="C19" s="42" t="s">
        <v>1</v>
      </c>
      <c r="D19" s="42" t="s">
        <v>13</v>
      </c>
      <c r="E19" s="85" t="s">
        <v>10</v>
      </c>
      <c r="F19" s="44" t="s">
        <v>11</v>
      </c>
      <c r="G19" s="44" t="s">
        <v>61</v>
      </c>
      <c r="H19" s="85" t="s">
        <v>10</v>
      </c>
      <c r="I19" s="44" t="s">
        <v>11</v>
      </c>
      <c r="J19" s="44" t="s">
        <v>62</v>
      </c>
      <c r="K19" s="47" t="s">
        <v>12</v>
      </c>
      <c r="L19" s="48" t="s">
        <v>14</v>
      </c>
      <c r="M19" s="49" t="s">
        <v>25</v>
      </c>
      <c r="N19" s="49" t="s">
        <v>26</v>
      </c>
    </row>
    <row r="20" spans="1:19" s="58" customFormat="1">
      <c r="A20" s="55">
        <v>1</v>
      </c>
      <c r="B20" s="56" t="s">
        <v>44</v>
      </c>
      <c r="C20" s="57"/>
      <c r="D20" s="57"/>
      <c r="E20" s="86"/>
      <c r="F20" s="51"/>
      <c r="G20" s="52">
        <f>SUM(G21:G27)</f>
        <v>0</v>
      </c>
      <c r="H20" s="86"/>
      <c r="I20" s="52"/>
      <c r="J20" s="52">
        <f>SUM(J21:J27)</f>
        <v>0</v>
      </c>
      <c r="K20" s="52">
        <f>SUM(K21:K27)</f>
        <v>0</v>
      </c>
      <c r="L20" s="52">
        <f>SUM(L21:L27)</f>
        <v>0</v>
      </c>
      <c r="M20" s="53"/>
      <c r="N20" s="54"/>
    </row>
    <row r="21" spans="1:19" s="58" customFormat="1" ht="23">
      <c r="A21" s="105" t="s">
        <v>36</v>
      </c>
      <c r="B21" s="106" t="s">
        <v>69</v>
      </c>
      <c r="C21" s="107" t="s">
        <v>31</v>
      </c>
      <c r="D21" s="129">
        <v>0</v>
      </c>
      <c r="E21" s="130">
        <v>0</v>
      </c>
      <c r="F21" s="112">
        <v>0</v>
      </c>
      <c r="G21" s="111">
        <f t="shared" ref="G21:G27" si="0">E21*F21</f>
        <v>0</v>
      </c>
      <c r="H21" s="130">
        <v>0</v>
      </c>
      <c r="I21" s="112">
        <v>0</v>
      </c>
      <c r="J21" s="111">
        <f t="shared" ref="J21:J27" si="1">H21*I21</f>
        <v>0</v>
      </c>
      <c r="K21" s="111">
        <f>+G21+J21</f>
        <v>0</v>
      </c>
      <c r="L21" s="111">
        <f>+D21*K21</f>
        <v>0</v>
      </c>
      <c r="M21" s="103"/>
      <c r="N21" s="104"/>
      <c r="O21" s="131"/>
      <c r="P21" s="131"/>
      <c r="Q21" s="131"/>
      <c r="R21" s="131"/>
      <c r="S21" s="131"/>
    </row>
    <row r="22" spans="1:19" s="58" customFormat="1">
      <c r="A22" s="113" t="s">
        <v>32</v>
      </c>
      <c r="B22" s="106" t="s">
        <v>63</v>
      </c>
      <c r="C22" s="107" t="s">
        <v>31</v>
      </c>
      <c r="D22" s="129">
        <v>0</v>
      </c>
      <c r="E22" s="130">
        <v>0</v>
      </c>
      <c r="F22" s="112">
        <v>0</v>
      </c>
      <c r="G22" s="111">
        <f t="shared" si="0"/>
        <v>0</v>
      </c>
      <c r="H22" s="130">
        <v>0</v>
      </c>
      <c r="I22" s="112">
        <v>0</v>
      </c>
      <c r="J22" s="111">
        <f t="shared" si="1"/>
        <v>0</v>
      </c>
      <c r="K22" s="111">
        <f>+G22+J22</f>
        <v>0</v>
      </c>
      <c r="L22" s="111">
        <f t="shared" ref="L22:L27" si="2">+D22*K22</f>
        <v>0</v>
      </c>
      <c r="M22" s="103"/>
      <c r="N22" s="104"/>
      <c r="O22" s="131"/>
      <c r="P22" s="131"/>
      <c r="Q22" s="131"/>
      <c r="R22" s="131"/>
      <c r="S22" s="131"/>
    </row>
    <row r="23" spans="1:19" s="58" customFormat="1" ht="23">
      <c r="A23" s="113" t="s">
        <v>41</v>
      </c>
      <c r="B23" s="114" t="s">
        <v>70</v>
      </c>
      <c r="C23" s="115" t="s">
        <v>31</v>
      </c>
      <c r="D23" s="129">
        <v>0</v>
      </c>
      <c r="E23" s="130">
        <v>0</v>
      </c>
      <c r="F23" s="112">
        <v>0</v>
      </c>
      <c r="G23" s="111">
        <f t="shared" si="0"/>
        <v>0</v>
      </c>
      <c r="H23" s="130">
        <v>0</v>
      </c>
      <c r="I23" s="112">
        <v>0</v>
      </c>
      <c r="J23" s="111">
        <f t="shared" si="1"/>
        <v>0</v>
      </c>
      <c r="K23" s="111">
        <f t="shared" ref="K23:K27" si="3">+G23+J23</f>
        <v>0</v>
      </c>
      <c r="L23" s="111">
        <f t="shared" si="2"/>
        <v>0</v>
      </c>
      <c r="M23" s="103"/>
      <c r="N23" s="104"/>
      <c r="O23" s="131"/>
      <c r="P23" s="131"/>
      <c r="Q23" s="131"/>
      <c r="R23" s="131"/>
      <c r="S23" s="131"/>
    </row>
    <row r="24" spans="1:19" s="58" customFormat="1" ht="31" customHeight="1">
      <c r="A24" s="113" t="s">
        <v>42</v>
      </c>
      <c r="B24" s="114" t="s">
        <v>66</v>
      </c>
      <c r="C24" s="107" t="s">
        <v>31</v>
      </c>
      <c r="D24" s="129">
        <v>0</v>
      </c>
      <c r="E24" s="130">
        <v>0</v>
      </c>
      <c r="F24" s="112">
        <v>0</v>
      </c>
      <c r="G24" s="111">
        <f t="shared" si="0"/>
        <v>0</v>
      </c>
      <c r="H24" s="130">
        <v>0</v>
      </c>
      <c r="I24" s="112">
        <v>0</v>
      </c>
      <c r="J24" s="111">
        <f t="shared" si="1"/>
        <v>0</v>
      </c>
      <c r="K24" s="111">
        <f t="shared" si="3"/>
        <v>0</v>
      </c>
      <c r="L24" s="111">
        <f t="shared" si="2"/>
        <v>0</v>
      </c>
      <c r="M24" s="103"/>
      <c r="N24" s="104"/>
      <c r="O24" s="131"/>
      <c r="P24" s="131"/>
      <c r="Q24" s="131"/>
      <c r="R24" s="131"/>
      <c r="S24" s="131"/>
    </row>
    <row r="25" spans="1:19" s="58" customFormat="1" ht="43.25" customHeight="1">
      <c r="A25" s="105" t="s">
        <v>45</v>
      </c>
      <c r="B25" s="116" t="s">
        <v>57</v>
      </c>
      <c r="C25" s="115" t="s">
        <v>47</v>
      </c>
      <c r="D25" s="129">
        <v>0</v>
      </c>
      <c r="E25" s="130">
        <v>0</v>
      </c>
      <c r="F25" s="112">
        <v>0</v>
      </c>
      <c r="G25" s="111">
        <f t="shared" si="0"/>
        <v>0</v>
      </c>
      <c r="H25" s="130">
        <v>0</v>
      </c>
      <c r="I25" s="112">
        <v>0</v>
      </c>
      <c r="J25" s="111">
        <f t="shared" si="1"/>
        <v>0</v>
      </c>
      <c r="K25" s="111">
        <f t="shared" si="3"/>
        <v>0</v>
      </c>
      <c r="L25" s="111">
        <f t="shared" si="2"/>
        <v>0</v>
      </c>
      <c r="M25" s="103"/>
      <c r="N25" s="104"/>
      <c r="O25" s="131"/>
      <c r="P25" s="131"/>
      <c r="Q25" s="131"/>
      <c r="R25" s="131"/>
      <c r="S25" s="131"/>
    </row>
    <row r="26" spans="1:19" s="58" customFormat="1" ht="23">
      <c r="A26" s="105" t="s">
        <v>67</v>
      </c>
      <c r="B26" s="117" t="s">
        <v>58</v>
      </c>
      <c r="C26" s="107" t="s">
        <v>31</v>
      </c>
      <c r="D26" s="129">
        <v>0</v>
      </c>
      <c r="E26" s="130">
        <v>0</v>
      </c>
      <c r="F26" s="112">
        <v>0</v>
      </c>
      <c r="G26" s="111">
        <f t="shared" si="0"/>
        <v>0</v>
      </c>
      <c r="H26" s="130">
        <v>0</v>
      </c>
      <c r="I26" s="112">
        <v>0</v>
      </c>
      <c r="J26" s="111">
        <f t="shared" si="1"/>
        <v>0</v>
      </c>
      <c r="K26" s="111">
        <f t="shared" si="3"/>
        <v>0</v>
      </c>
      <c r="L26" s="111">
        <f t="shared" si="2"/>
        <v>0</v>
      </c>
      <c r="M26" s="118"/>
      <c r="N26" s="104"/>
      <c r="O26" s="131"/>
      <c r="P26" s="131"/>
      <c r="Q26" s="131"/>
      <c r="R26" s="131"/>
      <c r="S26" s="131"/>
    </row>
    <row r="27" spans="1:19">
      <c r="A27" s="105" t="s">
        <v>68</v>
      </c>
      <c r="B27" s="119" t="s">
        <v>54</v>
      </c>
      <c r="C27" s="120" t="s">
        <v>46</v>
      </c>
      <c r="D27" s="108">
        <v>0</v>
      </c>
      <c r="E27" s="130">
        <v>1</v>
      </c>
      <c r="F27" s="110">
        <v>0</v>
      </c>
      <c r="G27" s="111">
        <f t="shared" si="0"/>
        <v>0</v>
      </c>
      <c r="H27" s="130">
        <v>1</v>
      </c>
      <c r="I27" s="110">
        <v>0</v>
      </c>
      <c r="J27" s="111">
        <f t="shared" si="1"/>
        <v>0</v>
      </c>
      <c r="K27" s="111">
        <f t="shared" si="3"/>
        <v>0</v>
      </c>
      <c r="L27" s="111">
        <f t="shared" si="2"/>
        <v>0</v>
      </c>
      <c r="M27" s="121"/>
      <c r="N27" s="104"/>
      <c r="O27" s="132"/>
      <c r="P27" s="132"/>
      <c r="Q27" s="132"/>
      <c r="R27" s="132"/>
      <c r="S27" s="132"/>
    </row>
    <row r="28" spans="1:19" ht="12.5" thickBot="1">
      <c r="A28" s="59"/>
      <c r="B28" s="61" t="s">
        <v>35</v>
      </c>
      <c r="C28" s="62"/>
      <c r="D28" s="62"/>
      <c r="E28" s="87"/>
      <c r="F28" s="64"/>
      <c r="G28" s="65">
        <f>SUM(G21:G27)</f>
        <v>0</v>
      </c>
      <c r="H28" s="87"/>
      <c r="I28" s="65"/>
      <c r="J28" s="65">
        <f>SUM(J21:J27)</f>
        <v>0</v>
      </c>
      <c r="K28" s="65">
        <f>SUM(K21:K27)</f>
        <v>0</v>
      </c>
      <c r="L28" s="66"/>
      <c r="M28" s="60"/>
      <c r="N28" s="54"/>
    </row>
    <row r="29" spans="1:19">
      <c r="A29" s="67"/>
      <c r="B29" s="61" t="s">
        <v>2</v>
      </c>
      <c r="C29" s="62"/>
      <c r="D29" s="62"/>
      <c r="E29" s="87"/>
      <c r="F29" s="64"/>
      <c r="G29" s="68">
        <f>G28*0.15</f>
        <v>0</v>
      </c>
      <c r="H29" s="87"/>
      <c r="I29" s="68"/>
      <c r="J29" s="68">
        <f>J28*0.15</f>
        <v>0</v>
      </c>
      <c r="K29" s="68">
        <f>+K28*0.15</f>
        <v>0</v>
      </c>
      <c r="L29" s="70"/>
      <c r="M29" s="60"/>
      <c r="N29" s="54"/>
    </row>
    <row r="30" spans="1:19" ht="12.5" thickBot="1">
      <c r="A30" s="67"/>
      <c r="B30" s="61" t="s">
        <v>18</v>
      </c>
      <c r="C30" s="62"/>
      <c r="D30" s="62"/>
      <c r="E30" s="87"/>
      <c r="F30" s="64"/>
      <c r="G30" s="65">
        <f>G28+G29</f>
        <v>0</v>
      </c>
      <c r="H30" s="87"/>
      <c r="I30" s="68"/>
      <c r="J30" s="68">
        <f>J29*0.15</f>
        <v>0</v>
      </c>
      <c r="K30" s="65">
        <f>+K28+K29</f>
        <v>0</v>
      </c>
      <c r="L30" s="71"/>
      <c r="M30" s="60"/>
      <c r="N30" s="54"/>
    </row>
    <row r="31" spans="1:19" ht="26" customHeight="1">
      <c r="A31" s="27"/>
      <c r="B31" s="148" t="s">
        <v>24</v>
      </c>
      <c r="C31" s="169"/>
      <c r="D31" s="170"/>
      <c r="E31" s="153"/>
      <c r="F31" s="154"/>
      <c r="G31" s="72"/>
      <c r="H31" s="73"/>
      <c r="I31" s="72"/>
      <c r="J31" s="72"/>
      <c r="K31" s="72"/>
      <c r="L31" s="72"/>
      <c r="M31" s="72"/>
      <c r="N31" s="72"/>
    </row>
    <row r="32" spans="1:19" ht="17.5" customHeight="1">
      <c r="A32" s="27"/>
      <c r="B32" s="149"/>
      <c r="C32" s="155" t="s">
        <v>19</v>
      </c>
      <c r="D32" s="156"/>
      <c r="E32" s="167" t="s">
        <v>21</v>
      </c>
      <c r="F32" s="168"/>
      <c r="G32" s="72"/>
      <c r="H32" s="73"/>
      <c r="I32" s="72"/>
      <c r="J32" s="72"/>
      <c r="K32" s="72"/>
      <c r="L32" s="72"/>
      <c r="M32" s="72"/>
      <c r="N32" s="72"/>
    </row>
    <row r="33" spans="1:14" ht="34.75" customHeight="1">
      <c r="A33" s="27"/>
      <c r="B33" s="149"/>
      <c r="C33" s="157"/>
      <c r="D33" s="158"/>
      <c r="E33" s="151"/>
      <c r="F33" s="152"/>
      <c r="G33" s="72"/>
      <c r="H33" s="73"/>
      <c r="I33" s="72"/>
      <c r="J33" s="72"/>
      <c r="K33" s="72"/>
      <c r="L33" s="72"/>
      <c r="M33" s="72"/>
      <c r="N33" s="72"/>
    </row>
    <row r="34" spans="1:14" ht="19.25" customHeight="1" thickBot="1">
      <c r="A34" s="27"/>
      <c r="B34" s="150"/>
      <c r="C34" s="159" t="s">
        <v>27</v>
      </c>
      <c r="D34" s="160"/>
      <c r="E34" s="161" t="s">
        <v>20</v>
      </c>
      <c r="F34" s="162"/>
      <c r="G34" s="72"/>
      <c r="H34" s="73"/>
      <c r="I34" s="72"/>
      <c r="J34" s="72"/>
      <c r="K34" s="72"/>
      <c r="L34" s="72"/>
      <c r="M34" s="72"/>
      <c r="N34" s="72"/>
    </row>
    <row r="35" spans="1:14">
      <c r="A35" s="27"/>
      <c r="B35" s="72"/>
      <c r="C35" s="73"/>
      <c r="D35" s="73"/>
      <c r="E35" s="94"/>
      <c r="F35" s="72"/>
      <c r="G35" s="72"/>
      <c r="H35" s="73"/>
      <c r="I35" s="72"/>
      <c r="J35" s="72"/>
      <c r="K35" s="72"/>
      <c r="L35" s="72"/>
      <c r="M35" s="72"/>
      <c r="N35" s="72"/>
    </row>
    <row r="36" spans="1:14">
      <c r="A36" s="27"/>
      <c r="B36" s="72"/>
      <c r="C36" s="73"/>
      <c r="D36" s="73"/>
      <c r="E36" s="94"/>
      <c r="F36" s="72"/>
      <c r="G36" s="72"/>
      <c r="H36" s="73"/>
      <c r="I36" s="72"/>
      <c r="J36" s="72"/>
      <c r="K36" s="72"/>
      <c r="L36" s="72"/>
      <c r="M36" s="72"/>
      <c r="N36" s="72"/>
    </row>
  </sheetData>
  <sheetProtection formatCells="0" formatColumns="0" formatRows="0" insertRows="0" deleteRows="0"/>
  <protectedRanges>
    <protectedRange sqref="C31:F33" name="Range7"/>
    <protectedRange sqref="M20:N30" name="Range6"/>
    <protectedRange sqref="C20:E20 D21:E21 H23 A27:A28 A20:B21 H25:H27 A23:B23 H20:H21 D25:F27 A25:B26 F20:F24 D23:E23 D22 D24 I21:I27" name="Range3"/>
    <protectedRange sqref="C14:E16" name="Range2"/>
    <protectedRange sqref="B4:B6" name="Range1"/>
    <protectedRange sqref="B27" name="Range3_4"/>
    <protectedRange sqref="A22:B22" name="Range3_2"/>
    <protectedRange sqref="A24:B24" name="Range3_3"/>
    <protectedRange sqref="E22 E24 H22 H24" name="Range3_5"/>
  </protectedRanges>
  <mergeCells count="16">
    <mergeCell ref="E34:F34"/>
    <mergeCell ref="H18:J18"/>
    <mergeCell ref="B31:B34"/>
    <mergeCell ref="C31:D31"/>
    <mergeCell ref="E31:F31"/>
    <mergeCell ref="C32:D32"/>
    <mergeCell ref="E32:F32"/>
    <mergeCell ref="C33:D33"/>
    <mergeCell ref="E33:F33"/>
    <mergeCell ref="C34:D34"/>
    <mergeCell ref="E18:G18"/>
    <mergeCell ref="C13:D13"/>
    <mergeCell ref="C14:D14"/>
    <mergeCell ref="F14:F16"/>
    <mergeCell ref="C15:D15"/>
    <mergeCell ref="C16:D16"/>
  </mergeCells>
  <dataValidations count="2">
    <dataValidation type="list" allowBlank="1" showInputMessage="1" showErrorMessage="1" sqref="E14:E16" xr:uid="{FEA4B928-6A61-1143-83EA-797257A2980C}">
      <formula1>" ,X"</formula1>
    </dataValidation>
    <dataValidation type="decimal" operator="greaterThanOrEqual" allowBlank="1" showInputMessage="1" showErrorMessage="1" sqref="C14:D16 E20:F27 I21:I27 H20:H27" xr:uid="{4B1B3DCF-37D3-2644-872A-FFAB3B2B1E84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PRICING SCHEDULE_01</vt:lpstr>
      <vt:lpstr>PRICING SCHEDULE_02 Optional</vt:lpstr>
      <vt:lpstr>'PRICING SCHEDULE_01'!Print_Area</vt:lpstr>
      <vt:lpstr>'PRICING SCHEDULE_02 Optional'!Print_Area</vt:lpstr>
      <vt:lpstr>'PRICING SCHEDULE_01'!Print_Titles</vt:lpstr>
      <vt:lpstr>'PRICING SCHEDULE_02 Optional'!Print_Titles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lekoetsi makwela</cp:lastModifiedBy>
  <cp:lastPrinted>2020-07-02T18:44:36Z</cp:lastPrinted>
  <dcterms:created xsi:type="dcterms:W3CDTF">2017-06-15T23:28:53Z</dcterms:created>
  <dcterms:modified xsi:type="dcterms:W3CDTF">2023-05-16T07:40:32Z</dcterms:modified>
</cp:coreProperties>
</file>