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G:\.shortcut-targets-by-id\0BxiiYE0JA2GNREswLXBNdzJFNVk\Projects\2022-138 DoH Maintenance\spec\Refregeration, Morturies and Heat Pumps\Cluster 3\Working Doc\"/>
    </mc:Choice>
  </mc:AlternateContent>
  <xr:revisionPtr revIDLastSave="0" documentId="13_ncr:1_{5F57FE31-98F5-4C94-8625-DD0CCB0A3F06}" xr6:coauthVersionLast="47" xr6:coauthVersionMax="47" xr10:uidLastSave="{00000000-0000-0000-0000-000000000000}"/>
  <bookViews>
    <workbookView xWindow="-108" yWindow="-108" windowWidth="23256" windowHeight="12456" tabRatio="835" activeTab="10" xr2:uid="{00000000-000D-0000-FFFF-FFFF00000000}"/>
  </bookViews>
  <sheets>
    <sheet name="SUMMARY" sheetId="8" r:id="rId1"/>
    <sheet name="SCHED 1A-1_Cluster 3" sheetId="170" r:id="rId2"/>
    <sheet name="SCHED 1A-2_Cluster 3" sheetId="171" r:id="rId3"/>
    <sheet name="SCHED 1A-3_Cluster 3" sheetId="172" r:id="rId4"/>
    <sheet name="SCHED 2A-1_BCM_ADM" sheetId="9" r:id="rId5"/>
    <sheet name="SCHED 2A-2_BCM_ADM" sheetId="169" r:id="rId6"/>
    <sheet name="SCHED 2A-3_BCM_ADM" sheetId="175" r:id="rId7"/>
    <sheet name="SCHED 3A_MORTUARY" sheetId="162" r:id="rId8"/>
    <sheet name="SCHED 3B_HEAT PUMPS" sheetId="176" r:id="rId9"/>
    <sheet name="SCHED 3C_FRIDGES" sheetId="177" r:id="rId10"/>
    <sheet name="SCHEDULE 4" sheetId="11" r:id="rId11"/>
    <sheet name="WORK ORDERS  01 LAETITIA BAM CH" sheetId="27" state="hidden" r:id="rId12"/>
    <sheet name="JOSE PEARSON TB HOSPITAL (02)" sheetId="31" state="hidden" r:id="rId13"/>
    <sheet name="NEW BRIGHTON MORTUARY (03)" sheetId="32" state="hidden" r:id="rId14"/>
    <sheet name="DORA NGIZA HOSPITAL (04)" sheetId="33" state="hidden" r:id="rId15"/>
    <sheet name="LAETITIA BAM CHC (05)" sheetId="34" state="hidden" r:id="rId16"/>
    <sheet name="MOTHERWELL CHC (06)" sheetId="35" state="hidden" r:id="rId17"/>
    <sheet name="MOTHERWEL CHC (07)" sheetId="36" state="hidden" r:id="rId18"/>
    <sheet name="ORSMOND TB HOSPITAL (08)" sheetId="37" state="hidden" r:id="rId19"/>
    <sheet name="JOSE PEARSON TB HOSPITAL (09)" sheetId="38" state="hidden" r:id="rId20"/>
    <sheet name="LIVINGSTONE HOSPITAL (10)" sheetId="39" state="hidden" r:id="rId21"/>
    <sheet name="LAETITIA BAM CHC (11)" sheetId="49" state="hidden" r:id="rId22"/>
    <sheet name="WEST END (12)" sheetId="48" state="hidden" r:id="rId23"/>
    <sheet name="PORT ELIZABETH PRO.(13)" sheetId="47" state="hidden" r:id="rId24"/>
    <sheet name="DORA NGIZA HOSP (14)" sheetId="46" state="hidden" r:id="rId25"/>
    <sheet name="ORSMOND TB HOSP (15)" sheetId="45" state="hidden" r:id="rId26"/>
    <sheet name="MOUNT RD MORT. (16)" sheetId="44" state="hidden" r:id="rId27"/>
    <sheet name="PARMACEUTICA DEP (17)" sheetId="43" state="hidden" r:id="rId28"/>
    <sheet name="DORA NGIZA HOSP (18)" sheetId="52" state="hidden" r:id="rId29"/>
    <sheet name="DORA NGIZA (19)" sheetId="51" state="hidden" r:id="rId30"/>
    <sheet name="LIVINGSTONE HOSPITAL (20)" sheetId="50" state="hidden" r:id="rId31"/>
    <sheet name="PE PROV. HOSPITAL (21)" sheetId="59" state="hidden" r:id="rId32"/>
    <sheet name="GQEBERA CHC (22)" sheetId="58" state="hidden" r:id="rId33"/>
    <sheet name="PORT EZIABERTH MEDIC DEPOT(23)" sheetId="57" state="hidden" r:id="rId34"/>
    <sheet name="LIVINGSTONE HOSPITAL (24)" sheetId="56" state="hidden" r:id="rId35"/>
    <sheet name="MOTHERWELL CHC (25)" sheetId="55" state="hidden" r:id="rId36"/>
    <sheet name="LIVINGSTONE HOSPITAL (26)" sheetId="42" state="hidden" r:id="rId37"/>
    <sheet name="GQEBERA CHC (27)" sheetId="66" state="hidden" r:id="rId38"/>
    <sheet name="DORA NGINZA HOSPITAL (28)" sheetId="65" state="hidden" r:id="rId39"/>
    <sheet name="ELIZABETH DOKIN HOSP(29)" sheetId="64" state="hidden" r:id="rId40"/>
    <sheet name="PORT ELIZABETH PROV (30)" sheetId="63" state="hidden" r:id="rId41"/>
    <sheet name="MOUNTROAD MORTUARY (31)" sheetId="67" state="hidden" r:id="rId42"/>
    <sheet name="UITENHAGE PRO.HOSPITAL (32)" sheetId="62" state="hidden" r:id="rId43"/>
    <sheet name="JOSE PEARSON TB HSPITAL (33)" sheetId="68" state="hidden" r:id="rId44"/>
    <sheet name="LAETITA BAM CHC (34)" sheetId="61" state="hidden" r:id="rId45"/>
    <sheet name="MOTHEWELL CHC (35)" sheetId="73" state="hidden" r:id="rId46"/>
    <sheet name="LAETITA BAM CHC (36)" sheetId="72" state="hidden" r:id="rId47"/>
    <sheet name="PE PROV. (37)" sheetId="71" state="hidden" r:id="rId48"/>
    <sheet name="ORSMOND TB HOSP. (38)" sheetId="70" state="hidden" r:id="rId49"/>
    <sheet name="Gqebera CHC (39)" sheetId="69" state="hidden" r:id="rId50"/>
    <sheet name="Dora Ngiza (40)" sheetId="74" state="hidden" r:id="rId51"/>
    <sheet name="PE Pronvincial Hospital (41)" sheetId="75" state="hidden" r:id="rId52"/>
    <sheet name="Motherwell CHC (42)" sheetId="76" state="hidden" r:id="rId53"/>
    <sheet name="Westend Clinic (43)" sheetId="77" state="hidden" r:id="rId54"/>
    <sheet name="Dora Ngiza (44)" sheetId="78" state="hidden" r:id="rId55"/>
    <sheet name="Elizabeth Hospital (45)" sheetId="79" state="hidden" r:id="rId56"/>
    <sheet name="Jose Pearson (46)" sheetId="80" state="hidden" r:id="rId57"/>
    <sheet name="Livingstone Hospital (47)" sheetId="85" state="hidden" r:id="rId58"/>
    <sheet name="PE Pro. Hosp (48)" sheetId="81" state="hidden" r:id="rId59"/>
    <sheet name="Elizabeth Donken hosp.(49)" sheetId="89" state="hidden" r:id="rId60"/>
    <sheet name="Dora Ngiza (50)" sheetId="90" state="hidden" r:id="rId61"/>
    <sheet name="Dora Ngiza (51)" sheetId="82" state="hidden" r:id="rId62"/>
    <sheet name="West End (52)" sheetId="83" state="hidden" r:id="rId63"/>
    <sheet name="Elizabeth Hospital (53)" sheetId="84" state="hidden" r:id="rId64"/>
    <sheet name="Orsmond TB Hosp.(54)" sheetId="91" state="hidden" r:id="rId65"/>
    <sheet name="Port Elizabeth (55)" sheetId="92" state="hidden" r:id="rId66"/>
    <sheet name="Livingston Hosp (56)" sheetId="93" state="hidden" r:id="rId67"/>
    <sheet name="New Brighton M.(57)" sheetId="94" state="hidden" r:id="rId68"/>
    <sheet name="West End (58)" sheetId="95" state="hidden" r:id="rId69"/>
    <sheet name="Dora Ngiza chc (59)" sheetId="96" state="hidden" r:id="rId70"/>
    <sheet name="New Brighston (60)" sheetId="97" state="hidden" r:id="rId71"/>
    <sheet name="Jose Pearson TB Hosp (61)" sheetId="98" state="hidden" r:id="rId72"/>
    <sheet name="Jose Pearson TB Hosp (62)" sheetId="99" state="hidden" r:id="rId73"/>
    <sheet name="Livingstone Hosp (63)" sheetId="100" state="hidden" r:id="rId74"/>
    <sheet name="Jose Pearson TB Hosp (64)" sheetId="101" state="hidden" r:id="rId75"/>
    <sheet name="Motherwell chc (65)" sheetId="102" state="hidden" r:id="rId76"/>
    <sheet name="Dora Ngiza (66)" sheetId="103" state="hidden" r:id="rId77"/>
    <sheet name="Orsmond TB Hosp (66)" sheetId="104" state="hidden" r:id="rId78"/>
    <sheet name="Dora Ngiza Hosp (67)" sheetId="105" state="hidden" r:id="rId79"/>
    <sheet name="Uitenhage Forensic (68)" sheetId="106" state="hidden" r:id="rId80"/>
    <sheet name="Dora Ngiza Hospital (70)" sheetId="109" state="hidden" r:id="rId81"/>
    <sheet name="Jose Pearson Sant (71)" sheetId="110" state="hidden" r:id="rId82"/>
    <sheet name="Gqebera chc (72)" sheetId="111" state="hidden" r:id="rId83"/>
    <sheet name="Dora Ngiza Hospital (73)" sheetId="112" state="hidden" r:id="rId84"/>
    <sheet name="Jose Pearson Sant (74)" sheetId="113" state="hidden" r:id="rId85"/>
    <sheet name="Livingston Hospital (75)" sheetId="114" state="hidden" r:id="rId86"/>
    <sheet name="Leticia Bam Hospital (76)" sheetId="108" state="hidden" r:id="rId87"/>
    <sheet name="Unitenhage Pro (69)" sheetId="107" state="hidden" r:id="rId88"/>
    <sheet name="Gqebera chc (77)" sheetId="116" state="hidden" r:id="rId89"/>
    <sheet name="PE Prov (78)" sheetId="122" state="hidden" r:id="rId90"/>
    <sheet name="Linvingston (79)" sheetId="121" state="hidden" r:id="rId91"/>
    <sheet name="Dora Ngiza (80)" sheetId="120" state="hidden" r:id="rId92"/>
    <sheet name="Dora Ngiza (81)" sheetId="119" state="hidden" r:id="rId93"/>
    <sheet name="Galvendale Foresic (83)" sheetId="124" state="hidden" r:id="rId94"/>
    <sheet name="Struandale Depot (84)" sheetId="125" state="hidden" r:id="rId95"/>
    <sheet name="PE Prov (85)" sheetId="126" state="hidden" r:id="rId96"/>
    <sheet name="West End (86)" sheetId="128" state="hidden" r:id="rId97"/>
    <sheet name="Livingston Hospital (87)" sheetId="127" state="hidden" r:id="rId98"/>
    <sheet name="Dora Ngiza (88)" sheetId="123" state="hidden" r:id="rId99"/>
    <sheet name="Mt Road (82)" sheetId="118" state="hidden" r:id="rId100"/>
    <sheet name="West End (89)" sheetId="131" state="hidden" r:id="rId101"/>
    <sheet name="Walton Conyng (90)" sheetId="135" state="hidden" r:id="rId102"/>
    <sheet name="Uitenhage Hospital  (91)" sheetId="134" state="hidden" r:id="rId103"/>
    <sheet name="Jose Pearson Hospital (92)" sheetId="133" state="hidden" r:id="rId104"/>
    <sheet name="Motherwell Hospital (93)" sheetId="132" state="hidden" r:id="rId105"/>
    <sheet name="West End chc (94)" sheetId="136" state="hidden" r:id="rId106"/>
    <sheet name="Qoutation " sheetId="137" state="hidden" r:id="rId107"/>
    <sheet name="Jose Pearson Hospital (95)" sheetId="130" state="hidden" r:id="rId108"/>
    <sheet name="Qoutation Jose Pearson" sheetId="140" state="hidden" r:id="rId109"/>
    <sheet name="Jose Pearson" sheetId="141" state="hidden" r:id="rId110"/>
    <sheet name="Dora Ngiza (96)" sheetId="142" state="hidden" r:id="rId111"/>
    <sheet name="Uitenhage Pro (97)" sheetId="143" state="hidden" r:id="rId112"/>
    <sheet name="Jose Pearson (98)" sheetId="144" state="hidden" r:id="rId113"/>
    <sheet name="Dora Ngiza (99)" sheetId="145" state="hidden" r:id="rId114"/>
    <sheet name="Gqebera chc (100)" sheetId="146" state="hidden" r:id="rId115"/>
    <sheet name="Jose Pearson (101)" sheetId="147" state="hidden" r:id="rId116"/>
    <sheet name="Dora Ngiza (102)" sheetId="148" state="hidden" r:id="rId117"/>
    <sheet name="PE PRO. (103)" sheetId="149" state="hidden" r:id="rId118"/>
    <sheet name="West End (104)" sheetId="150" state="hidden" r:id="rId119"/>
  </sheets>
  <definedNames>
    <definedName name="_xlnm.Print_Area" localSheetId="98">'Dora Ngiza (88)'!$A$1:$I$63</definedName>
    <definedName name="_xlnm.Print_Area" localSheetId="69">'Dora Ngiza chc (59)'!$A$1:$I$64</definedName>
    <definedName name="_xlnm.Print_Area" localSheetId="14">'DORA NGIZA HOSPITAL (04)'!$A$1:$I$55</definedName>
    <definedName name="_xlnm.Print_Area" localSheetId="80">'Dora Ngiza Hospital (70)'!$A$1:$I$63</definedName>
    <definedName name="_xlnm.Print_Area" localSheetId="83">'Dora Ngiza Hospital (73)'!$A$1:$I$63</definedName>
    <definedName name="_xlnm.Print_Area" localSheetId="82">'Gqebera chc (72)'!$A$1:$I$63</definedName>
    <definedName name="_xlnm.Print_Area" localSheetId="88">'Gqebera chc (77)'!$A$1:$I$63</definedName>
    <definedName name="_xlnm.Print_Area" localSheetId="81">'Jose Pearson Sant (71)'!$A$1:$I$63</definedName>
    <definedName name="_xlnm.Print_Area" localSheetId="84">'Jose Pearson Sant (74)'!$A$1:$I$63</definedName>
    <definedName name="_xlnm.Print_Area" localSheetId="12">'JOSE PEARSON TB HOSPITAL (02)'!$A$1:$I$55</definedName>
    <definedName name="_xlnm.Print_Area" localSheetId="19">'JOSE PEARSON TB HOSPITAL (09)'!$A$1:$I$55</definedName>
    <definedName name="_xlnm.Print_Area" localSheetId="15">'LAETITIA BAM CHC (05)'!$A$1:$I$55</definedName>
    <definedName name="_xlnm.Print_Area" localSheetId="86">'Leticia Bam Hospital (76)'!$A$1:$I$63</definedName>
    <definedName name="_xlnm.Print_Area" localSheetId="85">'Livingston Hospital (75)'!$A$1:$I$63</definedName>
    <definedName name="_xlnm.Print_Area" localSheetId="20">'LIVINGSTONE HOSPITAL (10)'!$A$1:$I$55</definedName>
    <definedName name="_xlnm.Print_Area" localSheetId="17">'MOTHERWEL CHC (07)'!$A$1:$I$55</definedName>
    <definedName name="_xlnm.Print_Area" localSheetId="16">'MOTHERWELL CHC (06)'!$A$1:$I$55</definedName>
    <definedName name="_xlnm.Print_Area" localSheetId="67">'New Brighton M.(57)'!$A$1:$I$64</definedName>
    <definedName name="_xlnm.Print_Area" localSheetId="13">'NEW BRIGHTON MORTUARY (03)'!$A$1:$I$55</definedName>
    <definedName name="_xlnm.Print_Area" localSheetId="18">'ORSMOND TB HOSPITAL (08)'!$A$1:$I$55</definedName>
    <definedName name="_xlnm.Print_Area" localSheetId="1">'SCHED 1A-1_Cluster 3'!$B$1:$H$83</definedName>
    <definedName name="_xlnm.Print_Area" localSheetId="2">'SCHED 1A-2_Cluster 3'!$B$1:$H$83</definedName>
    <definedName name="_xlnm.Print_Area" localSheetId="3">'SCHED 1A-3_Cluster 3'!$B$1:$H$51</definedName>
    <definedName name="_xlnm.Print_Area" localSheetId="4">'SCHED 2A-1_BCM_ADM'!$B$1:$H$86</definedName>
    <definedName name="_xlnm.Print_Area" localSheetId="5">'SCHED 2A-2_BCM_ADM'!$B$1:$H$87</definedName>
    <definedName name="_xlnm.Print_Area" localSheetId="6">'SCHED 2A-3_BCM_ADM'!$B$1:$H$33</definedName>
    <definedName name="_xlnm.Print_Area" localSheetId="7">'SCHED 3A_MORTUARY'!$B$1:$I$200</definedName>
    <definedName name="_xlnm.Print_Area" localSheetId="8">'SCHED 3B_HEAT PUMPS'!$B$2:$I$30</definedName>
    <definedName name="_xlnm.Print_Area" localSheetId="9">'SCHED 3C_FRIDGES'!$B$1:$I$111</definedName>
    <definedName name="_xlnm.Print_Area" localSheetId="10">'SCHEDULE 4'!$B$2:$H$26</definedName>
    <definedName name="_xlnm.Print_Area" localSheetId="0">SUMMARY!$B$1:$F$46</definedName>
    <definedName name="_xlnm.Print_Area" localSheetId="101">'Walton Conyng (90)'!$A$1:$I$146</definedName>
    <definedName name="_xlnm.Print_Area" localSheetId="68">'West End (58)'!$A$1:$I$64</definedName>
    <definedName name="_xlnm.Print_Area" localSheetId="11">'WORK ORDERS  01 LAETITIA BAM CH'!$A$1:$I$55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77" l="1"/>
  <c r="D2" i="176"/>
  <c r="D2" i="162"/>
  <c r="D3" i="175"/>
  <c r="D3" i="169"/>
  <c r="D3" i="9"/>
  <c r="D2" i="172"/>
  <c r="D2" i="171"/>
  <c r="D2" i="170"/>
  <c r="H23" i="11"/>
  <c r="D26" i="8" l="1"/>
  <c r="D3" i="177" l="1"/>
  <c r="H2" i="177"/>
  <c r="B1" i="177"/>
  <c r="F13" i="11" l="1"/>
  <c r="F11" i="11"/>
  <c r="F10" i="11"/>
  <c r="H2" i="162"/>
  <c r="D3" i="172"/>
  <c r="D4" i="9" s="1"/>
  <c r="D4" i="169" s="1"/>
  <c r="D4" i="175" s="1"/>
  <c r="F26" i="8" l="1"/>
  <c r="D3" i="11"/>
  <c r="F17" i="11"/>
  <c r="F15" i="11"/>
  <c r="F14" i="11"/>
  <c r="F12" i="11"/>
  <c r="D24" i="8" l="1"/>
  <c r="D20" i="8"/>
  <c r="F20" i="8"/>
  <c r="H14" i="175"/>
  <c r="H12" i="175"/>
  <c r="H11" i="175"/>
  <c r="H10" i="175"/>
  <c r="H9" i="175"/>
  <c r="D14" i="8"/>
  <c r="D12" i="8"/>
  <c r="D10" i="8"/>
  <c r="D3" i="176"/>
  <c r="B1" i="176"/>
  <c r="B2" i="175"/>
  <c r="B1" i="172"/>
  <c r="B1" i="171"/>
  <c r="B1" i="170"/>
  <c r="F14" i="8" l="1"/>
  <c r="F24" i="8"/>
  <c r="C28" i="8"/>
  <c r="D22" i="8"/>
  <c r="D18" i="8"/>
  <c r="D16" i="8"/>
  <c r="F12" i="8" l="1"/>
  <c r="F10" i="8"/>
  <c r="D4" i="11"/>
  <c r="D3" i="162"/>
  <c r="B2" i="11"/>
  <c r="B1" i="162"/>
  <c r="B2" i="169"/>
  <c r="B2" i="9"/>
  <c r="F18" i="8" l="1"/>
  <c r="F16" i="8"/>
  <c r="H12" i="146" l="1"/>
  <c r="H11" i="146"/>
  <c r="H10" i="146"/>
  <c r="H12" i="150" l="1"/>
  <c r="H11" i="150"/>
  <c r="H10" i="150"/>
  <c r="H9" i="150"/>
  <c r="I59" i="150"/>
  <c r="I61" i="150" s="1"/>
  <c r="I54" i="150"/>
  <c r="I53" i="150"/>
  <c r="I52" i="150"/>
  <c r="I51" i="150"/>
  <c r="I50" i="150"/>
  <c r="I49" i="150"/>
  <c r="I47" i="150"/>
  <c r="I46" i="150"/>
  <c r="I45" i="150"/>
  <c r="I44" i="150"/>
  <c r="I43" i="150"/>
  <c r="I42" i="150"/>
  <c r="I40" i="150"/>
  <c r="I39" i="150"/>
  <c r="I38" i="150"/>
  <c r="I37" i="150"/>
  <c r="I36" i="150"/>
  <c r="I35" i="150"/>
  <c r="I30" i="150"/>
  <c r="H12" i="149"/>
  <c r="H11" i="149"/>
  <c r="H10" i="149"/>
  <c r="H9" i="149"/>
  <c r="I59" i="149"/>
  <c r="I61" i="149" s="1"/>
  <c r="I54" i="149"/>
  <c r="I53" i="149"/>
  <c r="I52" i="149"/>
  <c r="I51" i="149"/>
  <c r="I50" i="149"/>
  <c r="I49" i="149"/>
  <c r="I47" i="149"/>
  <c r="I46" i="149"/>
  <c r="I45" i="149"/>
  <c r="I44" i="149"/>
  <c r="I43" i="149"/>
  <c r="I42" i="149"/>
  <c r="I40" i="149"/>
  <c r="I39" i="149"/>
  <c r="I38" i="149"/>
  <c r="I37" i="149"/>
  <c r="I36" i="149"/>
  <c r="I35" i="149"/>
  <c r="I30" i="149"/>
  <c r="H12" i="148"/>
  <c r="H11" i="148"/>
  <c r="H10" i="148"/>
  <c r="H9" i="148"/>
  <c r="I59" i="148"/>
  <c r="I61" i="148" s="1"/>
  <c r="I54" i="148"/>
  <c r="I53" i="148"/>
  <c r="I52" i="148"/>
  <c r="I51" i="148"/>
  <c r="I50" i="148"/>
  <c r="I49" i="148"/>
  <c r="I47" i="148"/>
  <c r="I46" i="148"/>
  <c r="I45" i="148"/>
  <c r="I44" i="148"/>
  <c r="I43" i="148"/>
  <c r="I42" i="148"/>
  <c r="I40" i="148"/>
  <c r="I39" i="148"/>
  <c r="I38" i="148"/>
  <c r="I37" i="148"/>
  <c r="I36" i="148"/>
  <c r="I35" i="148"/>
  <c r="I30" i="148"/>
  <c r="I24" i="147"/>
  <c r="I26" i="147"/>
  <c r="I25" i="147"/>
  <c r="H12" i="147"/>
  <c r="H11" i="147"/>
  <c r="H10" i="147"/>
  <c r="H9" i="147"/>
  <c r="I59" i="147"/>
  <c r="I61" i="147" s="1"/>
  <c r="I54" i="147"/>
  <c r="I53" i="147"/>
  <c r="I52" i="147"/>
  <c r="I51" i="147"/>
  <c r="I50" i="147"/>
  <c r="I49" i="147"/>
  <c r="I47" i="147"/>
  <c r="I46" i="147"/>
  <c r="I45" i="147"/>
  <c r="I44" i="147"/>
  <c r="I43" i="147"/>
  <c r="I42" i="147"/>
  <c r="I40" i="147"/>
  <c r="I39" i="147"/>
  <c r="I38" i="147"/>
  <c r="I37" i="147"/>
  <c r="I36" i="147"/>
  <c r="I35" i="147"/>
  <c r="I24" i="146"/>
  <c r="H9" i="146"/>
  <c r="I59" i="146"/>
  <c r="I61" i="146" s="1"/>
  <c r="I54" i="146"/>
  <c r="I53" i="146"/>
  <c r="I52" i="146"/>
  <c r="I51" i="146"/>
  <c r="I50" i="146"/>
  <c r="I49" i="146"/>
  <c r="I47" i="146"/>
  <c r="I46" i="146"/>
  <c r="I45" i="146"/>
  <c r="I44" i="146"/>
  <c r="I43" i="146"/>
  <c r="I42" i="146"/>
  <c r="I40" i="146"/>
  <c r="I39" i="146"/>
  <c r="I38" i="146"/>
  <c r="I37" i="146"/>
  <c r="I36" i="146"/>
  <c r="I35" i="146"/>
  <c r="H12" i="145"/>
  <c r="H11" i="145"/>
  <c r="H10" i="145"/>
  <c r="H9" i="145"/>
  <c r="I59" i="145"/>
  <c r="I61" i="145" s="1"/>
  <c r="I54" i="145"/>
  <c r="I53" i="145"/>
  <c r="I52" i="145"/>
  <c r="I51" i="145"/>
  <c r="I50" i="145"/>
  <c r="I49" i="145"/>
  <c r="I47" i="145"/>
  <c r="I46" i="145"/>
  <c r="I45" i="145"/>
  <c r="I44" i="145"/>
  <c r="I43" i="145"/>
  <c r="I42" i="145"/>
  <c r="I40" i="145"/>
  <c r="I39" i="145"/>
  <c r="I38" i="145"/>
  <c r="I37" i="145"/>
  <c r="I36" i="145"/>
  <c r="I35" i="145"/>
  <c r="I30" i="145"/>
  <c r="H12" i="144"/>
  <c r="H11" i="144"/>
  <c r="H10" i="144"/>
  <c r="H9" i="144"/>
  <c r="I59" i="144"/>
  <c r="I61" i="144" s="1"/>
  <c r="I54" i="144"/>
  <c r="I53" i="144"/>
  <c r="I52" i="144"/>
  <c r="I51" i="144"/>
  <c r="I50" i="144"/>
  <c r="I49" i="144"/>
  <c r="I47" i="144"/>
  <c r="I46" i="144"/>
  <c r="I45" i="144"/>
  <c r="I44" i="144"/>
  <c r="I43" i="144"/>
  <c r="I42" i="144"/>
  <c r="I40" i="144"/>
  <c r="I39" i="144"/>
  <c r="I38" i="144"/>
  <c r="I37" i="144"/>
  <c r="I36" i="144"/>
  <c r="I35" i="144"/>
  <c r="I25" i="144"/>
  <c r="I24" i="144"/>
  <c r="H11" i="143"/>
  <c r="H10" i="143"/>
  <c r="H9" i="143"/>
  <c r="H11" i="142"/>
  <c r="H10" i="142"/>
  <c r="H9" i="142"/>
  <c r="I48" i="145" l="1"/>
  <c r="I55" i="146"/>
  <c r="I55" i="145"/>
  <c r="I41" i="146"/>
  <c r="I48" i="146"/>
  <c r="I41" i="150"/>
  <c r="I48" i="150"/>
  <c r="I55" i="150"/>
  <c r="I48" i="144"/>
  <c r="I55" i="144"/>
  <c r="I55" i="147"/>
  <c r="I55" i="148"/>
  <c r="I48" i="149"/>
  <c r="I55" i="149"/>
  <c r="I31" i="150"/>
  <c r="I32" i="150" s="1"/>
  <c r="I63" i="150" s="1"/>
  <c r="I65" i="150" s="1"/>
  <c r="I41" i="149"/>
  <c r="I31" i="149"/>
  <c r="I32" i="149" s="1"/>
  <c r="I41" i="148"/>
  <c r="I48" i="148"/>
  <c r="I31" i="148"/>
  <c r="I32" i="148" s="1"/>
  <c r="I48" i="147"/>
  <c r="I41" i="147"/>
  <c r="I30" i="147"/>
  <c r="I31" i="147" s="1"/>
  <c r="I32" i="147" s="1"/>
  <c r="I30" i="146"/>
  <c r="I31" i="146" s="1"/>
  <c r="I32" i="146" s="1"/>
  <c r="I63" i="146" s="1"/>
  <c r="I65" i="146" s="1"/>
  <c r="I41" i="145"/>
  <c r="I31" i="145"/>
  <c r="I32" i="145" s="1"/>
  <c r="I41" i="144"/>
  <c r="I30" i="144"/>
  <c r="I31" i="144" s="1"/>
  <c r="I32" i="144" s="1"/>
  <c r="I59" i="143"/>
  <c r="I61" i="143" s="1"/>
  <c r="I54" i="143"/>
  <c r="I53" i="143"/>
  <c r="I52" i="143"/>
  <c r="I51" i="143"/>
  <c r="I50" i="143"/>
  <c r="I49" i="143"/>
  <c r="I47" i="143"/>
  <c r="I46" i="143"/>
  <c r="I45" i="143"/>
  <c r="I44" i="143"/>
  <c r="I43" i="143"/>
  <c r="I42" i="143"/>
  <c r="I40" i="143"/>
  <c r="I39" i="143"/>
  <c r="I38" i="143"/>
  <c r="I37" i="143"/>
  <c r="I36" i="143"/>
  <c r="I35" i="143"/>
  <c r="I26" i="143"/>
  <c r="I25" i="143"/>
  <c r="I24" i="143"/>
  <c r="I63" i="144" l="1"/>
  <c r="I65" i="144" s="1"/>
  <c r="I63" i="145"/>
  <c r="I65" i="145" s="1"/>
  <c r="I63" i="149"/>
  <c r="I65" i="149" s="1"/>
  <c r="I63" i="148"/>
  <c r="I65" i="148" s="1"/>
  <c r="I63" i="147"/>
  <c r="I65" i="147" s="1"/>
  <c r="I30" i="143"/>
  <c r="I31" i="143" s="1"/>
  <c r="I32" i="143" s="1"/>
  <c r="I48" i="143"/>
  <c r="I55" i="143"/>
  <c r="I41" i="143"/>
  <c r="I63" i="143" l="1"/>
  <c r="I65" i="143" s="1"/>
  <c r="I64" i="142" l="1"/>
  <c r="I66" i="142" s="1"/>
  <c r="I59" i="142"/>
  <c r="I58" i="142"/>
  <c r="I57" i="142"/>
  <c r="I56" i="142"/>
  <c r="I55" i="142"/>
  <c r="I54" i="142"/>
  <c r="I52" i="142"/>
  <c r="I51" i="142"/>
  <c r="I50" i="142"/>
  <c r="I49" i="142"/>
  <c r="I48" i="142"/>
  <c r="I47" i="142"/>
  <c r="I45" i="142"/>
  <c r="I44" i="142"/>
  <c r="I43" i="142"/>
  <c r="I42" i="142"/>
  <c r="I41" i="142"/>
  <c r="I40" i="142"/>
  <c r="I25" i="142"/>
  <c r="I35" i="142" s="1"/>
  <c r="I53" i="142" l="1"/>
  <c r="I60" i="142"/>
  <c r="I46" i="142"/>
  <c r="I36" i="142"/>
  <c r="I37" i="142" s="1"/>
  <c r="I64" i="141"/>
  <c r="I66" i="141" s="1"/>
  <c r="I59" i="141"/>
  <c r="I58" i="141"/>
  <c r="I57" i="141"/>
  <c r="I56" i="141"/>
  <c r="I55" i="141"/>
  <c r="I54" i="141"/>
  <c r="I52" i="141"/>
  <c r="I51" i="141"/>
  <c r="I50" i="141"/>
  <c r="I49" i="141"/>
  <c r="I48" i="141"/>
  <c r="I47" i="141"/>
  <c r="I45" i="141"/>
  <c r="I44" i="141"/>
  <c r="I43" i="141"/>
  <c r="I42" i="141"/>
  <c r="I41" i="141"/>
  <c r="I40" i="141"/>
  <c r="I25" i="141"/>
  <c r="I35" i="141" s="1"/>
  <c r="H11" i="141"/>
  <c r="H9" i="141"/>
  <c r="I53" i="141" l="1"/>
  <c r="I68" i="142"/>
  <c r="I70" i="142" s="1"/>
  <c r="I60" i="141"/>
  <c r="I46" i="141"/>
  <c r="I36" i="141"/>
  <c r="I37" i="141" s="1"/>
  <c r="I75" i="140"/>
  <c r="I77" i="140" s="1"/>
  <c r="I70" i="140"/>
  <c r="I69" i="140"/>
  <c r="I68" i="140"/>
  <c r="I67" i="140"/>
  <c r="I66" i="140"/>
  <c r="I65" i="140"/>
  <c r="I63" i="140"/>
  <c r="I62" i="140"/>
  <c r="I61" i="140"/>
  <c r="I60" i="140"/>
  <c r="I59" i="140"/>
  <c r="I58" i="140"/>
  <c r="I56" i="140"/>
  <c r="I55" i="140"/>
  <c r="I54" i="140"/>
  <c r="I53" i="140"/>
  <c r="I52" i="140"/>
  <c r="I51" i="140"/>
  <c r="I26" i="140"/>
  <c r="I25" i="140"/>
  <c r="H11" i="140"/>
  <c r="H9" i="140"/>
  <c r="I57" i="140" l="1"/>
  <c r="I71" i="140"/>
  <c r="I64" i="140"/>
  <c r="I68" i="141"/>
  <c r="I70" i="141" s="1"/>
  <c r="I46" i="140"/>
  <c r="I47" i="140" s="1"/>
  <c r="I64" i="137"/>
  <c r="I63" i="137"/>
  <c r="I62" i="137"/>
  <c r="I61" i="137"/>
  <c r="I60" i="137"/>
  <c r="I59" i="137"/>
  <c r="I57" i="137"/>
  <c r="I56" i="137"/>
  <c r="I55" i="137"/>
  <c r="I54" i="137"/>
  <c r="I53" i="137"/>
  <c r="I52" i="137"/>
  <c r="I48" i="140" l="1"/>
  <c r="I79" i="140" s="1"/>
  <c r="I81" i="140" s="1"/>
  <c r="I58" i="137"/>
  <c r="I65" i="137"/>
  <c r="I38" i="137"/>
  <c r="I37" i="137"/>
  <c r="I36" i="137"/>
  <c r="I35" i="137"/>
  <c r="I34" i="137"/>
  <c r="I33" i="137"/>
  <c r="I32" i="137"/>
  <c r="I31" i="137"/>
  <c r="I30" i="137"/>
  <c r="I29" i="137"/>
  <c r="I28" i="137"/>
  <c r="I27" i="137"/>
  <c r="I26" i="137"/>
  <c r="I25" i="137"/>
  <c r="I24" i="137"/>
  <c r="I69" i="137"/>
  <c r="I71" i="137" s="1"/>
  <c r="I50" i="137"/>
  <c r="I49" i="137"/>
  <c r="I48" i="137"/>
  <c r="I47" i="137"/>
  <c r="I46" i="137"/>
  <c r="I45" i="137"/>
  <c r="H11" i="137"/>
  <c r="I51" i="137" l="1"/>
  <c r="I40" i="137"/>
  <c r="I41" i="137" s="1"/>
  <c r="I42" i="137" s="1"/>
  <c r="I73" i="137" s="1"/>
  <c r="I75" i="137" l="1"/>
  <c r="H12" i="130" l="1"/>
  <c r="H11" i="130"/>
  <c r="H10" i="130"/>
  <c r="H9" i="130"/>
  <c r="I63" i="130"/>
  <c r="I65" i="130" s="1"/>
  <c r="I56" i="130"/>
  <c r="I55" i="130"/>
  <c r="I54" i="130"/>
  <c r="I53" i="130"/>
  <c r="I52" i="130"/>
  <c r="I51" i="130"/>
  <c r="I46" i="130"/>
  <c r="I26" i="136"/>
  <c r="H12" i="136"/>
  <c r="H11" i="136"/>
  <c r="H10" i="136"/>
  <c r="H9" i="136"/>
  <c r="I63" i="136"/>
  <c r="I65" i="136" s="1"/>
  <c r="I56" i="136"/>
  <c r="I55" i="136"/>
  <c r="I54" i="136"/>
  <c r="I53" i="136"/>
  <c r="I52" i="136"/>
  <c r="I51" i="136"/>
  <c r="I25" i="136"/>
  <c r="I46" i="136" s="1"/>
  <c r="H12" i="132"/>
  <c r="H11" i="132"/>
  <c r="H10" i="132"/>
  <c r="H9" i="132"/>
  <c r="I63" i="132"/>
  <c r="I65" i="132" s="1"/>
  <c r="I56" i="132"/>
  <c r="I55" i="132"/>
  <c r="I54" i="132"/>
  <c r="I53" i="132"/>
  <c r="I52" i="132"/>
  <c r="I51" i="132"/>
  <c r="I25" i="132"/>
  <c r="I46" i="132" s="1"/>
  <c r="I26" i="133"/>
  <c r="I25" i="133"/>
  <c r="H12" i="133"/>
  <c r="H11" i="133"/>
  <c r="H10" i="133"/>
  <c r="H9" i="133"/>
  <c r="I63" i="133"/>
  <c r="I65" i="133" s="1"/>
  <c r="I56" i="133"/>
  <c r="I55" i="133"/>
  <c r="I54" i="133"/>
  <c r="I53" i="133"/>
  <c r="I52" i="133"/>
  <c r="I51" i="133"/>
  <c r="H12" i="134"/>
  <c r="H11" i="134"/>
  <c r="H10" i="134"/>
  <c r="H9" i="134"/>
  <c r="I63" i="134"/>
  <c r="I65" i="134" s="1"/>
  <c r="I56" i="134"/>
  <c r="I55" i="134"/>
  <c r="I54" i="134"/>
  <c r="I53" i="134"/>
  <c r="I52" i="134"/>
  <c r="I51" i="134"/>
  <c r="I46" i="134"/>
  <c r="I60" i="132" l="1"/>
  <c r="I60" i="134"/>
  <c r="I60" i="136"/>
  <c r="I60" i="130"/>
  <c r="I47" i="130"/>
  <c r="I48" i="130" s="1"/>
  <c r="I47" i="136"/>
  <c r="I48" i="136" s="1"/>
  <c r="I67" i="136" s="1"/>
  <c r="I69" i="136" s="1"/>
  <c r="I47" i="132"/>
  <c r="I48" i="132" s="1"/>
  <c r="I60" i="133"/>
  <c r="I46" i="133"/>
  <c r="I47" i="133" s="1"/>
  <c r="I48" i="133" s="1"/>
  <c r="I47" i="134"/>
  <c r="I48" i="134" s="1"/>
  <c r="I67" i="134" s="1"/>
  <c r="I69" i="134" s="1"/>
  <c r="I27" i="135"/>
  <c r="I119" i="135"/>
  <c r="I118" i="135"/>
  <c r="I117" i="135"/>
  <c r="I116" i="135"/>
  <c r="I114" i="135"/>
  <c r="I113" i="135"/>
  <c r="I112" i="135"/>
  <c r="I111" i="135"/>
  <c r="I110" i="135"/>
  <c r="I109" i="135"/>
  <c r="I108" i="135"/>
  <c r="I107" i="135"/>
  <c r="I106" i="135"/>
  <c r="I105" i="135"/>
  <c r="I104" i="135"/>
  <c r="I103" i="135"/>
  <c r="I28" i="135"/>
  <c r="I102" i="135"/>
  <c r="I101" i="135"/>
  <c r="I100" i="135"/>
  <c r="I99" i="135"/>
  <c r="I98" i="135"/>
  <c r="I97" i="135"/>
  <c r="I96" i="135"/>
  <c r="I95" i="135"/>
  <c r="I94" i="135"/>
  <c r="I93" i="135"/>
  <c r="I92" i="135"/>
  <c r="I91" i="135"/>
  <c r="I90" i="135"/>
  <c r="I89" i="135"/>
  <c r="I88" i="135"/>
  <c r="I87" i="135"/>
  <c r="I86" i="135"/>
  <c r="I85" i="135"/>
  <c r="I84" i="135"/>
  <c r="I83" i="135"/>
  <c r="I82" i="135"/>
  <c r="I81" i="135"/>
  <c r="I80" i="135"/>
  <c r="I79" i="135"/>
  <c r="I78" i="135"/>
  <c r="I77" i="135"/>
  <c r="I76" i="135"/>
  <c r="I75" i="135"/>
  <c r="I73" i="135"/>
  <c r="I72" i="135"/>
  <c r="I71" i="135"/>
  <c r="I70" i="135"/>
  <c r="I69" i="135"/>
  <c r="I68" i="135"/>
  <c r="I67" i="135"/>
  <c r="I66" i="135"/>
  <c r="I65" i="135"/>
  <c r="I64" i="135"/>
  <c r="I63" i="135"/>
  <c r="I62" i="135"/>
  <c r="I61" i="135"/>
  <c r="I60" i="135"/>
  <c r="I59" i="135"/>
  <c r="I58" i="135"/>
  <c r="I57" i="135"/>
  <c r="I56" i="135"/>
  <c r="I55" i="135"/>
  <c r="I54" i="135"/>
  <c r="I53" i="135"/>
  <c r="I52" i="135"/>
  <c r="I51" i="135"/>
  <c r="I50" i="135"/>
  <c r="I49" i="135"/>
  <c r="I48" i="135"/>
  <c r="I47" i="135"/>
  <c r="I46" i="135"/>
  <c r="I45" i="135"/>
  <c r="I44" i="135"/>
  <c r="I43" i="135"/>
  <c r="I42" i="135"/>
  <c r="I120" i="135"/>
  <c r="I115" i="135"/>
  <c r="I74" i="135"/>
  <c r="I25" i="135"/>
  <c r="I26" i="135"/>
  <c r="I29" i="135"/>
  <c r="I30" i="135"/>
  <c r="I31" i="135"/>
  <c r="I32" i="135"/>
  <c r="I33" i="135"/>
  <c r="H12" i="135"/>
  <c r="H11" i="135"/>
  <c r="H10" i="135"/>
  <c r="H9" i="135"/>
  <c r="I139" i="135"/>
  <c r="I141" i="135" s="1"/>
  <c r="I132" i="135"/>
  <c r="I131" i="135"/>
  <c r="I130" i="135"/>
  <c r="I129" i="135"/>
  <c r="I128" i="135"/>
  <c r="I127" i="135"/>
  <c r="I41" i="135"/>
  <c r="I40" i="135"/>
  <c r="I39" i="135"/>
  <c r="I38" i="135"/>
  <c r="I37" i="135"/>
  <c r="I36" i="135"/>
  <c r="I35" i="135"/>
  <c r="I34" i="135"/>
  <c r="I31" i="131"/>
  <c r="I41" i="131"/>
  <c r="I40" i="131"/>
  <c r="I39" i="131"/>
  <c r="I38" i="131"/>
  <c r="I37" i="131"/>
  <c r="I36" i="131"/>
  <c r="I35" i="131"/>
  <c r="I34" i="131"/>
  <c r="I33" i="131"/>
  <c r="I32" i="131"/>
  <c r="I30" i="131"/>
  <c r="I29" i="131"/>
  <c r="I28" i="131"/>
  <c r="I27" i="131"/>
  <c r="H12" i="131"/>
  <c r="H11" i="131"/>
  <c r="H10" i="131"/>
  <c r="H9" i="131"/>
  <c r="I63" i="131"/>
  <c r="I65" i="131" s="1"/>
  <c r="I56" i="131"/>
  <c r="I55" i="131"/>
  <c r="I54" i="131"/>
  <c r="I53" i="131"/>
  <c r="I52" i="131"/>
  <c r="I51" i="131"/>
  <c r="I26" i="131"/>
  <c r="I25" i="131"/>
  <c r="I67" i="132" l="1"/>
  <c r="I69" i="132" s="1"/>
  <c r="I67" i="130"/>
  <c r="I69" i="130" s="1"/>
  <c r="I67" i="133"/>
  <c r="I69" i="133" s="1"/>
  <c r="I136" i="135"/>
  <c r="I122" i="135"/>
  <c r="I123" i="135" s="1"/>
  <c r="I124" i="135" s="1"/>
  <c r="I60" i="131"/>
  <c r="I46" i="131"/>
  <c r="I47" i="131" s="1"/>
  <c r="I48" i="131" s="1"/>
  <c r="I143" i="135" l="1"/>
  <c r="I145" i="135"/>
  <c r="I67" i="131"/>
  <c r="I69" i="131" s="1"/>
  <c r="H12" i="123"/>
  <c r="H11" i="123"/>
  <c r="H10" i="123"/>
  <c r="H9" i="123"/>
  <c r="I56" i="123"/>
  <c r="I58" i="123" s="1"/>
  <c r="I49" i="123"/>
  <c r="I48" i="123"/>
  <c r="I47" i="123"/>
  <c r="I46" i="123"/>
  <c r="I45" i="123"/>
  <c r="I44" i="123"/>
  <c r="I25" i="123"/>
  <c r="I39" i="123" s="1"/>
  <c r="I40" i="123" s="1"/>
  <c r="I41" i="123" s="1"/>
  <c r="I25" i="127"/>
  <c r="I39" i="127" s="1"/>
  <c r="I40" i="127" s="1"/>
  <c r="I41" i="127" s="1"/>
  <c r="H12" i="127"/>
  <c r="H11" i="127"/>
  <c r="H10" i="127"/>
  <c r="H9" i="127"/>
  <c r="I56" i="127"/>
  <c r="I58" i="127" s="1"/>
  <c r="I49" i="127"/>
  <c r="I48" i="127"/>
  <c r="I47" i="127"/>
  <c r="I46" i="127"/>
  <c r="I45" i="127"/>
  <c r="I44" i="127"/>
  <c r="H12" i="128"/>
  <c r="H11" i="128"/>
  <c r="H10" i="128"/>
  <c r="H9" i="128"/>
  <c r="I56" i="128"/>
  <c r="I58" i="128" s="1"/>
  <c r="I49" i="128"/>
  <c r="I48" i="128"/>
  <c r="I47" i="128"/>
  <c r="I46" i="128"/>
  <c r="I45" i="128"/>
  <c r="I44" i="128"/>
  <c r="I39" i="128"/>
  <c r="I37" i="126"/>
  <c r="I36" i="126"/>
  <c r="I35" i="126"/>
  <c r="I34" i="126"/>
  <c r="I33" i="126"/>
  <c r="I32" i="126"/>
  <c r="I31" i="126"/>
  <c r="I30" i="126"/>
  <c r="I29" i="126"/>
  <c r="I28" i="126"/>
  <c r="I27" i="126"/>
  <c r="I26" i="126"/>
  <c r="H12" i="126"/>
  <c r="H11" i="126"/>
  <c r="H10" i="126"/>
  <c r="H9" i="126"/>
  <c r="I56" i="126"/>
  <c r="I58" i="126" s="1"/>
  <c r="I49" i="126"/>
  <c r="I48" i="126"/>
  <c r="I47" i="126"/>
  <c r="I46" i="126"/>
  <c r="I45" i="126"/>
  <c r="I44" i="126"/>
  <c r="I25" i="126"/>
  <c r="H12" i="125"/>
  <c r="H11" i="125"/>
  <c r="H10" i="125"/>
  <c r="H9" i="125"/>
  <c r="I56" i="125"/>
  <c r="I58" i="125" s="1"/>
  <c r="I49" i="125"/>
  <c r="I48" i="125"/>
  <c r="I47" i="125"/>
  <c r="I46" i="125"/>
  <c r="I45" i="125"/>
  <c r="I44" i="125"/>
  <c r="I39" i="125"/>
  <c r="H12" i="124"/>
  <c r="H11" i="124"/>
  <c r="H10" i="124"/>
  <c r="H9" i="124"/>
  <c r="I56" i="124"/>
  <c r="I58" i="124" s="1"/>
  <c r="I49" i="124"/>
  <c r="I48" i="124"/>
  <c r="I47" i="124"/>
  <c r="I46" i="124"/>
  <c r="I45" i="124"/>
  <c r="I44" i="124"/>
  <c r="I25" i="124"/>
  <c r="I39" i="124" s="1"/>
  <c r="I53" i="123" l="1"/>
  <c r="I60" i="123" s="1"/>
  <c r="I62" i="123" s="1"/>
  <c r="I53" i="127"/>
  <c r="I60" i="127" s="1"/>
  <c r="I62" i="127" s="1"/>
  <c r="I53" i="128"/>
  <c r="I40" i="128"/>
  <c r="I41" i="128" s="1"/>
  <c r="I53" i="126"/>
  <c r="I39" i="126"/>
  <c r="I40" i="126" s="1"/>
  <c r="I41" i="126" s="1"/>
  <c r="I53" i="125"/>
  <c r="I40" i="125"/>
  <c r="I41" i="125" s="1"/>
  <c r="I53" i="124"/>
  <c r="I40" i="124"/>
  <c r="I41" i="124" s="1"/>
  <c r="I60" i="128" l="1"/>
  <c r="I62" i="128" s="1"/>
  <c r="I60" i="126"/>
  <c r="I62" i="126" s="1"/>
  <c r="I60" i="125"/>
  <c r="I62" i="125" s="1"/>
  <c r="I60" i="124"/>
  <c r="I62" i="124" s="1"/>
  <c r="I26" i="118"/>
  <c r="H12" i="118"/>
  <c r="H11" i="118"/>
  <c r="H10" i="118"/>
  <c r="H9" i="118"/>
  <c r="I56" i="118"/>
  <c r="I58" i="118" s="1"/>
  <c r="I49" i="118"/>
  <c r="I48" i="118"/>
  <c r="I47" i="118"/>
  <c r="I46" i="118"/>
  <c r="I45" i="118"/>
  <c r="I44" i="118"/>
  <c r="I25" i="118"/>
  <c r="H12" i="119"/>
  <c r="H10" i="119"/>
  <c r="H9" i="119"/>
  <c r="I56" i="119"/>
  <c r="I58" i="119" s="1"/>
  <c r="I49" i="119"/>
  <c r="I48" i="119"/>
  <c r="I47" i="119"/>
  <c r="I46" i="119"/>
  <c r="I45" i="119"/>
  <c r="I44" i="119"/>
  <c r="I25" i="119"/>
  <c r="I39" i="119" s="1"/>
  <c r="H11" i="119"/>
  <c r="I25" i="120"/>
  <c r="I39" i="120" s="1"/>
  <c r="I40" i="120" s="1"/>
  <c r="I41" i="120" s="1"/>
  <c r="H11" i="120"/>
  <c r="H10" i="120"/>
  <c r="H9" i="120"/>
  <c r="I56" i="120"/>
  <c r="I58" i="120" s="1"/>
  <c r="I49" i="120"/>
  <c r="I48" i="120"/>
  <c r="I47" i="120"/>
  <c r="I46" i="120"/>
  <c r="I45" i="120"/>
  <c r="I44" i="120"/>
  <c r="H12" i="120"/>
  <c r="H12" i="121"/>
  <c r="H11" i="121"/>
  <c r="H10" i="121"/>
  <c r="I56" i="121"/>
  <c r="I58" i="121" s="1"/>
  <c r="I49" i="121"/>
  <c r="I48" i="121"/>
  <c r="I47" i="121"/>
  <c r="I46" i="121"/>
  <c r="I45" i="121"/>
  <c r="I44" i="121"/>
  <c r="I39" i="121"/>
  <c r="I25" i="122"/>
  <c r="I39" i="122" s="1"/>
  <c r="I40" i="122" s="1"/>
  <c r="H12" i="122"/>
  <c r="H11" i="122"/>
  <c r="H10" i="122"/>
  <c r="I56" i="122"/>
  <c r="I58" i="122" s="1"/>
  <c r="I49" i="122"/>
  <c r="I48" i="122"/>
  <c r="I47" i="122"/>
  <c r="I46" i="122"/>
  <c r="I45" i="122"/>
  <c r="I44" i="122"/>
  <c r="I41" i="122" l="1"/>
  <c r="I53" i="118"/>
  <c r="I39" i="118"/>
  <c r="I40" i="118" s="1"/>
  <c r="I41" i="118" s="1"/>
  <c r="I53" i="119"/>
  <c r="I40" i="119"/>
  <c r="I41" i="119" s="1"/>
  <c r="I53" i="120"/>
  <c r="I60" i="120" s="1"/>
  <c r="I62" i="120" s="1"/>
  <c r="I53" i="121"/>
  <c r="I40" i="121"/>
  <c r="I41" i="121" s="1"/>
  <c r="I53" i="122"/>
  <c r="I60" i="122" s="1"/>
  <c r="I62" i="122" s="1"/>
  <c r="I60" i="118" l="1"/>
  <c r="I62" i="118" s="1"/>
  <c r="I60" i="119"/>
  <c r="I62" i="119" s="1"/>
  <c r="I60" i="121"/>
  <c r="I62" i="121" s="1"/>
  <c r="I26" i="108"/>
  <c r="I26" i="114"/>
  <c r="I29" i="109"/>
  <c r="H12" i="108"/>
  <c r="H11" i="108"/>
  <c r="H10" i="108"/>
  <c r="H10" i="116" l="1"/>
  <c r="I56" i="116"/>
  <c r="I58" i="116" s="1"/>
  <c r="I49" i="116"/>
  <c r="I48" i="116"/>
  <c r="I47" i="116"/>
  <c r="I46" i="116"/>
  <c r="I45" i="116"/>
  <c r="I44" i="116"/>
  <c r="I39" i="116"/>
  <c r="I40" i="116" s="1"/>
  <c r="I41" i="116" s="1"/>
  <c r="H12" i="116"/>
  <c r="H11" i="116"/>
  <c r="I56" i="108"/>
  <c r="I58" i="108" s="1"/>
  <c r="I49" i="108"/>
  <c r="I48" i="108"/>
  <c r="I47" i="108"/>
  <c r="I46" i="108"/>
  <c r="I45" i="108"/>
  <c r="I44" i="108"/>
  <c r="I25" i="108"/>
  <c r="I39" i="108" s="1"/>
  <c r="I40" i="108" s="1"/>
  <c r="I41" i="108" s="1"/>
  <c r="I25" i="114"/>
  <c r="H12" i="114"/>
  <c r="H11" i="114"/>
  <c r="H10" i="114"/>
  <c r="I56" i="114"/>
  <c r="I58" i="114" s="1"/>
  <c r="I49" i="114"/>
  <c r="I48" i="114"/>
  <c r="I47" i="114"/>
  <c r="I46" i="114"/>
  <c r="I45" i="114"/>
  <c r="I44" i="114"/>
  <c r="H12" i="113"/>
  <c r="H11" i="113"/>
  <c r="H10" i="113"/>
  <c r="I56" i="113"/>
  <c r="I58" i="113" s="1"/>
  <c r="I49" i="113"/>
  <c r="I48" i="113"/>
  <c r="I47" i="113"/>
  <c r="I46" i="113"/>
  <c r="I45" i="113"/>
  <c r="I44" i="113"/>
  <c r="I39" i="113"/>
  <c r="I21" i="113"/>
  <c r="I20" i="113"/>
  <c r="I19" i="113"/>
  <c r="H12" i="112"/>
  <c r="H11" i="112"/>
  <c r="H10" i="112"/>
  <c r="I56" i="112"/>
  <c r="I58" i="112" s="1"/>
  <c r="I49" i="112"/>
  <c r="I48" i="112"/>
  <c r="I47" i="112"/>
  <c r="I46" i="112"/>
  <c r="I45" i="112"/>
  <c r="I44" i="112"/>
  <c r="I39" i="112"/>
  <c r="I40" i="112" s="1"/>
  <c r="I41" i="112" s="1"/>
  <c r="I21" i="112"/>
  <c r="I20" i="112"/>
  <c r="I19" i="112"/>
  <c r="H12" i="111"/>
  <c r="H11" i="111"/>
  <c r="H10" i="111"/>
  <c r="I56" i="111"/>
  <c r="I58" i="111" s="1"/>
  <c r="I49" i="111"/>
  <c r="I48" i="111"/>
  <c r="I47" i="111"/>
  <c r="I46" i="111"/>
  <c r="I45" i="111"/>
  <c r="I44" i="111"/>
  <c r="I39" i="111"/>
  <c r="I21" i="111"/>
  <c r="I20" i="111"/>
  <c r="I19" i="111"/>
  <c r="H12" i="110"/>
  <c r="H11" i="110"/>
  <c r="H10" i="110"/>
  <c r="I56" i="110"/>
  <c r="I58" i="110" s="1"/>
  <c r="I49" i="110"/>
  <c r="I48" i="110"/>
  <c r="I47" i="110"/>
  <c r="I46" i="110"/>
  <c r="I45" i="110"/>
  <c r="I44" i="110"/>
  <c r="I27" i="110"/>
  <c r="I26" i="110"/>
  <c r="I25" i="110"/>
  <c r="I21" i="110"/>
  <c r="I20" i="110"/>
  <c r="I19" i="110"/>
  <c r="I28" i="109"/>
  <c r="I27" i="109"/>
  <c r="I26" i="109"/>
  <c r="H12" i="109"/>
  <c r="H11" i="109"/>
  <c r="H10" i="109"/>
  <c r="H9" i="109"/>
  <c r="I56" i="109"/>
  <c r="I58" i="109" s="1"/>
  <c r="I49" i="109"/>
  <c r="I48" i="109"/>
  <c r="I47" i="109"/>
  <c r="I46" i="109"/>
  <c r="I45" i="109"/>
  <c r="I44" i="109"/>
  <c r="I25" i="109"/>
  <c r="I21" i="109"/>
  <c r="I20" i="109"/>
  <c r="I19" i="109"/>
  <c r="I22" i="109" l="1"/>
  <c r="I22" i="110"/>
  <c r="I53" i="110"/>
  <c r="I53" i="108"/>
  <c r="I60" i="108" s="1"/>
  <c r="I62" i="108" s="1"/>
  <c r="I22" i="111"/>
  <c r="I22" i="112"/>
  <c r="I22" i="113"/>
  <c r="I53" i="116"/>
  <c r="I60" i="116" s="1"/>
  <c r="I62" i="116" s="1"/>
  <c r="I39" i="114"/>
  <c r="I40" i="114" s="1"/>
  <c r="I41" i="114" s="1"/>
  <c r="I53" i="114"/>
  <c r="I53" i="113"/>
  <c r="I40" i="113"/>
  <c r="I41" i="113" s="1"/>
  <c r="I53" i="112"/>
  <c r="I60" i="112" s="1"/>
  <c r="I62" i="112" s="1"/>
  <c r="I53" i="111"/>
  <c r="I40" i="111"/>
  <c r="I41" i="111" s="1"/>
  <c r="I39" i="110"/>
  <c r="I40" i="110" s="1"/>
  <c r="I41" i="110" s="1"/>
  <c r="I53" i="109"/>
  <c r="I39" i="109"/>
  <c r="I40" i="109" s="1"/>
  <c r="I41" i="109" s="1"/>
  <c r="I60" i="110" l="1"/>
  <c r="I62" i="110" s="1"/>
  <c r="I60" i="114"/>
  <c r="I62" i="114" s="1"/>
  <c r="I60" i="113"/>
  <c r="I62" i="113" s="1"/>
  <c r="I60" i="111"/>
  <c r="I62" i="111" s="1"/>
  <c r="I60" i="109"/>
  <c r="I62" i="109" s="1"/>
  <c r="H12" i="107" l="1"/>
  <c r="H11" i="107"/>
  <c r="H10" i="107"/>
  <c r="H9" i="107"/>
  <c r="I56" i="107"/>
  <c r="I58" i="107" s="1"/>
  <c r="I49" i="107"/>
  <c r="I48" i="107"/>
  <c r="I47" i="107"/>
  <c r="I46" i="107"/>
  <c r="I45" i="107"/>
  <c r="I44" i="107"/>
  <c r="I25" i="107"/>
  <c r="I39" i="107" s="1"/>
  <c r="I40" i="107" s="1"/>
  <c r="I21" i="107"/>
  <c r="I20" i="107"/>
  <c r="I19" i="107"/>
  <c r="I25" i="106"/>
  <c r="H12" i="106"/>
  <c r="H11" i="106"/>
  <c r="H10" i="106"/>
  <c r="H9" i="106"/>
  <c r="I56" i="106"/>
  <c r="I58" i="106" s="1"/>
  <c r="I49" i="106"/>
  <c r="I48" i="106"/>
  <c r="I47" i="106"/>
  <c r="I46" i="106"/>
  <c r="I45" i="106"/>
  <c r="I44" i="106"/>
  <c r="I39" i="106"/>
  <c r="I40" i="106" s="1"/>
  <c r="I41" i="106" s="1"/>
  <c r="I21" i="106"/>
  <c r="I20" i="106"/>
  <c r="I19" i="106"/>
  <c r="I22" i="106" s="1"/>
  <c r="H12" i="105"/>
  <c r="H11" i="105"/>
  <c r="H10" i="105"/>
  <c r="H9" i="105"/>
  <c r="I56" i="105"/>
  <c r="I58" i="105" s="1"/>
  <c r="I49" i="105"/>
  <c r="I48" i="105"/>
  <c r="I47" i="105"/>
  <c r="I46" i="105"/>
  <c r="I45" i="105"/>
  <c r="I44" i="105"/>
  <c r="I39" i="105"/>
  <c r="I40" i="105" s="1"/>
  <c r="I41" i="105" s="1"/>
  <c r="I21" i="105"/>
  <c r="I20" i="105"/>
  <c r="I19" i="105"/>
  <c r="H12" i="104"/>
  <c r="H11" i="104"/>
  <c r="H10" i="104"/>
  <c r="I56" i="104"/>
  <c r="I58" i="104" s="1"/>
  <c r="I49" i="104"/>
  <c r="I48" i="104"/>
  <c r="I47" i="104"/>
  <c r="I46" i="104"/>
  <c r="I45" i="104"/>
  <c r="I44" i="104"/>
  <c r="I39" i="104"/>
  <c r="I21" i="104"/>
  <c r="I20" i="104"/>
  <c r="I19" i="104"/>
  <c r="I53" i="107" l="1"/>
  <c r="I22" i="105"/>
  <c r="I22" i="107"/>
  <c r="I22" i="104"/>
  <c r="I41" i="107"/>
  <c r="I60" i="107" s="1"/>
  <c r="I62" i="107" s="1"/>
  <c r="I53" i="106"/>
  <c r="I60" i="106" s="1"/>
  <c r="I62" i="106" s="1"/>
  <c r="I53" i="105"/>
  <c r="I60" i="105" s="1"/>
  <c r="I62" i="105" s="1"/>
  <c r="I53" i="104"/>
  <c r="I40" i="104"/>
  <c r="I41" i="104" s="1"/>
  <c r="I28" i="103"/>
  <c r="I56" i="103"/>
  <c r="I58" i="103" s="1"/>
  <c r="I49" i="103"/>
  <c r="I48" i="103"/>
  <c r="I47" i="103"/>
  <c r="I46" i="103"/>
  <c r="I45" i="103"/>
  <c r="I44" i="103"/>
  <c r="I27" i="103"/>
  <c r="I26" i="103"/>
  <c r="I25" i="103"/>
  <c r="I21" i="103"/>
  <c r="I20" i="103"/>
  <c r="I19" i="103"/>
  <c r="I22" i="103" l="1"/>
  <c r="I60" i="104"/>
  <c r="I62" i="104" s="1"/>
  <c r="I53" i="103"/>
  <c r="I39" i="103"/>
  <c r="I40" i="103" s="1"/>
  <c r="I41" i="103" s="1"/>
  <c r="H12" i="102"/>
  <c r="H11" i="102"/>
  <c r="H10" i="102"/>
  <c r="H9" i="102"/>
  <c r="I56" i="102"/>
  <c r="I58" i="102" s="1"/>
  <c r="I49" i="102"/>
  <c r="I48" i="102"/>
  <c r="I47" i="102"/>
  <c r="I46" i="102"/>
  <c r="I45" i="102"/>
  <c r="I44" i="102"/>
  <c r="I27" i="102"/>
  <c r="I26" i="102"/>
  <c r="I25" i="102"/>
  <c r="I21" i="102"/>
  <c r="I20" i="102"/>
  <c r="I19" i="102"/>
  <c r="I27" i="101"/>
  <c r="H11" i="101"/>
  <c r="H10" i="101"/>
  <c r="H9" i="101"/>
  <c r="I56" i="101"/>
  <c r="I58" i="101" s="1"/>
  <c r="I49" i="101"/>
  <c r="I48" i="101"/>
  <c r="I47" i="101"/>
  <c r="I46" i="101"/>
  <c r="I45" i="101"/>
  <c r="I44" i="101"/>
  <c r="I26" i="101"/>
  <c r="I25" i="101"/>
  <c r="I21" i="101"/>
  <c r="I20" i="101"/>
  <c r="I19" i="101"/>
  <c r="H12" i="101"/>
  <c r="I26" i="100"/>
  <c r="H11" i="100"/>
  <c r="H10" i="100"/>
  <c r="H9" i="100"/>
  <c r="I56" i="100"/>
  <c r="I58" i="100" s="1"/>
  <c r="I49" i="100"/>
  <c r="I48" i="100"/>
  <c r="I47" i="100"/>
  <c r="I46" i="100"/>
  <c r="I45" i="100"/>
  <c r="I44" i="100"/>
  <c r="I25" i="100"/>
  <c r="I21" i="100"/>
  <c r="I20" i="100"/>
  <c r="I19" i="100"/>
  <c r="H12" i="100"/>
  <c r="I25" i="99"/>
  <c r="I39" i="99" s="1"/>
  <c r="I40" i="99" s="1"/>
  <c r="I41" i="99" s="1"/>
  <c r="H12" i="99"/>
  <c r="H11" i="99"/>
  <c r="H10" i="99"/>
  <c r="H9" i="99"/>
  <c r="I57" i="99"/>
  <c r="I59" i="99" s="1"/>
  <c r="I49" i="99"/>
  <c r="I48" i="99"/>
  <c r="I47" i="99"/>
  <c r="I46" i="99"/>
  <c r="I45" i="99"/>
  <c r="I44" i="99"/>
  <c r="I21" i="99"/>
  <c r="I20" i="99"/>
  <c r="I19" i="99"/>
  <c r="H12" i="98"/>
  <c r="H11" i="98"/>
  <c r="H10" i="98"/>
  <c r="H9" i="98"/>
  <c r="I57" i="98"/>
  <c r="I59" i="98" s="1"/>
  <c r="I49" i="98"/>
  <c r="I48" i="98"/>
  <c r="I47" i="98"/>
  <c r="I46" i="98"/>
  <c r="I45" i="98"/>
  <c r="I44" i="98"/>
  <c r="I21" i="98"/>
  <c r="I20" i="98"/>
  <c r="I19" i="98"/>
  <c r="I27" i="97"/>
  <c r="H12" i="97"/>
  <c r="H11" i="97"/>
  <c r="H10" i="97"/>
  <c r="H9" i="97"/>
  <c r="I57" i="97"/>
  <c r="I59" i="97" s="1"/>
  <c r="I49" i="97"/>
  <c r="I48" i="97"/>
  <c r="I47" i="97"/>
  <c r="I46" i="97"/>
  <c r="I45" i="97"/>
  <c r="I44" i="97"/>
  <c r="I26" i="97"/>
  <c r="I25" i="97"/>
  <c r="I21" i="97"/>
  <c r="I20" i="97"/>
  <c r="I19" i="97"/>
  <c r="I22" i="98" l="1"/>
  <c r="I22" i="101"/>
  <c r="I22" i="100"/>
  <c r="I39" i="100"/>
  <c r="I40" i="100" s="1"/>
  <c r="I41" i="100" s="1"/>
  <c r="I22" i="102"/>
  <c r="I22" i="97"/>
  <c r="I22" i="99"/>
  <c r="I60" i="103"/>
  <c r="I62" i="103" s="1"/>
  <c r="I53" i="102"/>
  <c r="I39" i="102"/>
  <c r="I40" i="102" s="1"/>
  <c r="I41" i="102" s="1"/>
  <c r="I53" i="101"/>
  <c r="I39" i="101"/>
  <c r="I40" i="101" s="1"/>
  <c r="I41" i="101" s="1"/>
  <c r="I53" i="100"/>
  <c r="I53" i="99"/>
  <c r="I61" i="99" s="1"/>
  <c r="I63" i="99" s="1"/>
  <c r="I53" i="98"/>
  <c r="I61" i="98" s="1"/>
  <c r="I63" i="98" s="1"/>
  <c r="I53" i="97"/>
  <c r="I40" i="97"/>
  <c r="I41" i="97" s="1"/>
  <c r="I60" i="100" l="1"/>
  <c r="I62" i="100" s="1"/>
  <c r="I60" i="102"/>
  <c r="I62" i="102" s="1"/>
  <c r="I60" i="101"/>
  <c r="I62" i="101" s="1"/>
  <c r="I61" i="97"/>
  <c r="I63" i="97" s="1"/>
  <c r="I26" i="96"/>
  <c r="H11" i="96"/>
  <c r="H10" i="96"/>
  <c r="H9" i="96"/>
  <c r="I57" i="96"/>
  <c r="I59" i="96" s="1"/>
  <c r="I49" i="96"/>
  <c r="I48" i="96"/>
  <c r="I47" i="96"/>
  <c r="I46" i="96"/>
  <c r="I45" i="96"/>
  <c r="I44" i="96"/>
  <c r="I25" i="96"/>
  <c r="I21" i="96"/>
  <c r="I20" i="96"/>
  <c r="I19" i="96"/>
  <c r="H12" i="96"/>
  <c r="H12" i="95"/>
  <c r="H11" i="95"/>
  <c r="H10" i="95"/>
  <c r="H9" i="95"/>
  <c r="I57" i="95"/>
  <c r="I59" i="95" s="1"/>
  <c r="I49" i="95"/>
  <c r="I48" i="95"/>
  <c r="I47" i="95"/>
  <c r="I46" i="95"/>
  <c r="I45" i="95"/>
  <c r="I44" i="95"/>
  <c r="I25" i="95"/>
  <c r="I39" i="95" s="1"/>
  <c r="I21" i="95"/>
  <c r="I20" i="95"/>
  <c r="I19" i="95"/>
  <c r="I25" i="94"/>
  <c r="I39" i="94" s="1"/>
  <c r="I40" i="94" s="1"/>
  <c r="I41" i="94" s="1"/>
  <c r="H12" i="94"/>
  <c r="H11" i="94"/>
  <c r="H10" i="94"/>
  <c r="H9" i="94"/>
  <c r="I57" i="94"/>
  <c r="I59" i="94" s="1"/>
  <c r="I49" i="94"/>
  <c r="I48" i="94"/>
  <c r="I47" i="94"/>
  <c r="I46" i="94"/>
  <c r="I45" i="94"/>
  <c r="I44" i="94"/>
  <c r="I21" i="94"/>
  <c r="I20" i="94"/>
  <c r="I19" i="94"/>
  <c r="H12" i="93"/>
  <c r="H11" i="93"/>
  <c r="H10" i="93"/>
  <c r="H9" i="93"/>
  <c r="I57" i="93"/>
  <c r="I59" i="93" s="1"/>
  <c r="I49" i="93"/>
  <c r="I48" i="93"/>
  <c r="I47" i="93"/>
  <c r="I46" i="93"/>
  <c r="I45" i="93"/>
  <c r="I44" i="93"/>
  <c r="I39" i="93"/>
  <c r="I40" i="93" s="1"/>
  <c r="I41" i="93" s="1"/>
  <c r="I21" i="93"/>
  <c r="I20" i="93"/>
  <c r="I19" i="93"/>
  <c r="H12" i="92"/>
  <c r="H11" i="92"/>
  <c r="H10" i="92"/>
  <c r="H9" i="92"/>
  <c r="I57" i="92"/>
  <c r="I59" i="92" s="1"/>
  <c r="I49" i="92"/>
  <c r="I48" i="92"/>
  <c r="I47" i="92"/>
  <c r="I46" i="92"/>
  <c r="I45" i="92"/>
  <c r="I44" i="92"/>
  <c r="I39" i="92"/>
  <c r="I21" i="92"/>
  <c r="I20" i="92"/>
  <c r="I19" i="92"/>
  <c r="I27" i="91"/>
  <c r="I26" i="91"/>
  <c r="I25" i="91"/>
  <c r="H12" i="91"/>
  <c r="H11" i="91"/>
  <c r="H10" i="91"/>
  <c r="H9" i="91"/>
  <c r="I57" i="91"/>
  <c r="I59" i="91" s="1"/>
  <c r="I49" i="91"/>
  <c r="I48" i="91"/>
  <c r="I47" i="91"/>
  <c r="I46" i="91"/>
  <c r="I45" i="91"/>
  <c r="I44" i="91"/>
  <c r="I21" i="91"/>
  <c r="I20" i="91"/>
  <c r="I19" i="91"/>
  <c r="H12" i="84"/>
  <c r="H11" i="84"/>
  <c r="H10" i="84"/>
  <c r="H9" i="84"/>
  <c r="I57" i="84"/>
  <c r="I59" i="84" s="1"/>
  <c r="I49" i="84"/>
  <c r="I48" i="84"/>
  <c r="I47" i="84"/>
  <c r="I46" i="84"/>
  <c r="I45" i="84"/>
  <c r="I44" i="84"/>
  <c r="I39" i="84"/>
  <c r="I40" i="84" s="1"/>
  <c r="I41" i="84" s="1"/>
  <c r="I21" i="84"/>
  <c r="I20" i="84"/>
  <c r="I19" i="84"/>
  <c r="H12" i="83"/>
  <c r="H11" i="83"/>
  <c r="H10" i="83"/>
  <c r="H9" i="83"/>
  <c r="I57" i="83"/>
  <c r="I59" i="83" s="1"/>
  <c r="I49" i="83"/>
  <c r="I48" i="83"/>
  <c r="I47" i="83"/>
  <c r="I46" i="83"/>
  <c r="I45" i="83"/>
  <c r="I44" i="83"/>
  <c r="I39" i="83"/>
  <c r="I21" i="83"/>
  <c r="I20" i="83"/>
  <c r="I19" i="83"/>
  <c r="I22" i="83" l="1"/>
  <c r="I22" i="96"/>
  <c r="I22" i="92"/>
  <c r="I22" i="95"/>
  <c r="I22" i="84"/>
  <c r="I22" i="94"/>
  <c r="I53" i="95"/>
  <c r="I39" i="96"/>
  <c r="I40" i="96" s="1"/>
  <c r="I41" i="96" s="1"/>
  <c r="I22" i="91"/>
  <c r="I22" i="93"/>
  <c r="I53" i="94"/>
  <c r="I61" i="94" s="1"/>
  <c r="I63" i="94" s="1"/>
  <c r="I53" i="96"/>
  <c r="I40" i="95"/>
  <c r="I41" i="95" s="1"/>
  <c r="I53" i="93"/>
  <c r="I61" i="93" s="1"/>
  <c r="I63" i="93" s="1"/>
  <c r="I53" i="92"/>
  <c r="I40" i="92"/>
  <c r="I41" i="92" s="1"/>
  <c r="I53" i="91"/>
  <c r="I39" i="91"/>
  <c r="I40" i="91" s="1"/>
  <c r="I41" i="91" s="1"/>
  <c r="I53" i="84"/>
  <c r="I61" i="84" s="1"/>
  <c r="I63" i="84" s="1"/>
  <c r="I53" i="83"/>
  <c r="I40" i="83"/>
  <c r="I41" i="83" s="1"/>
  <c r="I61" i="95" l="1"/>
  <c r="I63" i="95" s="1"/>
  <c r="I61" i="96"/>
  <c r="I63" i="96" s="1"/>
  <c r="I61" i="92"/>
  <c r="I63" i="92" s="1"/>
  <c r="I61" i="91"/>
  <c r="I63" i="91" s="1"/>
  <c r="I61" i="83"/>
  <c r="I63" i="83" s="1"/>
  <c r="I25" i="82" l="1"/>
  <c r="H11" i="89" l="1"/>
  <c r="H10" i="89"/>
  <c r="H9" i="89"/>
  <c r="H12" i="82"/>
  <c r="H10" i="82"/>
  <c r="H9" i="82"/>
  <c r="H11" i="90"/>
  <c r="H10" i="90"/>
  <c r="H9" i="90"/>
  <c r="I57" i="90"/>
  <c r="I59" i="90" s="1"/>
  <c r="I49" i="90"/>
  <c r="I48" i="90"/>
  <c r="I47" i="90"/>
  <c r="I46" i="90"/>
  <c r="I45" i="90"/>
  <c r="I44" i="90"/>
  <c r="I26" i="90"/>
  <c r="I25" i="90"/>
  <c r="I21" i="90"/>
  <c r="I20" i="90"/>
  <c r="I19" i="90"/>
  <c r="H12" i="90"/>
  <c r="H12" i="89"/>
  <c r="I57" i="89"/>
  <c r="I59" i="89" s="1"/>
  <c r="I49" i="89"/>
  <c r="I48" i="89"/>
  <c r="I47" i="89"/>
  <c r="I46" i="89"/>
  <c r="I45" i="89"/>
  <c r="I44" i="89"/>
  <c r="I26" i="89"/>
  <c r="I25" i="89"/>
  <c r="I21" i="89"/>
  <c r="I20" i="89"/>
  <c r="I19" i="89"/>
  <c r="I27" i="85"/>
  <c r="H12" i="85"/>
  <c r="H11" i="85"/>
  <c r="H10" i="85"/>
  <c r="H9" i="85"/>
  <c r="I57" i="85"/>
  <c r="I59" i="85" s="1"/>
  <c r="I49" i="85"/>
  <c r="I48" i="85"/>
  <c r="I47" i="85"/>
  <c r="I46" i="85"/>
  <c r="I45" i="85"/>
  <c r="I44" i="85"/>
  <c r="I26" i="85"/>
  <c r="I25" i="85"/>
  <c r="I21" i="85"/>
  <c r="I20" i="85"/>
  <c r="I19" i="85"/>
  <c r="I22" i="85" l="1"/>
  <c r="I22" i="89"/>
  <c r="I39" i="90"/>
  <c r="I40" i="90" s="1"/>
  <c r="I41" i="90" s="1"/>
  <c r="I22" i="90"/>
  <c r="I53" i="89"/>
  <c r="I39" i="89"/>
  <c r="I40" i="89" s="1"/>
  <c r="I41" i="89" s="1"/>
  <c r="I53" i="90"/>
  <c r="I53" i="85"/>
  <c r="I39" i="85"/>
  <c r="I40" i="85" s="1"/>
  <c r="I41" i="85" s="1"/>
  <c r="I61" i="90" l="1"/>
  <c r="I63" i="90" s="1"/>
  <c r="I61" i="89"/>
  <c r="I63" i="89" s="1"/>
  <c r="I61" i="85"/>
  <c r="I63" i="85" s="1"/>
  <c r="H11" i="82"/>
  <c r="I57" i="82"/>
  <c r="I59" i="82" s="1"/>
  <c r="I49" i="82"/>
  <c r="I48" i="82"/>
  <c r="I47" i="82"/>
  <c r="I46" i="82"/>
  <c r="I45" i="82"/>
  <c r="I44" i="82"/>
  <c r="I39" i="82"/>
  <c r="I21" i="82"/>
  <c r="I20" i="82"/>
  <c r="I19" i="82"/>
  <c r="I22" i="82" l="1"/>
  <c r="I53" i="82"/>
  <c r="I40" i="82"/>
  <c r="I41" i="82" s="1"/>
  <c r="I61" i="82" l="1"/>
  <c r="I63" i="82" s="1"/>
  <c r="I26" i="81"/>
  <c r="H12" i="81"/>
  <c r="H11" i="81"/>
  <c r="H10" i="81"/>
  <c r="I57" i="81"/>
  <c r="I59" i="81" s="1"/>
  <c r="I49" i="81"/>
  <c r="I48" i="81"/>
  <c r="I47" i="81"/>
  <c r="I46" i="81"/>
  <c r="I45" i="81"/>
  <c r="I44" i="81"/>
  <c r="I25" i="81"/>
  <c r="I21" i="81"/>
  <c r="I20" i="81"/>
  <c r="I19" i="81"/>
  <c r="I22" i="81" l="1"/>
  <c r="I53" i="81"/>
  <c r="I39" i="81"/>
  <c r="I40" i="81" s="1"/>
  <c r="I41" i="81" s="1"/>
  <c r="I61" i="81" l="1"/>
  <c r="I63" i="81" s="1"/>
  <c r="I26" i="79"/>
  <c r="H11" i="80" l="1"/>
  <c r="H10" i="80"/>
  <c r="H9" i="80"/>
  <c r="I57" i="80"/>
  <c r="I59" i="80" s="1"/>
  <c r="I49" i="80"/>
  <c r="I48" i="80"/>
  <c r="I47" i="80"/>
  <c r="I46" i="80"/>
  <c r="I45" i="80"/>
  <c r="I44" i="80"/>
  <c r="I25" i="80"/>
  <c r="I39" i="80" s="1"/>
  <c r="I40" i="80" s="1"/>
  <c r="I21" i="80"/>
  <c r="I20" i="80"/>
  <c r="I19" i="80"/>
  <c r="I25" i="79"/>
  <c r="I39" i="79" s="1"/>
  <c r="I40" i="79" s="1"/>
  <c r="H11" i="79"/>
  <c r="H10" i="79"/>
  <c r="H9" i="79"/>
  <c r="I57" i="79"/>
  <c r="I59" i="79" s="1"/>
  <c r="I49" i="79"/>
  <c r="I48" i="79"/>
  <c r="I47" i="79"/>
  <c r="I46" i="79"/>
  <c r="I45" i="79"/>
  <c r="I44" i="79"/>
  <c r="I21" i="79"/>
  <c r="I20" i="79"/>
  <c r="I19" i="79"/>
  <c r="H11" i="78"/>
  <c r="H10" i="78"/>
  <c r="H9" i="78"/>
  <c r="I57" i="78"/>
  <c r="I59" i="78" s="1"/>
  <c r="I49" i="78"/>
  <c r="I48" i="78"/>
  <c r="I47" i="78"/>
  <c r="I46" i="78"/>
  <c r="I45" i="78"/>
  <c r="I44" i="78"/>
  <c r="I39" i="78"/>
  <c r="I40" i="78" s="1"/>
  <c r="I21" i="78"/>
  <c r="I20" i="78"/>
  <c r="I19" i="78"/>
  <c r="I25" i="77"/>
  <c r="I39" i="77" s="1"/>
  <c r="H11" i="77"/>
  <c r="H10" i="77"/>
  <c r="H9" i="77"/>
  <c r="I57" i="77"/>
  <c r="I59" i="77" s="1"/>
  <c r="I49" i="77"/>
  <c r="I48" i="77"/>
  <c r="I47" i="77"/>
  <c r="I46" i="77"/>
  <c r="I45" i="77"/>
  <c r="I44" i="77"/>
  <c r="I21" i="77"/>
  <c r="I20" i="77"/>
  <c r="I19" i="77"/>
  <c r="H11" i="76"/>
  <c r="H10" i="76"/>
  <c r="H9" i="76"/>
  <c r="I57" i="76"/>
  <c r="I59" i="76" s="1"/>
  <c r="I49" i="76"/>
  <c r="I48" i="76"/>
  <c r="I47" i="76"/>
  <c r="I46" i="76"/>
  <c r="I45" i="76"/>
  <c r="I44" i="76"/>
  <c r="I39" i="76"/>
  <c r="I40" i="76" s="1"/>
  <c r="I21" i="76"/>
  <c r="I20" i="76"/>
  <c r="I19" i="76"/>
  <c r="H11" i="75"/>
  <c r="H10" i="75"/>
  <c r="H9" i="75"/>
  <c r="I56" i="75"/>
  <c r="I58" i="75" s="1"/>
  <c r="I48" i="75"/>
  <c r="I47" i="75"/>
  <c r="I46" i="75"/>
  <c r="I45" i="75"/>
  <c r="I44" i="75"/>
  <c r="I43" i="75"/>
  <c r="I38" i="75"/>
  <c r="I39" i="75" s="1"/>
  <c r="I20" i="75"/>
  <c r="I19" i="75"/>
  <c r="I18" i="75"/>
  <c r="H11" i="74"/>
  <c r="H10" i="74"/>
  <c r="H9" i="74"/>
  <c r="I56" i="74"/>
  <c r="I58" i="74" s="1"/>
  <c r="I48" i="74"/>
  <c r="I47" i="74"/>
  <c r="I46" i="74"/>
  <c r="I45" i="74"/>
  <c r="I44" i="74"/>
  <c r="I43" i="74"/>
  <c r="I38" i="74"/>
  <c r="I39" i="74" s="1"/>
  <c r="I20" i="74"/>
  <c r="I19" i="74"/>
  <c r="I18" i="74"/>
  <c r="H12" i="69"/>
  <c r="H11" i="69"/>
  <c r="H10" i="69"/>
  <c r="H9" i="69"/>
  <c r="I56" i="69"/>
  <c r="I58" i="69" s="1"/>
  <c r="I48" i="69"/>
  <c r="I47" i="69"/>
  <c r="I46" i="69"/>
  <c r="I45" i="69"/>
  <c r="I44" i="69"/>
  <c r="I43" i="69"/>
  <c r="I38" i="69"/>
  <c r="I20" i="69"/>
  <c r="I19" i="69"/>
  <c r="I18" i="69"/>
  <c r="I30" i="71"/>
  <c r="I21" i="74" l="1"/>
  <c r="I22" i="79"/>
  <c r="I52" i="74"/>
  <c r="I53" i="80"/>
  <c r="I22" i="76"/>
  <c r="I53" i="76"/>
  <c r="I22" i="77"/>
  <c r="I53" i="78"/>
  <c r="I22" i="80"/>
  <c r="I53" i="77"/>
  <c r="I21" i="69"/>
  <c r="I21" i="75"/>
  <c r="I22" i="78"/>
  <c r="I41" i="80"/>
  <c r="I53" i="79"/>
  <c r="I41" i="79"/>
  <c r="I41" i="78"/>
  <c r="I40" i="77"/>
  <c r="I41" i="77" s="1"/>
  <c r="I41" i="76"/>
  <c r="I52" i="75"/>
  <c r="I40" i="75"/>
  <c r="I40" i="74"/>
  <c r="I52" i="69"/>
  <c r="I39" i="69"/>
  <c r="I40" i="69" s="1"/>
  <c r="I60" i="69" s="1"/>
  <c r="I62" i="69" s="1"/>
  <c r="H11" i="70"/>
  <c r="H10" i="70"/>
  <c r="H12" i="70"/>
  <c r="I61" i="77" l="1"/>
  <c r="I63" i="77" s="1"/>
  <c r="I61" i="80"/>
  <c r="I63" i="80" s="1"/>
  <c r="I60" i="74"/>
  <c r="I62" i="74" s="1"/>
  <c r="I61" i="76"/>
  <c r="I63" i="76" s="1"/>
  <c r="I61" i="78"/>
  <c r="I63" i="78" s="1"/>
  <c r="I61" i="79"/>
  <c r="I63" i="79" s="1"/>
  <c r="I60" i="75"/>
  <c r="I62" i="75" s="1"/>
  <c r="I29" i="71"/>
  <c r="I28" i="71"/>
  <c r="I27" i="71"/>
  <c r="I26" i="71"/>
  <c r="I25" i="71"/>
  <c r="I24" i="71"/>
  <c r="H12" i="71"/>
  <c r="H11" i="71"/>
  <c r="H10" i="71"/>
  <c r="I56" i="71"/>
  <c r="I58" i="71" s="1"/>
  <c r="I48" i="71"/>
  <c r="I47" i="71"/>
  <c r="I46" i="71"/>
  <c r="I45" i="71"/>
  <c r="I44" i="71"/>
  <c r="I43" i="71"/>
  <c r="I20" i="71"/>
  <c r="I19" i="71"/>
  <c r="I18" i="71"/>
  <c r="I56" i="70"/>
  <c r="I58" i="70" s="1"/>
  <c r="I48" i="70"/>
  <c r="I47" i="70"/>
  <c r="I46" i="70"/>
  <c r="I45" i="70"/>
  <c r="I44" i="70"/>
  <c r="I43" i="70"/>
  <c r="I38" i="70"/>
  <c r="I39" i="70" s="1"/>
  <c r="I20" i="70"/>
  <c r="I19" i="70"/>
  <c r="I18" i="70"/>
  <c r="H12" i="72"/>
  <c r="H11" i="72"/>
  <c r="H10" i="72"/>
  <c r="I56" i="72"/>
  <c r="I58" i="72" s="1"/>
  <c r="I48" i="72"/>
  <c r="I47" i="72"/>
  <c r="I46" i="72"/>
  <c r="I45" i="72"/>
  <c r="I44" i="72"/>
  <c r="I43" i="72"/>
  <c r="I38" i="72"/>
  <c r="I39" i="72" s="1"/>
  <c r="I20" i="72"/>
  <c r="I19" i="72"/>
  <c r="I18" i="72"/>
  <c r="H12" i="73"/>
  <c r="H11" i="73"/>
  <c r="H10" i="73"/>
  <c r="I56" i="73"/>
  <c r="I58" i="73" s="1"/>
  <c r="I48" i="73"/>
  <c r="I47" i="73"/>
  <c r="I46" i="73"/>
  <c r="I45" i="73"/>
  <c r="I44" i="73"/>
  <c r="I43" i="73"/>
  <c r="I38" i="73"/>
  <c r="I39" i="73" s="1"/>
  <c r="I20" i="73"/>
  <c r="I19" i="73"/>
  <c r="I18" i="73"/>
  <c r="I21" i="70" l="1"/>
  <c r="I52" i="70"/>
  <c r="I21" i="73"/>
  <c r="I52" i="71"/>
  <c r="I38" i="71"/>
  <c r="I39" i="71" s="1"/>
  <c r="I21" i="72"/>
  <c r="I52" i="72"/>
  <c r="I21" i="71"/>
  <c r="I40" i="70"/>
  <c r="I40" i="72"/>
  <c r="I52" i="73"/>
  <c r="I40" i="73"/>
  <c r="I60" i="72" l="1"/>
  <c r="I62" i="72" s="1"/>
  <c r="I60" i="70"/>
  <c r="I62" i="70" s="1"/>
  <c r="I40" i="71"/>
  <c r="I60" i="71" s="1"/>
  <c r="I62" i="71" s="1"/>
  <c r="I60" i="73"/>
  <c r="I62" i="73" s="1"/>
  <c r="H12" i="61" l="1"/>
  <c r="H11" i="61"/>
  <c r="H10" i="61"/>
  <c r="I56" i="61"/>
  <c r="I58" i="61" s="1"/>
  <c r="I48" i="61"/>
  <c r="I47" i="61"/>
  <c r="I46" i="61"/>
  <c r="I45" i="61"/>
  <c r="I44" i="61"/>
  <c r="I43" i="61"/>
  <c r="I24" i="61"/>
  <c r="I38" i="61" s="1"/>
  <c r="I20" i="61"/>
  <c r="I19" i="61"/>
  <c r="I18" i="61"/>
  <c r="I21" i="61" l="1"/>
  <c r="I52" i="61"/>
  <c r="I39" i="61"/>
  <c r="I40" i="61" s="1"/>
  <c r="I60" i="61" s="1"/>
  <c r="I62" i="61" s="1"/>
  <c r="I24" i="68" l="1"/>
  <c r="I38" i="68" s="1"/>
  <c r="I39" i="68" s="1"/>
  <c r="I40" i="68" s="1"/>
  <c r="H12" i="68"/>
  <c r="H11" i="68"/>
  <c r="H10" i="68"/>
  <c r="I56" i="68"/>
  <c r="I58" i="68" s="1"/>
  <c r="I48" i="68"/>
  <c r="I47" i="68"/>
  <c r="I46" i="68"/>
  <c r="I45" i="68"/>
  <c r="I44" i="68"/>
  <c r="I43" i="68"/>
  <c r="I20" i="68"/>
  <c r="I19" i="68"/>
  <c r="I18" i="68"/>
  <c r="H12" i="62"/>
  <c r="H11" i="62"/>
  <c r="H10" i="62"/>
  <c r="I56" i="62"/>
  <c r="I58" i="62" s="1"/>
  <c r="I48" i="62"/>
  <c r="I47" i="62"/>
  <c r="I46" i="62"/>
  <c r="I45" i="62"/>
  <c r="I44" i="62"/>
  <c r="I43" i="62"/>
  <c r="I38" i="62"/>
  <c r="I39" i="62" s="1"/>
  <c r="I40" i="62" s="1"/>
  <c r="I20" i="62"/>
  <c r="I19" i="62"/>
  <c r="I18" i="62"/>
  <c r="H12" i="67"/>
  <c r="H11" i="67"/>
  <c r="H10" i="67"/>
  <c r="I56" i="67"/>
  <c r="I58" i="67" s="1"/>
  <c r="I48" i="67"/>
  <c r="I47" i="67"/>
  <c r="I46" i="67"/>
  <c r="I45" i="67"/>
  <c r="I44" i="67"/>
  <c r="I43" i="67"/>
  <c r="I24" i="67"/>
  <c r="I38" i="67" s="1"/>
  <c r="I20" i="67"/>
  <c r="I19" i="67"/>
  <c r="I18" i="67"/>
  <c r="H12" i="63"/>
  <c r="H11" i="63"/>
  <c r="H10" i="63"/>
  <c r="I56" i="63"/>
  <c r="I58" i="63" s="1"/>
  <c r="I48" i="63"/>
  <c r="I47" i="63"/>
  <c r="I46" i="63"/>
  <c r="I45" i="63"/>
  <c r="I44" i="63"/>
  <c r="I43" i="63"/>
  <c r="I24" i="63"/>
  <c r="I38" i="63" s="1"/>
  <c r="I20" i="63"/>
  <c r="I19" i="63"/>
  <c r="I18" i="63"/>
  <c r="H11" i="64"/>
  <c r="H10" i="64"/>
  <c r="I56" i="64"/>
  <c r="I58" i="64" s="1"/>
  <c r="I48" i="64"/>
  <c r="I47" i="64"/>
  <c r="I46" i="64"/>
  <c r="I45" i="64"/>
  <c r="I44" i="64"/>
  <c r="I43" i="64"/>
  <c r="I24" i="64"/>
  <c r="I38" i="64" s="1"/>
  <c r="I20" i="64"/>
  <c r="I19" i="64"/>
  <c r="I18" i="64"/>
  <c r="H12" i="64"/>
  <c r="I24" i="65"/>
  <c r="H12" i="65"/>
  <c r="H11" i="65"/>
  <c r="H10" i="65"/>
  <c r="I56" i="65"/>
  <c r="I58" i="65" s="1"/>
  <c r="I48" i="65"/>
  <c r="I47" i="65"/>
  <c r="I46" i="65"/>
  <c r="I45" i="65"/>
  <c r="I44" i="65"/>
  <c r="I43" i="65"/>
  <c r="I25" i="65"/>
  <c r="I20" i="65"/>
  <c r="I19" i="65"/>
  <c r="I18" i="65"/>
  <c r="I27" i="66"/>
  <c r="I26" i="66"/>
  <c r="I25" i="66"/>
  <c r="H12" i="66"/>
  <c r="H11" i="66"/>
  <c r="H10" i="66"/>
  <c r="I56" i="66"/>
  <c r="I58" i="66" s="1"/>
  <c r="I48" i="66"/>
  <c r="I47" i="66"/>
  <c r="I46" i="66"/>
  <c r="I45" i="66"/>
  <c r="I44" i="66"/>
  <c r="I43" i="66"/>
  <c r="I24" i="66"/>
  <c r="I20" i="66"/>
  <c r="I19" i="66"/>
  <c r="I18" i="66"/>
  <c r="I21" i="68" l="1"/>
  <c r="I21" i="66"/>
  <c r="I21" i="62"/>
  <c r="I21" i="63"/>
  <c r="I52" i="63"/>
  <c r="I21" i="67"/>
  <c r="I21" i="65"/>
  <c r="I21" i="64"/>
  <c r="I52" i="64"/>
  <c r="I52" i="62"/>
  <c r="I60" i="62" s="1"/>
  <c r="I62" i="62" s="1"/>
  <c r="I52" i="68"/>
  <c r="I60" i="68" s="1"/>
  <c r="I62" i="68" s="1"/>
  <c r="I52" i="67"/>
  <c r="I39" i="67"/>
  <c r="I40" i="67" s="1"/>
  <c r="I39" i="63"/>
  <c r="I40" i="63" s="1"/>
  <c r="I39" i="64"/>
  <c r="I40" i="64" s="1"/>
  <c r="I52" i="65"/>
  <c r="I38" i="65"/>
  <c r="I39" i="65" s="1"/>
  <c r="I40" i="65" s="1"/>
  <c r="I52" i="66"/>
  <c r="I38" i="66"/>
  <c r="I39" i="66" s="1"/>
  <c r="I40" i="66" s="1"/>
  <c r="I60" i="63" l="1"/>
  <c r="I62" i="63" s="1"/>
  <c r="I60" i="64"/>
  <c r="I62" i="64" s="1"/>
  <c r="I60" i="66"/>
  <c r="I62" i="66" s="1"/>
  <c r="I60" i="67"/>
  <c r="I62" i="67" s="1"/>
  <c r="I60" i="65"/>
  <c r="I62" i="65" s="1"/>
  <c r="I56" i="42" l="1"/>
  <c r="I58" i="42" s="1"/>
  <c r="I48" i="42"/>
  <c r="I47" i="42"/>
  <c r="I46" i="42"/>
  <c r="I45" i="42"/>
  <c r="I44" i="42"/>
  <c r="I43" i="42"/>
  <c r="I24" i="42"/>
  <c r="I38" i="42" s="1"/>
  <c r="I39" i="42" s="1"/>
  <c r="I20" i="42"/>
  <c r="I19" i="42"/>
  <c r="I18" i="42"/>
  <c r="I25" i="55"/>
  <c r="I56" i="55"/>
  <c r="I58" i="55" s="1"/>
  <c r="I48" i="55"/>
  <c r="I47" i="55"/>
  <c r="I46" i="55"/>
  <c r="I45" i="55"/>
  <c r="I44" i="55"/>
  <c r="I43" i="55"/>
  <c r="I24" i="55"/>
  <c r="I38" i="55" s="1"/>
  <c r="I39" i="55" s="1"/>
  <c r="I20" i="55"/>
  <c r="I19" i="55"/>
  <c r="I18" i="55"/>
  <c r="I21" i="55" s="1"/>
  <c r="I56" i="56"/>
  <c r="I58" i="56" s="1"/>
  <c r="I48" i="56"/>
  <c r="I47" i="56"/>
  <c r="I46" i="56"/>
  <c r="I45" i="56"/>
  <c r="I44" i="56"/>
  <c r="I43" i="56"/>
  <c r="I24" i="56"/>
  <c r="I20" i="56"/>
  <c r="I19" i="56"/>
  <c r="I18" i="56"/>
  <c r="I56" i="57"/>
  <c r="I58" i="57" s="1"/>
  <c r="I48" i="57"/>
  <c r="I47" i="57"/>
  <c r="I46" i="57"/>
  <c r="I45" i="57"/>
  <c r="I44" i="57"/>
  <c r="I43" i="57"/>
  <c r="I28" i="57"/>
  <c r="I27" i="57"/>
  <c r="I26" i="57"/>
  <c r="I25" i="57"/>
  <c r="I24" i="57"/>
  <c r="I20" i="57"/>
  <c r="I19" i="57"/>
  <c r="I18" i="57"/>
  <c r="I21" i="42" l="1"/>
  <c r="I21" i="56"/>
  <c r="I21" i="57"/>
  <c r="I52" i="42"/>
  <c r="I40" i="42"/>
  <c r="I52" i="55"/>
  <c r="I40" i="55"/>
  <c r="I52" i="56"/>
  <c r="I38" i="56"/>
  <c r="I52" i="57"/>
  <c r="I38" i="57"/>
  <c r="I39" i="57" l="1"/>
  <c r="I40" i="57" s="1"/>
  <c r="I60" i="57" s="1"/>
  <c r="I62" i="57" s="1"/>
  <c r="I39" i="56"/>
  <c r="I40" i="56" s="1"/>
  <c r="I60" i="56" s="1"/>
  <c r="I62" i="56" s="1"/>
  <c r="I60" i="42"/>
  <c r="I62" i="42" s="1"/>
  <c r="I60" i="55"/>
  <c r="I62" i="55" s="1"/>
  <c r="I56" i="58"/>
  <c r="I58" i="58" s="1"/>
  <c r="I48" i="58"/>
  <c r="I47" i="58"/>
  <c r="I46" i="58"/>
  <c r="I45" i="58"/>
  <c r="I44" i="58"/>
  <c r="I43" i="58"/>
  <c r="I28" i="58"/>
  <c r="I27" i="58"/>
  <c r="I26" i="58"/>
  <c r="I25" i="58"/>
  <c r="I24" i="58"/>
  <c r="I20" i="58"/>
  <c r="I19" i="58"/>
  <c r="I18" i="58"/>
  <c r="I21" i="58" l="1"/>
  <c r="I52" i="58"/>
  <c r="I38" i="58"/>
  <c r="I37" i="59"/>
  <c r="I36" i="59"/>
  <c r="I35" i="59"/>
  <c r="I34" i="59"/>
  <c r="I33" i="59"/>
  <c r="I32" i="59"/>
  <c r="I31" i="59"/>
  <c r="I30" i="59"/>
  <c r="I29" i="59"/>
  <c r="I28" i="59"/>
  <c r="I27" i="59"/>
  <c r="I26" i="59"/>
  <c r="I56" i="59"/>
  <c r="I58" i="59" s="1"/>
  <c r="I48" i="59"/>
  <c r="I47" i="59"/>
  <c r="I46" i="59"/>
  <c r="I45" i="59"/>
  <c r="I44" i="59"/>
  <c r="I43" i="59"/>
  <c r="I25" i="59"/>
  <c r="I24" i="59"/>
  <c r="I20" i="59"/>
  <c r="I19" i="59"/>
  <c r="I18" i="59"/>
  <c r="I38" i="59" l="1"/>
  <c r="I39" i="59" s="1"/>
  <c r="I40" i="59" s="1"/>
  <c r="I21" i="59"/>
  <c r="I39" i="58"/>
  <c r="I40" i="58" s="1"/>
  <c r="I60" i="58" s="1"/>
  <c r="I62" i="58" s="1"/>
  <c r="I52" i="59"/>
  <c r="I60" i="59" l="1"/>
  <c r="I62" i="59" s="1"/>
  <c r="I50" i="50" l="1"/>
  <c r="I52" i="50" s="1"/>
  <c r="I42" i="50"/>
  <c r="I41" i="50"/>
  <c r="I40" i="50"/>
  <c r="I39" i="50"/>
  <c r="I38" i="50"/>
  <c r="I37" i="50"/>
  <c r="I25" i="50"/>
  <c r="I24" i="50"/>
  <c r="I20" i="50"/>
  <c r="I19" i="50"/>
  <c r="I18" i="50"/>
  <c r="I50" i="51"/>
  <c r="I52" i="51" s="1"/>
  <c r="I42" i="51"/>
  <c r="I41" i="51"/>
  <c r="I40" i="51"/>
  <c r="I39" i="51"/>
  <c r="I38" i="51"/>
  <c r="I37" i="51"/>
  <c r="I24" i="51"/>
  <c r="I32" i="51" s="1"/>
  <c r="I20" i="51"/>
  <c r="I19" i="51"/>
  <c r="I18" i="51"/>
  <c r="I50" i="52"/>
  <c r="I52" i="52" s="1"/>
  <c r="I42" i="52"/>
  <c r="I41" i="52"/>
  <c r="I40" i="52"/>
  <c r="I39" i="52"/>
  <c r="I38" i="52"/>
  <c r="I37" i="52"/>
  <c r="I32" i="52"/>
  <c r="I20" i="52"/>
  <c r="I19" i="52"/>
  <c r="I18" i="52"/>
  <c r="I50" i="43"/>
  <c r="I52" i="43" s="1"/>
  <c r="I42" i="43"/>
  <c r="I41" i="43"/>
  <c r="I40" i="43"/>
  <c r="I39" i="43"/>
  <c r="I38" i="43"/>
  <c r="I37" i="43"/>
  <c r="I25" i="43"/>
  <c r="I24" i="43"/>
  <c r="I32" i="43" s="1"/>
  <c r="I20" i="43"/>
  <c r="I19" i="43"/>
  <c r="I18" i="43"/>
  <c r="I50" i="44"/>
  <c r="I52" i="44" s="1"/>
  <c r="I42" i="44"/>
  <c r="I41" i="44"/>
  <c r="I40" i="44"/>
  <c r="I39" i="44"/>
  <c r="I38" i="44"/>
  <c r="I37" i="44"/>
  <c r="I24" i="44"/>
  <c r="I32" i="44" s="1"/>
  <c r="I20" i="44"/>
  <c r="I19" i="44"/>
  <c r="I18" i="44"/>
  <c r="I50" i="45"/>
  <c r="I52" i="45" s="1"/>
  <c r="I42" i="45"/>
  <c r="I41" i="45"/>
  <c r="I40" i="45"/>
  <c r="I39" i="45"/>
  <c r="I38" i="45"/>
  <c r="I37" i="45"/>
  <c r="I24" i="45"/>
  <c r="I32" i="45" s="1"/>
  <c r="I20" i="45"/>
  <c r="I19" i="45"/>
  <c r="I18" i="45"/>
  <c r="I50" i="46"/>
  <c r="I52" i="46" s="1"/>
  <c r="I42" i="46"/>
  <c r="I41" i="46"/>
  <c r="I40" i="46"/>
  <c r="I39" i="46"/>
  <c r="I38" i="46"/>
  <c r="I37" i="46"/>
  <c r="I30" i="46"/>
  <c r="I29" i="46"/>
  <c r="I28" i="46"/>
  <c r="I27" i="46"/>
  <c r="I26" i="46"/>
  <c r="I25" i="46"/>
  <c r="I24" i="46"/>
  <c r="I20" i="46"/>
  <c r="I19" i="46"/>
  <c r="I18" i="46"/>
  <c r="I50" i="47"/>
  <c r="I52" i="47" s="1"/>
  <c r="I42" i="47"/>
  <c r="I41" i="47"/>
  <c r="I40" i="47"/>
  <c r="I39" i="47"/>
  <c r="I38" i="47"/>
  <c r="I37" i="47"/>
  <c r="I24" i="47"/>
  <c r="I32" i="47" s="1"/>
  <c r="I33" i="47" s="1"/>
  <c r="I20" i="47"/>
  <c r="I19" i="47"/>
  <c r="I18" i="47"/>
  <c r="I50" i="48"/>
  <c r="I52" i="48" s="1"/>
  <c r="I42" i="48"/>
  <c r="I41" i="48"/>
  <c r="I40" i="48"/>
  <c r="I39" i="48"/>
  <c r="I38" i="48"/>
  <c r="I37" i="48"/>
  <c r="I25" i="48"/>
  <c r="I24" i="48"/>
  <c r="I20" i="48"/>
  <c r="I19" i="48"/>
  <c r="I18" i="48"/>
  <c r="I50" i="49"/>
  <c r="I52" i="49" s="1"/>
  <c r="I42" i="49"/>
  <c r="I41" i="49"/>
  <c r="I40" i="49"/>
  <c r="I39" i="49"/>
  <c r="I38" i="49"/>
  <c r="I37" i="49"/>
  <c r="I32" i="49"/>
  <c r="I20" i="49"/>
  <c r="I19" i="49"/>
  <c r="I18" i="49"/>
  <c r="I21" i="45" l="1"/>
  <c r="I46" i="45"/>
  <c r="I46" i="47"/>
  <c r="I46" i="48"/>
  <c r="I32" i="48"/>
  <c r="I33" i="48" s="1"/>
  <c r="I34" i="48" s="1"/>
  <c r="I21" i="44"/>
  <c r="I46" i="44"/>
  <c r="I46" i="43"/>
  <c r="I32" i="50"/>
  <c r="I33" i="50" s="1"/>
  <c r="I34" i="50" s="1"/>
  <c r="I46" i="46"/>
  <c r="I33" i="49"/>
  <c r="I34" i="49" s="1"/>
  <c r="I32" i="46"/>
  <c r="I21" i="50"/>
  <c r="I21" i="49"/>
  <c r="I46" i="49"/>
  <c r="I21" i="48"/>
  <c r="I21" i="47"/>
  <c r="I21" i="46"/>
  <c r="I21" i="43"/>
  <c r="I21" i="52"/>
  <c r="I21" i="51"/>
  <c r="I46" i="51"/>
  <c r="I46" i="50"/>
  <c r="I46" i="52"/>
  <c r="I33" i="51"/>
  <c r="I34" i="51" s="1"/>
  <c r="I33" i="52"/>
  <c r="I34" i="52" s="1"/>
  <c r="I33" i="43"/>
  <c r="I34" i="43" s="1"/>
  <c r="I33" i="44"/>
  <c r="I34" i="44" s="1"/>
  <c r="I33" i="45"/>
  <c r="I34" i="45" s="1"/>
  <c r="I33" i="46"/>
  <c r="I34" i="46" s="1"/>
  <c r="I34" i="47"/>
  <c r="I54" i="46" l="1"/>
  <c r="I56" i="46" s="1"/>
  <c r="I54" i="45"/>
  <c r="I56" i="45" s="1"/>
  <c r="I54" i="47"/>
  <c r="I56" i="47" s="1"/>
  <c r="I54" i="44"/>
  <c r="I56" i="44" s="1"/>
  <c r="I54" i="51"/>
  <c r="I56" i="51" s="1"/>
  <c r="I54" i="49"/>
  <c r="I56" i="49" s="1"/>
  <c r="I54" i="43"/>
  <c r="I56" i="43" s="1"/>
  <c r="I54" i="48"/>
  <c r="I56" i="48" s="1"/>
  <c r="I54" i="50"/>
  <c r="I56" i="50" s="1"/>
  <c r="I54" i="52"/>
  <c r="I56" i="52" s="1"/>
  <c r="I29" i="27" l="1"/>
  <c r="I28" i="27"/>
  <c r="I25" i="39" l="1"/>
  <c r="I24" i="39"/>
  <c r="I25" i="38"/>
  <c r="I24" i="38"/>
  <c r="I25" i="33"/>
  <c r="I24" i="33"/>
  <c r="I27" i="27"/>
  <c r="I26" i="27"/>
  <c r="I25" i="27"/>
  <c r="I24" i="27"/>
  <c r="I48" i="39" l="1"/>
  <c r="I48" i="38"/>
  <c r="I48" i="37"/>
  <c r="I48" i="36"/>
  <c r="I48" i="35"/>
  <c r="I48" i="34"/>
  <c r="I48" i="33"/>
  <c r="I48" i="32"/>
  <c r="I48" i="31"/>
  <c r="I32" i="27"/>
  <c r="I48" i="27"/>
  <c r="I50" i="39" l="1"/>
  <c r="I40" i="39"/>
  <c r="I39" i="39"/>
  <c r="I38" i="39"/>
  <c r="I37" i="39"/>
  <c r="I36" i="39"/>
  <c r="I35" i="39"/>
  <c r="I20" i="39"/>
  <c r="I19" i="39"/>
  <c r="I18" i="39"/>
  <c r="I21" i="39" l="1"/>
  <c r="I32" i="39"/>
  <c r="I44" i="39"/>
  <c r="I32" i="38"/>
  <c r="I50" i="38"/>
  <c r="I40" i="38"/>
  <c r="I39" i="38"/>
  <c r="I38" i="38"/>
  <c r="I37" i="38"/>
  <c r="I36" i="38"/>
  <c r="I35" i="38"/>
  <c r="I20" i="38"/>
  <c r="I19" i="38"/>
  <c r="I18" i="38"/>
  <c r="I50" i="37"/>
  <c r="I40" i="37"/>
  <c r="I39" i="37"/>
  <c r="I38" i="37"/>
  <c r="I37" i="37"/>
  <c r="I36" i="37"/>
  <c r="I35" i="37"/>
  <c r="I32" i="37"/>
  <c r="I20" i="37"/>
  <c r="I19" i="37"/>
  <c r="I18" i="37"/>
  <c r="I50" i="36"/>
  <c r="I40" i="36"/>
  <c r="I39" i="36"/>
  <c r="I38" i="36"/>
  <c r="I37" i="36"/>
  <c r="I36" i="36"/>
  <c r="I35" i="36"/>
  <c r="I32" i="36"/>
  <c r="I20" i="36"/>
  <c r="I19" i="36"/>
  <c r="I18" i="36"/>
  <c r="I50" i="35"/>
  <c r="I40" i="35"/>
  <c r="I39" i="35"/>
  <c r="I38" i="35"/>
  <c r="I37" i="35"/>
  <c r="I36" i="35"/>
  <c r="I35" i="35"/>
  <c r="I32" i="35"/>
  <c r="I20" i="35"/>
  <c r="I19" i="35"/>
  <c r="I18" i="35"/>
  <c r="I50" i="34"/>
  <c r="I40" i="34"/>
  <c r="I39" i="34"/>
  <c r="I38" i="34"/>
  <c r="I37" i="34"/>
  <c r="I36" i="34"/>
  <c r="I35" i="34"/>
  <c r="I32" i="34"/>
  <c r="I20" i="34"/>
  <c r="I19" i="34"/>
  <c r="I18" i="34"/>
  <c r="I50" i="33"/>
  <c r="I40" i="33"/>
  <c r="I39" i="33"/>
  <c r="I38" i="33"/>
  <c r="I37" i="33"/>
  <c r="I36" i="33"/>
  <c r="I35" i="33"/>
  <c r="I20" i="33"/>
  <c r="I19" i="33"/>
  <c r="I18" i="33"/>
  <c r="I50" i="32"/>
  <c r="I40" i="32"/>
  <c r="I39" i="32"/>
  <c r="I38" i="32"/>
  <c r="I37" i="32"/>
  <c r="I36" i="32"/>
  <c r="I35" i="32"/>
  <c r="I32" i="32"/>
  <c r="I20" i="32"/>
  <c r="I19" i="32"/>
  <c r="I18" i="32"/>
  <c r="I50" i="31"/>
  <c r="I40" i="31"/>
  <c r="I39" i="31"/>
  <c r="I38" i="31"/>
  <c r="I37" i="31"/>
  <c r="I36" i="31"/>
  <c r="I35" i="31"/>
  <c r="I32" i="31"/>
  <c r="I20" i="31"/>
  <c r="I19" i="31"/>
  <c r="I18" i="31"/>
  <c r="I21" i="33" l="1"/>
  <c r="I21" i="36"/>
  <c r="I21" i="37"/>
  <c r="I21" i="32"/>
  <c r="I21" i="35"/>
  <c r="I52" i="39"/>
  <c r="I54" i="39" s="1"/>
  <c r="I44" i="35"/>
  <c r="I21" i="31"/>
  <c r="I21" i="34"/>
  <c r="I21" i="38"/>
  <c r="I44" i="37"/>
  <c r="I44" i="31"/>
  <c r="I44" i="38"/>
  <c r="I44" i="36"/>
  <c r="I44" i="34"/>
  <c r="I44" i="33"/>
  <c r="I32" i="33"/>
  <c r="I44" i="32"/>
  <c r="I52" i="37" l="1"/>
  <c r="I52" i="32"/>
  <c r="I52" i="34"/>
  <c r="I54" i="34" s="1"/>
  <c r="I52" i="36"/>
  <c r="I54" i="36" s="1"/>
  <c r="I52" i="31"/>
  <c r="I54" i="31" s="1"/>
  <c r="I52" i="35"/>
  <c r="I52" i="38"/>
  <c r="I54" i="38" s="1"/>
  <c r="I52" i="33"/>
  <c r="I54" i="33" s="1"/>
  <c r="I54" i="37"/>
  <c r="I54" i="35"/>
  <c r="I54" i="32"/>
  <c r="I50" i="27" l="1"/>
  <c r="I40" i="27"/>
  <c r="I39" i="27"/>
  <c r="I38" i="27"/>
  <c r="I37" i="27"/>
  <c r="I36" i="27"/>
  <c r="I35" i="27"/>
  <c r="I20" i="27"/>
  <c r="I19" i="27"/>
  <c r="I18" i="27"/>
  <c r="I21" i="27" l="1"/>
  <c r="I44" i="27"/>
  <c r="I52" i="27" l="1"/>
  <c r="I54" i="27" s="1"/>
  <c r="H21" i="11" l="1"/>
  <c r="F28" i="8" l="1"/>
  <c r="F22" i="8" l="1"/>
  <c r="F43" i="8" s="1"/>
  <c r="F44" i="8" s="1"/>
  <c r="F45" i="8" s="1"/>
</calcChain>
</file>

<file path=xl/sharedStrings.xml><?xml version="1.0" encoding="utf-8"?>
<sst xmlns="http://schemas.openxmlformats.org/spreadsheetml/2006/main" count="9784" uniqueCount="1047">
  <si>
    <t>DESCRIPTION</t>
  </si>
  <si>
    <t>UNIT</t>
  </si>
  <si>
    <t>RATE</t>
  </si>
  <si>
    <t>%</t>
  </si>
  <si>
    <t>QTY</t>
  </si>
  <si>
    <t>AMOUNT</t>
  </si>
  <si>
    <t>PAYMENT REFERS</t>
  </si>
  <si>
    <t xml:space="preserve">TOTAL CARRIED FORWARD TO SUMMARY </t>
  </si>
  <si>
    <t>ASSET TYPE:</t>
  </si>
  <si>
    <t>CONTRACT REF. NO:</t>
  </si>
  <si>
    <t>Cluster/District:</t>
  </si>
  <si>
    <t>ITEM Nr.</t>
  </si>
  <si>
    <t>SCHEDULE NUMBER</t>
  </si>
  <si>
    <t>GM 2.5</t>
  </si>
  <si>
    <t>2.1</t>
  </si>
  <si>
    <t>1.1</t>
  </si>
  <si>
    <t>1.2</t>
  </si>
  <si>
    <t>1.3</t>
  </si>
  <si>
    <t>1.4</t>
  </si>
  <si>
    <t>1.5</t>
  </si>
  <si>
    <t>3.1</t>
  </si>
  <si>
    <t>GM 2.8</t>
  </si>
  <si>
    <t>3.2</t>
  </si>
  <si>
    <r>
      <t>TERM REPAIRS SUBJECT TO APPROVAL OF QUOTATION OF THE WORKS</t>
    </r>
    <r>
      <rPr>
        <sz val="10"/>
        <color rgb="FF000000"/>
        <rFont val="Arial"/>
        <family val="2"/>
      </rPr>
      <t xml:space="preserve"> </t>
    </r>
  </si>
  <si>
    <r>
      <rPr>
        <b/>
        <sz val="10"/>
        <rFont val="Arial"/>
        <family val="2"/>
      </rPr>
      <t>LABOUR RATES APPLICABLE TO UNSCHEDULED WORK:</t>
    </r>
    <r>
      <rPr>
        <sz val="10"/>
        <rFont val="Arial"/>
        <family val="2"/>
      </rPr>
      <t xml:space="preserve"> Labour rates that Contractor will charge for additional adhoc work that is not contained in Schedules 1 to 3.</t>
    </r>
  </si>
  <si>
    <t>Technician</t>
  </si>
  <si>
    <t>Senior Artisan (Trade Tested &amp; Additional Certification)</t>
  </si>
  <si>
    <t>Artisan (Trade Tested)</t>
  </si>
  <si>
    <t>Utility Man (Non-Trade Tested)</t>
  </si>
  <si>
    <t>Artisan Aid</t>
  </si>
  <si>
    <t>General Worker</t>
  </si>
  <si>
    <t>1.6</t>
  </si>
  <si>
    <t>Subsistence</t>
  </si>
  <si>
    <t>Accommodation</t>
  </si>
  <si>
    <r>
      <rPr>
        <b/>
        <sz val="10"/>
        <rFont val="Arial"/>
        <family val="2"/>
      </rPr>
      <t>TRAVELLING :</t>
    </r>
    <r>
      <rPr>
        <sz val="10"/>
        <rFont val="Arial"/>
        <family val="2"/>
      </rPr>
      <t xml:space="preserve"> Travelling cost will be as per the rates for reimbursable expenses published monthly by the National Department of Public Works at the time of rendering the service/repair.</t>
    </r>
  </si>
  <si>
    <t>1.7</t>
  </si>
  <si>
    <t>1.8</t>
  </si>
  <si>
    <t>1.9</t>
  </si>
  <si>
    <t>1.10</t>
  </si>
  <si>
    <t>West End CHC</t>
  </si>
  <si>
    <t>Vehicle Travelling Estimate</t>
  </si>
  <si>
    <t>Item</t>
  </si>
  <si>
    <t>PSum</t>
  </si>
  <si>
    <t>GM 2.8.3</t>
  </si>
  <si>
    <r>
      <rPr>
        <b/>
        <sz val="10"/>
        <rFont val="Arial"/>
        <family val="2"/>
      </rPr>
      <t>ACCOMMODATION AND SUBSISTENCE :</t>
    </r>
    <r>
      <rPr>
        <sz val="10"/>
        <rFont val="Arial"/>
        <family val="2"/>
      </rPr>
      <t xml:space="preserve"> Daily Rates per person that the Contractor will claim for approved trips lasting more than one day at a time.</t>
    </r>
  </si>
  <si>
    <t>GM 2.5 (10), GM 2.8.1 &amp; GM 2.10.3</t>
  </si>
  <si>
    <r>
      <rPr>
        <b/>
        <sz val="10"/>
        <rFont val="Arial"/>
        <family val="2"/>
      </rPr>
      <t xml:space="preserve">PROVISION TO COVER REPAIRS DURING THE TERM OF THE CONTRACT : </t>
    </r>
    <r>
      <rPr>
        <sz val="10"/>
        <rFont val="Arial"/>
        <family val="2"/>
      </rPr>
      <t>Lump Sum Provision to cover repairs and breakdowns during the course of the Contract in addition to the agreed routine servicing of the Assets.</t>
    </r>
  </si>
  <si>
    <t>GM 2.8.1 &amp; Clause 11.2(8)</t>
  </si>
  <si>
    <r>
      <t xml:space="preserve">DIRECT FEE PERCENTAGE (MARK-UP) ON MATERIALS AND SERVICES THAT IS NOT INCLUDED IN PRICE LISTS : </t>
    </r>
    <r>
      <rPr>
        <sz val="10"/>
        <rFont val="Arial"/>
        <family val="2"/>
      </rPr>
      <t xml:space="preserve">Mark-up on proven cost for materials and/or Outsourced Services based on the Provisional sum listed in Item 4. above. </t>
    </r>
    <r>
      <rPr>
        <b/>
        <sz val="10"/>
        <color rgb="FFFF0000"/>
        <rFont val="Arial"/>
        <family val="2"/>
      </rPr>
      <t xml:space="preserve"> (Apply % to provisional sum in Item 4 above when pricing the tender)</t>
    </r>
  </si>
  <si>
    <t>ALLOWANCE FOR VAT AT 15.0%</t>
  </si>
  <si>
    <t>Department of Health</t>
  </si>
  <si>
    <t xml:space="preserve">Date                   </t>
  </si>
  <si>
    <t>717 Dukumbana Building</t>
  </si>
  <si>
    <t xml:space="preserve">Facility              </t>
  </si>
  <si>
    <t>Independent Avenue</t>
  </si>
  <si>
    <t xml:space="preserve">Work Order     </t>
  </si>
  <si>
    <t>Bhisho</t>
  </si>
  <si>
    <t xml:space="preserve">Tender No       </t>
  </si>
  <si>
    <t xml:space="preserve"> </t>
  </si>
  <si>
    <t xml:space="preserve">Contract Term </t>
  </si>
  <si>
    <t>24 MONTHS</t>
  </si>
  <si>
    <t>SCHEDULED WORK</t>
  </si>
  <si>
    <t>Item 1</t>
  </si>
  <si>
    <t>Discription</t>
  </si>
  <si>
    <t>Unit</t>
  </si>
  <si>
    <t>Sch No</t>
  </si>
  <si>
    <t>Quantity</t>
  </si>
  <si>
    <t>Rate</t>
  </si>
  <si>
    <t>Amount</t>
  </si>
  <si>
    <t>Sub Total A</t>
  </si>
  <si>
    <t>NON SCHEDULED WORK</t>
  </si>
  <si>
    <t>Item 2</t>
  </si>
  <si>
    <t>MarK UP</t>
  </si>
  <si>
    <t>Sub Total B</t>
  </si>
  <si>
    <t>LABOUR</t>
  </si>
  <si>
    <t>Item 3</t>
  </si>
  <si>
    <t xml:space="preserve"> (Normal Rate)</t>
  </si>
  <si>
    <t>Techinician</t>
  </si>
  <si>
    <t>HRS</t>
  </si>
  <si>
    <t xml:space="preserve"> Senior Artisan  </t>
  </si>
  <si>
    <t>Artisan  (Trade Tested)</t>
  </si>
  <si>
    <t>Utility Man (Non - Trade Tested)</t>
  </si>
  <si>
    <t>Artisan  Aid</t>
  </si>
  <si>
    <t>Sub Total C</t>
  </si>
  <si>
    <t>TRANSPORT</t>
  </si>
  <si>
    <t>Item 4</t>
  </si>
  <si>
    <t>Destinantion</t>
  </si>
  <si>
    <t>No of Trips</t>
  </si>
  <si>
    <t>KMs</t>
  </si>
  <si>
    <t>Sub Total D</t>
  </si>
  <si>
    <t xml:space="preserve"> Sub Total (A+B+C+D)</t>
  </si>
  <si>
    <t>SCMU3 - 17/18-0303 - HO</t>
  </si>
  <si>
    <t>LAETITIA BAM CHC</t>
  </si>
  <si>
    <t>RELAY 11 PIN 12V  DC</t>
  </si>
  <si>
    <t>DEEPSEA CONTROLLER</t>
  </si>
  <si>
    <t>MCB 6A SP</t>
  </si>
  <si>
    <t>and back.</t>
  </si>
  <si>
    <t>JOSE PEARSON TB HOSPITAL</t>
  </si>
  <si>
    <t>Port Elizabeth office to Jose Pearson</t>
  </si>
  <si>
    <t>NEW BRIGHTON MORTUARY</t>
  </si>
  <si>
    <r>
      <t xml:space="preserve">WORK  REQUEST : </t>
    </r>
    <r>
      <rPr>
        <b/>
        <sz val="11"/>
        <color theme="8" tint="-0.249977111117893"/>
        <rFont val="Calibri"/>
        <family val="2"/>
        <scheme val="minor"/>
      </rPr>
      <t>Gen  does not start.</t>
    </r>
  </si>
  <si>
    <t xml:space="preserve">Port Elizabeth office to New Brighton </t>
  </si>
  <si>
    <t xml:space="preserve"> Mortuary and back.</t>
  </si>
  <si>
    <t xml:space="preserve">ELECTRO PHASE FAILER RELAY 400V </t>
  </si>
  <si>
    <t>10 X 38mm FUSE 100KVA</t>
  </si>
  <si>
    <t>Hospital and back.</t>
  </si>
  <si>
    <r>
      <t>WORK  REQUEST :</t>
    </r>
    <r>
      <rPr>
        <b/>
        <sz val="11"/>
        <color theme="8" tint="-0.249977111117893"/>
        <rFont val="Calibri"/>
        <family val="2"/>
        <scheme val="minor"/>
      </rPr>
      <t xml:space="preserve"> Gen did not start.</t>
    </r>
  </si>
  <si>
    <t xml:space="preserve">Port Elizabeth office to Laetitia Bam </t>
  </si>
  <si>
    <t>CHC and back.</t>
  </si>
  <si>
    <t>13/2/2019</t>
  </si>
  <si>
    <t>MOTHERWELL CHC</t>
  </si>
  <si>
    <r>
      <t>WORK  REQUEST :</t>
    </r>
    <r>
      <rPr>
        <b/>
        <sz val="11"/>
        <color theme="8" tint="-0.249977111117893"/>
        <rFont val="Calibri"/>
        <family val="2"/>
        <scheme val="minor"/>
      </rPr>
      <t xml:space="preserve"> Request to repair gen ,not staring.</t>
    </r>
  </si>
  <si>
    <t xml:space="preserve">Port Elizabeth office to Motherwell </t>
  </si>
  <si>
    <t>18/2/2019</t>
  </si>
  <si>
    <r>
      <t>WORK  REQUEST :</t>
    </r>
    <r>
      <rPr>
        <b/>
        <sz val="11"/>
        <color theme="8" tint="-0.249977111117893"/>
        <rFont val="Calibri"/>
        <family val="2"/>
        <scheme val="minor"/>
      </rPr>
      <t xml:space="preserve"> Repair to faulty gen keeps on tripping.</t>
    </r>
  </si>
  <si>
    <t>16/2/2019</t>
  </si>
  <si>
    <t>ORSMOND TB HOSPITAL</t>
  </si>
  <si>
    <r>
      <t>WORK  REQUEST :</t>
    </r>
    <r>
      <rPr>
        <b/>
        <sz val="11"/>
        <color theme="8" tint="-0.249977111117893"/>
        <rFont val="Calibri"/>
        <family val="2"/>
        <scheme val="minor"/>
      </rPr>
      <t xml:space="preserve"> Gen faulty.</t>
    </r>
  </si>
  <si>
    <t xml:space="preserve">Port Elizabeth office to Orsmmon TB hospital </t>
  </si>
  <si>
    <t xml:space="preserve">Port Elizabeth office to Jose Pearson </t>
  </si>
  <si>
    <t xml:space="preserve">  TB and back.</t>
  </si>
  <si>
    <t>ROTARY PUMP</t>
  </si>
  <si>
    <t xml:space="preserve">BOND ADHESIVE </t>
  </si>
  <si>
    <t>LIVINGSTONE HOSPITAL</t>
  </si>
  <si>
    <r>
      <t xml:space="preserve">WORK  REQUEST : </t>
    </r>
    <r>
      <rPr>
        <b/>
        <sz val="11"/>
        <color theme="8" tint="-0.249977111117893"/>
        <rFont val="Calibri"/>
        <family val="2"/>
        <scheme val="minor"/>
      </rPr>
      <t>Repair to faulty gen.</t>
    </r>
  </si>
  <si>
    <t>BATTERY 689 SHD</t>
  </si>
  <si>
    <t xml:space="preserve">BATTERY 689 </t>
  </si>
  <si>
    <t>Port Elizabeth office to Livingstone</t>
  </si>
  <si>
    <t>Port Elizabeth office to Laetitia Bam</t>
  </si>
  <si>
    <t xml:space="preserve">  CHC and back.</t>
  </si>
  <si>
    <t xml:space="preserve"> TB Hospital and back.</t>
  </si>
  <si>
    <t>DORA NGINZA HOSPITAL</t>
  </si>
  <si>
    <t>Port Elizabeth office to Dora Nginza</t>
  </si>
  <si>
    <t>Sub Total</t>
  </si>
  <si>
    <t>WORK  REQUEST : Phamarcy building dep needs to be connected to the gen</t>
  </si>
  <si>
    <r>
      <t xml:space="preserve">WORK  REQUEST : </t>
    </r>
    <r>
      <rPr>
        <b/>
        <sz val="11"/>
        <color theme="8" tint="-0.249977111117893"/>
        <rFont val="Calibri"/>
        <family val="2"/>
        <scheme val="minor"/>
      </rPr>
      <t>Request to repair faulty cable connecting to thechange over switch.</t>
    </r>
  </si>
  <si>
    <r>
      <t>WORK  REQUEST :</t>
    </r>
    <r>
      <rPr>
        <b/>
        <sz val="11"/>
        <color theme="8" tint="-0.249977111117893"/>
        <rFont val="Calibri"/>
        <family val="2"/>
        <scheme val="minor"/>
      </rPr>
      <t xml:space="preserve"> Repair to a faulty  gen and diesel pump.</t>
    </r>
  </si>
  <si>
    <t>Mark -Up</t>
  </si>
  <si>
    <t>Mark - Up</t>
  </si>
  <si>
    <t xml:space="preserve">Qoute No           </t>
  </si>
  <si>
    <t>QUOTE TO :</t>
  </si>
  <si>
    <t xml:space="preserve"> Hospital  and back.</t>
  </si>
  <si>
    <t>RELAY BASE</t>
  </si>
  <si>
    <t>CONTACT BLOCK 1N/0 + 1N/C</t>
  </si>
  <si>
    <t>RED STOP TWIST RELEASE</t>
  </si>
  <si>
    <r>
      <t xml:space="preserve">WORK  REQUEST : </t>
    </r>
    <r>
      <rPr>
        <b/>
        <sz val="11"/>
        <color rgb="FFFF0000"/>
        <rFont val="Calibri"/>
        <family val="2"/>
        <scheme val="minor"/>
      </rPr>
      <t>Generator is faulty.</t>
    </r>
  </si>
  <si>
    <t>28/3/2019</t>
  </si>
  <si>
    <t xml:space="preserve">    SCMU3 - 17/18-0303 - HO</t>
  </si>
  <si>
    <r>
      <t xml:space="preserve">WORK  REQUEST : </t>
    </r>
    <r>
      <rPr>
        <b/>
        <sz val="11"/>
        <color theme="9" tint="-0.499984740745262"/>
        <rFont val="Calibri"/>
        <family val="2"/>
        <scheme val="minor"/>
      </rPr>
      <t>Generator does not kick start.</t>
    </r>
  </si>
  <si>
    <t>Description</t>
  </si>
  <si>
    <t>Sub  Total</t>
  </si>
  <si>
    <t>Mark - Up 15%</t>
  </si>
  <si>
    <t>SUb  Total  B</t>
  </si>
  <si>
    <t>Port Elizabeth office to Laetitia CHC</t>
  </si>
  <si>
    <t>22/3/2019</t>
  </si>
  <si>
    <r>
      <t xml:space="preserve">WORK  REQUEST : </t>
    </r>
    <r>
      <rPr>
        <sz val="11"/>
        <color theme="1"/>
        <rFont val="Calibri"/>
        <family val="2"/>
        <scheme val="minor"/>
      </rPr>
      <t>The generator is leaking oil.</t>
    </r>
  </si>
  <si>
    <t>REAR OIL SEAL  (6105)</t>
  </si>
  <si>
    <t xml:space="preserve">RIMULA R4 X 15W40 </t>
  </si>
  <si>
    <t>Port Elizabeth office to West End</t>
  </si>
  <si>
    <t>Mortuary and back.</t>
  </si>
  <si>
    <t>29/3/2019</t>
  </si>
  <si>
    <t>PORT ELIZABETH HOSPITAL PROV</t>
  </si>
  <si>
    <t>12 V REALY</t>
  </si>
  <si>
    <t>Port Elizabeth office to Prort Elizabeth Prov</t>
  </si>
  <si>
    <t>16/3/2019</t>
  </si>
  <si>
    <t>DORA  HOSPITAL PROVINCIAL</t>
  </si>
  <si>
    <r>
      <t xml:space="preserve">WORK  REQUEST : </t>
    </r>
    <r>
      <rPr>
        <sz val="11"/>
        <color theme="1"/>
        <rFont val="Calibri"/>
        <family val="2"/>
        <scheme val="minor"/>
      </rPr>
      <t>Casuality generator has a faulty pre - heater.</t>
    </r>
  </si>
  <si>
    <t>ELEMENT (2KW)</t>
  </si>
  <si>
    <t>THERMOSTAT</t>
  </si>
  <si>
    <t>ANTIFREEZE</t>
  </si>
  <si>
    <t>100A (MCB)</t>
  </si>
  <si>
    <t>SAMITE ADAPTOR PLATE</t>
  </si>
  <si>
    <t>WORK  REQUEST : Back up generator does not start.</t>
  </si>
  <si>
    <t>BATTERY (674)</t>
  </si>
  <si>
    <t>Port Elizabeth office to Orsmond</t>
  </si>
  <si>
    <t>MOUNT ROAD MORTAURY</t>
  </si>
  <si>
    <r>
      <t>WORK  REQUEST :</t>
    </r>
    <r>
      <rPr>
        <sz val="11"/>
        <color theme="1"/>
        <rFont val="Calibri"/>
        <family val="2"/>
        <scheme val="minor"/>
      </rPr>
      <t xml:space="preserve"> Diesel generator is making noise.</t>
    </r>
  </si>
  <si>
    <t>16/4/2019</t>
  </si>
  <si>
    <t xml:space="preserve">PHARMACEUTICAL DEPOT </t>
  </si>
  <si>
    <r>
      <t>WORK  REQUEST :</t>
    </r>
    <r>
      <rPr>
        <sz val="11"/>
        <color theme="1"/>
        <rFont val="Calibri"/>
        <family val="2"/>
        <scheme val="minor"/>
      </rPr>
      <t xml:space="preserve"> The alternator of the generator needs to be repaired.</t>
    </r>
  </si>
  <si>
    <t>24 v ALTERNATOR</t>
  </si>
  <si>
    <t>MAKE UP BRACKET FOR THE ALTERNATOR</t>
  </si>
  <si>
    <t xml:space="preserve">Port Elizabeth office to Pharmaceutical </t>
  </si>
  <si>
    <t>Depot  and back.</t>
  </si>
  <si>
    <t>26/4/2019</t>
  </si>
  <si>
    <t>DORA NGIZA HOSPITAL</t>
  </si>
  <si>
    <t>Port Elizabeth office to Dora Ngiza</t>
  </si>
  <si>
    <t>Hospital  and back.</t>
  </si>
  <si>
    <t>24/5/2019</t>
  </si>
  <si>
    <r>
      <t>WORK  REQUEST :</t>
    </r>
    <r>
      <rPr>
        <sz val="11"/>
        <color theme="1"/>
        <rFont val="Calibri"/>
        <family val="2"/>
        <scheme val="minor"/>
      </rPr>
      <t xml:space="preserve"> Repair the lovato control and replace the battery charger charger.</t>
    </r>
  </si>
  <si>
    <t xml:space="preserve">12V 5A BATTERY CHARGER </t>
  </si>
  <si>
    <t>29/5/2019</t>
  </si>
  <si>
    <t>FUEL FILTER</t>
  </si>
  <si>
    <t>HEAD ASSY</t>
  </si>
  <si>
    <r>
      <t xml:space="preserve">WORK  REQUEST : </t>
    </r>
    <r>
      <rPr>
        <sz val="11"/>
        <color theme="1"/>
        <rFont val="Calibri"/>
        <family val="2"/>
        <scheme val="minor"/>
      </rPr>
      <t>The back up generator is faulty.</t>
    </r>
  </si>
  <si>
    <t xml:space="preserve">Port Elizabeth office to  Dora   Ngiza </t>
  </si>
  <si>
    <t xml:space="preserve">Port Elizabeth office to Mount   Road </t>
  </si>
  <si>
    <r>
      <t>WORK  REQUEST :</t>
    </r>
    <r>
      <rPr>
        <sz val="11"/>
        <color theme="1"/>
        <rFont val="Calibri"/>
        <family val="2"/>
        <scheme val="minor"/>
      </rPr>
      <t xml:space="preserve"> Repair the lovato control and replace the battery charger .</t>
    </r>
  </si>
  <si>
    <r>
      <t>WORK  REQUEST :</t>
    </r>
    <r>
      <rPr>
        <sz val="11"/>
        <color theme="1"/>
        <rFont val="Calibri"/>
        <family val="2"/>
        <scheme val="minor"/>
      </rPr>
      <t xml:space="preserve"> Gen at nurses home needs fuel filter.</t>
    </r>
  </si>
  <si>
    <t>WORK  REQUEST : Exiting tank to be connected to the power generator.</t>
  </si>
  <si>
    <t>PE PROVINCIAL HOSPITAL</t>
  </si>
  <si>
    <t xml:space="preserve">Straight Coupler </t>
  </si>
  <si>
    <t>16mm Clear Thick Wall</t>
  </si>
  <si>
    <t>Jubilee Clamps</t>
  </si>
  <si>
    <t>25mm Galv Plug</t>
  </si>
  <si>
    <t>10mm Galv Plug</t>
  </si>
  <si>
    <t>G1000 Filter</t>
  </si>
  <si>
    <t>EQL ANG MS</t>
  </si>
  <si>
    <t>Masterbat 15mm</t>
  </si>
  <si>
    <t>Copper Tube 15x 5.5m</t>
  </si>
  <si>
    <t>Galv Hollow Plug</t>
  </si>
  <si>
    <t>Reducer</t>
  </si>
  <si>
    <t>Elbow</t>
  </si>
  <si>
    <t>Equal Tee</t>
  </si>
  <si>
    <t>Male Straight Coupler</t>
  </si>
  <si>
    <t>GQEBERA CHC</t>
  </si>
  <si>
    <t>WORK  REQUEST : Rpair faulty generator.</t>
  </si>
  <si>
    <t>Lifting of generator</t>
  </si>
  <si>
    <t xml:space="preserve">6120 Control Module </t>
  </si>
  <si>
    <t>Uni 12 AVR</t>
  </si>
  <si>
    <t>SX460 AVR</t>
  </si>
  <si>
    <t>82KVA Alternator</t>
  </si>
  <si>
    <t xml:space="preserve"> and back.</t>
  </si>
  <si>
    <t xml:space="preserve">  Prov.Hospital  and back.</t>
  </si>
  <si>
    <t xml:space="preserve"> Unit 2My konos, south end to Port Elizabeth</t>
  </si>
  <si>
    <t>Unit 2My konos, south end to Gqebera CHC</t>
  </si>
  <si>
    <t>PE PHARMACEUTICAL DEPOT</t>
  </si>
  <si>
    <t>WORK  REQUEST : They need the gen batteries to be replaced,the thermostat &amp;pre heated element needs replacement.</t>
  </si>
  <si>
    <t xml:space="preserve"> Pharmaceutical Depot  and back.</t>
  </si>
  <si>
    <t xml:space="preserve">Geyser Element </t>
  </si>
  <si>
    <t>Geyser Thermostat</t>
  </si>
  <si>
    <t>105Ah Battery</t>
  </si>
  <si>
    <t>Antifreeze 10L</t>
  </si>
  <si>
    <t>WORK  REQUEST : Replace laundry generator battery.</t>
  </si>
  <si>
    <t xml:space="preserve">Unit 2 Mykonos, south end to PE </t>
  </si>
  <si>
    <t>689 Battery</t>
  </si>
  <si>
    <t>WORK  REQUEST : Diesel leaks on the power generator.</t>
  </si>
  <si>
    <t>Fuel Hose</t>
  </si>
  <si>
    <t>Sealing Ring</t>
  </si>
  <si>
    <t>Livingstone Hospital  and back.</t>
  </si>
  <si>
    <t>Motherwell CHC  and back.</t>
  </si>
  <si>
    <t>WORK  REQUEST : Generator change over switch is faulty.</t>
  </si>
  <si>
    <t>Degreaser (5L)</t>
  </si>
  <si>
    <t>Allen plug</t>
  </si>
  <si>
    <t>Geyser element 1,5kw</t>
  </si>
  <si>
    <t>eyser thermostat</t>
  </si>
  <si>
    <t xml:space="preserve">  and back.</t>
  </si>
  <si>
    <t>Antifreeze (5L)</t>
  </si>
  <si>
    <t>Radiator hose (57mm)</t>
  </si>
  <si>
    <t>Battery (674)</t>
  </si>
  <si>
    <t>Battery (688) - 200Ah</t>
  </si>
  <si>
    <r>
      <t xml:space="preserve">WORK  REQUEST : </t>
    </r>
    <r>
      <rPr>
        <sz val="11"/>
        <color theme="1"/>
        <rFont val="Calibri"/>
        <family val="2"/>
        <scheme val="minor"/>
      </rPr>
      <t>Power generator battery burst.</t>
    </r>
  </si>
  <si>
    <r>
      <t>WORK  REQUEST :</t>
    </r>
    <r>
      <rPr>
        <sz val="11"/>
        <color theme="1"/>
        <rFont val="Calibri"/>
        <family val="2"/>
        <scheme val="minor"/>
      </rPr>
      <t xml:space="preserve"> Generator pre heater element &amp; oil filter cap to be replaced.</t>
    </r>
  </si>
  <si>
    <r>
      <t xml:space="preserve">WORK  REQUEST : </t>
    </r>
    <r>
      <rPr>
        <sz val="11"/>
        <color theme="1"/>
        <rFont val="Calibri"/>
        <family val="2"/>
        <scheme val="minor"/>
      </rPr>
      <t>The generator at B block is not starting.There is also a water leak on the radiator.</t>
    </r>
  </si>
  <si>
    <r>
      <t xml:space="preserve">WORK  REQUEST : </t>
    </r>
    <r>
      <rPr>
        <sz val="11"/>
        <color theme="1"/>
        <rFont val="Calibri"/>
        <family val="2"/>
        <scheme val="minor"/>
      </rPr>
      <t>Generator battery burst.</t>
    </r>
  </si>
  <si>
    <t xml:space="preserve"> Pump</t>
  </si>
  <si>
    <r>
      <t xml:space="preserve">WORK  REQUEST : </t>
    </r>
    <r>
      <rPr>
        <sz val="11"/>
        <color theme="1"/>
        <rFont val="Calibri"/>
        <family val="2"/>
        <scheme val="minor"/>
      </rPr>
      <t>The electronic diesel pump needs to be replaced.</t>
    </r>
  </si>
  <si>
    <t>18 pier St Southend to MountRoad Mortuary</t>
  </si>
  <si>
    <t>18 pier St Southend to Elizabeth Donkin  Hospital</t>
  </si>
  <si>
    <t>18 pier St Southend to Elizabeth Pro.  Hospital</t>
  </si>
  <si>
    <t>18 pier St Southend to Gqebera CHC</t>
  </si>
  <si>
    <t>18 pier St Southend to Dora Nginza Hospital</t>
  </si>
  <si>
    <r>
      <t xml:space="preserve">WORK  REQUEST : </t>
    </r>
    <r>
      <rPr>
        <sz val="11"/>
        <color theme="1"/>
        <rFont val="Calibri"/>
        <family val="2"/>
        <scheme val="minor"/>
      </rPr>
      <t>Standby generator is faulty.</t>
    </r>
  </si>
  <si>
    <t>18 pier St Southend to Uitenhage Hospital</t>
  </si>
  <si>
    <t>WORK  REQUEST : The generato keeps switching its self off.</t>
  </si>
  <si>
    <t>18 pier St Southend to Jose Pearson TB  Hospital</t>
  </si>
  <si>
    <t>Fuel hose</t>
  </si>
  <si>
    <r>
      <t xml:space="preserve">WORK  REQUEST : </t>
    </r>
    <r>
      <rPr>
        <sz val="11"/>
        <color theme="1"/>
        <rFont val="Calibri"/>
        <family val="2"/>
        <scheme val="minor"/>
      </rPr>
      <t>The generator is not working.</t>
    </r>
  </si>
  <si>
    <t>Battery (690) 150ah</t>
  </si>
  <si>
    <t>18 pier St Southend to Laetitia Bam CHC</t>
  </si>
  <si>
    <r>
      <t xml:space="preserve">WORK  REQUEST : </t>
    </r>
    <r>
      <rPr>
        <sz val="11"/>
        <color theme="1"/>
        <rFont val="Calibri"/>
        <family val="2"/>
        <scheme val="minor"/>
      </rPr>
      <t>Generator is not kicking in.</t>
    </r>
  </si>
  <si>
    <t>18 pier St Southend to Motherwell  CHC</t>
  </si>
  <si>
    <r>
      <t xml:space="preserve">WORK  REQUEST : </t>
    </r>
    <r>
      <rPr>
        <sz val="11"/>
        <color theme="1"/>
        <rFont val="Calibri"/>
        <family val="2"/>
        <scheme val="minor"/>
      </rPr>
      <t>Generator does does not kick in.</t>
    </r>
  </si>
  <si>
    <t>18 pier St Southend to Laetita  CHC</t>
  </si>
  <si>
    <r>
      <t xml:space="preserve">WORK  REQUEST : </t>
    </r>
    <r>
      <rPr>
        <sz val="11"/>
        <color theme="1"/>
        <rFont val="Calibri"/>
        <family val="2"/>
        <scheme val="minor"/>
      </rPr>
      <t>Request for repair of faulty power gen is not working.</t>
    </r>
  </si>
  <si>
    <t>18 pier St Southend to PE Prov Hospital</t>
  </si>
  <si>
    <r>
      <t xml:space="preserve">WORK  REQUEST : </t>
    </r>
    <r>
      <rPr>
        <sz val="11"/>
        <color theme="1"/>
        <rFont val="Calibri"/>
        <family val="2"/>
        <scheme val="minor"/>
      </rPr>
      <t>Back up generator delayed pick up by 30 seconds.</t>
    </r>
  </si>
  <si>
    <t>18 pier St Southend to Osmond TB Hospital</t>
  </si>
  <si>
    <t>12mm Terminal Yellow</t>
  </si>
  <si>
    <t>6 x 3 mm Lug</t>
  </si>
  <si>
    <t>Insulation Tape white</t>
  </si>
  <si>
    <t>Insulation Tape yellow</t>
  </si>
  <si>
    <t>Charging services</t>
  </si>
  <si>
    <t>AVR SX 440</t>
  </si>
  <si>
    <r>
      <t xml:space="preserve">WORK  REQUEST : </t>
    </r>
    <r>
      <rPr>
        <sz val="11"/>
        <color theme="1"/>
        <rFont val="Calibri"/>
        <family val="2"/>
        <scheme val="minor"/>
      </rPr>
      <t>Request for repair of faulty power generator is not kicking in.</t>
    </r>
  </si>
  <si>
    <r>
      <t xml:space="preserve">WORK  REQUEST : </t>
    </r>
    <r>
      <rPr>
        <sz val="11"/>
        <color theme="1"/>
        <rFont val="Calibri"/>
        <family val="2"/>
        <scheme val="minor"/>
      </rPr>
      <t>Generator fuel is leaking.</t>
    </r>
  </si>
  <si>
    <t>18 pier St Southend to Dora Nginza</t>
  </si>
  <si>
    <t>18 pier St Southend to PE Prov. Hospital</t>
  </si>
  <si>
    <t>18 pier St Southend to Motherwell CHC</t>
  </si>
  <si>
    <r>
      <t xml:space="preserve">WORK  REQUEST : </t>
    </r>
    <r>
      <rPr>
        <sz val="11"/>
        <color theme="1"/>
        <rFont val="Calibri"/>
        <family val="2"/>
        <scheme val="minor"/>
      </rPr>
      <t>Generator not working.</t>
    </r>
  </si>
  <si>
    <t>Battery 638</t>
  </si>
  <si>
    <t>GEN Id</t>
  </si>
  <si>
    <t>GEN/NMM/WES/01</t>
  </si>
  <si>
    <t>18 pier St Southend to West End CHC</t>
  </si>
  <si>
    <t>GEN/NMM/DOR/05</t>
  </si>
  <si>
    <t>18 pier St Southend to Dora Ngiza Hospital</t>
  </si>
  <si>
    <t>GEN/NMM/DON/01</t>
  </si>
  <si>
    <r>
      <t xml:space="preserve">WORK  REQUEST : </t>
    </r>
    <r>
      <rPr>
        <sz val="11"/>
        <color theme="1"/>
        <rFont val="Calibri"/>
        <family val="2"/>
        <scheme val="minor"/>
      </rPr>
      <t>Generator is faulty.</t>
    </r>
  </si>
  <si>
    <t>VDO Fuel sender unit 0 - 180 ohms</t>
  </si>
  <si>
    <t>18 pier St Southend to Elizabeth Donkin Hospital</t>
  </si>
  <si>
    <t>GEN/NMM/JOS/01</t>
  </si>
  <si>
    <r>
      <t xml:space="preserve">WORK  REQUEST : </t>
    </r>
    <r>
      <rPr>
        <sz val="11"/>
        <color theme="1"/>
        <rFont val="Calibri"/>
        <family val="2"/>
        <scheme val="minor"/>
      </rPr>
      <t>Generator not kicking in.</t>
    </r>
  </si>
  <si>
    <t>R120 ASS p/pump</t>
  </si>
  <si>
    <t>18 pier St Southend to Jose Pearson TB Hospital</t>
  </si>
  <si>
    <r>
      <t xml:space="preserve">WORK  REQUEST : </t>
    </r>
    <r>
      <rPr>
        <sz val="11"/>
        <color theme="1"/>
        <rFont val="Calibri"/>
        <family val="2"/>
        <scheme val="minor"/>
      </rPr>
      <t>Generator fuse blown .</t>
    </r>
  </si>
  <si>
    <t xml:space="preserve">GEN Id </t>
  </si>
  <si>
    <t>GEN/NMM/MOT/01</t>
  </si>
  <si>
    <r>
      <t xml:space="preserve">WORK  REQUEST : </t>
    </r>
    <r>
      <rPr>
        <sz val="11"/>
        <color theme="1"/>
        <rFont val="Calibri"/>
        <family val="2"/>
        <scheme val="minor"/>
      </rPr>
      <t>Change over switch is  faulty in lab.</t>
    </r>
  </si>
  <si>
    <t>Courer</t>
  </si>
  <si>
    <t>50 KVA Alternator  double bearings</t>
  </si>
  <si>
    <t>SX 460 AVR</t>
  </si>
  <si>
    <t>14 Milner Rd ,Mt Pleasant  PE to PE Prov. Hospital</t>
  </si>
  <si>
    <t>General Worker   (3)</t>
  </si>
  <si>
    <t>Approved Quotation</t>
  </si>
  <si>
    <t>GEN/NMM/DOR/01</t>
  </si>
  <si>
    <t>Office to Dora Ngiza Hospital</t>
  </si>
  <si>
    <t>GEN/NMM/LIV/02</t>
  </si>
  <si>
    <t>WORK  REQUEST : Request for repair of power generator GEN/NMM/LIV/01 ,GEN/NMM/LIV/02 faulty battery charger and                                             GEN/NMM/LIV/03 faulty earth leakage and battery charger.</t>
  </si>
  <si>
    <t>63A isolater</t>
  </si>
  <si>
    <t>Monitor</t>
  </si>
  <si>
    <t>Battery charger</t>
  </si>
  <si>
    <t xml:space="preserve">General Worker   </t>
  </si>
  <si>
    <t>14 Milner Rd ,Mt Pleasant   to  Living  Hospital</t>
  </si>
  <si>
    <t>General Worker   (2)</t>
  </si>
  <si>
    <r>
      <t xml:space="preserve">WORK  REQUEST : </t>
    </r>
    <r>
      <rPr>
        <sz val="11"/>
        <color theme="1"/>
        <rFont val="Calibri"/>
        <family val="2"/>
        <scheme val="minor"/>
      </rPr>
      <t>Repairs to fuel hose and heater hose for generator.</t>
    </r>
  </si>
  <si>
    <r>
      <t xml:space="preserve">WORK  REQUEST : </t>
    </r>
    <r>
      <rPr>
        <sz val="11"/>
        <color theme="1"/>
        <rFont val="Calibri"/>
        <family val="2"/>
        <scheme val="minor"/>
      </rPr>
      <t>Casual generator  is faulty at Dora Ngiza Hospital</t>
    </r>
    <r>
      <rPr>
        <b/>
        <sz val="11"/>
        <color theme="1"/>
        <rFont val="Calibri"/>
        <family val="2"/>
        <scheme val="minor"/>
      </rPr>
      <t>.</t>
    </r>
  </si>
  <si>
    <r>
      <t xml:space="preserve">WORK  REQUEST : </t>
    </r>
    <r>
      <rPr>
        <sz val="11"/>
        <color theme="1"/>
        <rFont val="Calibri"/>
        <family val="2"/>
        <scheme val="minor"/>
      </rPr>
      <t>Casualty generator is leaking oil.</t>
    </r>
  </si>
  <si>
    <t>Fuel line</t>
  </si>
  <si>
    <t>Hose (5m)</t>
  </si>
  <si>
    <t>14 Milner Rd ,Mt Pleasant  PE to Elizabeth Donkin Hospital</t>
  </si>
  <si>
    <t>Recondition of the engine (Subcob )</t>
  </si>
  <si>
    <r>
      <t xml:space="preserve">WORK  REQUEST : </t>
    </r>
    <r>
      <rPr>
        <sz val="11"/>
        <color theme="1"/>
        <rFont val="Calibri"/>
        <family val="2"/>
        <scheme val="minor"/>
      </rPr>
      <t>Generator leaking oil.</t>
    </r>
  </si>
  <si>
    <t>Office to West End CHC</t>
  </si>
  <si>
    <t>Office to Elizabeth Donking Hospital</t>
  </si>
  <si>
    <r>
      <t xml:space="preserve">WORK  REQUEST : </t>
    </r>
    <r>
      <rPr>
        <sz val="11"/>
        <color theme="1"/>
        <rFont val="Calibri"/>
        <family val="2"/>
        <scheme val="minor"/>
      </rPr>
      <t>Water jacket heater not working.</t>
    </r>
  </si>
  <si>
    <t>Thermostat</t>
  </si>
  <si>
    <t xml:space="preserve">Mini Geyser </t>
  </si>
  <si>
    <t>Office to Orsmond TB Hospital</t>
  </si>
  <si>
    <t>GEN/NMM/PEP/01</t>
  </si>
  <si>
    <t>Office to PE Prov. Hospital</t>
  </si>
  <si>
    <t>GEN/NMM/LIV/01</t>
  </si>
  <si>
    <r>
      <t xml:space="preserve">WORK  REQUEST : </t>
    </r>
    <r>
      <rPr>
        <sz val="11"/>
        <color theme="1"/>
        <rFont val="Calibri"/>
        <family val="2"/>
        <scheme val="minor"/>
      </rPr>
      <t>Generator not starting.</t>
    </r>
  </si>
  <si>
    <t>Office to Livingston Hospital</t>
  </si>
  <si>
    <t>GEN/NMM/NEW/01</t>
  </si>
  <si>
    <t>Battery 674</t>
  </si>
  <si>
    <t>Office to New Brighton Mortuary</t>
  </si>
  <si>
    <t>Battery 658</t>
  </si>
  <si>
    <t>Office to West End</t>
  </si>
  <si>
    <t>Battery 682</t>
  </si>
  <si>
    <t>60A Circuit Breaker</t>
  </si>
  <si>
    <r>
      <t xml:space="preserve">WORK  REQUEST : </t>
    </r>
    <r>
      <rPr>
        <sz val="11"/>
        <color theme="1"/>
        <rFont val="Calibri"/>
        <family val="2"/>
        <scheme val="minor"/>
      </rPr>
      <t>Connection of other areas to the generator.</t>
    </r>
  </si>
  <si>
    <t>Spray fast dry</t>
  </si>
  <si>
    <t>Water paper sheet grit</t>
  </si>
  <si>
    <t xml:space="preserve">Water  paper sheet </t>
  </si>
  <si>
    <t>Office to New Brighston Forensic</t>
  </si>
  <si>
    <r>
      <t xml:space="preserve">WORK  REQUEST : </t>
    </r>
    <r>
      <rPr>
        <sz val="11"/>
        <color theme="1"/>
        <rFont val="Calibri"/>
        <family val="2"/>
        <scheme val="minor"/>
      </rPr>
      <t>Generator not strting up.</t>
    </r>
  </si>
  <si>
    <t>Office to Jose Pearson TB Hospital</t>
  </si>
  <si>
    <r>
      <t xml:space="preserve">WORK  REQUEST : </t>
    </r>
    <r>
      <rPr>
        <sz val="11"/>
        <color theme="1"/>
        <rFont val="Calibri"/>
        <family val="2"/>
        <scheme val="minor"/>
      </rPr>
      <t>Stand by generator is faulty.</t>
    </r>
  </si>
  <si>
    <t>Control module (7320 Deep sea)</t>
  </si>
  <si>
    <t>Battery 689</t>
  </si>
  <si>
    <t>Battery terminals</t>
  </si>
  <si>
    <t>Office to  Livingston Hospital  and back.</t>
  </si>
  <si>
    <t>Water sep</t>
  </si>
  <si>
    <t>Diesel filter</t>
  </si>
  <si>
    <t>Diesel fix</t>
  </si>
  <si>
    <t>Office to Jose Pearson TB Hospital and back</t>
  </si>
  <si>
    <r>
      <t xml:space="preserve">WORK  REQUEST : </t>
    </r>
    <r>
      <rPr>
        <sz val="11"/>
        <color theme="1"/>
        <rFont val="Calibri"/>
        <family val="2"/>
        <scheme val="minor"/>
      </rPr>
      <t>Generator exhaust is faulty and battery tail is leaking.</t>
    </r>
  </si>
  <si>
    <t>Pipe flex</t>
  </si>
  <si>
    <t>Battery 683</t>
  </si>
  <si>
    <t>Office to Motherwell chc and back</t>
  </si>
  <si>
    <t>Dora Ngiza chc</t>
  </si>
  <si>
    <t>ECDOH   102875</t>
  </si>
  <si>
    <r>
      <t xml:space="preserve">WORK  REQUEST : </t>
    </r>
    <r>
      <rPr>
        <sz val="11"/>
        <color theme="1"/>
        <rFont val="Calibri"/>
        <family val="2"/>
        <scheme val="minor"/>
      </rPr>
      <t>4 X Generator batteries to bechanged.</t>
    </r>
  </si>
  <si>
    <t>695SHD (B183C) - 12V 220AH SMF</t>
  </si>
  <si>
    <t>683HC (B121C) - 12V 140AH SMF</t>
  </si>
  <si>
    <t>Office to Dora Ngiz aHospital and back</t>
  </si>
  <si>
    <t>GEN/NMM/ORS/01</t>
  </si>
  <si>
    <t>GEN ID</t>
  </si>
  <si>
    <t>Office to Orsmond TB Hospital and back</t>
  </si>
  <si>
    <t>GEN/NMM/DOR/04</t>
  </si>
  <si>
    <t>Office to EMS Dora Ngiza and back</t>
  </si>
  <si>
    <t>GEN/NMM/UFP/01</t>
  </si>
  <si>
    <r>
      <t xml:space="preserve">WORK  REQUEST : </t>
    </r>
    <r>
      <rPr>
        <sz val="11"/>
        <color theme="1"/>
        <rFont val="Calibri"/>
        <family val="2"/>
        <scheme val="minor"/>
      </rPr>
      <t>Generator battery is faulty</t>
    </r>
  </si>
  <si>
    <t>Battery 646</t>
  </si>
  <si>
    <t>Office to Unitenhage Frensic phat and back</t>
  </si>
  <si>
    <t>GEN/NMM/UIT/01</t>
  </si>
  <si>
    <t>Office to Unitenhage Prov Hospital and back</t>
  </si>
  <si>
    <r>
      <t xml:space="preserve">WORK  REQUEST : </t>
    </r>
    <r>
      <rPr>
        <sz val="11"/>
        <color theme="1"/>
        <rFont val="Calibri"/>
        <family val="2"/>
        <scheme val="minor"/>
      </rPr>
      <t>4 x generators batteries to be changed</t>
    </r>
  </si>
  <si>
    <t>Battery  (695)</t>
  </si>
  <si>
    <t>Battery  (683)</t>
  </si>
  <si>
    <t>Office to Dora Ngiza Hospital  and back</t>
  </si>
  <si>
    <t>Office to Jose Pearson Sant Hospital  and back</t>
  </si>
  <si>
    <r>
      <t xml:space="preserve">WORK  REQUEST : </t>
    </r>
    <r>
      <rPr>
        <sz val="11"/>
        <color theme="1"/>
        <rFont val="Calibri"/>
        <family val="2"/>
        <scheme val="minor"/>
      </rPr>
      <t>Repair of generator cover &amp; 2 generator batteries are not working.</t>
    </r>
  </si>
  <si>
    <t>Battery (683)</t>
  </si>
  <si>
    <t>Laser cut &amp; bend</t>
  </si>
  <si>
    <t>Consumables</t>
  </si>
  <si>
    <t>Office to Gqebera chc  and back</t>
  </si>
  <si>
    <r>
      <t xml:space="preserve">WORK  REQUEST : </t>
    </r>
    <r>
      <rPr>
        <sz val="11"/>
        <color theme="1"/>
        <rFont val="Calibri"/>
        <family val="2"/>
        <scheme val="minor"/>
      </rPr>
      <t>Generator leaking diesel at casualty</t>
    </r>
  </si>
  <si>
    <r>
      <t xml:space="preserve">WORK  REQUEST : </t>
    </r>
    <r>
      <rPr>
        <sz val="11"/>
        <color theme="1"/>
        <rFont val="Calibri"/>
        <family val="2"/>
        <scheme val="minor"/>
      </rPr>
      <t>Request -battery for theatre generator</t>
    </r>
  </si>
  <si>
    <t>Battery  683</t>
  </si>
  <si>
    <t>Office to Livingston Hospital  and back</t>
  </si>
  <si>
    <t>Office to Gqebera chc and back</t>
  </si>
  <si>
    <t xml:space="preserve">General Worker </t>
  </si>
  <si>
    <t>Office to Laetia Bam chc and back</t>
  </si>
  <si>
    <t>GEN/NMM/JOS/02</t>
  </si>
  <si>
    <t>GEN/NMM/GQE/01</t>
  </si>
  <si>
    <t>GEN/NMM/DOR/03</t>
  </si>
  <si>
    <t>GEN/NMM/LIV/04</t>
  </si>
  <si>
    <t>GEN/NMM/LAE/01</t>
  </si>
  <si>
    <t>GEN/NMM/DOR/01-04</t>
  </si>
  <si>
    <t>scrap value back</t>
  </si>
  <si>
    <t>GEN/NMM/PEP/04</t>
  </si>
  <si>
    <t>Office to PE provincial Hospital and back</t>
  </si>
  <si>
    <r>
      <t xml:space="preserve">WORK  REQUEST : </t>
    </r>
    <r>
      <rPr>
        <sz val="11"/>
        <color theme="1"/>
        <rFont val="Calibri"/>
        <family val="2"/>
        <scheme val="minor"/>
      </rPr>
      <t>Site side power generator is faulty.</t>
    </r>
  </si>
  <si>
    <r>
      <t xml:space="preserve">WORK  REQUEST : </t>
    </r>
    <r>
      <rPr>
        <sz val="11"/>
        <color theme="1"/>
        <rFont val="Calibri"/>
        <family val="2"/>
        <scheme val="minor"/>
      </rPr>
      <t>2 x generators faulty (ICU +Casualty)</t>
    </r>
  </si>
  <si>
    <t>Office to Livingston Hospital and back</t>
  </si>
  <si>
    <t>GEN/NMM/DOR/02</t>
  </si>
  <si>
    <r>
      <t xml:space="preserve">WORK  REQUEST : </t>
    </r>
    <r>
      <rPr>
        <sz val="11"/>
        <color theme="1"/>
        <rFont val="Calibri"/>
        <family val="2"/>
        <scheme val="minor"/>
      </rPr>
      <t>Power generator in main theatre is  faulty.</t>
    </r>
  </si>
  <si>
    <t>Water trap filter</t>
  </si>
  <si>
    <t>Office to Dora Ngiza  Hospital and back</t>
  </si>
  <si>
    <t>40 A CBI</t>
  </si>
  <si>
    <t>GEN/NMM/MOU/01</t>
  </si>
  <si>
    <t xml:space="preserve">Fuel filter </t>
  </si>
  <si>
    <t>Office toMt Road  Forensic and back</t>
  </si>
  <si>
    <t>SCRAP</t>
  </si>
  <si>
    <t>GEN/NMM/LIV/05&amp;02</t>
  </si>
  <si>
    <t>GEN/NMM/GEL/01</t>
  </si>
  <si>
    <r>
      <t xml:space="preserve">WORK  REQUEST : </t>
    </r>
    <r>
      <rPr>
        <sz val="11"/>
        <color theme="1"/>
        <rFont val="Calibri"/>
        <family val="2"/>
        <scheme val="minor"/>
      </rPr>
      <t>Request repairs for generator that is leaking diesel</t>
    </r>
  </si>
  <si>
    <r>
      <t xml:space="preserve">WORK  REQUEST : </t>
    </r>
    <r>
      <rPr>
        <sz val="11"/>
        <color theme="1"/>
        <rFont val="Calibri"/>
        <family val="2"/>
        <scheme val="minor"/>
      </rPr>
      <t>Generator needs repairs</t>
    </r>
  </si>
  <si>
    <t>N/A</t>
  </si>
  <si>
    <r>
      <t>WORK  REQUEST : G</t>
    </r>
    <r>
      <rPr>
        <sz val="11"/>
        <color theme="1"/>
        <rFont val="Calibri"/>
        <family val="2"/>
        <scheme val="minor"/>
      </rPr>
      <t>enerator diesel is leaking</t>
    </r>
  </si>
  <si>
    <t>GEN/NMM/PEP/02</t>
  </si>
  <si>
    <t>Straight rad hose 100mm</t>
  </si>
  <si>
    <t>Straight rad hose 50mm</t>
  </si>
  <si>
    <t>Straight rad hose 75mm</t>
  </si>
  <si>
    <t>Clamps (95 x131mm)</t>
  </si>
  <si>
    <t>Clamps (51 x76 mm)</t>
  </si>
  <si>
    <t>Clamps (70 x 95 mm)</t>
  </si>
  <si>
    <t>Clamps (76 x 102 mm)</t>
  </si>
  <si>
    <t>Staright rad hose (89mm)</t>
  </si>
  <si>
    <t xml:space="preserve">Coolant </t>
  </si>
  <si>
    <t>Bio d extra</t>
  </si>
  <si>
    <t>Office to PE Pronvicial and back</t>
  </si>
  <si>
    <r>
      <t xml:space="preserve">WORK  REQUEST : </t>
    </r>
    <r>
      <rPr>
        <sz val="11"/>
        <color theme="1"/>
        <rFont val="Calibri"/>
        <family val="2"/>
        <scheme val="minor"/>
      </rPr>
      <t>Generator stater is faulty</t>
    </r>
  </si>
  <si>
    <t>Office to West End and back</t>
  </si>
  <si>
    <r>
      <t xml:space="preserve">WORK  REQUEST : </t>
    </r>
    <r>
      <rPr>
        <sz val="11"/>
        <color theme="1"/>
        <rFont val="Calibri"/>
        <family val="2"/>
        <scheme val="minor"/>
      </rPr>
      <t>Casualty generator is fautly</t>
    </r>
  </si>
  <si>
    <t>Office to Struandale Clinic and back</t>
  </si>
  <si>
    <t>Office to Galvendale Phathology  and back</t>
  </si>
  <si>
    <r>
      <t xml:space="preserve">WORK  REQUEST : </t>
    </r>
    <r>
      <rPr>
        <sz val="11"/>
        <color theme="1"/>
        <rFont val="Calibri"/>
        <family val="2"/>
        <scheme val="minor"/>
      </rPr>
      <t>Generator is faulty</t>
    </r>
  </si>
  <si>
    <t>Rimula R4 W40</t>
  </si>
  <si>
    <t>Office to Dora Ngiza Hospital and back</t>
  </si>
  <si>
    <t>Repairs to the tank- welding</t>
  </si>
  <si>
    <t>Ducting</t>
  </si>
  <si>
    <t>Jointer</t>
  </si>
  <si>
    <t>Set screw</t>
  </si>
  <si>
    <t>Cement (25Kg)</t>
  </si>
  <si>
    <t>Bolts nuts &amp; washers</t>
  </si>
  <si>
    <t>Stud &amp; nut</t>
  </si>
  <si>
    <t>Fan belt</t>
  </si>
  <si>
    <t>Grun</t>
  </si>
  <si>
    <t>Spiral bing</t>
  </si>
  <si>
    <t>Flex conduict</t>
  </si>
  <si>
    <t>3/8 Fuel hose</t>
  </si>
  <si>
    <t>8 mm  fuel hose</t>
  </si>
  <si>
    <t>Clamps</t>
  </si>
  <si>
    <t>Alternator</t>
  </si>
  <si>
    <t>Degreaser</t>
  </si>
  <si>
    <t>3 KW barrel fan</t>
  </si>
  <si>
    <t>Office to West End  and back</t>
  </si>
  <si>
    <t>GEN/NMM/</t>
  </si>
  <si>
    <r>
      <t xml:space="preserve">WORK  REQUEST : </t>
    </r>
    <r>
      <rPr>
        <sz val="11"/>
        <color theme="1"/>
        <rFont val="Calibri"/>
        <family val="2"/>
        <scheme val="minor"/>
      </rPr>
      <t>Collection of generator from PE Medical stores to Walton Building Plus service</t>
    </r>
  </si>
  <si>
    <t>Hose (19mm)</t>
  </si>
  <si>
    <t>Clamps hose</t>
  </si>
  <si>
    <t>Cable tie</t>
  </si>
  <si>
    <t>Tape 48 mm</t>
  </si>
  <si>
    <t>Tape 18 x 40m</t>
  </si>
  <si>
    <t>Dulux 600ml</t>
  </si>
  <si>
    <t>Car gun bandage</t>
  </si>
  <si>
    <t>Lug 35 x 10</t>
  </si>
  <si>
    <t>Battery bax</t>
  </si>
  <si>
    <t>H/Clamp</t>
  </si>
  <si>
    <t>H/Clamp (16 -32)</t>
  </si>
  <si>
    <t>Sleeve 16mm</t>
  </si>
  <si>
    <t>Repair sil + clamp</t>
  </si>
  <si>
    <t>Channel (76 x 38)</t>
  </si>
  <si>
    <t>Lapp olflex classic</t>
  </si>
  <si>
    <t>Fuse ( 2x 58w)</t>
  </si>
  <si>
    <t>Led glass</t>
  </si>
  <si>
    <t>Gland</t>
  </si>
  <si>
    <t>Lock nut</t>
  </si>
  <si>
    <t>Flat twin earth 2,5 x 2</t>
  </si>
  <si>
    <t>Gland nr 0</t>
  </si>
  <si>
    <t>Enclouser (380x 600 x210)</t>
  </si>
  <si>
    <t>Lug (25x8)</t>
  </si>
  <si>
    <t>MCB 100A</t>
  </si>
  <si>
    <t>Panel Enclouser(3,5 x 3,5 x 2,4 m)</t>
  </si>
  <si>
    <t>Galv 300mm</t>
  </si>
  <si>
    <t xml:space="preserve">Shutterply pine </t>
  </si>
  <si>
    <t>Repairs to alternator</t>
  </si>
  <si>
    <t>Belt</t>
  </si>
  <si>
    <t>Screw set &amp; nut</t>
  </si>
  <si>
    <t>Cement (25kg)</t>
  </si>
  <si>
    <t>Tico Pad</t>
  </si>
  <si>
    <t>MCB 10A</t>
  </si>
  <si>
    <t>MCB 6A</t>
  </si>
  <si>
    <t>MCB 20A</t>
  </si>
  <si>
    <t>Motor Change Over Switch (160A)</t>
  </si>
  <si>
    <t xml:space="preserve">3p terminal shroud </t>
  </si>
  <si>
    <t xml:space="preserve">3P Bridge bar </t>
  </si>
  <si>
    <t>Control module 7320</t>
  </si>
  <si>
    <t xml:space="preserve">Vdo sensor </t>
  </si>
  <si>
    <t>Vdo sensor TEMP</t>
  </si>
  <si>
    <t>Shroud no.3</t>
  </si>
  <si>
    <t>Gland nr. 3</t>
  </si>
  <si>
    <t>Lugs (25x 12)</t>
  </si>
  <si>
    <t>Cable (16mm)</t>
  </si>
  <si>
    <t>Classic box (4x2) 1 way</t>
  </si>
  <si>
    <t>Classic box (4x2) cover</t>
  </si>
  <si>
    <t>Extension box (4x2)</t>
  </si>
  <si>
    <t>Extension box (4x4)</t>
  </si>
  <si>
    <t>Conduit 20mm</t>
  </si>
  <si>
    <t>Holesaw 20mm</t>
  </si>
  <si>
    <t>Saddle 20mm</t>
  </si>
  <si>
    <t>Adaptor male</t>
  </si>
  <si>
    <t>Onesto 63A</t>
  </si>
  <si>
    <t xml:space="preserve">Plate splice </t>
  </si>
  <si>
    <t>MCB 32A</t>
  </si>
  <si>
    <t>Relay base 11 pin</t>
  </si>
  <si>
    <t>Cable (25x4)</t>
  </si>
  <si>
    <t>Flange (100mm) bend</t>
  </si>
  <si>
    <t>Flange (100mm)</t>
  </si>
  <si>
    <t>Flange stright coupler</t>
  </si>
  <si>
    <t>Gutterbolt + nut</t>
  </si>
  <si>
    <t>Relay  11 pin</t>
  </si>
  <si>
    <t xml:space="preserve">Lube filter </t>
  </si>
  <si>
    <t xml:space="preserve">Air filter </t>
  </si>
  <si>
    <t>Sand paper Z20</t>
  </si>
  <si>
    <t>Sand paper 400 GRIT</t>
  </si>
  <si>
    <t>Spray blue</t>
  </si>
  <si>
    <t>Recondition to radiator</t>
  </si>
  <si>
    <t>Washer (M 8 X 22mm)</t>
  </si>
  <si>
    <t xml:space="preserve">Screw   </t>
  </si>
  <si>
    <t>Paint wood</t>
  </si>
  <si>
    <t>Bio extra</t>
  </si>
  <si>
    <t>Crane truck to reposition the gen set</t>
  </si>
  <si>
    <t>Manufacture of louvers</t>
  </si>
  <si>
    <t>Tinting (5L)</t>
  </si>
  <si>
    <t>Paint (5L)</t>
  </si>
  <si>
    <t>Prim Paint (5L)</t>
  </si>
  <si>
    <t>Paint wood primer (5L)</t>
  </si>
  <si>
    <t xml:space="preserve">Screw self </t>
  </si>
  <si>
    <t>Paint mate</t>
  </si>
  <si>
    <t>Sparay paint</t>
  </si>
  <si>
    <t>Hole saw (25mm)</t>
  </si>
  <si>
    <t>Hole saw (32mm)</t>
  </si>
  <si>
    <t>Gland 32</t>
  </si>
  <si>
    <t>Gland seal</t>
  </si>
  <si>
    <t>Tape insulation</t>
  </si>
  <si>
    <t>Lug insulation</t>
  </si>
  <si>
    <t>Silicon (260ml)</t>
  </si>
  <si>
    <t>Office to Walton Conyngham &amp; Back</t>
  </si>
  <si>
    <t>Crane hire</t>
  </si>
  <si>
    <r>
      <t xml:space="preserve">WORK  REQUEST : </t>
    </r>
    <r>
      <rPr>
        <sz val="11"/>
        <color theme="1"/>
        <rFont val="Calibri"/>
        <family val="2"/>
        <scheme val="minor"/>
      </rPr>
      <t>Power generator is faulty</t>
    </r>
  </si>
  <si>
    <r>
      <t xml:space="preserve">WORK  REQUEST : </t>
    </r>
    <r>
      <rPr>
        <sz val="11"/>
        <color theme="1"/>
        <rFont val="Calibri"/>
        <family val="2"/>
        <scheme val="minor"/>
      </rPr>
      <t>Power generator is faulty.</t>
    </r>
  </si>
  <si>
    <t>Fuse 10A</t>
  </si>
  <si>
    <t>Relay 11 pin</t>
  </si>
  <si>
    <t>Office to Jose Pearson Hospital and back</t>
  </si>
  <si>
    <t>Office to Uitenhage Hospital  and back</t>
  </si>
  <si>
    <r>
      <t>WORK  REQUEST : G</t>
    </r>
    <r>
      <rPr>
        <sz val="11"/>
        <color theme="1"/>
        <rFont val="Calibri"/>
        <family val="2"/>
        <scheme val="minor"/>
      </rPr>
      <t>enerator is faulty.</t>
    </r>
  </si>
  <si>
    <t>Pump</t>
  </si>
  <si>
    <t>Office to Motherwell Hospital and back</t>
  </si>
  <si>
    <r>
      <t>WORK  REQUEST : F</t>
    </r>
    <r>
      <rPr>
        <sz val="11"/>
        <color theme="1"/>
        <rFont val="Calibri"/>
        <family val="2"/>
        <scheme val="minor"/>
      </rPr>
      <t>aulty generator</t>
    </r>
  </si>
  <si>
    <t>Relay</t>
  </si>
  <si>
    <t>Blue piggy</t>
  </si>
  <si>
    <t>Office to West End chc and back</t>
  </si>
  <si>
    <t>Repairs to batteyr charger alternator</t>
  </si>
  <si>
    <t>Major service  0 - 200KVA</t>
  </si>
  <si>
    <t>Artisan  Aid (2)</t>
  </si>
  <si>
    <t xml:space="preserve">ECDOH   </t>
  </si>
  <si>
    <t>NO.6 COOLER</t>
  </si>
  <si>
    <t>MANIFOLD</t>
  </si>
  <si>
    <t>NO.2 TURBO</t>
  </si>
  <si>
    <t>NO.24 TURBO</t>
  </si>
  <si>
    <t>NO.29 TURBO</t>
  </si>
  <si>
    <t xml:space="preserve">NO.2 GASKET INTAKE TURBO </t>
  </si>
  <si>
    <t>NO.3 STUD INTAKE</t>
  </si>
  <si>
    <t>NO.13 EXHAUST GASKET</t>
  </si>
  <si>
    <t>NO.7 FLANGE NUT</t>
  </si>
  <si>
    <t>NO11 SEALING KIT</t>
  </si>
  <si>
    <t>NO.12 SEALING RING</t>
  </si>
  <si>
    <t>NO.14 MANIFOLD GASKET</t>
  </si>
  <si>
    <t>NO.15 MANIFOLD SPACER</t>
  </si>
  <si>
    <t>NO.16 MANIFOLD STUD</t>
  </si>
  <si>
    <t>ANTIFREEZE 20L</t>
  </si>
  <si>
    <r>
      <t xml:space="preserve">WORK  REQUEST : </t>
    </r>
    <r>
      <rPr>
        <sz val="11"/>
        <color theme="1"/>
        <rFont val="Calibri"/>
        <family val="2"/>
        <scheme val="minor"/>
      </rPr>
      <t>Coolant is leaking from the generator</t>
    </r>
  </si>
  <si>
    <t>(Overtime 1.5)</t>
  </si>
  <si>
    <t>(Overtime 2)</t>
  </si>
  <si>
    <t>ECDOH  027760</t>
  </si>
  <si>
    <r>
      <t xml:space="preserve">WORK  REQUEST : </t>
    </r>
    <r>
      <rPr>
        <sz val="11"/>
        <color theme="1"/>
        <rFont val="Calibri"/>
        <family val="2"/>
        <scheme val="minor"/>
      </rPr>
      <t>Faulty generator cuts off ,hospital has no electricity</t>
    </r>
  </si>
  <si>
    <t>Fuel regulater</t>
  </si>
  <si>
    <t>ECDOH  029047</t>
  </si>
  <si>
    <t>Motorised change over switch 400A</t>
  </si>
  <si>
    <r>
      <t xml:space="preserve">WORK  REQUEST : </t>
    </r>
    <r>
      <rPr>
        <sz val="11"/>
        <color theme="1"/>
        <rFont val="Calibri"/>
        <family val="2"/>
        <scheme val="minor"/>
      </rPr>
      <t>Generator is  faulty (auto change over)</t>
    </r>
  </si>
  <si>
    <t xml:space="preserve">Motorised change over switch </t>
  </si>
  <si>
    <t xml:space="preserve">General Worker  </t>
  </si>
  <si>
    <t>GEN/NMM/DON/05</t>
  </si>
  <si>
    <t>Antifreeze (20)</t>
  </si>
  <si>
    <t>Gaskets</t>
  </si>
  <si>
    <r>
      <t xml:space="preserve">WORK  REQUEST : </t>
    </r>
    <r>
      <rPr>
        <sz val="11"/>
        <color theme="1"/>
        <rFont val="Calibri"/>
        <family val="2"/>
        <scheme val="minor"/>
      </rPr>
      <t>Power generator is not starting.</t>
    </r>
  </si>
  <si>
    <t>Powder bond kit</t>
  </si>
  <si>
    <t>Filter and cover seals</t>
  </si>
  <si>
    <r>
      <t xml:space="preserve">WORK  REQUEST : </t>
    </r>
    <r>
      <rPr>
        <sz val="11"/>
        <color theme="1"/>
        <rFont val="Calibri"/>
        <family val="2"/>
        <scheme val="minor"/>
      </rPr>
      <t>Faulty generator ( High temperature reading)</t>
    </r>
  </si>
  <si>
    <t>GEN/NMM/QGE/01</t>
  </si>
  <si>
    <t>Vdo senser</t>
  </si>
  <si>
    <t>Office to Gqebera CHC  and back</t>
  </si>
  <si>
    <r>
      <t>WORK  REQUEST :</t>
    </r>
    <r>
      <rPr>
        <sz val="11"/>
        <color theme="1"/>
        <rFont val="Calibri"/>
        <family val="2"/>
        <scheme val="minor"/>
      </rPr>
      <t xml:space="preserve">Faulty generator - cuts off ,hospital has no electricity </t>
    </r>
  </si>
  <si>
    <t>Fuel Regulator</t>
  </si>
  <si>
    <t>AVR SX440</t>
  </si>
  <si>
    <t>Office to Jose Pearson  and back</t>
  </si>
  <si>
    <r>
      <t xml:space="preserve">WORK  REQUEST : </t>
    </r>
    <r>
      <rPr>
        <sz val="11"/>
        <color theme="1"/>
        <rFont val="Calibri"/>
        <family val="2"/>
        <scheme val="minor"/>
      </rPr>
      <t>Faulty generator</t>
    </r>
  </si>
  <si>
    <t>Office to PE Provincial Hospital  and back</t>
  </si>
  <si>
    <r>
      <t xml:space="preserve">WORK  REQUEST : </t>
    </r>
    <r>
      <rPr>
        <sz val="11"/>
        <color theme="1"/>
        <rFont val="Calibri"/>
        <family val="2"/>
        <scheme val="minor"/>
      </rPr>
      <t>Faulty generator ( not starting)</t>
    </r>
  </si>
  <si>
    <t>ECDOH  024023</t>
  </si>
  <si>
    <t>ECDOH 24700</t>
  </si>
  <si>
    <t xml:space="preserve">Quote No           </t>
  </si>
  <si>
    <t>Spares from Deutz</t>
  </si>
  <si>
    <t>Office to Jose Pearson Hospital  and back</t>
  </si>
  <si>
    <t>TENDER AMOUNT</t>
  </si>
  <si>
    <t>TOTAL AMOUNT OF WORKS (INCL VAT) - ENTER THIS AMOUNT TO FORM OF OFFER</t>
  </si>
  <si>
    <t>SUBTOTAL AMOUNT OF WORKS (EXCL VAT)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</si>
  <si>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</si>
  <si>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</si>
  <si>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</si>
  <si>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</si>
  <si>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</si>
  <si>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</si>
  <si>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</si>
  <si>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</si>
  <si>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</si>
  <si>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 xml:space="preserve">SCHEDULE 1A-1: </t>
  </si>
  <si>
    <t>4.1</t>
  </si>
  <si>
    <r>
      <t xml:space="preserve">MAINTENANCE CONTROL PLAN </t>
    </r>
    <r>
      <rPr>
        <sz val="10"/>
        <color theme="1"/>
        <rFont val="Arial"/>
        <family val="2"/>
      </rPr>
      <t>: Compiling of a detailed Maintenance Control Plan for each Health Facility included in this Tender (See SS 3 for facility listing)</t>
    </r>
  </si>
  <si>
    <t>SS15</t>
  </si>
  <si>
    <r>
      <t xml:space="preserve">IN-SERVICE TRAINING OF GRADUATES AND INTERNS : </t>
    </r>
    <r>
      <rPr>
        <sz val="10"/>
        <rFont val="Arial"/>
        <family val="2"/>
      </rPr>
      <t>Provisional Sum to pay the costs associated with employing nominated Interns and Graduates for the duration of the Contract</t>
    </r>
  </si>
  <si>
    <t>Interns</t>
  </si>
  <si>
    <t>Months</t>
  </si>
  <si>
    <t>Graduates</t>
  </si>
  <si>
    <t>SS16</t>
  </si>
  <si>
    <r>
      <t xml:space="preserve">PROVISION OF ASSET APPLICABLE ACCREDITED TRAINING : </t>
    </r>
    <r>
      <rPr>
        <sz val="10"/>
        <rFont val="Arial"/>
        <family val="2"/>
      </rPr>
      <t>Arranging of Accredited Asset Applicable Training for Operating and Maintenance Staff as per SS16</t>
    </r>
  </si>
  <si>
    <t>Psum</t>
  </si>
  <si>
    <t>Clause 11.2(8)</t>
  </si>
  <si>
    <t>Direct Fee Percentage (Mark-up) to be charged by Contractor on amount above</t>
  </si>
  <si>
    <t>GM 2.15</t>
  </si>
  <si>
    <r>
      <t xml:space="preserve">ENVIRONMENTAL MANAGEMENT PLAN : </t>
    </r>
    <r>
      <rPr>
        <sz val="10"/>
        <rFont val="Arial"/>
        <family val="2"/>
      </rPr>
      <t>The Contractor must compile a basic Environmental plan specific to the type of work that he will be performing at the Health Facilities as per C3.2</t>
    </r>
  </si>
  <si>
    <r>
      <t xml:space="preserve">OCCUPATIONAL HEALTH AND SAFETY ACT COMPLIANCE COST : </t>
    </r>
    <r>
      <rPr>
        <sz val="10"/>
        <rFont val="Arial"/>
        <family val="2"/>
      </rPr>
      <t>The Contractor must comply to the project Health and Safety Specification specific to the type of work that he will be performing on site as per C3.2</t>
    </r>
  </si>
  <si>
    <t>Month</t>
  </si>
  <si>
    <t>Clause 83.1</t>
  </si>
  <si>
    <r>
      <t xml:space="preserve">INSURANCE : LIMITATION OF LIABILITY </t>
    </r>
    <r>
      <rPr>
        <sz val="10"/>
        <color theme="1"/>
        <rFont val="Arial"/>
        <family val="2"/>
      </rPr>
      <t>(Amounts applicable for whole Contract)</t>
    </r>
  </si>
  <si>
    <r>
      <t>Provision for General Contractor's Insurance (Minimum liability limit must be equal to</t>
    </r>
    <r>
      <rPr>
        <sz val="10"/>
        <color rgb="FFFF00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R2,000 000</t>
    </r>
    <r>
      <rPr>
        <sz val="10"/>
        <rFont val="Arial"/>
        <family val="2"/>
      </rPr>
      <t>)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to cover requirements of Clause 83.1 in Contract Data</t>
    </r>
  </si>
  <si>
    <t>X13</t>
  </si>
  <si>
    <r>
      <rPr>
        <b/>
        <sz val="10"/>
        <color theme="1"/>
        <rFont val="Arial"/>
        <family val="2"/>
      </rPr>
      <t>PERFORMANCE BOND</t>
    </r>
    <r>
      <rPr>
        <sz val="10"/>
        <color theme="1"/>
        <rFont val="Arial"/>
        <family val="2"/>
      </rPr>
      <t xml:space="preserve"> (Amounts applicable for whole Contract)</t>
    </r>
  </si>
  <si>
    <r>
      <t>Provision for a Performance bond of not less than</t>
    </r>
    <r>
      <rPr>
        <b/>
        <sz val="10"/>
        <rFont val="Arial"/>
        <family val="2"/>
      </rPr>
      <t xml:space="preserve"> 2,5%</t>
    </r>
    <r>
      <rPr>
        <sz val="10"/>
        <rFont val="Arial"/>
        <family val="2"/>
      </rPr>
      <t xml:space="preserve"> of the Tender Value</t>
    </r>
  </si>
  <si>
    <t xml:space="preserve">SCHEDULE 2A-1: </t>
  </si>
  <si>
    <t>GM 2.5.(5)</t>
  </si>
  <si>
    <t>1A-1</t>
  </si>
  <si>
    <t>1A-2</t>
  </si>
  <si>
    <t>2A-1</t>
  </si>
  <si>
    <t>2A-2</t>
  </si>
  <si>
    <t>Hr</t>
  </si>
  <si>
    <t>Km</t>
  </si>
  <si>
    <t>Per/night</t>
  </si>
  <si>
    <t>Per/day</t>
  </si>
  <si>
    <t>BCM AND AMATHOLE</t>
  </si>
  <si>
    <t>Butterworth Hospital</t>
  </si>
  <si>
    <t>Victoria Hospital</t>
  </si>
  <si>
    <t>Grey Hospital</t>
  </si>
  <si>
    <r>
      <rPr>
        <b/>
        <sz val="10"/>
        <color theme="1"/>
        <rFont val="Arial"/>
        <family val="2"/>
      </rPr>
      <t xml:space="preserve">COMPILING OF OPERATING AND MAINTENANCE MANUALS : </t>
    </r>
    <r>
      <rPr>
        <sz val="10"/>
        <color theme="1"/>
        <rFont val="Arial"/>
        <family val="2"/>
      </rPr>
      <t>Compile three sets of O&amp;M Manuals per site, this includes As-built drawings.</t>
    </r>
  </si>
  <si>
    <r>
      <t xml:space="preserve">OPERATOR AND MAINTAINER TRAINING : </t>
    </r>
    <r>
      <rPr>
        <sz val="10"/>
        <color theme="1"/>
        <rFont val="Arial"/>
        <family val="2"/>
      </rPr>
      <t xml:space="preserve">Provide Operator and Maintainer training </t>
    </r>
  </si>
  <si>
    <t>Cecilia Makiwane Hospital</t>
  </si>
  <si>
    <t>Frere Hospital</t>
  </si>
  <si>
    <r>
      <t xml:space="preserve">VERIFICATION OF ASSETS ON SITE : </t>
    </r>
    <r>
      <rPr>
        <sz val="10"/>
        <rFont val="Arial"/>
        <family val="2"/>
      </rPr>
      <t>Verify assets on site  vs Asset Register (C4.1), and compile plant layout line drawings as per GM 2.5 (1) and (2).</t>
    </r>
  </si>
  <si>
    <r>
      <t xml:space="preserve">VERIFICATION OF SPARE PART INVENTORY ON SITE : </t>
    </r>
    <r>
      <rPr>
        <sz val="10"/>
        <rFont val="Arial"/>
        <family val="2"/>
      </rPr>
      <t>Find and verify all spares for the asset type that is currently available on site</t>
    </r>
  </si>
  <si>
    <r>
      <t xml:space="preserve">FUNCTIONAL CONDITION ASSESSMENT : </t>
    </r>
    <r>
      <rPr>
        <sz val="10"/>
        <rFont val="Arial"/>
        <family val="2"/>
      </rPr>
      <t>Perform Functional Condition Assessment (Inspection and Testing) on all listed assets at all Health Facilities included in the Tender</t>
    </r>
  </si>
  <si>
    <r>
      <t xml:space="preserve">COMPILING OF PRICED SPARE PART LISTS : </t>
    </r>
    <r>
      <rPr>
        <sz val="10"/>
        <rFont val="Arial"/>
        <family val="2"/>
      </rPr>
      <t xml:space="preserve">Compile detailed, comprehensive priced spare parts lists for each site and asset type (based on Contrcator's cost price). </t>
    </r>
    <r>
      <rPr>
        <b/>
        <sz val="10"/>
        <rFont val="Arial"/>
        <family val="2"/>
      </rPr>
      <t>NOTE:</t>
    </r>
    <r>
      <rPr>
        <sz val="10"/>
        <rFont val="Arial"/>
        <family val="2"/>
      </rPr>
      <t xml:space="preserve"> The Employer retains the right to negotiate the offered spare part prices, if they are not in line with national  price norms.</t>
    </r>
  </si>
  <si>
    <r>
      <t xml:space="preserve">COMPILING OF DETAILED REPAIR SCHEDULE : </t>
    </r>
    <r>
      <rPr>
        <sz val="10"/>
        <rFont val="Arial"/>
        <family val="2"/>
      </rPr>
      <t>Compile detailed, comprehensive repair schedule including defect description, recommended repair method, detailed quote including priced spare parts, outsourced work, and provisional work program, for each Health Facility and asset type.</t>
    </r>
  </si>
  <si>
    <t>GM 2.6</t>
  </si>
  <si>
    <r>
      <t xml:space="preserve">COMPILE FUNCTIONAL CONDITION ASSESSMENT REPORT: </t>
    </r>
    <r>
      <rPr>
        <sz val="10"/>
        <rFont val="Arial"/>
        <family val="2"/>
      </rPr>
      <t>Compile Functional Condition Assessment Report for all asset types at all Health Facilities included in the Tender</t>
    </r>
  </si>
  <si>
    <t>GM 6</t>
  </si>
  <si>
    <t>Direct Fee Percentage (Mark-up) to be charged by Contractor on amounts above</t>
  </si>
  <si>
    <t>CONTRACT Ref.</t>
  </si>
  <si>
    <t>BUFFALO CITY MUNICIPALITY</t>
  </si>
  <si>
    <t xml:space="preserve">SCHEDULE 3A : </t>
  </si>
  <si>
    <t>GM 3.2</t>
  </si>
  <si>
    <r>
      <t xml:space="preserve">MAINTENANCE WORKS : </t>
    </r>
    <r>
      <rPr>
        <sz val="10"/>
        <rFont val="Arial"/>
        <family val="2"/>
      </rPr>
      <t>Standard servicing and planned Maintenance Costs including all parts, consumables and lubricants, labour, travelling, accommodation and subsistence allowances</t>
    </r>
    <r>
      <rPr>
        <b/>
        <sz val="1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(Price per machine)</t>
    </r>
  </si>
  <si>
    <t>1.1.1</t>
  </si>
  <si>
    <t>No</t>
  </si>
  <si>
    <t>1.1.2</t>
  </si>
  <si>
    <t>1.2.1</t>
  </si>
  <si>
    <t>1.2.2</t>
  </si>
  <si>
    <t>1.3.1</t>
  </si>
  <si>
    <t>1.3.2</t>
  </si>
  <si>
    <t>1.4.1</t>
  </si>
  <si>
    <t>1.4.2</t>
  </si>
  <si>
    <t>1.5.1</t>
  </si>
  <si>
    <t>1.5.2</t>
  </si>
  <si>
    <t>1.6.1</t>
  </si>
  <si>
    <t>1.6.2</t>
  </si>
  <si>
    <t>TOTAL CARRIED TO NEXT PAGE</t>
  </si>
  <si>
    <t xml:space="preserve">TOTAL FROM PREVIOUS PAGE </t>
  </si>
  <si>
    <t>1.7.1</t>
  </si>
  <si>
    <t>1.7.2</t>
  </si>
  <si>
    <t>1.8.1</t>
  </si>
  <si>
    <t>1.8.2</t>
  </si>
  <si>
    <t>1.9.1</t>
  </si>
  <si>
    <t>1.9.2</t>
  </si>
  <si>
    <t xml:space="preserve">SCHEDULE 2A-2: </t>
  </si>
  <si>
    <t>3A</t>
  </si>
  <si>
    <r>
      <rPr>
        <b/>
        <sz val="10"/>
        <rFont val="Arial"/>
        <family val="2"/>
      </rPr>
      <t xml:space="preserve">Major Service Cost : </t>
    </r>
    <r>
      <rPr>
        <sz val="10"/>
        <rFont val="Arial"/>
        <family val="2"/>
      </rPr>
      <t>Price per Annual Service / Inspection per machine, as per tasks from the Annual Service Inspection Guideline in C6.</t>
    </r>
  </si>
  <si>
    <r>
      <rPr>
        <b/>
        <sz val="10"/>
        <rFont val="Arial"/>
        <family val="2"/>
      </rPr>
      <t xml:space="preserve">Minor Service Cost : </t>
    </r>
    <r>
      <rPr>
        <sz val="10"/>
        <rFont val="Arial"/>
        <family val="2"/>
      </rPr>
      <t>Price per Six Monthly Service / Inspection per machine, as per tasks from the Six Monthly Service Inspection Guideline in C6.</t>
    </r>
  </si>
  <si>
    <t>Fort Beaufort Hospital</t>
  </si>
  <si>
    <t>SS Gida Hospital</t>
  </si>
  <si>
    <t>Tafalofefe Hospital</t>
  </si>
  <si>
    <t>CathCart Hospital</t>
  </si>
  <si>
    <t>Stutterheim Hospital</t>
  </si>
  <si>
    <t>Bhisho Hospital</t>
  </si>
  <si>
    <t>Komga Hospital</t>
  </si>
  <si>
    <t>Madwaleni Hospital</t>
  </si>
  <si>
    <t>Idutywa Village CHC</t>
  </si>
  <si>
    <t>Adelaide Hospital</t>
  </si>
  <si>
    <t>Bedford Hospital</t>
  </si>
  <si>
    <t>1.11</t>
  </si>
  <si>
    <t>1.12</t>
  </si>
  <si>
    <t>1.13</t>
  </si>
  <si>
    <t>1.14</t>
  </si>
  <si>
    <t>1.15</t>
  </si>
  <si>
    <t>1.16</t>
  </si>
  <si>
    <t>1.17</t>
  </si>
  <si>
    <t xml:space="preserve">SCHEDULE 1A-3: </t>
  </si>
  <si>
    <t>BUFFALO CITY DISTRICT</t>
  </si>
  <si>
    <t>AMATHOLE DISTRICT</t>
  </si>
  <si>
    <t>2.11</t>
  </si>
  <si>
    <t>2.12</t>
  </si>
  <si>
    <t>2.13</t>
  </si>
  <si>
    <t>2.14</t>
  </si>
  <si>
    <t>2.15</t>
  </si>
  <si>
    <t>2.16</t>
  </si>
  <si>
    <t>2.17</t>
  </si>
  <si>
    <t xml:space="preserve">SCHEDULE 2A-3: </t>
  </si>
  <si>
    <t>EQUIPMENT QTY</t>
  </si>
  <si>
    <t xml:space="preserve">MAINTENANCE SERVICE SCHEDULE - MORTUARY </t>
  </si>
  <si>
    <t>MAINTENANCE SERVICE SCHEDULE - HEAT PUMPS</t>
  </si>
  <si>
    <t xml:space="preserve">SCHEDULE 3B : </t>
  </si>
  <si>
    <t>Butterworth Hospital : Walkin Cold room</t>
  </si>
  <si>
    <t>1.10.1</t>
  </si>
  <si>
    <t>1.10.2</t>
  </si>
  <si>
    <t>1.11.1</t>
  </si>
  <si>
    <t>1.11.2</t>
  </si>
  <si>
    <t>1.12.1</t>
  </si>
  <si>
    <t>1.12.2</t>
  </si>
  <si>
    <t>1.13.1</t>
  </si>
  <si>
    <t>1.13.2</t>
  </si>
  <si>
    <t>1.14.1</t>
  </si>
  <si>
    <t>1.14.2</t>
  </si>
  <si>
    <t>1.15.1</t>
  </si>
  <si>
    <t>1.15.2</t>
  </si>
  <si>
    <t>1.16.1</t>
  </si>
  <si>
    <t>1.16.2</t>
  </si>
  <si>
    <t>1.17.1</t>
  </si>
  <si>
    <t>1.17.2</t>
  </si>
  <si>
    <t>1.18</t>
  </si>
  <si>
    <t>1.18.1</t>
  </si>
  <si>
    <t>1.18.2</t>
  </si>
  <si>
    <t>1.19</t>
  </si>
  <si>
    <t>1.19.1</t>
  </si>
  <si>
    <t>1.19.2</t>
  </si>
  <si>
    <t>1.20</t>
  </si>
  <si>
    <t>1.20.1</t>
  </si>
  <si>
    <t>1.20.2</t>
  </si>
  <si>
    <t>1.21</t>
  </si>
  <si>
    <t>1.21.1</t>
  </si>
  <si>
    <t>1.21.2</t>
  </si>
  <si>
    <t>1.22</t>
  </si>
  <si>
    <t>1.22.1</t>
  </si>
  <si>
    <t>1.22.2</t>
  </si>
  <si>
    <t>1.23</t>
  </si>
  <si>
    <t>1.23.1</t>
  </si>
  <si>
    <t>1.23.2</t>
  </si>
  <si>
    <t>1.24</t>
  </si>
  <si>
    <t>1.24.1</t>
  </si>
  <si>
    <t>1.24.2</t>
  </si>
  <si>
    <t>1.25</t>
  </si>
  <si>
    <t>1.25.1</t>
  </si>
  <si>
    <t>1.25.2</t>
  </si>
  <si>
    <t>1.26</t>
  </si>
  <si>
    <t>1.26.1</t>
  </si>
  <si>
    <t>1.26.2</t>
  </si>
  <si>
    <t>Cecilia Makhiwane Hospital: 19kW Heat pump</t>
  </si>
  <si>
    <t>Frere Hospital: 30kW Heat pump</t>
  </si>
  <si>
    <t>Frere Hospital: 17kW Heat pump</t>
  </si>
  <si>
    <t>Grey Hospital: 38kW Heat pump</t>
  </si>
  <si>
    <t>Butterworth Hospital: 80kW Heat pump</t>
  </si>
  <si>
    <t>Fort Beaufort Hospital: 45kW Heat pump</t>
  </si>
  <si>
    <t>Tafalofefe Hospital: 35kW Heat pump</t>
  </si>
  <si>
    <t>1A-5</t>
  </si>
  <si>
    <t xml:space="preserve">FUNCTIONAL CONDITION ASSESSMENT SCHEDULE </t>
  </si>
  <si>
    <t>OPERATING AND MAINTENANCE MANUALS</t>
  </si>
  <si>
    <t>BCM &amp; AMATHOLE</t>
  </si>
  <si>
    <t>3B</t>
  </si>
  <si>
    <t>2A-3</t>
  </si>
  <si>
    <t xml:space="preserve">SCHEDULE 4 : </t>
  </si>
  <si>
    <r>
      <t xml:space="preserve">PROVISION FOR SPECIAL TESTING BY SERVICE MANAGER : </t>
    </r>
    <r>
      <rPr>
        <sz val="10"/>
        <rFont val="Arial"/>
        <family val="2"/>
      </rPr>
      <t>Lump sum provision for doing special tests at the  Health Facilities as per the prerogative of the Service Manager</t>
    </r>
  </si>
  <si>
    <r>
      <t xml:space="preserve">MAINTENANCE DOCUMENTATION SITE STORAGE CONSOLE: </t>
    </r>
    <r>
      <rPr>
        <sz val="10"/>
        <rFont val="Arial"/>
        <family val="2"/>
      </rPr>
      <t>Provisional sum to supply and install O&amp;M Manual, Log Books, and site Maintenance Records at each equipment type location as directed by the Service Manager</t>
    </r>
  </si>
  <si>
    <t>Bhisho Hospital: 3 Tier Fridge</t>
  </si>
  <si>
    <t>Frere Hospital : 4 Tier Fridge</t>
  </si>
  <si>
    <t>Frere Hospital : 3 Tier Fridge</t>
  </si>
  <si>
    <t>Grey Hospital : 6 Tier Fridge</t>
  </si>
  <si>
    <t>Grey Hospital : 3 Tier Fridge</t>
  </si>
  <si>
    <t>Adelaide Hospital : 3 Tier Fridge</t>
  </si>
  <si>
    <t>Bedford Hospital : 3 Tier Fridge</t>
  </si>
  <si>
    <t>Butterworth Hospital : 3 Tier Fridge</t>
  </si>
  <si>
    <t>Cathcart Hospital : 3 Tier Fridge</t>
  </si>
  <si>
    <t>Fort Beaufort Hospital : 3 Tier Fridge</t>
  </si>
  <si>
    <t>Idutywa Village CHC : 3 Tier Fridge</t>
  </si>
  <si>
    <t>Komga  Hospital  : 3 Tier Fridge</t>
  </si>
  <si>
    <t>Madwaleni  Hospital  : 6 Tier Fridge</t>
  </si>
  <si>
    <t>Madwaleni  Hospital  : 3 Tier Fridge</t>
  </si>
  <si>
    <t>Nompumelelo (Peddie) Hospital  : 6 Tier Fridge</t>
  </si>
  <si>
    <t>SS Gida Hospital  : 6 Tier Fridge</t>
  </si>
  <si>
    <t>SS Gida Hospital  :  3 Tier Fridge</t>
  </si>
  <si>
    <t>Stutterheim Hospital  :  3 Tier Fridge</t>
  </si>
  <si>
    <t>Stutterheim Hospital  :  1 Tier Fridge</t>
  </si>
  <si>
    <t>Tafalofefe (Forensic) Hospital  :  3 Tier Fridge</t>
  </si>
  <si>
    <t>Tafalofefe Hospital  :  3 Tier Fridge</t>
  </si>
  <si>
    <t>Tafalofefe Hospital  :  6 Tier Fridge</t>
  </si>
  <si>
    <t>Victoria Hospital  :  6 Tier Fridge</t>
  </si>
  <si>
    <t>DETAILED REPAIR SCHEDULE AND CONDITION ASSESSMENT REPORT</t>
  </si>
  <si>
    <t>VERIFICATION OF ASSETS AND SPARE PART INVENTORY</t>
  </si>
  <si>
    <t xml:space="preserve">Cecilia Makhiwane Hospital : Walk-in with 2 evaporators </t>
  </si>
  <si>
    <t>SCHEDULED MAINTENANCE TO REFRIGERATION EQUIPMENT AND HEAT PUMPS  AT CLUSTER 3</t>
  </si>
  <si>
    <t>REFRIGERATION EQUIPMENT AND HEAT PUMPS</t>
  </si>
  <si>
    <t>Cecilia Makhiwane Hospital : Walk-in outdoor Compressors</t>
  </si>
  <si>
    <t>Cecilia Makhiwane Hospital : Walk in indoor evaporators</t>
  </si>
  <si>
    <t>Frere Hospital : Walk-in Freezer Outdoor (Compressor)</t>
  </si>
  <si>
    <t>Frere Hospital : Walk-in Freezer indoor (evaporator)</t>
  </si>
  <si>
    <t xml:space="preserve">SCHEDULE 1A-2: </t>
  </si>
  <si>
    <t>MAINTENACE CONTROL AND ENVIRINMENTAL MANAGEMENT PLAN</t>
  </si>
  <si>
    <t>TRAINING AND DOCUMENTATION PROVISSIONAL SUMS</t>
  </si>
  <si>
    <t>MAINTENANCE SERVICE SCHEDULE - FRIDGES</t>
  </si>
  <si>
    <t>Cecilia Makhiwane Hospital : Beverage Cooler</t>
  </si>
  <si>
    <t>Dimbaza CHC : Fridge</t>
  </si>
  <si>
    <t>Empilweni Gompo CHC : Fridge</t>
  </si>
  <si>
    <t>Duncan Village CHC :  Fridge</t>
  </si>
  <si>
    <t>Frere Hospital : Fridge</t>
  </si>
  <si>
    <t>Frere Hospital : Cold Rooms</t>
  </si>
  <si>
    <t>Grey Hospital : Fridge</t>
  </si>
  <si>
    <t>Mount Coke CHC : Fridge</t>
  </si>
  <si>
    <t>Nkqubela Hospital : Fridge</t>
  </si>
  <si>
    <t>Bedford Hospital :  Fridge</t>
  </si>
  <si>
    <t>Adelaide Hospital : Fridge</t>
  </si>
  <si>
    <t>Butterworth Hospital :  Fridge</t>
  </si>
  <si>
    <t>Cathcart Hospital : Fridge</t>
  </si>
  <si>
    <t>Fort Beaufort Hospital :  Fridge</t>
  </si>
  <si>
    <t>Idutywa Village CHC : Fridge</t>
  </si>
  <si>
    <t>Komga Hospital :  Fridge</t>
  </si>
  <si>
    <t>Madwaleni  Hospital  :  Fridge</t>
  </si>
  <si>
    <t>Middledrift CHC  :  Fridge</t>
  </si>
  <si>
    <t>Nompumelelo (Peddie) Hospital  :  Fridge</t>
  </si>
  <si>
    <t>Ngqamakhwe CHC  : Fridge</t>
  </si>
  <si>
    <t>SS Gida Hospital  : Fridge</t>
  </si>
  <si>
    <t>Tafalofefe Hospital  :  Fridge</t>
  </si>
  <si>
    <t>Tower Hospital  :  Fridge</t>
  </si>
  <si>
    <t>Stutterheim Hospital  :  Fridge</t>
  </si>
  <si>
    <t>Victoria Hospital  :  Fridge</t>
  </si>
  <si>
    <t>Willowvale CHC  :   Fridge</t>
  </si>
  <si>
    <t>Winterberg TB Hospital  :  Fridge</t>
  </si>
  <si>
    <t xml:space="preserve">Tafalofefe Hospital  :  Cold room </t>
  </si>
  <si>
    <t>Tafalofefe Hospital  :  Freezer Room</t>
  </si>
  <si>
    <t>Xhora CHC  :  Fridge</t>
  </si>
  <si>
    <t>1.27</t>
  </si>
  <si>
    <t>1.27.2</t>
  </si>
  <si>
    <t>1.27.1</t>
  </si>
  <si>
    <t>1.28</t>
  </si>
  <si>
    <t>1.28.1</t>
  </si>
  <si>
    <t>1.28.2</t>
  </si>
  <si>
    <t>3C</t>
  </si>
  <si>
    <t>Dimbaza CHC</t>
  </si>
  <si>
    <t>Duncan Village CHC</t>
  </si>
  <si>
    <t>Empilweni Gompo CHC</t>
  </si>
  <si>
    <t>Mount Coke CHC</t>
  </si>
  <si>
    <t xml:space="preserve">Nkqubela Hospital </t>
  </si>
  <si>
    <t>Nontyatyambo CHC</t>
  </si>
  <si>
    <t>Middledrift CHC</t>
  </si>
  <si>
    <t>Nompumelelo (Peddie) Hospital</t>
  </si>
  <si>
    <t>Ngqamakwe CHC</t>
  </si>
  <si>
    <t>Tower Hospital</t>
  </si>
  <si>
    <t>Willowvale CHC</t>
  </si>
  <si>
    <t>Xhora CHC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</si>
  <si>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</si>
  <si>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</si>
  <si>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</si>
  <si>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</si>
  <si>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</si>
  <si>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</si>
  <si>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</si>
  <si>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</si>
  <si>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</si>
  <si>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</si>
  <si>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</si>
  <si>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1.29</t>
  </si>
  <si>
    <t>1.29.1</t>
  </si>
  <si>
    <t>1.29.2</t>
  </si>
  <si>
    <t>1.30</t>
  </si>
  <si>
    <t>1.30.1</t>
  </si>
  <si>
    <t>1.30.2</t>
  </si>
  <si>
    <t>1.31</t>
  </si>
  <si>
    <t>1.31.1</t>
  </si>
  <si>
    <t>1.31.2</t>
  </si>
  <si>
    <t>Bhisho Hospital: Fridge</t>
  </si>
  <si>
    <t>Nontyatyambo CHC :  Fridge</t>
  </si>
  <si>
    <t>Bhisho Hospital: Candiver Lift</t>
  </si>
  <si>
    <t>1.32</t>
  </si>
  <si>
    <t>1.32.1</t>
  </si>
  <si>
    <t>1.32.2</t>
  </si>
  <si>
    <t>1.33</t>
  </si>
  <si>
    <t>1.33.1</t>
  </si>
  <si>
    <t>1.33.2</t>
  </si>
  <si>
    <t>1.34</t>
  </si>
  <si>
    <t>1.34.1</t>
  </si>
  <si>
    <t>1.34.2</t>
  </si>
  <si>
    <t>1.35</t>
  </si>
  <si>
    <t>1.35.1</t>
  </si>
  <si>
    <t>1.35.2</t>
  </si>
  <si>
    <t>1.36</t>
  </si>
  <si>
    <t>1.36.1</t>
  </si>
  <si>
    <t>1.36.2</t>
  </si>
  <si>
    <t>1.37</t>
  </si>
  <si>
    <t>1.37.1</t>
  </si>
  <si>
    <t>1.37.2</t>
  </si>
  <si>
    <t>1.38</t>
  </si>
  <si>
    <t>1.38.1</t>
  </si>
  <si>
    <t>1.38.2</t>
  </si>
  <si>
    <t>Stutterheim Hospital  :  Candiver Lift</t>
  </si>
  <si>
    <t>1.39</t>
  </si>
  <si>
    <t>1.39.1</t>
  </si>
  <si>
    <t>1.39.2</t>
  </si>
  <si>
    <t>1.40</t>
  </si>
  <si>
    <t>1.40.1</t>
  </si>
  <si>
    <t>1.40.2</t>
  </si>
  <si>
    <t>1.41</t>
  </si>
  <si>
    <t>1.41.1</t>
  </si>
  <si>
    <t>1.41.2</t>
  </si>
  <si>
    <t>1.42</t>
  </si>
  <si>
    <t>1.42.1</t>
  </si>
  <si>
    <t>1.42.2</t>
  </si>
  <si>
    <t>1.43</t>
  </si>
  <si>
    <t>1.43.1</t>
  </si>
  <si>
    <t>1.43.2</t>
  </si>
  <si>
    <t>1.44</t>
  </si>
  <si>
    <t>1.44.1</t>
  </si>
  <si>
    <t>1.44.2</t>
  </si>
  <si>
    <t>Cecilia Makhiwane Hospital : Cadaver Lift</t>
  </si>
  <si>
    <t>Frere Hospital : Cadaver Lift</t>
  </si>
  <si>
    <t>Grey Hospital  :  Cadaver Lift</t>
  </si>
  <si>
    <t>Adelaide Hospital : Cadaver Lift</t>
  </si>
  <si>
    <t>Butterworth Hospital : Cadaver Lift</t>
  </si>
  <si>
    <t>Cathcart Hospital :Cadaver Lift</t>
  </si>
  <si>
    <t>Fort Beaufort Hospital : Cadaver Lift</t>
  </si>
  <si>
    <t>Idutywa Village CHC : Cadaver Lift</t>
  </si>
  <si>
    <t>Madwaleni  Hospital  : Cadaver Lift</t>
  </si>
  <si>
    <t>Nompumelelo (Peddie) Hospital  : Cadaver Lift</t>
  </si>
  <si>
    <t>SS Gida Hospital  :  Cadaver Lift</t>
  </si>
  <si>
    <t>Tafalofefe Hospital  :  Cadaver Lift</t>
  </si>
  <si>
    <t>Victoria Hospital  :  Cadaver Lift</t>
  </si>
  <si>
    <t>Woodbrook Forensic Lab</t>
  </si>
  <si>
    <t>Mdantsane Forensic Lab</t>
  </si>
  <si>
    <t>Bhisho Forensic Lab</t>
  </si>
  <si>
    <t>Idutywa Forensic Lab</t>
  </si>
  <si>
    <t>Centane Forensic Lab</t>
  </si>
  <si>
    <t>Butterworth Forensic Lab</t>
  </si>
  <si>
    <t>2.29</t>
  </si>
  <si>
    <t>2.30</t>
  </si>
  <si>
    <t>2.31</t>
  </si>
  <si>
    <t>2.32</t>
  </si>
  <si>
    <t>2.33</t>
  </si>
  <si>
    <t>2.34</t>
  </si>
  <si>
    <t>1.45</t>
  </si>
  <si>
    <t>1.45.1</t>
  </si>
  <si>
    <t>1.45.2</t>
  </si>
  <si>
    <t>Bhisho Forensic Lab: 3 Tier Fridge</t>
  </si>
  <si>
    <t>Bhisho Forensic Lab: Candiver Lift</t>
  </si>
  <si>
    <t xml:space="preserve">Mdantsane Forensic Lab : Walk-in with 2 evaporators </t>
  </si>
  <si>
    <t>Mdantsane Forensic Lab : Walk-in outdoor Compressors</t>
  </si>
  <si>
    <t>Mdantsane Forensic Lab : Walk in indoor evaporators</t>
  </si>
  <si>
    <t>Mdantsane Forensic Lab : Cadaver Lift</t>
  </si>
  <si>
    <t xml:space="preserve">Woodbrook Forensic Lab : Walk-in with 2 evaporators </t>
  </si>
  <si>
    <t>Woodbrook Forensic Lab : Walk-in outdoor Compressors</t>
  </si>
  <si>
    <t>Woodbrook Forensic Lab : Walk in indoor evaporators</t>
  </si>
  <si>
    <t>Woodbrook Forensic Lab : Cadaver Lift</t>
  </si>
  <si>
    <t>Idutywa Forensic Lab: 3 Tier Fridge</t>
  </si>
  <si>
    <t>Idutywa Forensic Lab: Candiver Lift</t>
  </si>
  <si>
    <t>Butterworth Forensic Lab: 3 Tier Fridge</t>
  </si>
  <si>
    <t>Butterworth Forensic Lab: Candiver Lift</t>
  </si>
  <si>
    <t>1.46</t>
  </si>
  <si>
    <t>1.46.1</t>
  </si>
  <si>
    <t>1.46.2</t>
  </si>
  <si>
    <t>1.47</t>
  </si>
  <si>
    <t>1.47.1</t>
  </si>
  <si>
    <t>1.47.2</t>
  </si>
  <si>
    <t>1.48</t>
  </si>
  <si>
    <t>1.48.1</t>
  </si>
  <si>
    <t>1.48.2</t>
  </si>
  <si>
    <t>1.49</t>
  </si>
  <si>
    <t>1.49.1</t>
  </si>
  <si>
    <t>1.49.2</t>
  </si>
  <si>
    <t>1.50</t>
  </si>
  <si>
    <t>1.50.1</t>
  </si>
  <si>
    <t>1.50.2</t>
  </si>
  <si>
    <t>1.51</t>
  </si>
  <si>
    <t>1.51.1</t>
  </si>
  <si>
    <t>1.51.2</t>
  </si>
  <si>
    <t>1.52</t>
  </si>
  <si>
    <t>1.52.1</t>
  </si>
  <si>
    <t>1.52.2</t>
  </si>
  <si>
    <t>1.53</t>
  </si>
  <si>
    <t>1.53.1</t>
  </si>
  <si>
    <t>1.53.2</t>
  </si>
  <si>
    <t>1.54</t>
  </si>
  <si>
    <t>1.54.1</t>
  </si>
  <si>
    <t>1.54.2</t>
  </si>
  <si>
    <t>1.55</t>
  </si>
  <si>
    <t>1.55.1</t>
  </si>
  <si>
    <t>1.55.2</t>
  </si>
  <si>
    <t>1.56</t>
  </si>
  <si>
    <t>1.56.1</t>
  </si>
  <si>
    <t>1.56.2</t>
  </si>
  <si>
    <t>1.57</t>
  </si>
  <si>
    <t>1.57.1</t>
  </si>
  <si>
    <t>1.57.2</t>
  </si>
  <si>
    <t>1.58</t>
  </si>
  <si>
    <t>1.58.1</t>
  </si>
  <si>
    <t>1.58.2</t>
  </si>
  <si>
    <t>1.59</t>
  </si>
  <si>
    <t>1.59.1</t>
  </si>
  <si>
    <t>1.59.2</t>
  </si>
  <si>
    <r>
      <rPr>
        <b/>
        <sz val="10"/>
        <rFont val="Arial"/>
        <family val="2"/>
      </rPr>
      <t>PROVISION TO COVER MAINTENANCE OF FRIDGES IN CLINICS DURING THE TERM OF THE CONTRACT</t>
    </r>
  </si>
  <si>
    <r>
      <t xml:space="preserve">DIRECT FEE PERCENTAGE (MARK-UP) ON MATERIALS AND SERVICES THAT IS NOT INCLUDED IN PRICE LISTS : </t>
    </r>
    <r>
      <rPr>
        <sz val="10"/>
        <rFont val="Arial"/>
        <family val="2"/>
      </rPr>
      <t xml:space="preserve">Mark-up on proven cost for materials and/or Outsourced Services based on the Provisional sum listed in Item 4. above. </t>
    </r>
    <r>
      <rPr>
        <b/>
        <sz val="10"/>
        <color rgb="FFFF0000"/>
        <rFont val="Arial"/>
        <family val="2"/>
      </rPr>
      <t xml:space="preserve"> (Apply % to provisional sum in Item 6 above when pricing the tender)</t>
    </r>
  </si>
  <si>
    <t>SCMU3-2526-0268-HO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</si>
</sst>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-&quot;R&quot;* #,##0.00_-;\-&quot;R&quot;* #,##0.00_-;_-&quot;R&quot;* &quot;-&quot;??_-;_-@_-"/>
    <numFmt numFmtId="165" formatCode="_-* #,##0.00_-;\-* #,##0.00_-;_-* &quot;-&quot;??_-;_-@_-"/>
    <numFmt numFmtId="166" formatCode="_ &quot;R&quot;\ * #,##0.00_ ;_ &quot;R&quot;\ * \-#,##0.00_ ;_ &quot;R&quot;\ * &quot;-&quot;??_ ;_ @_ "/>
    <numFmt numFmtId="167" formatCode="_ * #,##0.00_ ;_ * \-#,##0.00_ ;_ * &quot;-&quot;??_ ;_ @_ "/>
    <numFmt numFmtId="168" formatCode="&quot;R&quot;\ #,##0.00"/>
    <numFmt numFmtId="169" formatCode="_ [$R-1C09]\ * #,##0.00_ ;_ [$R-1C09]\ * \-#,##0.00_ ;_ [$R-1C09]\ * &quot;-&quot;??_ ;_ @_ "/>
    <numFmt numFmtId="170" formatCode="_(&quot;R&quot;* #,##0.00_);_(&quot;R&quot;* \(#,##0.00\);_(&quot;R&quot;* &quot;-&quot;??_);_(@_)"/>
    <numFmt numFmtId="171" formatCode="0.000000%"/>
    <numFmt numFmtId="172" formatCode="_(* #,##0.000000000_);_(* \(#,##0.000000000\);_(* &quot;-&quot;??_);_(@_)"/>
    <numFmt numFmtId="173" formatCode="&quot;R&quot;#,##0.00"/>
    <numFmt numFmtId="174" formatCode="_-[$R-1C09]* #,##0.00_-;\-[$R-1C09]* #,##0.00_-;_-[$R-1C09]* &quot;-&quot;??_-;_-@_-"/>
    <numFmt numFmtId="175" formatCode="_ * #,##0_ ;_ * \-#,##0_ ;_ * &quot;-&quot;??_ ;_ @_ 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Arial"/>
      <family val="2"/>
    </font>
    <font>
      <sz val="11"/>
      <name val="Calibri"/>
      <family val="2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8"/>
      <color rgb="FF000000"/>
      <name val="Arial"/>
      <family val="2"/>
    </font>
    <font>
      <sz val="16"/>
      <color rgb="FF00000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rgb="FFFF000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2"/>
      <color theme="1"/>
      <name val="Arial"/>
      <family val="2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164" fontId="2" fillId="0" borderId="0" applyFont="0" applyFill="0" applyBorder="0" applyAlignment="0" applyProtection="0"/>
    <xf numFmtId="0" fontId="5" fillId="0" borderId="0"/>
    <xf numFmtId="0" fontId="2" fillId="0" borderId="0"/>
    <xf numFmtId="16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</cellStyleXfs>
  <cellXfs count="518">
    <xf numFmtId="0" fontId="0" fillId="0" borderId="0" xfId="0"/>
    <xf numFmtId="14" fontId="7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8" fillId="0" borderId="0" xfId="0" applyFont="1"/>
    <xf numFmtId="0" fontId="4" fillId="0" borderId="0" xfId="0" applyFont="1"/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vertical="center"/>
    </xf>
    <xf numFmtId="168" fontId="8" fillId="0" borderId="0" xfId="0" applyNumberFormat="1" applyFont="1"/>
    <xf numFmtId="0" fontId="6" fillId="2" borderId="23" xfId="0" applyFont="1" applyFill="1" applyBorder="1" applyAlignment="1">
      <alignment horizontal="center" vertical="center" wrapText="1"/>
    </xf>
    <xf numFmtId="0" fontId="1" fillId="0" borderId="0" xfId="0" applyFont="1"/>
    <xf numFmtId="0" fontId="14" fillId="0" borderId="0" xfId="0" applyFont="1"/>
    <xf numFmtId="0" fontId="12" fillId="0" borderId="0" xfId="0" applyFont="1"/>
    <xf numFmtId="0" fontId="11" fillId="0" borderId="0" xfId="0" applyFont="1" applyAlignment="1">
      <alignment horizontal="left" vertical="center"/>
    </xf>
    <xf numFmtId="0" fontId="6" fillId="3" borderId="23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justify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justify" vertical="center" wrapText="1"/>
    </xf>
    <xf numFmtId="164" fontId="4" fillId="0" borderId="25" xfId="1" applyFont="1" applyFill="1" applyBorder="1" applyAlignment="1">
      <alignment horizontal="center" vertical="center"/>
    </xf>
    <xf numFmtId="0" fontId="6" fillId="0" borderId="23" xfId="0" applyFont="1" applyBorder="1" applyAlignment="1">
      <alignment vertical="center"/>
    </xf>
    <xf numFmtId="164" fontId="4" fillId="0" borderId="23" xfId="1" applyFont="1" applyFill="1" applyBorder="1" applyAlignment="1">
      <alignment vertical="center"/>
    </xf>
    <xf numFmtId="164" fontId="3" fillId="0" borderId="23" xfId="1" applyFont="1" applyFill="1" applyBorder="1" applyAlignment="1">
      <alignment vertical="center"/>
    </xf>
    <xf numFmtId="0" fontId="6" fillId="4" borderId="24" xfId="0" applyFont="1" applyFill="1" applyBorder="1" applyAlignment="1">
      <alignment horizontal="center" vertical="center" wrapText="1"/>
    </xf>
    <xf numFmtId="0" fontId="6" fillId="4" borderId="24" xfId="0" quotePrefix="1" applyFont="1" applyFill="1" applyBorder="1" applyAlignment="1">
      <alignment horizontal="left" vertical="center" wrapText="1"/>
    </xf>
    <xf numFmtId="164" fontId="3" fillId="4" borderId="24" xfId="1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4" borderId="29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justify" vertical="center" wrapText="1"/>
    </xf>
    <xf numFmtId="0" fontId="14" fillId="0" borderId="0" xfId="0" applyFont="1" applyAlignment="1">
      <alignment vertical="center"/>
    </xf>
    <xf numFmtId="164" fontId="12" fillId="0" borderId="25" xfId="1" applyFont="1" applyFill="1" applyBorder="1" applyAlignment="1">
      <alignment horizontal="center" vertical="center"/>
    </xf>
    <xf numFmtId="0" fontId="12" fillId="0" borderId="25" xfId="0" applyFont="1" applyBorder="1" applyAlignment="1">
      <alignment vertical="center"/>
    </xf>
    <xf numFmtId="164" fontId="5" fillId="0" borderId="25" xfId="1" applyFont="1" applyFill="1" applyBorder="1" applyAlignment="1">
      <alignment horizontal="center" vertical="center"/>
    </xf>
    <xf numFmtId="0" fontId="12" fillId="0" borderId="27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5" fillId="0" borderId="12" xfId="0" quotePrefix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11" fillId="5" borderId="28" xfId="0" applyFont="1" applyFill="1" applyBorder="1" applyAlignment="1">
      <alignment horizontal="center" vertical="center"/>
    </xf>
    <xf numFmtId="0" fontId="5" fillId="5" borderId="28" xfId="0" applyFont="1" applyFill="1" applyBorder="1" applyAlignment="1">
      <alignment horizontal="justify" vertical="center" wrapText="1"/>
    </xf>
    <xf numFmtId="0" fontId="5" fillId="5" borderId="28" xfId="0" applyFont="1" applyFill="1" applyBorder="1" applyAlignment="1">
      <alignment horizontal="center" vertical="center" wrapText="1"/>
    </xf>
    <xf numFmtId="164" fontId="5" fillId="5" borderId="28" xfId="1" applyFont="1" applyFill="1" applyBorder="1" applyAlignment="1">
      <alignment horizontal="center" vertical="center"/>
    </xf>
    <xf numFmtId="164" fontId="12" fillId="5" borderId="28" xfId="1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 wrapText="1"/>
    </xf>
    <xf numFmtId="0" fontId="6" fillId="5" borderId="23" xfId="0" quotePrefix="1" applyFont="1" applyFill="1" applyBorder="1" applyAlignment="1">
      <alignment horizontal="left" vertical="center" wrapText="1"/>
    </xf>
    <xf numFmtId="164" fontId="12" fillId="0" borderId="23" xfId="1" applyFont="1" applyFill="1" applyBorder="1" applyAlignment="1">
      <alignment horizontal="center" vertical="center"/>
    </xf>
    <xf numFmtId="164" fontId="5" fillId="0" borderId="27" xfId="1" applyFont="1" applyFill="1" applyBorder="1" applyAlignment="1">
      <alignment horizontal="center" vertical="center"/>
    </xf>
    <xf numFmtId="164" fontId="4" fillId="0" borderId="25" xfId="1" applyFont="1" applyFill="1" applyBorder="1" applyAlignment="1">
      <alignment vertical="center"/>
    </xf>
    <xf numFmtId="164" fontId="4" fillId="0" borderId="27" xfId="1" applyFont="1" applyFill="1" applyBorder="1" applyAlignment="1">
      <alignment vertical="center"/>
    </xf>
    <xf numFmtId="0" fontId="5" fillId="5" borderId="23" xfId="0" quotePrefix="1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top"/>
    </xf>
    <xf numFmtId="0" fontId="6" fillId="5" borderId="25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justify" vertical="center" wrapText="1"/>
    </xf>
    <xf numFmtId="0" fontId="5" fillId="5" borderId="25" xfId="0" applyFont="1" applyFill="1" applyBorder="1" applyAlignment="1">
      <alignment horizontal="center" vertical="center" wrapText="1"/>
    </xf>
    <xf numFmtId="164" fontId="12" fillId="5" borderId="25" xfId="1" applyFont="1" applyFill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justify" vertical="center" wrapText="1"/>
    </xf>
    <xf numFmtId="0" fontId="5" fillId="4" borderId="25" xfId="0" applyFont="1" applyFill="1" applyBorder="1" applyAlignment="1">
      <alignment horizontal="center" vertical="center" wrapText="1"/>
    </xf>
    <xf numFmtId="164" fontId="4" fillId="4" borderId="25" xfId="1" applyFont="1" applyFill="1" applyBorder="1" applyAlignment="1">
      <alignment vertical="center"/>
    </xf>
    <xf numFmtId="164" fontId="4" fillId="0" borderId="26" xfId="1" applyFont="1" applyFill="1" applyBorder="1" applyAlignment="1">
      <alignment vertical="center"/>
    </xf>
    <xf numFmtId="168" fontId="1" fillId="0" borderId="0" xfId="0" applyNumberFormat="1" applyFont="1"/>
    <xf numFmtId="0" fontId="9" fillId="0" borderId="0" xfId="0" applyFont="1" applyAlignment="1">
      <alignment wrapText="1"/>
    </xf>
    <xf numFmtId="9" fontId="12" fillId="0" borderId="23" xfId="5" applyFont="1" applyFill="1" applyBorder="1" applyAlignment="1">
      <alignment horizontal="center" vertical="center"/>
    </xf>
    <xf numFmtId="167" fontId="8" fillId="0" borderId="0" xfId="4" applyFont="1" applyFill="1"/>
    <xf numFmtId="167" fontId="1" fillId="0" borderId="0" xfId="4" applyFont="1" applyFill="1"/>
    <xf numFmtId="167" fontId="6" fillId="0" borderId="0" xfId="4" applyFont="1" applyFill="1"/>
    <xf numFmtId="167" fontId="8" fillId="0" borderId="0" xfId="4" applyFont="1" applyFill="1" applyAlignment="1">
      <alignment vertical="center"/>
    </xf>
    <xf numFmtId="0" fontId="0" fillId="0" borderId="45" xfId="0" applyBorder="1"/>
    <xf numFmtId="0" fontId="0" fillId="0" borderId="46" xfId="0" applyBorder="1"/>
    <xf numFmtId="0" fontId="0" fillId="0" borderId="53" xfId="0" applyBorder="1"/>
    <xf numFmtId="0" fontId="0" fillId="0" borderId="37" xfId="0" applyBorder="1"/>
    <xf numFmtId="0" fontId="0" fillId="0" borderId="31" xfId="0" applyBorder="1"/>
    <xf numFmtId="0" fontId="9" fillId="0" borderId="0" xfId="0" applyFont="1"/>
    <xf numFmtId="0" fontId="9" fillId="0" borderId="31" xfId="0" applyFont="1" applyBorder="1"/>
    <xf numFmtId="0" fontId="9" fillId="0" borderId="37" xfId="0" applyFont="1" applyBorder="1"/>
    <xf numFmtId="0" fontId="0" fillId="0" borderId="5" xfId="0" applyBorder="1"/>
    <xf numFmtId="0" fontId="0" fillId="0" borderId="54" xfId="0" applyBorder="1"/>
    <xf numFmtId="0" fontId="0" fillId="0" borderId="34" xfId="0" applyBorder="1"/>
    <xf numFmtId="0" fontId="0" fillId="0" borderId="49" xfId="0" applyBorder="1"/>
    <xf numFmtId="0" fontId="0" fillId="0" borderId="56" xfId="0" applyBorder="1"/>
    <xf numFmtId="0" fontId="0" fillId="0" borderId="6" xfId="0" applyBorder="1"/>
    <xf numFmtId="0" fontId="0" fillId="0" borderId="57" xfId="0" applyBorder="1"/>
    <xf numFmtId="0" fontId="0" fillId="0" borderId="58" xfId="0" applyBorder="1"/>
    <xf numFmtId="0" fontId="0" fillId="0" borderId="32" xfId="0" applyBorder="1"/>
    <xf numFmtId="0" fontId="0" fillId="0" borderId="59" xfId="0" applyBorder="1"/>
    <xf numFmtId="0" fontId="0" fillId="0" borderId="43" xfId="0" applyBorder="1"/>
    <xf numFmtId="0" fontId="0" fillId="0" borderId="51" xfId="0" applyBorder="1"/>
    <xf numFmtId="169" fontId="0" fillId="0" borderId="43" xfId="4" applyNumberFormat="1" applyFont="1" applyBorder="1"/>
    <xf numFmtId="169" fontId="0" fillId="0" borderId="31" xfId="1" applyNumberFormat="1" applyFont="1" applyBorder="1"/>
    <xf numFmtId="0" fontId="0" fillId="0" borderId="60" xfId="0" applyBorder="1"/>
    <xf numFmtId="0" fontId="0" fillId="0" borderId="61" xfId="0" applyBorder="1"/>
    <xf numFmtId="169" fontId="0" fillId="0" borderId="61" xfId="4" applyNumberFormat="1" applyFont="1" applyBorder="1"/>
    <xf numFmtId="0" fontId="0" fillId="0" borderId="52" xfId="0" applyBorder="1"/>
    <xf numFmtId="169" fontId="0" fillId="0" borderId="52" xfId="4" applyNumberFormat="1" applyFont="1" applyBorder="1"/>
    <xf numFmtId="169" fontId="0" fillId="0" borderId="62" xfId="1" applyNumberFormat="1" applyFont="1" applyBorder="1"/>
    <xf numFmtId="0" fontId="0" fillId="0" borderId="63" xfId="0" applyBorder="1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36" xfId="0" applyBorder="1"/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9" fontId="0" fillId="0" borderId="61" xfId="0" applyNumberFormat="1" applyBorder="1" applyAlignment="1">
      <alignment horizontal="center"/>
    </xf>
    <xf numFmtId="169" fontId="0" fillId="0" borderId="61" xfId="1" applyNumberFormat="1" applyFont="1" applyBorder="1"/>
    <xf numFmtId="169" fontId="0" fillId="0" borderId="31" xfId="4" applyNumberFormat="1" applyFont="1" applyBorder="1"/>
    <xf numFmtId="164" fontId="0" fillId="0" borderId="0" xfId="1" applyFont="1"/>
    <xf numFmtId="169" fontId="9" fillId="0" borderId="36" xfId="1" applyNumberFormat="1" applyFont="1" applyBorder="1" applyAlignment="1"/>
    <xf numFmtId="169" fontId="0" fillId="0" borderId="40" xfId="4" applyNumberFormat="1" applyFont="1" applyBorder="1"/>
    <xf numFmtId="0" fontId="0" fillId="0" borderId="4" xfId="0" applyBorder="1"/>
    <xf numFmtId="0" fontId="0" fillId="0" borderId="64" xfId="0" applyBorder="1"/>
    <xf numFmtId="169" fontId="9" fillId="0" borderId="36" xfId="0" applyNumberFormat="1" applyFont="1" applyBorder="1"/>
    <xf numFmtId="0" fontId="0" fillId="0" borderId="1" xfId="0" applyBorder="1" applyAlignment="1">
      <alignment horizontal="center"/>
    </xf>
    <xf numFmtId="0" fontId="0" fillId="0" borderId="36" xfId="0" applyBorder="1" applyAlignment="1">
      <alignment horizontal="center"/>
    </xf>
    <xf numFmtId="169" fontId="0" fillId="0" borderId="61" xfId="1" applyNumberFormat="1" applyFont="1" applyBorder="1" applyAlignment="1">
      <alignment horizontal="center"/>
    </xf>
    <xf numFmtId="0" fontId="0" fillId="0" borderId="64" xfId="0" applyBorder="1" applyAlignment="1">
      <alignment horizontal="center"/>
    </xf>
    <xf numFmtId="169" fontId="0" fillId="0" borderId="36" xfId="0" applyNumberFormat="1" applyBorder="1"/>
    <xf numFmtId="0" fontId="0" fillId="0" borderId="37" xfId="0" applyBorder="1" applyAlignment="1">
      <alignment horizontal="center"/>
    </xf>
    <xf numFmtId="0" fontId="0" fillId="0" borderId="0" xfId="0" applyAlignment="1">
      <alignment horizontal="center"/>
    </xf>
    <xf numFmtId="0" fontId="9" fillId="0" borderId="51" xfId="0" applyFont="1" applyBorder="1"/>
    <xf numFmtId="0" fontId="9" fillId="0" borderId="41" xfId="0" applyFont="1" applyBorder="1"/>
    <xf numFmtId="0" fontId="0" fillId="0" borderId="40" xfId="0" applyBorder="1" applyAlignment="1">
      <alignment horizontal="center"/>
    </xf>
    <xf numFmtId="0" fontId="9" fillId="0" borderId="5" xfId="0" applyFont="1" applyBorder="1"/>
    <xf numFmtId="169" fontId="0" fillId="0" borderId="31" xfId="0" applyNumberFormat="1" applyBorder="1"/>
    <xf numFmtId="0" fontId="9" fillId="0" borderId="4" xfId="0" applyFont="1" applyBorder="1" applyAlignment="1">
      <alignment horizontal="center"/>
    </xf>
    <xf numFmtId="164" fontId="0" fillId="0" borderId="0" xfId="1" applyFont="1" applyBorder="1" applyAlignment="1"/>
    <xf numFmtId="169" fontId="0" fillId="0" borderId="31" xfId="1" applyNumberFormat="1" applyFont="1" applyBorder="1" applyAlignment="1"/>
    <xf numFmtId="0" fontId="9" fillId="0" borderId="66" xfId="0" applyFont="1" applyBorder="1"/>
    <xf numFmtId="0" fontId="9" fillId="0" borderId="67" xfId="0" applyFont="1" applyBorder="1"/>
    <xf numFmtId="0" fontId="0" fillId="0" borderId="67" xfId="0" applyBorder="1"/>
    <xf numFmtId="0" fontId="0" fillId="0" borderId="42" xfId="0" applyBorder="1"/>
    <xf numFmtId="164" fontId="5" fillId="0" borderId="51" xfId="1" applyFont="1" applyFill="1" applyBorder="1" applyAlignment="1"/>
    <xf numFmtId="164" fontId="5" fillId="0" borderId="5" xfId="1" applyFont="1" applyFill="1" applyBorder="1" applyAlignment="1"/>
    <xf numFmtId="0" fontId="0" fillId="0" borderId="43" xfId="0" applyBorder="1" applyAlignment="1">
      <alignment horizontal="center"/>
    </xf>
    <xf numFmtId="164" fontId="5" fillId="0" borderId="61" xfId="1" applyFont="1" applyFill="1" applyBorder="1" applyAlignment="1"/>
    <xf numFmtId="169" fontId="9" fillId="0" borderId="65" xfId="0" applyNumberFormat="1" applyFont="1" applyBorder="1"/>
    <xf numFmtId="0" fontId="0" fillId="0" borderId="48" xfId="0" applyBorder="1"/>
    <xf numFmtId="0" fontId="0" fillId="0" borderId="5" xfId="0" applyBorder="1" applyAlignment="1">
      <alignment horizontal="center"/>
    </xf>
    <xf numFmtId="9" fontId="0" fillId="0" borderId="5" xfId="0" applyNumberFormat="1" applyBorder="1" applyAlignment="1">
      <alignment horizontal="center"/>
    </xf>
    <xf numFmtId="9" fontId="0" fillId="0" borderId="49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0" xfId="0" applyBorder="1"/>
    <xf numFmtId="9" fontId="0" fillId="0" borderId="51" xfId="0" applyNumberFormat="1" applyBorder="1" applyAlignment="1">
      <alignment horizontal="center"/>
    </xf>
    <xf numFmtId="164" fontId="0" fillId="0" borderId="0" xfId="1" applyFont="1" applyBorder="1"/>
    <xf numFmtId="0" fontId="0" fillId="0" borderId="6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32" xfId="0" applyBorder="1" applyAlignment="1">
      <alignment horizontal="center"/>
    </xf>
    <xf numFmtId="169" fontId="2" fillId="0" borderId="36" xfId="1" applyNumberFormat="1" applyFont="1" applyBorder="1" applyAlignment="1"/>
    <xf numFmtId="0" fontId="0" fillId="0" borderId="44" xfId="0" applyBorder="1"/>
    <xf numFmtId="9" fontId="0" fillId="0" borderId="52" xfId="0" applyNumberFormat="1" applyBorder="1" applyAlignment="1">
      <alignment horizontal="center"/>
    </xf>
    <xf numFmtId="0" fontId="21" fillId="0" borderId="0" xfId="0" applyFont="1" applyAlignment="1">
      <alignment vertical="center"/>
    </xf>
    <xf numFmtId="171" fontId="22" fillId="0" borderId="0" xfId="4" applyNumberFormat="1" applyFont="1" applyFill="1" applyBorder="1" applyAlignment="1">
      <alignment vertical="center"/>
    </xf>
    <xf numFmtId="0" fontId="23" fillId="0" borderId="43" xfId="0" applyFont="1" applyBorder="1" applyAlignment="1">
      <alignment horizontal="center"/>
    </xf>
    <xf numFmtId="0" fontId="23" fillId="0" borderId="61" xfId="0" applyFont="1" applyBorder="1" applyAlignment="1">
      <alignment horizontal="center"/>
    </xf>
    <xf numFmtId="169" fontId="23" fillId="0" borderId="61" xfId="1" applyNumberFormat="1" applyFont="1" applyBorder="1"/>
    <xf numFmtId="0" fontId="0" fillId="0" borderId="50" xfId="0" applyBorder="1" applyAlignment="1">
      <alignment horizontal="center"/>
    </xf>
    <xf numFmtId="0" fontId="9" fillId="0" borderId="50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0" fillId="0" borderId="51" xfId="0" applyBorder="1" applyAlignment="1">
      <alignment horizontal="center"/>
    </xf>
    <xf numFmtId="169" fontId="25" fillId="0" borderId="61" xfId="1" applyNumberFormat="1" applyFont="1" applyBorder="1"/>
    <xf numFmtId="169" fontId="0" fillId="0" borderId="68" xfId="4" applyNumberFormat="1" applyFont="1" applyBorder="1"/>
    <xf numFmtId="169" fontId="0" fillId="0" borderId="62" xfId="4" applyNumberFormat="1" applyFont="1" applyBorder="1"/>
    <xf numFmtId="0" fontId="0" fillId="6" borderId="0" xfId="0" applyFill="1"/>
    <xf numFmtId="172" fontId="12" fillId="0" borderId="0" xfId="0" applyNumberFormat="1" applyFont="1" applyAlignment="1">
      <alignment vertical="center"/>
    </xf>
    <xf numFmtId="1" fontId="0" fillId="0" borderId="43" xfId="0" applyNumberFormat="1" applyBorder="1" applyAlignment="1">
      <alignment horizontal="center"/>
    </xf>
    <xf numFmtId="169" fontId="25" fillId="0" borderId="5" xfId="1" applyNumberFormat="1" applyFont="1" applyBorder="1"/>
    <xf numFmtId="1" fontId="0" fillId="0" borderId="61" xfId="0" applyNumberFormat="1" applyBorder="1" applyAlignment="1">
      <alignment horizontal="center"/>
    </xf>
    <xf numFmtId="169" fontId="0" fillId="0" borderId="5" xfId="1" applyNumberFormat="1" applyFont="1" applyBorder="1"/>
    <xf numFmtId="164" fontId="0" fillId="0" borderId="5" xfId="5" applyNumberFormat="1" applyFont="1" applyBorder="1"/>
    <xf numFmtId="1" fontId="0" fillId="0" borderId="51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64" fontId="0" fillId="6" borderId="0" xfId="1" applyFont="1" applyFill="1"/>
    <xf numFmtId="0" fontId="9" fillId="6" borderId="0" xfId="0" applyFont="1" applyFill="1"/>
    <xf numFmtId="164" fontId="11" fillId="0" borderId="23" xfId="1" applyFont="1" applyFill="1" applyBorder="1" applyAlignment="1">
      <alignment vertical="center"/>
    </xf>
    <xf numFmtId="0" fontId="5" fillId="0" borderId="38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 wrapText="1"/>
    </xf>
    <xf numFmtId="0" fontId="11" fillId="5" borderId="24" xfId="0" applyFont="1" applyFill="1" applyBorder="1" applyAlignment="1">
      <alignment horizontal="center" vertical="center"/>
    </xf>
    <xf numFmtId="0" fontId="5" fillId="0" borderId="38" xfId="0" applyFont="1" applyBorder="1" applyAlignment="1">
      <alignment horizontal="justify" vertical="center" wrapText="1"/>
    </xf>
    <xf numFmtId="3" fontId="5" fillId="0" borderId="38" xfId="0" applyNumberFormat="1" applyFont="1" applyBorder="1" applyAlignment="1">
      <alignment horizontal="center" vertical="center" wrapText="1"/>
    </xf>
    <xf numFmtId="164" fontId="5" fillId="0" borderId="38" xfId="1" applyFont="1" applyFill="1" applyBorder="1" applyAlignment="1">
      <alignment horizontal="center" vertical="center"/>
    </xf>
    <xf numFmtId="164" fontId="12" fillId="0" borderId="38" xfId="1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justify" vertical="center" wrapText="1"/>
    </xf>
    <xf numFmtId="0" fontId="5" fillId="5" borderId="24" xfId="0" applyFont="1" applyFill="1" applyBorder="1" applyAlignment="1">
      <alignment horizontal="center" vertical="center" wrapText="1"/>
    </xf>
    <xf numFmtId="164" fontId="5" fillId="5" borderId="24" xfId="1" applyFont="1" applyFill="1" applyBorder="1" applyAlignment="1">
      <alignment horizontal="center" vertical="center"/>
    </xf>
    <xf numFmtId="164" fontId="12" fillId="5" borderId="24" xfId="1" applyFont="1" applyFill="1" applyBorder="1" applyAlignment="1">
      <alignment horizontal="center" vertical="center"/>
    </xf>
    <xf numFmtId="0" fontId="0" fillId="6" borderId="61" xfId="0" applyFill="1" applyBorder="1" applyAlignment="1">
      <alignment horizontal="center"/>
    </xf>
    <xf numFmtId="0" fontId="0" fillId="8" borderId="61" xfId="0" applyFill="1" applyBorder="1" applyAlignment="1">
      <alignment horizontal="center"/>
    </xf>
    <xf numFmtId="169" fontId="9" fillId="8" borderId="36" xfId="0" applyNumberFormat="1" applyFont="1" applyFill="1" applyBorder="1"/>
    <xf numFmtId="0" fontId="0" fillId="6" borderId="0" xfId="0" applyFill="1" applyAlignment="1">
      <alignment horizontal="center"/>
    </xf>
    <xf numFmtId="2" fontId="25" fillId="0" borderId="43" xfId="0" applyNumberFormat="1" applyFont="1" applyBorder="1" applyAlignment="1">
      <alignment horizontal="center" vertical="center" wrapText="1"/>
    </xf>
    <xf numFmtId="2" fontId="25" fillId="0" borderId="61" xfId="0" applyNumberFormat="1" applyFont="1" applyBorder="1" applyAlignment="1">
      <alignment horizontal="center" vertical="center" wrapText="1"/>
    </xf>
    <xf numFmtId="1" fontId="0" fillId="8" borderId="43" xfId="0" applyNumberFormat="1" applyFill="1" applyBorder="1" applyAlignment="1">
      <alignment horizontal="center"/>
    </xf>
    <xf numFmtId="164" fontId="25" fillId="0" borderId="43" xfId="0" applyNumberFormat="1" applyFont="1" applyBorder="1" applyAlignment="1">
      <alignment horizontal="center" vertical="center" wrapText="1"/>
    </xf>
    <xf numFmtId="164" fontId="25" fillId="0" borderId="61" xfId="0" applyNumberFormat="1" applyFont="1" applyBorder="1" applyAlignment="1">
      <alignment horizontal="center" vertical="center" wrapText="1"/>
    </xf>
    <xf numFmtId="0" fontId="0" fillId="6" borderId="60" xfId="0" applyFill="1" applyBorder="1" applyAlignment="1">
      <alignment horizontal="center"/>
    </xf>
    <xf numFmtId="1" fontId="0" fillId="6" borderId="61" xfId="0" applyNumberFormat="1" applyFill="1" applyBorder="1" applyAlignment="1">
      <alignment horizontal="center"/>
    </xf>
    <xf numFmtId="164" fontId="25" fillId="6" borderId="43" xfId="0" applyNumberFormat="1" applyFont="1" applyFill="1" applyBorder="1" applyAlignment="1">
      <alignment horizontal="center" vertical="center" wrapText="1"/>
    </xf>
    <xf numFmtId="169" fontId="0" fillId="6" borderId="31" xfId="4" applyNumberFormat="1" applyFont="1" applyFill="1" applyBorder="1"/>
    <xf numFmtId="164" fontId="25" fillId="6" borderId="61" xfId="0" applyNumberFormat="1" applyFont="1" applyFill="1" applyBorder="1" applyAlignment="1">
      <alignment horizontal="center" vertical="center" wrapText="1"/>
    </xf>
    <xf numFmtId="2" fontId="25" fillId="6" borderId="61" xfId="0" applyNumberFormat="1" applyFont="1" applyFill="1" applyBorder="1" applyAlignment="1">
      <alignment horizontal="center" vertical="center" wrapText="1"/>
    </xf>
    <xf numFmtId="169" fontId="0" fillId="6" borderId="5" xfId="1" applyNumberFormat="1" applyFont="1" applyFill="1" applyBorder="1"/>
    <xf numFmtId="169" fontId="0" fillId="6" borderId="68" xfId="4" applyNumberFormat="1" applyFont="1" applyFill="1" applyBorder="1"/>
    <xf numFmtId="169" fontId="0" fillId="6" borderId="61" xfId="1" applyNumberFormat="1" applyFont="1" applyFill="1" applyBorder="1" applyAlignment="1">
      <alignment horizontal="center"/>
    </xf>
    <xf numFmtId="0" fontId="0" fillId="6" borderId="64" xfId="0" applyFill="1" applyBorder="1" applyAlignment="1">
      <alignment horizontal="center"/>
    </xf>
    <xf numFmtId="169" fontId="0" fillId="6" borderId="36" xfId="0" applyNumberFormat="1" applyFill="1" applyBorder="1"/>
    <xf numFmtId="0" fontId="0" fillId="6" borderId="37" xfId="0" applyFill="1" applyBorder="1" applyAlignment="1">
      <alignment horizontal="center"/>
    </xf>
    <xf numFmtId="0" fontId="9" fillId="6" borderId="51" xfId="0" applyFont="1" applyFill="1" applyBorder="1"/>
    <xf numFmtId="0" fontId="9" fillId="6" borderId="41" xfId="0" applyFont="1" applyFill="1" applyBorder="1"/>
    <xf numFmtId="0" fontId="0" fillId="6" borderId="40" xfId="0" applyFill="1" applyBorder="1" applyAlignment="1">
      <alignment horizontal="center"/>
    </xf>
    <xf numFmtId="0" fontId="9" fillId="6" borderId="5" xfId="0" applyFont="1" applyFill="1" applyBorder="1"/>
    <xf numFmtId="169" fontId="0" fillId="6" borderId="31" xfId="0" applyNumberFormat="1" applyFill="1" applyBorder="1"/>
    <xf numFmtId="0" fontId="0" fillId="6" borderId="5" xfId="0" applyFill="1" applyBorder="1"/>
    <xf numFmtId="0" fontId="9" fillId="6" borderId="4" xfId="0" applyFont="1" applyFill="1" applyBorder="1" applyAlignment="1">
      <alignment horizontal="center"/>
    </xf>
    <xf numFmtId="164" fontId="0" fillId="6" borderId="0" xfId="1" applyFont="1" applyFill="1" applyBorder="1" applyAlignment="1"/>
    <xf numFmtId="169" fontId="0" fillId="6" borderId="31" xfId="1" applyNumberFormat="1" applyFont="1" applyFill="1" applyBorder="1" applyAlignment="1"/>
    <xf numFmtId="169" fontId="9" fillId="6" borderId="65" xfId="0" applyNumberFormat="1" applyFont="1" applyFill="1" applyBorder="1"/>
    <xf numFmtId="169" fontId="2" fillId="6" borderId="36" xfId="1" applyNumberFormat="1" applyFont="1" applyFill="1" applyBorder="1" applyAlignment="1"/>
    <xf numFmtId="1" fontId="25" fillId="0" borderId="61" xfId="0" applyNumberFormat="1" applyFont="1" applyBorder="1" applyAlignment="1">
      <alignment horizontal="center"/>
    </xf>
    <xf numFmtId="169" fontId="25" fillId="0" borderId="31" xfId="4" applyNumberFormat="1" applyFont="1" applyBorder="1"/>
    <xf numFmtId="174" fontId="0" fillId="0" borderId="0" xfId="0" applyNumberFormat="1"/>
    <xf numFmtId="0" fontId="0" fillId="8" borderId="0" xfId="0" applyFill="1"/>
    <xf numFmtId="164" fontId="0" fillId="8" borderId="0" xfId="1" applyFont="1" applyFill="1"/>
    <xf numFmtId="0" fontId="9" fillId="8" borderId="0" xfId="0" applyFont="1" applyFill="1"/>
    <xf numFmtId="0" fontId="0" fillId="0" borderId="59" xfId="0" applyBorder="1" applyAlignment="1">
      <alignment horizontal="center"/>
    </xf>
    <xf numFmtId="164" fontId="25" fillId="0" borderId="5" xfId="0" applyNumberFormat="1" applyFont="1" applyBorder="1" applyAlignment="1">
      <alignment horizontal="center" vertical="center" wrapText="1"/>
    </xf>
    <xf numFmtId="0" fontId="25" fillId="0" borderId="61" xfId="0" applyFont="1" applyBorder="1" applyAlignment="1">
      <alignment horizontal="center" vertical="center" wrapText="1"/>
    </xf>
    <xf numFmtId="169" fontId="0" fillId="0" borderId="35" xfId="4" applyNumberFormat="1" applyFont="1" applyBorder="1"/>
    <xf numFmtId="164" fontId="5" fillId="0" borderId="52" xfId="1" applyFont="1" applyFill="1" applyBorder="1" applyAlignment="1"/>
    <xf numFmtId="0" fontId="0" fillId="0" borderId="52" xfId="0" applyBorder="1" applyAlignment="1">
      <alignment horizontal="center"/>
    </xf>
    <xf numFmtId="173" fontId="0" fillId="0" borderId="0" xfId="0" applyNumberFormat="1"/>
    <xf numFmtId="0" fontId="25" fillId="0" borderId="4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0" fillId="6" borderId="43" xfId="0" applyFill="1" applyBorder="1" applyAlignment="1">
      <alignment horizontal="center"/>
    </xf>
    <xf numFmtId="164" fontId="5" fillId="6" borderId="51" xfId="1" applyFont="1" applyFill="1" applyBorder="1" applyAlignment="1"/>
    <xf numFmtId="164" fontId="5" fillId="6" borderId="5" xfId="1" applyFont="1" applyFill="1" applyBorder="1" applyAlignment="1"/>
    <xf numFmtId="164" fontId="5" fillId="6" borderId="61" xfId="1" applyFont="1" applyFill="1" applyBorder="1" applyAlignment="1"/>
    <xf numFmtId="0" fontId="0" fillId="6" borderId="52" xfId="0" applyFill="1" applyBorder="1" applyAlignment="1">
      <alignment horizontal="center"/>
    </xf>
    <xf numFmtId="164" fontId="5" fillId="6" borderId="52" xfId="1" applyFont="1" applyFill="1" applyBorder="1" applyAlignment="1"/>
    <xf numFmtId="0" fontId="3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4" fillId="0" borderId="1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6" fillId="4" borderId="7" xfId="0" applyFont="1" applyFill="1" applyBorder="1" applyAlignment="1">
      <alignment horizontal="center" vertical="center" wrapText="1"/>
    </xf>
    <xf numFmtId="168" fontId="6" fillId="4" borderId="11" xfId="0" applyNumberFormat="1" applyFont="1" applyFill="1" applyBorder="1" applyAlignment="1">
      <alignment horizontal="center" vertical="center" wrapText="1"/>
    </xf>
    <xf numFmtId="164" fontId="6" fillId="0" borderId="13" xfId="1" applyFont="1" applyFill="1" applyBorder="1" applyAlignment="1">
      <alignment vertical="center"/>
    </xf>
    <xf numFmtId="164" fontId="6" fillId="0" borderId="13" xfId="1" applyFont="1" applyFill="1" applyBorder="1" applyAlignment="1">
      <alignment horizontal="center" vertical="center"/>
    </xf>
    <xf numFmtId="164" fontId="6" fillId="0" borderId="17" xfId="1" applyFont="1" applyFill="1" applyBorder="1" applyAlignment="1">
      <alignment vertical="center"/>
    </xf>
    <xf numFmtId="0" fontId="12" fillId="0" borderId="0" xfId="0" applyFont="1" applyAlignment="1">
      <alignment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4" borderId="28" xfId="0" quotePrefix="1" applyFont="1" applyFill="1" applyBorder="1" applyAlignment="1">
      <alignment horizontal="left" vertical="center" wrapText="1"/>
    </xf>
    <xf numFmtId="0" fontId="5" fillId="0" borderId="25" xfId="0" quotePrefix="1" applyFont="1" applyBorder="1" applyAlignment="1">
      <alignment horizontal="left" vertical="center" wrapText="1"/>
    </xf>
    <xf numFmtId="0" fontId="5" fillId="0" borderId="28" xfId="0" applyFont="1" applyBorder="1" applyAlignment="1">
      <alignment horizontal="center" vertical="center" wrapText="1"/>
    </xf>
    <xf numFmtId="9" fontId="4" fillId="0" borderId="25" xfId="5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167" fontId="4" fillId="0" borderId="28" xfId="4" applyFont="1" applyFill="1" applyBorder="1" applyAlignment="1">
      <alignment vertical="center"/>
    </xf>
    <xf numFmtId="0" fontId="6" fillId="4" borderId="23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justify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vertical="center" wrapText="1"/>
    </xf>
    <xf numFmtId="0" fontId="5" fillId="4" borderId="27" xfId="0" applyFont="1" applyFill="1" applyBorder="1" applyAlignment="1">
      <alignment horizontal="center" vertical="center" wrapText="1"/>
    </xf>
    <xf numFmtId="164" fontId="4" fillId="0" borderId="30" xfId="1" applyFont="1" applyFill="1" applyBorder="1" applyAlignment="1">
      <alignment horizontal="center" vertical="center"/>
    </xf>
    <xf numFmtId="0" fontId="4" fillId="0" borderId="44" xfId="0" applyFont="1" applyBorder="1" applyAlignment="1">
      <alignment vertical="center"/>
    </xf>
    <xf numFmtId="0" fontId="5" fillId="0" borderId="1" xfId="0" applyFont="1" applyBorder="1"/>
    <xf numFmtId="167" fontId="4" fillId="0" borderId="23" xfId="4" applyFont="1" applyFill="1" applyBorder="1" applyAlignment="1">
      <alignment vertical="center"/>
    </xf>
    <xf numFmtId="9" fontId="5" fillId="0" borderId="25" xfId="0" applyNumberFormat="1" applyFont="1" applyBorder="1" applyAlignment="1">
      <alignment horizontal="center" vertical="center" wrapText="1"/>
    </xf>
    <xf numFmtId="164" fontId="4" fillId="4" borderId="24" xfId="1" applyFont="1" applyFill="1" applyBorder="1" applyAlignment="1">
      <alignment horizontal="center" vertical="center"/>
    </xf>
    <xf numFmtId="169" fontId="31" fillId="0" borderId="19" xfId="1" applyNumberFormat="1" applyFont="1" applyFill="1" applyBorder="1" applyAlignment="1">
      <alignment horizontal="right" vertical="center"/>
    </xf>
    <xf numFmtId="169" fontId="32" fillId="0" borderId="18" xfId="1" applyNumberFormat="1" applyFont="1" applyFill="1" applyBorder="1" applyAlignment="1">
      <alignment horizontal="right" vertical="center"/>
    </xf>
    <xf numFmtId="169" fontId="31" fillId="0" borderId="22" xfId="1" applyNumberFormat="1" applyFont="1" applyFill="1" applyBorder="1" applyAlignment="1">
      <alignment horizontal="right" vertical="center"/>
    </xf>
    <xf numFmtId="0" fontId="34" fillId="0" borderId="0" xfId="0" applyFont="1"/>
    <xf numFmtId="0" fontId="28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5" fillId="0" borderId="12" xfId="0" quotePrefix="1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6" fillId="0" borderId="5" xfId="0" applyFont="1" applyBorder="1"/>
    <xf numFmtId="0" fontId="4" fillId="4" borderId="28" xfId="0" applyFont="1" applyFill="1" applyBorder="1" applyAlignment="1">
      <alignment vertical="center" wrapText="1"/>
    </xf>
    <xf numFmtId="167" fontId="4" fillId="0" borderId="24" xfId="4" applyFont="1" applyFill="1" applyBorder="1" applyAlignment="1">
      <alignment vertical="center"/>
    </xf>
    <xf numFmtId="164" fontId="4" fillId="0" borderId="24" xfId="1" applyFont="1" applyFill="1" applyBorder="1" applyAlignment="1">
      <alignment vertical="center"/>
    </xf>
    <xf numFmtId="167" fontId="4" fillId="0" borderId="25" xfId="4" applyFont="1" applyFill="1" applyBorder="1" applyAlignment="1">
      <alignment vertical="center"/>
    </xf>
    <xf numFmtId="9" fontId="4" fillId="0" borderId="25" xfId="1" applyNumberFormat="1" applyFont="1" applyFill="1" applyBorder="1" applyAlignment="1">
      <alignment horizontal="center" vertical="center"/>
    </xf>
    <xf numFmtId="167" fontId="1" fillId="0" borderId="0" xfId="4" applyFont="1" applyFill="1" applyAlignment="1">
      <alignment vertical="center"/>
    </xf>
    <xf numFmtId="175" fontId="1" fillId="0" borderId="25" xfId="4" applyNumberFormat="1" applyFont="1" applyFill="1" applyBorder="1" applyAlignment="1">
      <alignment vertical="center"/>
    </xf>
    <xf numFmtId="164" fontId="4" fillId="0" borderId="27" xfId="1" applyFont="1" applyFill="1" applyBorder="1" applyAlignment="1">
      <alignment horizontal="center" vertical="center"/>
    </xf>
    <xf numFmtId="0" fontId="15" fillId="0" borderId="27" xfId="3" applyFont="1" applyBorder="1" applyAlignment="1">
      <alignment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0" xfId="0" quotePrefix="1" applyFont="1" applyBorder="1" applyAlignment="1">
      <alignment horizontal="left" vertical="center" wrapText="1"/>
    </xf>
    <xf numFmtId="164" fontId="3" fillId="0" borderId="30" xfId="1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167" fontId="4" fillId="0" borderId="24" xfId="4" applyFont="1" applyFill="1" applyBorder="1" applyAlignment="1">
      <alignment horizontal="center" vertical="center"/>
    </xf>
    <xf numFmtId="164" fontId="4" fillId="0" borderId="24" xfId="1" applyFont="1" applyFill="1" applyBorder="1" applyAlignment="1">
      <alignment horizontal="center" vertical="center"/>
    </xf>
    <xf numFmtId="9" fontId="4" fillId="0" borderId="27" xfId="5" applyFont="1" applyFill="1" applyBorder="1" applyAlignment="1">
      <alignment horizontal="center" vertical="center"/>
    </xf>
    <xf numFmtId="0" fontId="11" fillId="0" borderId="0" xfId="0" applyFont="1"/>
    <xf numFmtId="0" fontId="5" fillId="4" borderId="29" xfId="0" applyFont="1" applyFill="1" applyBorder="1" applyAlignment="1">
      <alignment horizontal="center" vertical="center" wrapText="1"/>
    </xf>
    <xf numFmtId="164" fontId="4" fillId="4" borderId="29" xfId="1" applyFont="1" applyFill="1" applyBorder="1" applyAlignment="1">
      <alignment vertical="center"/>
    </xf>
    <xf numFmtId="0" fontId="6" fillId="9" borderId="24" xfId="0" applyFont="1" applyFill="1" applyBorder="1" applyAlignment="1">
      <alignment horizontal="justify" vertical="center" wrapText="1"/>
    </xf>
    <xf numFmtId="0" fontId="5" fillId="4" borderId="24" xfId="0" applyFont="1" applyFill="1" applyBorder="1" applyAlignment="1">
      <alignment horizontal="center" vertical="center" wrapText="1"/>
    </xf>
    <xf numFmtId="164" fontId="4" fillId="4" borderId="24" xfId="1" applyFont="1" applyFill="1" applyBorder="1" applyAlignment="1">
      <alignment vertical="center"/>
    </xf>
    <xf numFmtId="0" fontId="6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justify" vertical="center" wrapText="1"/>
    </xf>
    <xf numFmtId="164" fontId="35" fillId="0" borderId="23" xfId="1" applyFont="1" applyFill="1" applyBorder="1" applyAlignment="1">
      <alignment vertical="center"/>
    </xf>
    <xf numFmtId="0" fontId="6" fillId="6" borderId="29" xfId="0" applyFont="1" applyFill="1" applyBorder="1" applyAlignment="1">
      <alignment horizontal="center" vertical="center" wrapText="1"/>
    </xf>
    <xf numFmtId="0" fontId="6" fillId="6" borderId="29" xfId="0" applyFont="1" applyFill="1" applyBorder="1" applyAlignment="1">
      <alignment horizontal="justify" vertical="center" wrapText="1"/>
    </xf>
    <xf numFmtId="0" fontId="5" fillId="6" borderId="29" xfId="0" applyFont="1" applyFill="1" applyBorder="1" applyAlignment="1">
      <alignment horizontal="center" vertical="center" wrapText="1"/>
    </xf>
    <xf numFmtId="164" fontId="4" fillId="6" borderId="29" xfId="1" applyFont="1" applyFill="1" applyBorder="1" applyAlignment="1">
      <alignment vertical="center"/>
    </xf>
    <xf numFmtId="2" fontId="6" fillId="4" borderId="24" xfId="0" applyNumberFormat="1" applyFont="1" applyFill="1" applyBorder="1" applyAlignment="1">
      <alignment horizontal="center" vertical="center" wrapText="1"/>
    </xf>
    <xf numFmtId="0" fontId="5" fillId="0" borderId="43" xfId="0" applyFont="1" applyBorder="1"/>
    <xf numFmtId="0" fontId="6" fillId="0" borderId="1" xfId="0" applyFont="1" applyBorder="1" applyAlignment="1">
      <alignment horizontal="center"/>
    </xf>
    <xf numFmtId="164" fontId="4" fillId="0" borderId="28" xfId="1" applyFont="1" applyFill="1" applyBorder="1" applyAlignment="1">
      <alignment horizontal="center" vertical="center"/>
    </xf>
    <xf numFmtId="0" fontId="29" fillId="4" borderId="77" xfId="0" applyFont="1" applyFill="1" applyBorder="1" applyAlignment="1">
      <alignment vertical="center" wrapText="1"/>
    </xf>
    <xf numFmtId="0" fontId="5" fillId="4" borderId="23" xfId="0" applyFont="1" applyFill="1" applyBorder="1" applyAlignment="1">
      <alignment horizontal="center" vertical="center" wrapText="1"/>
    </xf>
    <xf numFmtId="164" fontId="4" fillId="4" borderId="23" xfId="1" applyFont="1" applyFill="1" applyBorder="1" applyAlignment="1">
      <alignment horizontal="center" vertical="center"/>
    </xf>
    <xf numFmtId="0" fontId="5" fillId="0" borderId="28" xfId="0" quotePrefix="1" applyFont="1" applyBorder="1" applyAlignment="1">
      <alignment horizontal="left" vertical="center" wrapText="1"/>
    </xf>
    <xf numFmtId="0" fontId="6" fillId="4" borderId="23" xfId="0" quotePrefix="1" applyFont="1" applyFill="1" applyBorder="1" applyAlignment="1">
      <alignment horizontal="left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6" fillId="0" borderId="52" xfId="0" applyFont="1" applyBorder="1" applyAlignment="1">
      <alignment horizontal="center"/>
    </xf>
    <xf numFmtId="164" fontId="4" fillId="0" borderId="28" xfId="1" applyFont="1" applyFill="1" applyBorder="1" applyAlignment="1">
      <alignment vertical="center"/>
    </xf>
    <xf numFmtId="164" fontId="4" fillId="4" borderId="23" xfId="1" applyFont="1" applyFill="1" applyBorder="1" applyAlignment="1">
      <alignment vertical="center"/>
    </xf>
    <xf numFmtId="0" fontId="3" fillId="4" borderId="24" xfId="0" applyFont="1" applyFill="1" applyBorder="1" applyAlignment="1">
      <alignment vertical="center" wrapText="1"/>
    </xf>
    <xf numFmtId="0" fontId="5" fillId="0" borderId="41" xfId="0" applyFont="1" applyBorder="1"/>
    <xf numFmtId="0" fontId="28" fillId="0" borderId="0" xfId="0" applyFont="1" applyAlignment="1">
      <alignment vertical="top" wrapText="1"/>
    </xf>
    <xf numFmtId="0" fontId="11" fillId="0" borderId="0" xfId="0" applyFont="1" applyAlignment="1">
      <alignment vertical="center" wrapText="1"/>
    </xf>
    <xf numFmtId="0" fontId="6" fillId="4" borderId="24" xfId="0" applyFont="1" applyFill="1" applyBorder="1" applyAlignment="1">
      <alignment horizontal="justify" vertical="center" wrapText="1"/>
    </xf>
    <xf numFmtId="164" fontId="36" fillId="0" borderId="23" xfId="1" applyFont="1" applyFill="1" applyBorder="1" applyAlignment="1">
      <alignment horizontal="left" vertical="center"/>
    </xf>
    <xf numFmtId="164" fontId="14" fillId="0" borderId="23" xfId="1" applyFont="1" applyFill="1" applyBorder="1" applyAlignment="1">
      <alignment horizontal="left"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74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6" fillId="0" borderId="75" xfId="0" applyFont="1" applyBorder="1" applyAlignment="1">
      <alignment horizontal="left" vertical="center"/>
    </xf>
    <xf numFmtId="0" fontId="6" fillId="0" borderId="47" xfId="0" applyFont="1" applyBorder="1" applyAlignment="1">
      <alignment horizontal="left" vertical="center"/>
    </xf>
    <xf numFmtId="0" fontId="6" fillId="0" borderId="72" xfId="0" applyFont="1" applyBorder="1" applyAlignment="1">
      <alignment horizontal="left" vertical="center"/>
    </xf>
    <xf numFmtId="0" fontId="5" fillId="0" borderId="7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49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78" xfId="0" applyFont="1" applyBorder="1" applyAlignment="1">
      <alignment horizontal="center" vertical="center"/>
    </xf>
    <xf numFmtId="0" fontId="9" fillId="0" borderId="37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9" fillId="0" borderId="67" xfId="0" applyFont="1" applyBorder="1" applyAlignment="1">
      <alignment horizontal="center"/>
    </xf>
    <xf numFmtId="0" fontId="9" fillId="0" borderId="67" xfId="0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48" xfId="0" applyBorder="1"/>
    <xf numFmtId="0" fontId="0" fillId="0" borderId="34" xfId="0" applyBorder="1"/>
    <xf numFmtId="0" fontId="0" fillId="0" borderId="49" xfId="0" applyBorder="1"/>
    <xf numFmtId="0" fontId="9" fillId="7" borderId="33" xfId="0" applyFont="1" applyFill="1" applyBorder="1" applyAlignment="1">
      <alignment horizontal="center"/>
    </xf>
    <xf numFmtId="0" fontId="9" fillId="7" borderId="2" xfId="0" applyFont="1" applyFill="1" applyBorder="1" applyAlignment="1">
      <alignment horizontal="center"/>
    </xf>
    <xf numFmtId="0" fontId="9" fillId="7" borderId="36" xfId="0" applyFont="1" applyFill="1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4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51" xfId="0" applyBorder="1" applyAlignment="1">
      <alignment horizontal="left"/>
    </xf>
    <xf numFmtId="0" fontId="0" fillId="0" borderId="44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48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49" xfId="0" applyBorder="1" applyAlignment="1">
      <alignment horizontal="left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0" fillId="0" borderId="44" xfId="0" applyBorder="1"/>
    <xf numFmtId="0" fontId="0" fillId="0" borderId="41" xfId="0" applyBorder="1"/>
    <xf numFmtId="0" fontId="0" fillId="0" borderId="51" xfId="0" applyBorder="1"/>
    <xf numFmtId="0" fontId="9" fillId="0" borderId="50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0" fontId="18" fillId="0" borderId="68" xfId="0" applyFont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34" xfId="0" applyBorder="1" applyAlignment="1">
      <alignment horizontal="center"/>
    </xf>
    <xf numFmtId="0" fontId="9" fillId="0" borderId="3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36" xfId="0" applyFont="1" applyBorder="1" applyAlignment="1">
      <alignment horizontal="left"/>
    </xf>
    <xf numFmtId="0" fontId="9" fillId="7" borderId="55" xfId="0" applyFont="1" applyFill="1" applyBorder="1" applyAlignment="1">
      <alignment horizontal="center"/>
    </xf>
    <xf numFmtId="0" fontId="9" fillId="7" borderId="41" xfId="0" applyFont="1" applyFill="1" applyBorder="1" applyAlignment="1">
      <alignment horizontal="center"/>
    </xf>
    <xf numFmtId="0" fontId="9" fillId="7" borderId="40" xfId="0" applyFont="1" applyFill="1" applyBorder="1" applyAlignment="1">
      <alignment horizontal="center"/>
    </xf>
    <xf numFmtId="0" fontId="9" fillId="7" borderId="3" xfId="0" applyFont="1" applyFill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1" fontId="17" fillId="0" borderId="68" xfId="0" applyNumberFormat="1" applyFont="1" applyBorder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0" fillId="0" borderId="50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9" fillId="7" borderId="70" xfId="0" applyFont="1" applyFill="1" applyBorder="1" applyAlignment="1">
      <alignment horizontal="center"/>
    </xf>
    <xf numFmtId="0" fontId="9" fillId="7" borderId="71" xfId="0" applyFont="1" applyFill="1" applyBorder="1" applyAlignment="1">
      <alignment horizontal="center"/>
    </xf>
    <xf numFmtId="0" fontId="9" fillId="7" borderId="39" xfId="0" applyFont="1" applyFill="1" applyBorder="1" applyAlignment="1">
      <alignment horizontal="center"/>
    </xf>
    <xf numFmtId="0" fontId="0" fillId="0" borderId="6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7" xfId="0" applyBorder="1" applyAlignment="1">
      <alignment horizontal="center"/>
    </xf>
    <xf numFmtId="0" fontId="9" fillId="0" borderId="50" xfId="0" applyFont="1" applyBorder="1" applyAlignment="1">
      <alignment horizontal="center"/>
    </xf>
    <xf numFmtId="0" fontId="18" fillId="0" borderId="50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1" xfId="0" applyFont="1" applyBorder="1" applyAlignment="1">
      <alignment horizontal="left"/>
    </xf>
    <xf numFmtId="0" fontId="18" fillId="0" borderId="2" xfId="0" applyFont="1" applyBorder="1" applyAlignment="1">
      <alignment horizontal="center"/>
    </xf>
    <xf numFmtId="0" fontId="9" fillId="0" borderId="33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36" xfId="0" applyFont="1" applyBorder="1" applyAlignment="1">
      <alignment horizontal="left" wrapText="1"/>
    </xf>
    <xf numFmtId="0" fontId="16" fillId="0" borderId="4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5" xfId="0" applyFont="1" applyBorder="1" applyAlignment="1">
      <alignment horizontal="left"/>
    </xf>
    <xf numFmtId="0" fontId="25" fillId="0" borderId="4" xfId="0" applyFont="1" applyBorder="1" applyAlignment="1">
      <alignment horizontal="left"/>
    </xf>
    <xf numFmtId="0" fontId="25" fillId="0" borderId="0" xfId="0" applyFont="1" applyAlignment="1">
      <alignment horizontal="left"/>
    </xf>
    <xf numFmtId="0" fontId="25" fillId="0" borderId="5" xfId="0" applyFont="1" applyBorder="1" applyAlignment="1">
      <alignment horizontal="left"/>
    </xf>
    <xf numFmtId="0" fontId="0" fillId="6" borderId="4" xfId="0" applyFill="1" applyBorder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9" fillId="6" borderId="50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0" fontId="9" fillId="6" borderId="3" xfId="0" applyFont="1" applyFill="1" applyBorder="1" applyAlignment="1">
      <alignment horizontal="center"/>
    </xf>
    <xf numFmtId="0" fontId="0" fillId="6" borderId="44" xfId="0" applyFill="1" applyBorder="1" applyAlignment="1">
      <alignment horizontal="left"/>
    </xf>
    <xf numFmtId="0" fontId="0" fillId="6" borderId="41" xfId="0" applyFill="1" applyBorder="1" applyAlignment="1">
      <alignment horizontal="left"/>
    </xf>
    <xf numFmtId="0" fontId="0" fillId="6" borderId="51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0" xfId="0" applyFill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48" xfId="0" applyFill="1" applyBorder="1" applyAlignment="1">
      <alignment horizontal="left"/>
    </xf>
    <xf numFmtId="0" fontId="0" fillId="6" borderId="34" xfId="0" applyFill="1" applyBorder="1" applyAlignment="1">
      <alignment horizontal="left"/>
    </xf>
    <xf numFmtId="0" fontId="0" fillId="6" borderId="49" xfId="0" applyFill="1" applyBorder="1" applyAlignment="1">
      <alignment horizontal="left"/>
    </xf>
    <xf numFmtId="0" fontId="0" fillId="6" borderId="48" xfId="0" applyFill="1" applyBorder="1" applyAlignment="1">
      <alignment horizontal="center"/>
    </xf>
    <xf numFmtId="0" fontId="0" fillId="6" borderId="49" xfId="0" applyFill="1" applyBorder="1" applyAlignment="1">
      <alignment horizontal="center"/>
    </xf>
    <xf numFmtId="0" fontId="9" fillId="6" borderId="33" xfId="0" applyFont="1" applyFill="1" applyBorder="1" applyAlignment="1">
      <alignment horizontal="center"/>
    </xf>
    <xf numFmtId="0" fontId="9" fillId="6" borderId="37" xfId="0" applyFont="1" applyFill="1" applyBorder="1" applyAlignment="1">
      <alignment horizontal="left"/>
    </xf>
    <xf numFmtId="0" fontId="9" fillId="6" borderId="0" xfId="0" applyFont="1" applyFill="1" applyAlignment="1">
      <alignment horizontal="left"/>
    </xf>
    <xf numFmtId="0" fontId="9" fillId="6" borderId="4" xfId="0" applyFont="1" applyFill="1" applyBorder="1" applyAlignment="1">
      <alignment horizontal="left"/>
    </xf>
    <xf numFmtId="0" fontId="9" fillId="6" borderId="14" xfId="0" applyFont="1" applyFill="1" applyBorder="1" applyAlignment="1">
      <alignment horizontal="center"/>
    </xf>
    <xf numFmtId="0" fontId="9" fillId="6" borderId="15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15" fontId="18" fillId="0" borderId="1" xfId="0" applyNumberFormat="1" applyFont="1" applyBorder="1" applyAlignment="1">
      <alignment horizontal="center"/>
    </xf>
    <xf numFmtId="0" fontId="18" fillId="6" borderId="2" xfId="0" applyFont="1" applyFill="1" applyBorder="1" applyAlignment="1">
      <alignment horizontal="center"/>
    </xf>
    <xf numFmtId="0" fontId="18" fillId="6" borderId="36" xfId="0" applyFont="1" applyFill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5" xfId="0" applyFont="1" applyBorder="1" applyAlignment="1">
      <alignment horizontal="center"/>
    </xf>
    <xf numFmtId="14" fontId="17" fillId="0" borderId="1" xfId="0" applyNumberFormat="1" applyFont="1" applyBorder="1" applyAlignment="1">
      <alignment horizontal="center"/>
    </xf>
    <xf numFmtId="0" fontId="17" fillId="0" borderId="68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5" fillId="0" borderId="4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44" xfId="0" applyFont="1" applyBorder="1" applyAlignment="1">
      <alignment vertical="center"/>
    </xf>
    <xf numFmtId="0" fontId="25" fillId="0" borderId="41" xfId="0" applyFont="1" applyBorder="1" applyAlignment="1">
      <alignment vertical="center"/>
    </xf>
    <xf numFmtId="0" fontId="25" fillId="0" borderId="51" xfId="0" applyFont="1" applyBorder="1" applyAlignment="1">
      <alignment vertical="center"/>
    </xf>
    <xf numFmtId="0" fontId="18" fillId="6" borderId="1" xfId="0" applyFont="1" applyFill="1" applyBorder="1" applyAlignment="1">
      <alignment horizontal="center"/>
    </xf>
    <xf numFmtId="0" fontId="18" fillId="6" borderId="68" xfId="0" applyFont="1" applyFill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1" fontId="26" fillId="0" borderId="68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/>
    </xf>
    <xf numFmtId="0" fontId="26" fillId="0" borderId="68" xfId="0" applyFont="1" applyBorder="1" applyAlignment="1">
      <alignment horizontal="center"/>
    </xf>
    <xf numFmtId="15" fontId="26" fillId="0" borderId="1" xfId="0" applyNumberFormat="1" applyFont="1" applyBorder="1" applyAlignment="1">
      <alignment horizontal="center"/>
    </xf>
    <xf numFmtId="0" fontId="26" fillId="6" borderId="1" xfId="0" applyFont="1" applyFill="1" applyBorder="1" applyAlignment="1">
      <alignment horizontal="center"/>
    </xf>
    <xf numFmtId="0" fontId="26" fillId="6" borderId="68" xfId="0" applyFont="1" applyFill="1" applyBorder="1" applyAlignment="1">
      <alignment horizontal="center"/>
    </xf>
    <xf numFmtId="0" fontId="26" fillId="0" borderId="50" xfId="0" applyFont="1" applyBorder="1" applyAlignment="1">
      <alignment horizontal="center"/>
    </xf>
    <xf numFmtId="0" fontId="26" fillId="0" borderId="36" xfId="0" applyFont="1" applyBorder="1" applyAlignment="1">
      <alignment horizontal="center"/>
    </xf>
    <xf numFmtId="0" fontId="25" fillId="6" borderId="4" xfId="0" applyFont="1" applyFill="1" applyBorder="1" applyAlignment="1">
      <alignment vertical="center"/>
    </xf>
    <xf numFmtId="0" fontId="25" fillId="6" borderId="0" xfId="0" applyFont="1" applyFill="1" applyAlignment="1">
      <alignment vertical="center"/>
    </xf>
    <xf numFmtId="0" fontId="25" fillId="6" borderId="5" xfId="0" applyFont="1" applyFill="1" applyBorder="1" applyAlignment="1">
      <alignment vertical="center"/>
    </xf>
    <xf numFmtId="0" fontId="0" fillId="0" borderId="55" xfId="0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0" fillId="6" borderId="4" xfId="0" applyFill="1" applyBorder="1"/>
    <xf numFmtId="0" fontId="0" fillId="6" borderId="0" xfId="0" applyFill="1"/>
    <xf numFmtId="0" fontId="0" fillId="6" borderId="5" xfId="0" applyFill="1" applyBorder="1"/>
    <xf numFmtId="0" fontId="0" fillId="6" borderId="48" xfId="0" applyFill="1" applyBorder="1"/>
    <xf numFmtId="0" fontId="0" fillId="6" borderId="34" xfId="0" applyFill="1" applyBorder="1"/>
    <xf numFmtId="0" fontId="0" fillId="6" borderId="49" xfId="0" applyFill="1" applyBorder="1"/>
    <xf numFmtId="0" fontId="9" fillId="6" borderId="50" xfId="0" applyFont="1" applyFill="1" applyBorder="1" applyAlignment="1">
      <alignment horizontal="left"/>
    </xf>
    <xf numFmtId="0" fontId="9" fillId="6" borderId="2" xfId="0" applyFont="1" applyFill="1" applyBorder="1" applyAlignment="1">
      <alignment horizontal="left"/>
    </xf>
    <xf numFmtId="0" fontId="9" fillId="6" borderId="3" xfId="0" applyFont="1" applyFill="1" applyBorder="1" applyAlignment="1">
      <alignment horizontal="left"/>
    </xf>
    <xf numFmtId="0" fontId="0" fillId="6" borderId="44" xfId="0" applyFill="1" applyBorder="1"/>
    <xf numFmtId="0" fontId="0" fillId="6" borderId="41" xfId="0" applyFill="1" applyBorder="1"/>
    <xf numFmtId="0" fontId="0" fillId="6" borderId="51" xfId="0" applyFill="1" applyBorder="1"/>
    <xf numFmtId="0" fontId="0" fillId="6" borderId="44" xfId="0" applyFill="1" applyBorder="1" applyAlignment="1">
      <alignment horizontal="center"/>
    </xf>
    <xf numFmtId="0" fontId="0" fillId="6" borderId="51" xfId="0" applyFill="1" applyBorder="1" applyAlignment="1">
      <alignment horizontal="center"/>
    </xf>
  </cellXfs>
  <cellStyles count="13">
    <cellStyle name="Comma" xfId="4" builtinId="3"/>
    <cellStyle name="Comma 2" xfId="10" xr:uid="{00000000-0005-0000-0000-000001000000}"/>
    <cellStyle name="Comma 3" xfId="12" xr:uid="{00000000-0005-0000-0000-000002000000}"/>
    <cellStyle name="Currency" xfId="1" builtinId="4"/>
    <cellStyle name="Currency 2" xfId="7" xr:uid="{00000000-0005-0000-0000-000004000000}"/>
    <cellStyle name="Currency 3" xfId="8" xr:uid="{00000000-0005-0000-0000-000005000000}"/>
    <cellStyle name="Currency 3 2" xfId="6" xr:uid="{00000000-0005-0000-0000-000006000000}"/>
    <cellStyle name="Currency 4" xfId="9" xr:uid="{00000000-0005-0000-0000-000007000000}"/>
    <cellStyle name="Normal" xfId="0" builtinId="0"/>
    <cellStyle name="Normal 2" xfId="2" xr:uid="{00000000-0005-0000-0000-000009000000}"/>
    <cellStyle name="Normal 3" xfId="3" xr:uid="{00000000-0005-0000-0000-00000A000000}"/>
    <cellStyle name="Normal 3 2" xfId="11" xr:uid="{00000000-0005-0000-0000-00000B000000}"/>
    <cellStyle name="Percent" xfId="5" builtinId="5"/>
  </cellStyles>
  <dxfs count="0"/>
  <tableStyles count="0" defaultTableStyle="TableStyleMedium2" defaultPivotStyle="PivotStyleLight16"/>
  <colors>
    <mruColors>
      <color rgb="FFFFFFFF"/>
      <color rgb="FF0000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calcChain" Target="calcChain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styles" Target="styles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8</xdr:col>
      <xdr:colOff>621760</xdr:colOff>
      <xdr:row>7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6432010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8</xdr:col>
      <xdr:colOff>621760</xdr:colOff>
      <xdr:row>7</xdr:row>
      <xdr:rowOff>133349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6432010" cy="1371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85726</xdr:rowOff>
    </xdr:from>
    <xdr:to>
      <xdr:col>8</xdr:col>
      <xdr:colOff>793210</xdr:colOff>
      <xdr:row>7</xdr:row>
      <xdr:rowOff>28576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85726"/>
          <a:ext cx="6555835" cy="127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8</xdr:col>
      <xdr:colOff>621760</xdr:colOff>
      <xdr:row>6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6432010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95251</xdr:rowOff>
    </xdr:from>
    <xdr:to>
      <xdr:col>8</xdr:col>
      <xdr:colOff>971550</xdr:colOff>
      <xdr:row>6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1"/>
          <a:ext cx="6781800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0</xdr:row>
      <xdr:rowOff>95250</xdr:rowOff>
    </xdr:from>
    <xdr:to>
      <xdr:col>8</xdr:col>
      <xdr:colOff>942974</xdr:colOff>
      <xdr:row>7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95250"/>
          <a:ext cx="6753225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95251</xdr:rowOff>
    </xdr:from>
    <xdr:to>
      <xdr:col>8</xdr:col>
      <xdr:colOff>962025</xdr:colOff>
      <xdr:row>7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95251"/>
          <a:ext cx="6753224" cy="128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76200</xdr:rowOff>
    </xdr:from>
    <xdr:to>
      <xdr:col>8</xdr:col>
      <xdr:colOff>962025</xdr:colOff>
      <xdr:row>7</xdr:row>
      <xdr:rowOff>114299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6200"/>
          <a:ext cx="6743700" cy="1371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0</xdr:row>
      <xdr:rowOff>95251</xdr:rowOff>
    </xdr:from>
    <xdr:to>
      <xdr:col>8</xdr:col>
      <xdr:colOff>885824</xdr:colOff>
      <xdr:row>6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95251"/>
          <a:ext cx="6696075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66008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66008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66008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701040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33425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33425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33425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8660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1104900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705726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1095375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696201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6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2:G47"/>
  <sheetViews>
    <sheetView view="pageLayout" zoomScale="115" zoomScaleNormal="100" zoomScaleSheetLayoutView="85" zoomScalePageLayoutView="115" workbookViewId="0">
      <selection activeCell="D11" sqref="D11"/>
    </sheetView>
  </sheetViews>
  <sheetFormatPr defaultColWidth="9.109375" defaultRowHeight="13.8" x14ac:dyDescent="0.25"/>
  <cols>
    <col min="1" max="1" width="2.88671875" style="6" customWidth="1"/>
    <col min="2" max="2" width="12.33203125" style="6" customWidth="1"/>
    <col min="3" max="3" width="20.33203125" style="6" customWidth="1"/>
    <col min="4" max="4" width="48.88671875" style="6" customWidth="1"/>
    <col min="5" max="5" width="24.109375" style="6" customWidth="1"/>
    <col min="6" max="6" width="31.109375" style="10" customWidth="1"/>
    <col min="7" max="16384" width="9.109375" style="6"/>
  </cols>
  <sheetData>
    <row r="2" spans="2:7" s="12" customFormat="1" x14ac:dyDescent="0.25">
      <c r="B2" s="2" t="s">
        <v>838</v>
      </c>
      <c r="C2" s="7"/>
      <c r="D2" s="2"/>
      <c r="E2" s="249"/>
      <c r="F2" s="249"/>
    </row>
    <row r="3" spans="2:7" ht="4.5" customHeight="1" x14ac:dyDescent="0.25">
      <c r="B3" s="2"/>
      <c r="C3" s="250"/>
      <c r="D3" s="250"/>
      <c r="E3" s="250"/>
      <c r="F3" s="7"/>
    </row>
    <row r="4" spans="2:7" ht="24" customHeight="1" x14ac:dyDescent="0.3">
      <c r="B4" s="248" t="s">
        <v>9</v>
      </c>
      <c r="C4" s="264"/>
      <c r="D4" s="69" t="s">
        <v>1046</v>
      </c>
      <c r="E4" s="263" t="s">
        <v>10</v>
      </c>
      <c r="F4" s="340" t="s">
        <v>806</v>
      </c>
      <c r="G4" s="262"/>
    </row>
    <row r="5" spans="2:7" ht="4.5" customHeight="1" x14ac:dyDescent="0.25">
      <c r="B5" s="251"/>
      <c r="C5" s="2"/>
      <c r="D5" s="2"/>
      <c r="E5" s="2"/>
      <c r="F5" s="7"/>
    </row>
    <row r="6" spans="2:7" ht="26.4" x14ac:dyDescent="0.3">
      <c r="B6" s="290" t="s">
        <v>8</v>
      </c>
      <c r="C6" s="339"/>
      <c r="D6" s="290" t="s">
        <v>839</v>
      </c>
      <c r="E6" s="289"/>
      <c r="F6" s="289"/>
    </row>
    <row r="7" spans="2:7" ht="6" customHeight="1" thickBot="1" x14ac:dyDescent="0.3">
      <c r="B7" s="352"/>
      <c r="C7" s="352"/>
      <c r="D7" s="352"/>
      <c r="E7" s="352"/>
      <c r="F7" s="6"/>
    </row>
    <row r="8" spans="2:7" s="30" customFormat="1" ht="27" thickTop="1" x14ac:dyDescent="0.3">
      <c r="B8" s="257" t="s">
        <v>12</v>
      </c>
      <c r="C8" s="349" t="s">
        <v>0</v>
      </c>
      <c r="D8" s="350"/>
      <c r="E8" s="351"/>
      <c r="F8" s="258" t="s">
        <v>627</v>
      </c>
    </row>
    <row r="9" spans="2:7" s="9" customFormat="1" ht="20.25" customHeight="1" x14ac:dyDescent="0.3">
      <c r="B9" s="252"/>
      <c r="C9" s="280"/>
      <c r="D9" s="30"/>
      <c r="E9" s="254"/>
      <c r="F9" s="259"/>
    </row>
    <row r="10" spans="2:7" s="9" customFormat="1" ht="20.25" customHeight="1" x14ac:dyDescent="0.25">
      <c r="B10" s="291" t="s">
        <v>664</v>
      </c>
      <c r="C10" s="292" t="s">
        <v>672</v>
      </c>
      <c r="D10" s="7" t="str">
        <f>'SCHED 1A-1_Cluster 3'!D4</f>
        <v>VERIFICATION OF ASSETS AND SPARE PART INVENTORY</v>
      </c>
      <c r="E10" s="293"/>
      <c r="F10" s="259">
        <f>'SCHED 1A-1_Cluster 3'!H83</f>
        <v>0</v>
      </c>
    </row>
    <row r="11" spans="2:7" s="9" customFormat="1" ht="20.25" customHeight="1" x14ac:dyDescent="0.25">
      <c r="B11" s="291"/>
      <c r="C11" s="292"/>
      <c r="D11" s="7"/>
      <c r="E11" s="293"/>
      <c r="F11" s="259"/>
    </row>
    <row r="12" spans="2:7" s="9" customFormat="1" ht="20.25" customHeight="1" x14ac:dyDescent="0.25">
      <c r="B12" s="291" t="s">
        <v>665</v>
      </c>
      <c r="C12" s="292" t="s">
        <v>672</v>
      </c>
      <c r="D12" s="7" t="str">
        <f>'SCHED 1A-2_Cluster 3'!D4</f>
        <v>OPERATING AND MAINTENANCE MANUALS</v>
      </c>
      <c r="E12" s="293"/>
      <c r="F12" s="259">
        <f>'SCHED 1A-2_Cluster 3'!H83</f>
        <v>0</v>
      </c>
    </row>
    <row r="13" spans="2:7" s="9" customFormat="1" ht="20.25" customHeight="1" x14ac:dyDescent="0.25">
      <c r="B13" s="291"/>
      <c r="C13" s="292"/>
      <c r="D13" s="7"/>
      <c r="E13" s="293"/>
      <c r="F13" s="259"/>
    </row>
    <row r="14" spans="2:7" s="9" customFormat="1" ht="20.25" customHeight="1" x14ac:dyDescent="0.25">
      <c r="B14" s="291" t="s">
        <v>803</v>
      </c>
      <c r="C14" s="292" t="s">
        <v>672</v>
      </c>
      <c r="D14" s="7" t="str">
        <f>'SCHED 1A-3_Cluster 3'!D4</f>
        <v>MAINTENACE CONTROL AND ENVIRINMENTAL MANAGEMENT PLAN</v>
      </c>
      <c r="E14" s="293"/>
      <c r="F14" s="259">
        <f>'SCHED 1A-3_Cluster 3'!H51</f>
        <v>0</v>
      </c>
    </row>
    <row r="15" spans="2:7" s="9" customFormat="1" ht="20.25" customHeight="1" x14ac:dyDescent="0.25">
      <c r="B15" s="291"/>
      <c r="C15" s="292"/>
      <c r="D15" s="7"/>
      <c r="E15" s="293"/>
      <c r="F15" s="259"/>
    </row>
    <row r="16" spans="2:7" s="9" customFormat="1" ht="20.25" customHeight="1" x14ac:dyDescent="0.25">
      <c r="B16" s="291" t="s">
        <v>666</v>
      </c>
      <c r="C16" s="292" t="s">
        <v>672</v>
      </c>
      <c r="D16" s="7" t="str">
        <f>'SCHED 2A-1_BCM_ADM'!$D$5</f>
        <v xml:space="preserve">FUNCTIONAL CONDITION ASSESSMENT SCHEDULE </v>
      </c>
      <c r="E16" s="293"/>
      <c r="F16" s="259">
        <f>'SCHED 2A-1_BCM_ADM'!$H$84</f>
        <v>0</v>
      </c>
    </row>
    <row r="17" spans="2:6" s="9" customFormat="1" ht="20.25" customHeight="1" x14ac:dyDescent="0.25">
      <c r="B17" s="291"/>
      <c r="C17" s="292"/>
      <c r="D17" s="7"/>
      <c r="E17" s="293"/>
      <c r="F17" s="259"/>
    </row>
    <row r="18" spans="2:6" s="9" customFormat="1" ht="20.25" customHeight="1" x14ac:dyDescent="0.25">
      <c r="B18" s="291" t="s">
        <v>667</v>
      </c>
      <c r="C18" s="292" t="s">
        <v>672</v>
      </c>
      <c r="D18" s="7" t="str">
        <f>'SCHED 2A-2_BCM_ADM'!$D$5</f>
        <v>DETAILED REPAIR SCHEDULE AND CONDITION ASSESSMENT REPORT</v>
      </c>
      <c r="E18" s="293"/>
      <c r="F18" s="259">
        <f>'SCHED 2A-2_BCM_ADM'!$H$85</f>
        <v>0</v>
      </c>
    </row>
    <row r="19" spans="2:6" s="9" customFormat="1" ht="20.25" customHeight="1" x14ac:dyDescent="0.25">
      <c r="B19" s="291"/>
      <c r="C19" s="292"/>
      <c r="D19" s="7"/>
      <c r="E19" s="293"/>
      <c r="F19" s="259"/>
    </row>
    <row r="20" spans="2:6" s="9" customFormat="1" ht="20.25" customHeight="1" x14ac:dyDescent="0.25">
      <c r="B20" s="291" t="s">
        <v>808</v>
      </c>
      <c r="C20" s="292" t="s">
        <v>672</v>
      </c>
      <c r="D20" s="7" t="str">
        <f>'SCHED 2A-3_BCM_ADM'!D5</f>
        <v>TRAINING AND DOCUMENTATION PROVISSIONAL SUMS</v>
      </c>
      <c r="E20" s="293"/>
      <c r="F20" s="259">
        <f>'SCHED 2A-3_BCM_ADM'!H23</f>
        <v>0</v>
      </c>
    </row>
    <row r="21" spans="2:6" s="9" customFormat="1" ht="20.25" customHeight="1" x14ac:dyDescent="0.25">
      <c r="B21" s="291"/>
      <c r="C21" s="292"/>
      <c r="D21" s="7"/>
      <c r="E21" s="293"/>
      <c r="F21" s="259"/>
    </row>
    <row r="22" spans="2:6" s="9" customFormat="1" ht="20.25" customHeight="1" x14ac:dyDescent="0.25">
      <c r="B22" s="291" t="s">
        <v>716</v>
      </c>
      <c r="C22" s="292" t="s">
        <v>672</v>
      </c>
      <c r="D22" s="7" t="str">
        <f>'SCHED 3A_MORTUARY'!$D$5</f>
        <v xml:space="preserve">MAINTENANCE SERVICE SCHEDULE - MORTUARY </v>
      </c>
      <c r="E22" s="293"/>
      <c r="F22" s="259">
        <f>'SCHED 3A_MORTUARY'!$I$200</f>
        <v>0</v>
      </c>
    </row>
    <row r="23" spans="2:6" s="9" customFormat="1" ht="20.25" customHeight="1" x14ac:dyDescent="0.25">
      <c r="B23" s="291"/>
      <c r="C23" s="292"/>
      <c r="D23" s="7"/>
      <c r="E23" s="293"/>
      <c r="F23" s="259"/>
    </row>
    <row r="24" spans="2:6" s="9" customFormat="1" ht="20.25" customHeight="1" x14ac:dyDescent="0.25">
      <c r="B24" s="291" t="s">
        <v>807</v>
      </c>
      <c r="C24" s="292" t="s">
        <v>672</v>
      </c>
      <c r="D24" s="7" t="str">
        <f>'SCHED 3B_HEAT PUMPS'!D5</f>
        <v>MAINTENANCE SERVICE SCHEDULE - HEAT PUMPS</v>
      </c>
      <c r="E24" s="293"/>
      <c r="F24" s="259">
        <f>'SCHED 3B_HEAT PUMPS'!I31</f>
        <v>0</v>
      </c>
    </row>
    <row r="25" spans="2:6" s="9" customFormat="1" ht="20.25" customHeight="1" x14ac:dyDescent="0.25">
      <c r="B25" s="291"/>
      <c r="C25" s="292"/>
      <c r="D25" s="7"/>
      <c r="E25" s="293"/>
      <c r="F25" s="259"/>
    </row>
    <row r="26" spans="2:6" s="9" customFormat="1" ht="20.25" customHeight="1" x14ac:dyDescent="0.25">
      <c r="B26" s="291" t="s">
        <v>884</v>
      </c>
      <c r="C26" s="292" t="s">
        <v>672</v>
      </c>
      <c r="D26" s="7" t="str">
        <f>'SCHED 3C_FRIDGES'!D5</f>
        <v>MAINTENANCE SERVICE SCHEDULE - FRIDGES</v>
      </c>
      <c r="E26" s="293"/>
      <c r="F26" s="259">
        <f>'SCHED 3C_FRIDGES'!I111</f>
        <v>0</v>
      </c>
    </row>
    <row r="27" spans="2:6" s="9" customFormat="1" ht="20.25" customHeight="1" x14ac:dyDescent="0.25">
      <c r="B27" s="291"/>
      <c r="C27" s="292"/>
      <c r="D27" s="7"/>
      <c r="E27" s="293"/>
      <c r="F27" s="259"/>
    </row>
    <row r="28" spans="2:6" s="9" customFormat="1" ht="20.25" customHeight="1" x14ac:dyDescent="0.25">
      <c r="B28" s="291">
        <v>4</v>
      </c>
      <c r="C28" s="292" t="str">
        <f>'SCHEDULE 4'!$D$6</f>
        <v xml:space="preserve">TERM REPAIRS SUBJECT TO APPROVAL OF QUOTATION OF THE WORKS </v>
      </c>
      <c r="D28" s="7"/>
      <c r="E28" s="293"/>
      <c r="F28" s="259">
        <f>'SCHEDULE 4'!H26</f>
        <v>0</v>
      </c>
    </row>
    <row r="29" spans="2:6" s="9" customFormat="1" ht="20.25" customHeight="1" x14ac:dyDescent="0.25">
      <c r="B29" s="291"/>
      <c r="C29" s="292"/>
      <c r="D29" s="7"/>
      <c r="E29" s="293"/>
      <c r="F29" s="259"/>
    </row>
    <row r="30" spans="2:6" s="9" customFormat="1" ht="20.25" customHeight="1" x14ac:dyDescent="0.25">
      <c r="B30" s="291"/>
      <c r="C30" s="292"/>
      <c r="D30" s="7"/>
      <c r="E30" s="293"/>
      <c r="F30" s="259"/>
    </row>
    <row r="31" spans="2:6" s="9" customFormat="1" ht="20.25" customHeight="1" x14ac:dyDescent="0.25">
      <c r="B31" s="291"/>
      <c r="C31" s="292"/>
      <c r="D31" s="7"/>
      <c r="E31" s="293"/>
      <c r="F31" s="259"/>
    </row>
    <row r="32" spans="2:6" s="9" customFormat="1" ht="20.25" customHeight="1" x14ac:dyDescent="0.25">
      <c r="B32" s="291"/>
      <c r="C32" s="292"/>
      <c r="D32" s="7"/>
      <c r="E32" s="293"/>
      <c r="F32" s="259"/>
    </row>
    <row r="33" spans="2:6" s="9" customFormat="1" ht="20.25" customHeight="1" x14ac:dyDescent="0.25">
      <c r="B33" s="291"/>
      <c r="C33" s="292"/>
      <c r="D33" s="7"/>
      <c r="E33" s="293"/>
      <c r="F33" s="259"/>
    </row>
    <row r="34" spans="2:6" s="9" customFormat="1" ht="20.25" customHeight="1" x14ac:dyDescent="0.25">
      <c r="B34" s="291"/>
      <c r="C34" s="292"/>
      <c r="D34" s="7"/>
      <c r="E34" s="293"/>
      <c r="F34" s="259"/>
    </row>
    <row r="35" spans="2:6" s="9" customFormat="1" ht="20.25" customHeight="1" x14ac:dyDescent="0.25">
      <c r="B35" s="291"/>
      <c r="C35" s="292"/>
      <c r="D35" s="7"/>
      <c r="E35" s="293"/>
      <c r="F35" s="259"/>
    </row>
    <row r="36" spans="2:6" s="9" customFormat="1" ht="20.25" customHeight="1" x14ac:dyDescent="0.25">
      <c r="B36" s="291"/>
      <c r="C36" s="292"/>
      <c r="D36" s="7"/>
      <c r="E36" s="294"/>
      <c r="F36" s="259"/>
    </row>
    <row r="37" spans="2:6" s="9" customFormat="1" ht="20.25" customHeight="1" x14ac:dyDescent="0.25">
      <c r="B37" s="291"/>
      <c r="C37" s="292"/>
      <c r="D37" s="7"/>
      <c r="E37" s="294"/>
      <c r="F37" s="260"/>
    </row>
    <row r="38" spans="2:6" s="9" customFormat="1" ht="20.25" customHeight="1" x14ac:dyDescent="0.25">
      <c r="B38" s="291"/>
      <c r="C38" s="292"/>
      <c r="D38" s="7"/>
      <c r="E38" s="294"/>
      <c r="F38" s="259"/>
    </row>
    <row r="39" spans="2:6" s="9" customFormat="1" ht="20.25" customHeight="1" x14ac:dyDescent="0.25">
      <c r="B39" s="291"/>
      <c r="C39" s="292"/>
      <c r="D39" s="7"/>
      <c r="E39" s="294"/>
      <c r="F39" s="260"/>
    </row>
    <row r="40" spans="2:6" s="9" customFormat="1" ht="20.25" customHeight="1" x14ac:dyDescent="0.3">
      <c r="B40" s="39"/>
      <c r="C40" s="253"/>
      <c r="D40" s="30"/>
      <c r="E40" s="40"/>
      <c r="F40" s="260"/>
    </row>
    <row r="41" spans="2:6" s="9" customFormat="1" ht="20.25" customHeight="1" x14ac:dyDescent="0.3">
      <c r="B41" s="39"/>
      <c r="C41" s="353"/>
      <c r="D41" s="354"/>
      <c r="E41" s="355"/>
      <c r="F41" s="260"/>
    </row>
    <row r="42" spans="2:6" s="9" customFormat="1" ht="20.25" customHeight="1" thickBot="1" x14ac:dyDescent="0.35">
      <c r="B42" s="39"/>
      <c r="C42" s="255"/>
      <c r="D42" s="256"/>
      <c r="E42" s="41"/>
      <c r="F42" s="261"/>
    </row>
    <row r="43" spans="2:6" s="9" customFormat="1" ht="24.9" customHeight="1" thickTop="1" x14ac:dyDescent="0.3">
      <c r="B43" s="356" t="s">
        <v>629</v>
      </c>
      <c r="C43" s="357"/>
      <c r="D43" s="357"/>
      <c r="E43" s="358"/>
      <c r="F43" s="285">
        <f>SUM(F9:F41)</f>
        <v>0</v>
      </c>
    </row>
    <row r="44" spans="2:6" s="9" customFormat="1" ht="24.9" customHeight="1" x14ac:dyDescent="0.3">
      <c r="B44" s="359" t="s">
        <v>49</v>
      </c>
      <c r="C44" s="360"/>
      <c r="D44" s="360"/>
      <c r="E44" s="361"/>
      <c r="F44" s="286">
        <f>F43*15%</f>
        <v>0</v>
      </c>
    </row>
    <row r="45" spans="2:6" s="9" customFormat="1" ht="27.6" customHeight="1" thickBot="1" x14ac:dyDescent="0.35">
      <c r="B45" s="346" t="s">
        <v>628</v>
      </c>
      <c r="C45" s="347"/>
      <c r="D45" s="347"/>
      <c r="E45" s="348"/>
      <c r="F45" s="287">
        <f>F43+F44</f>
        <v>0</v>
      </c>
    </row>
    <row r="46" spans="2:6" s="12" customFormat="1" ht="14.4" thickTop="1" x14ac:dyDescent="0.25">
      <c r="F46" s="68"/>
    </row>
    <row r="47" spans="2:6" x14ac:dyDescent="0.25">
      <c r="B47" s="12"/>
    </row>
  </sheetData>
  <mergeCells count="6">
    <mergeCell ref="B45:E45"/>
    <mergeCell ref="C8:E8"/>
    <mergeCell ref="B7:E7"/>
    <mergeCell ref="C41:E41"/>
    <mergeCell ref="B43:E43"/>
    <mergeCell ref="B44:E44"/>
  </mergeCells>
  <phoneticPr fontId="27" type="noConversion"/>
  <pageMargins left="0.51181102362204722" right="0.51181102362204722" top="0.55118110236220474" bottom="0.35433070866141736" header="0.31496062992125984" footer="0.31496062992125984"/>
  <pageSetup paperSize="9" scale="65" orientation="portrait" r:id="rId1"/>
  <headerFooter>
    <oddFooter xml:space="preserve">&amp;C&amp;"-,Bold"&amp;12PAGE &amp;P OF BOQ&amp;R&amp;"Arial,Regular"&amp;14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DBDE5-D144-4442-B89F-A0CD96230C3F}">
  <sheetPr>
    <tabColor theme="4" tint="0.39997558519241921"/>
  </sheetPr>
  <dimension ref="B1:M132"/>
  <sheetViews>
    <sheetView view="pageBreakPreview" zoomScale="85" zoomScaleNormal="70" zoomScaleSheetLayoutView="85" zoomScalePageLayoutView="115" workbookViewId="0">
      <selection activeCell="D3" sqref="D3"/>
    </sheetView>
  </sheetViews>
  <sheetFormatPr defaultColWidth="9.109375" defaultRowHeight="13.8" x14ac:dyDescent="0.25"/>
  <cols>
    <col min="1" max="1" width="1.109375" style="6" customWidth="1"/>
    <col min="2" max="2" width="9.6640625" style="6" customWidth="1"/>
    <col min="3" max="3" width="11.6640625" style="6" customWidth="1"/>
    <col min="4" max="4" width="50.77734375" style="6" customWidth="1"/>
    <col min="5" max="5" width="8.88671875" style="6" customWidth="1"/>
    <col min="6" max="6" width="7.5546875" style="6" customWidth="1"/>
    <col min="7" max="7" width="16.21875" style="6" customWidth="1"/>
    <col min="8" max="8" width="20.21875" style="6" customWidth="1"/>
    <col min="9" max="13" width="9.109375" style="71"/>
    <col min="14" max="16384" width="9.109375" style="6"/>
  </cols>
  <sheetData>
    <row r="1" spans="2:13" s="12" customFormat="1" ht="18" customHeight="1" x14ac:dyDescent="0.3">
      <c r="B1" s="2" t="str">
        <f>SUMMARY!$B$2</f>
        <v>SCHEDULED MAINTENANCE TO REFRIGERATION EQUIPMENT AND HEAT PUMPS  AT CLUSTER 3</v>
      </c>
      <c r="D1" s="2"/>
      <c r="E1" s="3"/>
      <c r="F1" s="3"/>
      <c r="G1" s="7"/>
      <c r="I1" s="72"/>
      <c r="J1" s="72"/>
      <c r="K1" s="72"/>
      <c r="L1" s="72"/>
      <c r="M1" s="72"/>
    </row>
    <row r="2" spans="2:13" ht="15" customHeight="1" x14ac:dyDescent="0.3">
      <c r="B2" s="2" t="s">
        <v>9</v>
      </c>
      <c r="D2" s="69" t="str">
        <f>SUMMARY!D4</f>
        <v>SCMU3-2526-0268-HO</v>
      </c>
      <c r="E2" s="344" t="s">
        <v>10</v>
      </c>
      <c r="F2" s="345"/>
      <c r="G2" s="247" t="s">
        <v>672</v>
      </c>
    </row>
    <row r="3" spans="2:13" ht="15" customHeight="1" x14ac:dyDescent="0.25">
      <c r="B3" s="2" t="s">
        <v>8</v>
      </c>
      <c r="D3" s="2" t="s">
        <v>839</v>
      </c>
      <c r="E3" s="2"/>
      <c r="F3" s="2"/>
      <c r="G3" s="7"/>
    </row>
    <row r="4" spans="2:13" s="4" customFormat="1" ht="15" customHeight="1" x14ac:dyDescent="0.25">
      <c r="B4" s="4" t="s">
        <v>639</v>
      </c>
      <c r="D4" s="4" t="s">
        <v>836</v>
      </c>
      <c r="I4" s="73"/>
      <c r="J4" s="73"/>
      <c r="K4" s="73"/>
      <c r="L4" s="73"/>
      <c r="M4" s="73"/>
    </row>
    <row r="5" spans="2:13" ht="6" customHeight="1" thickBot="1" x14ac:dyDescent="0.3">
      <c r="B5" s="5"/>
      <c r="C5" s="5"/>
      <c r="D5" s="5"/>
      <c r="E5" s="5"/>
      <c r="F5" s="5"/>
      <c r="G5" s="7"/>
    </row>
    <row r="6" spans="2:13" s="9" customFormat="1" ht="39" customHeight="1" thickBot="1" x14ac:dyDescent="0.35">
      <c r="B6" s="11" t="s">
        <v>11</v>
      </c>
      <c r="C6" s="11" t="s">
        <v>6</v>
      </c>
      <c r="D6" s="11" t="s">
        <v>0</v>
      </c>
      <c r="E6" s="11" t="s">
        <v>1</v>
      </c>
      <c r="F6" s="11" t="s">
        <v>4</v>
      </c>
      <c r="G6" s="11" t="s">
        <v>2</v>
      </c>
      <c r="H6" s="11" t="s">
        <v>5</v>
      </c>
      <c r="I6" s="74"/>
      <c r="J6" s="74"/>
      <c r="K6" s="74"/>
      <c r="L6" s="74"/>
      <c r="M6" s="74"/>
    </row>
    <row r="7" spans="2:13" s="9" customFormat="1" ht="51" customHeight="1" x14ac:dyDescent="0.3">
      <c r="B7" s="63">
        <v>1</v>
      </c>
      <c r="C7" s="63" t="s">
        <v>13</v>
      </c>
      <c r="D7" s="64" t="s">
        <v>680</v>
      </c>
      <c r="E7" s="65"/>
      <c r="F7" s="65"/>
      <c r="G7" s="66"/>
      <c r="H7" s="284"/>
      <c r="I7" s="74"/>
      <c r="J7" s="74"/>
      <c r="K7" s="74"/>
      <c r="L7" s="74"/>
      <c r="M7" s="74"/>
    </row>
    <row r="8" spans="2:13" s="9" customFormat="1" ht="20.25" customHeight="1" x14ac:dyDescent="0.25">
      <c r="B8" s="17"/>
      <c r="C8" s="17"/>
      <c r="D8" s="326" t="s">
        <v>738</v>
      </c>
      <c r="E8" s="17"/>
      <c r="F8" s="17"/>
      <c r="G8" s="54"/>
      <c r="H8" s="21"/>
      <c r="I8" s="74"/>
      <c r="J8" s="74"/>
      <c r="K8" s="74"/>
      <c r="L8" s="74"/>
      <c r="M8" s="74"/>
    </row>
    <row r="9" spans="2:13" s="9" customFormat="1" ht="16.2" customHeight="1" x14ac:dyDescent="0.25">
      <c r="B9" s="17" t="s">
        <v>15</v>
      </c>
      <c r="C9" s="17"/>
      <c r="D9" s="281" t="s">
        <v>724</v>
      </c>
      <c r="E9" s="17" t="s">
        <v>41</v>
      </c>
      <c r="F9" s="17">
        <v>1</v>
      </c>
      <c r="G9" s="54"/>
      <c r="H9" s="21"/>
      <c r="I9" s="74"/>
      <c r="J9" s="74"/>
      <c r="K9" s="74"/>
      <c r="L9" s="74"/>
      <c r="M9" s="74"/>
    </row>
    <row r="10" spans="2:13" s="9" customFormat="1" ht="16.2" customHeight="1" x14ac:dyDescent="0.25">
      <c r="B10" s="17" t="s">
        <v>16</v>
      </c>
      <c r="C10" s="17"/>
      <c r="D10" s="281" t="s">
        <v>678</v>
      </c>
      <c r="E10" s="17" t="s">
        <v>41</v>
      </c>
      <c r="F10" s="17">
        <v>1</v>
      </c>
      <c r="G10" s="54"/>
      <c r="H10" s="21"/>
      <c r="I10" s="74"/>
      <c r="J10" s="74"/>
      <c r="K10" s="74"/>
      <c r="L10" s="74"/>
      <c r="M10" s="74"/>
    </row>
    <row r="11" spans="2:13" s="9" customFormat="1" ht="16.2" customHeight="1" x14ac:dyDescent="0.25">
      <c r="B11" s="17" t="s">
        <v>17</v>
      </c>
      <c r="C11" s="17"/>
      <c r="D11" s="281" t="s">
        <v>885</v>
      </c>
      <c r="E11" s="17" t="s">
        <v>41</v>
      </c>
      <c r="F11" s="17">
        <v>1</v>
      </c>
      <c r="G11" s="54"/>
      <c r="H11" s="21"/>
      <c r="I11" s="74"/>
      <c r="J11" s="74"/>
      <c r="K11" s="74"/>
      <c r="L11" s="74"/>
      <c r="M11" s="74"/>
    </row>
    <row r="12" spans="2:13" s="9" customFormat="1" ht="16.2" customHeight="1" x14ac:dyDescent="0.25">
      <c r="B12" s="17" t="s">
        <v>18</v>
      </c>
      <c r="C12" s="17"/>
      <c r="D12" s="281" t="s">
        <v>886</v>
      </c>
      <c r="E12" s="17" t="s">
        <v>41</v>
      </c>
      <c r="F12" s="17">
        <v>1</v>
      </c>
      <c r="G12" s="54"/>
      <c r="H12" s="21"/>
      <c r="I12" s="74"/>
      <c r="J12" s="74"/>
      <c r="K12" s="74"/>
      <c r="L12" s="74"/>
      <c r="M12" s="74"/>
    </row>
    <row r="13" spans="2:13" s="9" customFormat="1" ht="16.2" customHeight="1" x14ac:dyDescent="0.25">
      <c r="B13" s="17" t="s">
        <v>19</v>
      </c>
      <c r="C13" s="17"/>
      <c r="D13" s="281" t="s">
        <v>887</v>
      </c>
      <c r="E13" s="17" t="s">
        <v>41</v>
      </c>
      <c r="F13" s="17">
        <v>1</v>
      </c>
      <c r="G13" s="54"/>
      <c r="H13" s="21"/>
      <c r="I13" s="74"/>
      <c r="J13" s="74"/>
      <c r="K13" s="74"/>
      <c r="L13" s="74"/>
      <c r="M13" s="74"/>
    </row>
    <row r="14" spans="2:13" s="9" customFormat="1" ht="16.2" customHeight="1" x14ac:dyDescent="0.25">
      <c r="B14" s="17" t="s">
        <v>31</v>
      </c>
      <c r="C14" s="17"/>
      <c r="D14" s="281" t="s">
        <v>679</v>
      </c>
      <c r="E14" s="17" t="s">
        <v>41</v>
      </c>
      <c r="F14" s="17">
        <v>1</v>
      </c>
      <c r="G14" s="54"/>
      <c r="H14" s="21"/>
      <c r="I14" s="74"/>
      <c r="J14" s="74"/>
      <c r="K14" s="74"/>
      <c r="L14" s="74"/>
      <c r="M14" s="74"/>
    </row>
    <row r="15" spans="2:13" s="9" customFormat="1" ht="16.2" customHeight="1" x14ac:dyDescent="0.25">
      <c r="B15" s="17" t="s">
        <v>35</v>
      </c>
      <c r="C15" s="17"/>
      <c r="D15" s="281" t="s">
        <v>675</v>
      </c>
      <c r="E15" s="17" t="s">
        <v>41</v>
      </c>
      <c r="F15" s="17">
        <v>1</v>
      </c>
      <c r="G15" s="54"/>
      <c r="H15" s="21"/>
      <c r="I15" s="74"/>
      <c r="J15" s="74"/>
      <c r="K15" s="74"/>
      <c r="L15" s="74"/>
      <c r="M15" s="74"/>
    </row>
    <row r="16" spans="2:13" s="9" customFormat="1" ht="16.2" customHeight="1" x14ac:dyDescent="0.25">
      <c r="B16" s="17" t="s">
        <v>36</v>
      </c>
      <c r="C16" s="17"/>
      <c r="D16" s="281" t="s">
        <v>888</v>
      </c>
      <c r="E16" s="17" t="s">
        <v>41</v>
      </c>
      <c r="F16" s="17">
        <v>1</v>
      </c>
      <c r="G16" s="54"/>
      <c r="H16" s="21"/>
      <c r="I16" s="74"/>
      <c r="J16" s="74"/>
      <c r="K16" s="74"/>
      <c r="L16" s="74"/>
      <c r="M16" s="74"/>
    </row>
    <row r="17" spans="2:13" s="9" customFormat="1" ht="16.2" customHeight="1" x14ac:dyDescent="0.25">
      <c r="B17" s="17" t="s">
        <v>37</v>
      </c>
      <c r="C17" s="17"/>
      <c r="D17" s="281" t="s">
        <v>889</v>
      </c>
      <c r="E17" s="17" t="s">
        <v>41</v>
      </c>
      <c r="F17" s="17">
        <v>1</v>
      </c>
      <c r="G17" s="54"/>
      <c r="H17" s="21"/>
      <c r="I17" s="74"/>
      <c r="J17" s="74"/>
      <c r="K17" s="74"/>
      <c r="L17" s="74"/>
      <c r="M17" s="74"/>
    </row>
    <row r="18" spans="2:13" s="9" customFormat="1" ht="16.2" customHeight="1" x14ac:dyDescent="0.25">
      <c r="B18" s="17" t="s">
        <v>38</v>
      </c>
      <c r="C18" s="17"/>
      <c r="D18" s="281" t="s">
        <v>890</v>
      </c>
      <c r="E18" s="17" t="s">
        <v>41</v>
      </c>
      <c r="F18" s="17">
        <v>1</v>
      </c>
      <c r="G18" s="54"/>
      <c r="H18" s="21"/>
      <c r="I18" s="74"/>
      <c r="J18" s="74"/>
      <c r="K18" s="74"/>
      <c r="L18" s="74"/>
      <c r="M18" s="74"/>
    </row>
    <row r="19" spans="2:13" s="9" customFormat="1" ht="20.25" customHeight="1" x14ac:dyDescent="0.25">
      <c r="B19" s="17" t="s">
        <v>730</v>
      </c>
      <c r="C19" s="17"/>
      <c r="D19" s="281" t="s">
        <v>973</v>
      </c>
      <c r="E19" s="17" t="s">
        <v>41</v>
      </c>
      <c r="F19" s="17">
        <v>1</v>
      </c>
      <c r="G19" s="54"/>
      <c r="H19" s="21"/>
      <c r="I19" s="74"/>
      <c r="J19" s="74"/>
      <c r="K19" s="74"/>
      <c r="L19" s="74"/>
      <c r="M19" s="74"/>
    </row>
    <row r="20" spans="2:13" s="9" customFormat="1" ht="20.25" customHeight="1" x14ac:dyDescent="0.25">
      <c r="B20" s="17" t="s">
        <v>731</v>
      </c>
      <c r="C20" s="17"/>
      <c r="D20" s="281" t="s">
        <v>974</v>
      </c>
      <c r="E20" s="17" t="s">
        <v>41</v>
      </c>
      <c r="F20" s="17">
        <v>1</v>
      </c>
      <c r="G20" s="54"/>
      <c r="H20" s="21"/>
      <c r="I20" s="74"/>
      <c r="J20" s="74"/>
      <c r="K20" s="74"/>
      <c r="L20" s="74"/>
      <c r="M20" s="74"/>
    </row>
    <row r="21" spans="2:13" s="9" customFormat="1" ht="20.25" customHeight="1" x14ac:dyDescent="0.25">
      <c r="B21" s="17" t="s">
        <v>732</v>
      </c>
      <c r="C21" s="17"/>
      <c r="D21" s="281" t="s">
        <v>975</v>
      </c>
      <c r="E21" s="17" t="s">
        <v>41</v>
      </c>
      <c r="F21" s="17">
        <v>1</v>
      </c>
      <c r="G21" s="54"/>
      <c r="H21" s="21"/>
      <c r="I21" s="74"/>
      <c r="J21" s="74"/>
      <c r="K21" s="74"/>
      <c r="L21" s="74"/>
      <c r="M21" s="74"/>
    </row>
    <row r="22" spans="2:13" s="9" customFormat="1" ht="20.25" customHeight="1" x14ac:dyDescent="0.25">
      <c r="B22" s="17"/>
      <c r="C22" s="17"/>
      <c r="D22" s="326" t="s">
        <v>739</v>
      </c>
      <c r="E22" s="17"/>
      <c r="F22" s="17"/>
      <c r="G22" s="54"/>
      <c r="H22" s="21"/>
      <c r="I22" s="74"/>
      <c r="J22" s="74"/>
      <c r="K22" s="74"/>
      <c r="L22" s="74"/>
      <c r="M22" s="74"/>
    </row>
    <row r="23" spans="2:13" s="9" customFormat="1" ht="20.25" customHeight="1" x14ac:dyDescent="0.25">
      <c r="B23" s="17" t="s">
        <v>733</v>
      </c>
      <c r="C23" s="17"/>
      <c r="D23" s="281" t="s">
        <v>728</v>
      </c>
      <c r="E23" s="17" t="s">
        <v>41</v>
      </c>
      <c r="F23" s="17">
        <v>1</v>
      </c>
      <c r="G23" s="54"/>
      <c r="H23" s="21"/>
      <c r="I23" s="74"/>
      <c r="J23" s="74"/>
      <c r="K23" s="74"/>
      <c r="L23" s="74"/>
      <c r="M23" s="74"/>
    </row>
    <row r="24" spans="2:13" s="9" customFormat="1" ht="20.25" customHeight="1" x14ac:dyDescent="0.25">
      <c r="B24" s="17" t="s">
        <v>734</v>
      </c>
      <c r="C24" s="17"/>
      <c r="D24" s="281" t="s">
        <v>729</v>
      </c>
      <c r="E24" s="17" t="s">
        <v>41</v>
      </c>
      <c r="F24" s="17">
        <v>1</v>
      </c>
      <c r="G24" s="54"/>
      <c r="H24" s="21"/>
      <c r="I24" s="74"/>
      <c r="J24" s="74"/>
      <c r="K24" s="74"/>
      <c r="L24" s="74"/>
      <c r="M24" s="74"/>
    </row>
    <row r="25" spans="2:13" s="9" customFormat="1" ht="20.25" customHeight="1" x14ac:dyDescent="0.25">
      <c r="B25" s="17" t="s">
        <v>735</v>
      </c>
      <c r="C25" s="42"/>
      <c r="D25" s="325" t="s">
        <v>673</v>
      </c>
      <c r="E25" s="17" t="s">
        <v>41</v>
      </c>
      <c r="F25" s="17">
        <v>1</v>
      </c>
      <c r="G25" s="54"/>
      <c r="H25" s="21"/>
      <c r="I25" s="74"/>
      <c r="J25" s="74"/>
      <c r="K25" s="74"/>
      <c r="L25" s="74"/>
      <c r="M25" s="74"/>
    </row>
    <row r="26" spans="2:13" s="9" customFormat="1" ht="20.25" customHeight="1" x14ac:dyDescent="0.25">
      <c r="B26" s="17" t="s">
        <v>736</v>
      </c>
      <c r="C26" s="42"/>
      <c r="D26" s="325" t="s">
        <v>722</v>
      </c>
      <c r="E26" s="17" t="s">
        <v>41</v>
      </c>
      <c r="F26" s="17">
        <v>1</v>
      </c>
      <c r="G26" s="54"/>
      <c r="H26" s="21"/>
      <c r="I26" s="74"/>
      <c r="J26" s="74"/>
      <c r="K26" s="74"/>
      <c r="L26" s="74"/>
      <c r="M26" s="74"/>
    </row>
    <row r="27" spans="2:13" s="9" customFormat="1" ht="20.25" customHeight="1" x14ac:dyDescent="0.25">
      <c r="B27" s="17" t="s">
        <v>769</v>
      </c>
      <c r="C27" s="42"/>
      <c r="D27" s="325" t="s">
        <v>719</v>
      </c>
      <c r="E27" s="17" t="s">
        <v>41</v>
      </c>
      <c r="F27" s="17">
        <v>1</v>
      </c>
      <c r="G27" s="54"/>
      <c r="H27" s="21"/>
      <c r="I27" s="74"/>
      <c r="J27" s="74"/>
      <c r="K27" s="74"/>
      <c r="L27" s="74"/>
      <c r="M27" s="74"/>
    </row>
    <row r="28" spans="2:13" s="9" customFormat="1" ht="20.25" customHeight="1" x14ac:dyDescent="0.25">
      <c r="B28" s="17" t="s">
        <v>772</v>
      </c>
      <c r="C28" s="42"/>
      <c r="D28" s="325" t="s">
        <v>727</v>
      </c>
      <c r="E28" s="17" t="s">
        <v>41</v>
      </c>
      <c r="F28" s="17">
        <v>1</v>
      </c>
      <c r="G28" s="54"/>
      <c r="H28" s="21"/>
      <c r="I28" s="74"/>
      <c r="J28" s="74"/>
      <c r="K28" s="74"/>
      <c r="L28" s="74"/>
      <c r="M28" s="74"/>
    </row>
    <row r="29" spans="2:13" s="9" customFormat="1" ht="20.25" customHeight="1" x14ac:dyDescent="0.25">
      <c r="B29" s="17" t="s">
        <v>775</v>
      </c>
      <c r="C29" s="42"/>
      <c r="D29" s="325" t="s">
        <v>725</v>
      </c>
      <c r="E29" s="17" t="s">
        <v>41</v>
      </c>
      <c r="F29" s="17">
        <v>1</v>
      </c>
      <c r="G29" s="54"/>
      <c r="H29" s="21"/>
      <c r="I29" s="74"/>
      <c r="J29" s="74"/>
      <c r="K29" s="74"/>
      <c r="L29" s="74"/>
      <c r="M29" s="74"/>
    </row>
    <row r="30" spans="2:13" s="9" customFormat="1" ht="20.25" customHeight="1" x14ac:dyDescent="0.25">
      <c r="B30" s="17" t="s">
        <v>778</v>
      </c>
      <c r="C30" s="42"/>
      <c r="D30" s="325" t="s">
        <v>726</v>
      </c>
      <c r="E30" s="17" t="s">
        <v>41</v>
      </c>
      <c r="F30" s="17">
        <v>1</v>
      </c>
      <c r="G30" s="54"/>
      <c r="H30" s="21"/>
      <c r="I30" s="74"/>
      <c r="J30" s="74"/>
      <c r="K30" s="74"/>
      <c r="L30" s="74"/>
      <c r="M30" s="74"/>
    </row>
    <row r="31" spans="2:13" s="9" customFormat="1" ht="20.25" customHeight="1" x14ac:dyDescent="0.25">
      <c r="B31" s="17" t="s">
        <v>781</v>
      </c>
      <c r="C31" s="42"/>
      <c r="D31" s="325" t="s">
        <v>891</v>
      </c>
      <c r="E31" s="17" t="s">
        <v>41</v>
      </c>
      <c r="F31" s="17">
        <v>1</v>
      </c>
      <c r="G31" s="54"/>
      <c r="H31" s="21"/>
      <c r="I31" s="74"/>
      <c r="J31" s="74"/>
      <c r="K31" s="74"/>
      <c r="L31" s="74"/>
      <c r="M31" s="74"/>
    </row>
    <row r="32" spans="2:13" s="9" customFormat="1" ht="20.25" customHeight="1" x14ac:dyDescent="0.25">
      <c r="B32" s="17" t="s">
        <v>784</v>
      </c>
      <c r="C32" s="42"/>
      <c r="D32" s="325" t="s">
        <v>892</v>
      </c>
      <c r="E32" s="17" t="s">
        <v>41</v>
      </c>
      <c r="F32" s="17">
        <v>1</v>
      </c>
      <c r="G32" s="54"/>
      <c r="H32" s="21"/>
      <c r="I32" s="74"/>
      <c r="J32" s="74"/>
      <c r="K32" s="74"/>
      <c r="L32" s="74"/>
      <c r="M32" s="74"/>
    </row>
    <row r="33" spans="2:13" s="9" customFormat="1" ht="20.25" customHeight="1" x14ac:dyDescent="0.25">
      <c r="B33" s="17" t="s">
        <v>787</v>
      </c>
      <c r="C33" s="42"/>
      <c r="D33" s="325" t="s">
        <v>893</v>
      </c>
      <c r="E33" s="17" t="s">
        <v>41</v>
      </c>
      <c r="F33" s="17">
        <v>1</v>
      </c>
      <c r="G33" s="54"/>
      <c r="H33" s="21"/>
      <c r="I33" s="74"/>
      <c r="J33" s="74"/>
      <c r="K33" s="74"/>
      <c r="L33" s="74"/>
      <c r="M33" s="74"/>
    </row>
    <row r="34" spans="2:13" s="9" customFormat="1" ht="20.25" customHeight="1" x14ac:dyDescent="0.25">
      <c r="B34" s="17" t="s">
        <v>790</v>
      </c>
      <c r="C34" s="42"/>
      <c r="D34" s="325" t="s">
        <v>720</v>
      </c>
      <c r="E34" s="17" t="s">
        <v>41</v>
      </c>
      <c r="F34" s="17">
        <v>1</v>
      </c>
      <c r="G34" s="54"/>
      <c r="H34" s="21"/>
      <c r="I34" s="74"/>
      <c r="J34" s="74"/>
      <c r="K34" s="74"/>
      <c r="L34" s="74"/>
      <c r="M34" s="74"/>
    </row>
    <row r="35" spans="2:13" s="9" customFormat="1" ht="20.25" customHeight="1" x14ac:dyDescent="0.25">
      <c r="B35" s="17" t="s">
        <v>793</v>
      </c>
      <c r="C35" s="42"/>
      <c r="D35" s="325" t="s">
        <v>723</v>
      </c>
      <c r="E35" s="17" t="s">
        <v>41</v>
      </c>
      <c r="F35" s="17">
        <v>1</v>
      </c>
      <c r="G35" s="54"/>
      <c r="H35" s="21"/>
      <c r="I35" s="74"/>
      <c r="J35" s="74"/>
      <c r="K35" s="74"/>
      <c r="L35" s="74"/>
      <c r="M35" s="74"/>
    </row>
    <row r="36" spans="2:13" s="9" customFormat="1" ht="20.25" customHeight="1" x14ac:dyDescent="0.25">
      <c r="B36" s="17" t="s">
        <v>878</v>
      </c>
      <c r="C36" s="42"/>
      <c r="D36" s="325" t="s">
        <v>721</v>
      </c>
      <c r="E36" s="17" t="s">
        <v>41</v>
      </c>
      <c r="F36" s="17">
        <v>1</v>
      </c>
      <c r="G36" s="54"/>
      <c r="H36" s="21"/>
      <c r="I36" s="74"/>
      <c r="J36" s="74"/>
      <c r="K36" s="74"/>
      <c r="L36" s="74"/>
      <c r="M36" s="74"/>
    </row>
    <row r="37" spans="2:13" s="9" customFormat="1" ht="20.25" customHeight="1" x14ac:dyDescent="0.25">
      <c r="B37" s="17" t="s">
        <v>881</v>
      </c>
      <c r="C37" s="42"/>
      <c r="D37" s="325" t="s">
        <v>894</v>
      </c>
      <c r="E37" s="17" t="s">
        <v>41</v>
      </c>
      <c r="F37" s="17">
        <v>1</v>
      </c>
      <c r="G37" s="54"/>
      <c r="H37" s="21"/>
      <c r="I37" s="74"/>
      <c r="J37" s="74"/>
      <c r="K37" s="74"/>
      <c r="L37" s="74"/>
      <c r="M37" s="74"/>
    </row>
    <row r="38" spans="2:13" s="9" customFormat="1" ht="20.25" customHeight="1" x14ac:dyDescent="0.25">
      <c r="B38" s="17" t="s">
        <v>908</v>
      </c>
      <c r="C38" s="42"/>
      <c r="D38" s="325" t="s">
        <v>674</v>
      </c>
      <c r="E38" s="17" t="s">
        <v>41</v>
      </c>
      <c r="F38" s="17">
        <v>1</v>
      </c>
      <c r="G38" s="54"/>
      <c r="H38" s="21"/>
      <c r="I38" s="74"/>
      <c r="J38" s="74"/>
      <c r="K38" s="74"/>
      <c r="L38" s="74"/>
      <c r="M38" s="74"/>
    </row>
    <row r="39" spans="2:13" s="9" customFormat="1" ht="20.25" customHeight="1" x14ac:dyDescent="0.25">
      <c r="B39" s="17" t="s">
        <v>911</v>
      </c>
      <c r="C39" s="42"/>
      <c r="D39" s="325" t="s">
        <v>895</v>
      </c>
      <c r="E39" s="17" t="s">
        <v>41</v>
      </c>
      <c r="F39" s="17">
        <v>1</v>
      </c>
      <c r="G39" s="54"/>
      <c r="H39" s="21"/>
      <c r="I39" s="74"/>
      <c r="J39" s="74"/>
      <c r="K39" s="74"/>
      <c r="L39" s="74"/>
      <c r="M39" s="74"/>
    </row>
    <row r="40" spans="2:13" s="9" customFormat="1" ht="20.25" customHeight="1" x14ac:dyDescent="0.25">
      <c r="B40" s="17" t="s">
        <v>914</v>
      </c>
      <c r="C40" s="42"/>
      <c r="D40" s="325" t="s">
        <v>896</v>
      </c>
      <c r="E40" s="17" t="s">
        <v>41</v>
      </c>
      <c r="F40" s="17">
        <v>1</v>
      </c>
      <c r="G40" s="54"/>
      <c r="H40" s="21"/>
      <c r="I40" s="74"/>
      <c r="J40" s="74"/>
      <c r="K40" s="74"/>
      <c r="L40" s="74"/>
      <c r="M40" s="74"/>
    </row>
    <row r="41" spans="2:13" s="9" customFormat="1" ht="20.25" customHeight="1" x14ac:dyDescent="0.25">
      <c r="B41" s="17" t="s">
        <v>920</v>
      </c>
      <c r="C41" s="42"/>
      <c r="D41" s="325" t="s">
        <v>978</v>
      </c>
      <c r="E41" s="17" t="s">
        <v>41</v>
      </c>
      <c r="F41" s="42">
        <v>1</v>
      </c>
      <c r="G41" s="54"/>
      <c r="H41" s="21"/>
      <c r="I41" s="74"/>
      <c r="J41" s="74"/>
      <c r="K41" s="74"/>
      <c r="L41" s="74"/>
      <c r="M41" s="74"/>
    </row>
    <row r="42" spans="2:13" s="9" customFormat="1" ht="20.25" customHeight="1" x14ac:dyDescent="0.25">
      <c r="B42" s="17" t="s">
        <v>923</v>
      </c>
      <c r="C42" s="42"/>
      <c r="D42" s="325" t="s">
        <v>977</v>
      </c>
      <c r="E42" s="17" t="s">
        <v>41</v>
      </c>
      <c r="F42" s="42">
        <v>1</v>
      </c>
      <c r="G42" s="54"/>
      <c r="H42" s="21"/>
      <c r="I42" s="74"/>
      <c r="J42" s="74"/>
      <c r="K42" s="74"/>
      <c r="L42" s="74"/>
      <c r="M42" s="74"/>
    </row>
    <row r="43" spans="2:13" s="9" customFormat="1" ht="20.25" customHeight="1" thickBot="1" x14ac:dyDescent="0.3">
      <c r="B43" s="17" t="s">
        <v>926</v>
      </c>
      <c r="C43" s="42"/>
      <c r="D43" s="325" t="s">
        <v>976</v>
      </c>
      <c r="E43" s="42" t="s">
        <v>41</v>
      </c>
      <c r="F43" s="42">
        <v>1</v>
      </c>
      <c r="G43" s="54"/>
      <c r="H43" s="21"/>
      <c r="I43" s="74"/>
      <c r="J43" s="74"/>
      <c r="K43" s="74"/>
      <c r="L43" s="74"/>
      <c r="M43" s="74"/>
    </row>
    <row r="44" spans="2:13" s="9" customFormat="1" ht="27.6" customHeight="1" thickBot="1" x14ac:dyDescent="0.35">
      <c r="B44" s="22" t="s">
        <v>707</v>
      </c>
      <c r="C44" s="22"/>
      <c r="D44" s="22"/>
      <c r="E44" s="22"/>
      <c r="F44" s="22"/>
      <c r="G44" s="22"/>
      <c r="H44" s="24"/>
      <c r="I44" s="74"/>
      <c r="J44" s="74"/>
      <c r="K44" s="74"/>
      <c r="L44" s="74"/>
      <c r="M44" s="74"/>
    </row>
    <row r="45" spans="2:13" s="9" customFormat="1" ht="30.6" customHeight="1" thickBot="1" x14ac:dyDescent="0.35">
      <c r="B45" s="22" t="s">
        <v>708</v>
      </c>
      <c r="C45" s="320"/>
      <c r="D45" s="321"/>
      <c r="E45" s="322"/>
      <c r="F45" s="322"/>
      <c r="G45" s="322"/>
      <c r="H45" s="323"/>
      <c r="I45" s="74"/>
      <c r="J45" s="74"/>
      <c r="K45" s="74"/>
      <c r="L45" s="74"/>
      <c r="M45" s="74"/>
    </row>
    <row r="46" spans="2:13" s="9" customFormat="1" ht="56.4" customHeight="1" thickBot="1" x14ac:dyDescent="0.35">
      <c r="B46" s="272">
        <v>2</v>
      </c>
      <c r="C46" s="272" t="s">
        <v>13</v>
      </c>
      <c r="D46" s="273" t="s">
        <v>681</v>
      </c>
      <c r="E46" s="329"/>
      <c r="F46" s="329"/>
      <c r="G46" s="336"/>
      <c r="H46" s="330"/>
      <c r="I46" s="74"/>
      <c r="J46" s="74"/>
      <c r="K46" s="74"/>
      <c r="L46" s="74"/>
      <c r="M46" s="74"/>
    </row>
    <row r="47" spans="2:13" s="9" customFormat="1" ht="20.25" customHeight="1" x14ac:dyDescent="0.25">
      <c r="B47" s="268"/>
      <c r="C47" s="268"/>
      <c r="D47" s="334" t="s">
        <v>738</v>
      </c>
      <c r="E47" s="268"/>
      <c r="F47" s="268"/>
      <c r="G47" s="335"/>
      <c r="H47" s="327"/>
      <c r="I47" s="74"/>
      <c r="J47" s="74"/>
      <c r="K47" s="74"/>
      <c r="L47" s="74"/>
      <c r="M47" s="74"/>
    </row>
    <row r="48" spans="2:13" s="9" customFormat="1" ht="20.25" customHeight="1" x14ac:dyDescent="0.25">
      <c r="B48" s="17" t="s">
        <v>14</v>
      </c>
      <c r="C48" s="17"/>
      <c r="D48" s="281" t="s">
        <v>724</v>
      </c>
      <c r="E48" s="17" t="s">
        <v>41</v>
      </c>
      <c r="F48" s="17">
        <v>1</v>
      </c>
      <c r="G48" s="54"/>
      <c r="H48" s="21"/>
      <c r="I48" s="74"/>
      <c r="J48" s="74"/>
      <c r="K48" s="74"/>
      <c r="L48" s="74"/>
      <c r="M48" s="74"/>
    </row>
    <row r="49" spans="2:13" s="9" customFormat="1" ht="20.25" customHeight="1" x14ac:dyDescent="0.25">
      <c r="B49" s="17" t="s">
        <v>630</v>
      </c>
      <c r="C49" s="17"/>
      <c r="D49" s="281" t="s">
        <v>678</v>
      </c>
      <c r="E49" s="17" t="s">
        <v>41</v>
      </c>
      <c r="F49" s="17">
        <v>1</v>
      </c>
      <c r="G49" s="54"/>
      <c r="H49" s="21"/>
      <c r="I49" s="74"/>
      <c r="J49" s="74"/>
      <c r="K49" s="74"/>
      <c r="L49" s="74"/>
      <c r="M49" s="74"/>
    </row>
    <row r="50" spans="2:13" s="9" customFormat="1" ht="20.25" customHeight="1" x14ac:dyDescent="0.25">
      <c r="B50" s="17" t="s">
        <v>631</v>
      </c>
      <c r="C50" s="17"/>
      <c r="D50" s="281" t="s">
        <v>885</v>
      </c>
      <c r="E50" s="17" t="s">
        <v>41</v>
      </c>
      <c r="F50" s="17">
        <v>1</v>
      </c>
      <c r="G50" s="54"/>
      <c r="H50" s="21"/>
      <c r="I50" s="74"/>
      <c r="J50" s="74"/>
      <c r="K50" s="74"/>
      <c r="L50" s="74"/>
      <c r="M50" s="74"/>
    </row>
    <row r="51" spans="2:13" s="9" customFormat="1" ht="20.25" customHeight="1" x14ac:dyDescent="0.25">
      <c r="B51" s="17" t="s">
        <v>632</v>
      </c>
      <c r="C51" s="17"/>
      <c r="D51" s="281" t="s">
        <v>886</v>
      </c>
      <c r="E51" s="17" t="s">
        <v>41</v>
      </c>
      <c r="F51" s="17">
        <v>1</v>
      </c>
      <c r="G51" s="54"/>
      <c r="H51" s="21"/>
      <c r="I51" s="74"/>
      <c r="J51" s="74"/>
      <c r="K51" s="74"/>
      <c r="L51" s="74"/>
      <c r="M51" s="74"/>
    </row>
    <row r="52" spans="2:13" s="9" customFormat="1" ht="20.25" customHeight="1" x14ac:dyDescent="0.25">
      <c r="B52" s="17" t="s">
        <v>633</v>
      </c>
      <c r="C52" s="17"/>
      <c r="D52" s="281" t="s">
        <v>887</v>
      </c>
      <c r="E52" s="17" t="s">
        <v>41</v>
      </c>
      <c r="F52" s="17">
        <v>1</v>
      </c>
      <c r="G52" s="54"/>
      <c r="H52" s="21"/>
      <c r="I52" s="74"/>
      <c r="J52" s="74"/>
      <c r="K52" s="74"/>
      <c r="L52" s="74"/>
      <c r="M52" s="74"/>
    </row>
    <row r="53" spans="2:13" s="9" customFormat="1" ht="20.25" customHeight="1" x14ac:dyDescent="0.25">
      <c r="B53" s="17" t="s">
        <v>634</v>
      </c>
      <c r="C53" s="17"/>
      <c r="D53" s="281" t="s">
        <v>679</v>
      </c>
      <c r="E53" s="17" t="s">
        <v>41</v>
      </c>
      <c r="F53" s="17">
        <v>1</v>
      </c>
      <c r="G53" s="54"/>
      <c r="H53" s="21"/>
      <c r="I53" s="74"/>
      <c r="J53" s="74"/>
      <c r="K53" s="74"/>
      <c r="L53" s="74"/>
      <c r="M53" s="74"/>
    </row>
    <row r="54" spans="2:13" s="9" customFormat="1" ht="20.25" customHeight="1" x14ac:dyDescent="0.25">
      <c r="B54" s="17" t="s">
        <v>635</v>
      </c>
      <c r="C54" s="17"/>
      <c r="D54" s="281" t="s">
        <v>675</v>
      </c>
      <c r="E54" s="17" t="s">
        <v>41</v>
      </c>
      <c r="F54" s="17">
        <v>1</v>
      </c>
      <c r="G54" s="54"/>
      <c r="H54" s="21"/>
      <c r="I54" s="74"/>
      <c r="J54" s="74"/>
      <c r="K54" s="74"/>
      <c r="L54" s="74"/>
      <c r="M54" s="74"/>
    </row>
    <row r="55" spans="2:13" s="9" customFormat="1" ht="20.25" customHeight="1" x14ac:dyDescent="0.25">
      <c r="B55" s="17" t="s">
        <v>636</v>
      </c>
      <c r="C55" s="17"/>
      <c r="D55" s="281" t="s">
        <v>888</v>
      </c>
      <c r="E55" s="17" t="s">
        <v>41</v>
      </c>
      <c r="F55" s="17">
        <v>1</v>
      </c>
      <c r="G55" s="54"/>
      <c r="H55" s="21"/>
      <c r="I55" s="74"/>
      <c r="J55" s="74"/>
      <c r="K55" s="74"/>
      <c r="L55" s="74"/>
      <c r="M55" s="74"/>
    </row>
    <row r="56" spans="2:13" s="9" customFormat="1" ht="20.25" customHeight="1" x14ac:dyDescent="0.25">
      <c r="B56" s="17" t="s">
        <v>637</v>
      </c>
      <c r="C56" s="17"/>
      <c r="D56" s="281" t="s">
        <v>889</v>
      </c>
      <c r="E56" s="17" t="s">
        <v>41</v>
      </c>
      <c r="F56" s="17">
        <v>1</v>
      </c>
      <c r="G56" s="54"/>
      <c r="H56" s="21"/>
      <c r="I56" s="74"/>
      <c r="J56" s="74"/>
      <c r="K56" s="74"/>
      <c r="L56" s="74"/>
      <c r="M56" s="74"/>
    </row>
    <row r="57" spans="2:13" s="9" customFormat="1" ht="20.25" customHeight="1" x14ac:dyDescent="0.25">
      <c r="B57" s="17" t="s">
        <v>638</v>
      </c>
      <c r="C57" s="17"/>
      <c r="D57" s="281" t="s">
        <v>890</v>
      </c>
      <c r="E57" s="17" t="s">
        <v>41</v>
      </c>
      <c r="F57" s="17">
        <v>1</v>
      </c>
      <c r="G57" s="54"/>
      <c r="H57" s="21"/>
      <c r="I57" s="74"/>
      <c r="J57" s="74"/>
      <c r="K57" s="74"/>
      <c r="L57" s="74"/>
      <c r="M57" s="74"/>
    </row>
    <row r="58" spans="2:13" s="9" customFormat="1" ht="20.25" customHeight="1" x14ac:dyDescent="0.25">
      <c r="B58" s="17" t="s">
        <v>740</v>
      </c>
      <c r="C58" s="17"/>
      <c r="D58" s="281" t="s">
        <v>973</v>
      </c>
      <c r="E58" s="17" t="s">
        <v>41</v>
      </c>
      <c r="F58" s="17">
        <v>1</v>
      </c>
      <c r="G58" s="54"/>
      <c r="H58" s="21"/>
      <c r="I58" s="74"/>
      <c r="J58" s="74"/>
      <c r="K58" s="74"/>
      <c r="L58" s="74"/>
      <c r="M58" s="74"/>
    </row>
    <row r="59" spans="2:13" s="9" customFormat="1" ht="20.25" customHeight="1" x14ac:dyDescent="0.25">
      <c r="B59" s="17" t="s">
        <v>741</v>
      </c>
      <c r="C59" s="17"/>
      <c r="D59" s="281" t="s">
        <v>974</v>
      </c>
      <c r="E59" s="17" t="s">
        <v>41</v>
      </c>
      <c r="F59" s="17">
        <v>1</v>
      </c>
      <c r="G59" s="54"/>
      <c r="H59" s="21"/>
      <c r="I59" s="74"/>
      <c r="J59" s="74"/>
      <c r="K59" s="74"/>
      <c r="L59" s="74"/>
      <c r="M59" s="74"/>
    </row>
    <row r="60" spans="2:13" s="9" customFormat="1" ht="20.25" customHeight="1" x14ac:dyDescent="0.25">
      <c r="B60" s="17" t="s">
        <v>742</v>
      </c>
      <c r="C60" s="17"/>
      <c r="D60" s="281" t="s">
        <v>975</v>
      </c>
      <c r="E60" s="17" t="s">
        <v>41</v>
      </c>
      <c r="F60" s="17">
        <v>1</v>
      </c>
      <c r="G60" s="54"/>
      <c r="H60" s="21"/>
      <c r="I60" s="74"/>
      <c r="J60" s="74"/>
      <c r="K60" s="74"/>
      <c r="L60" s="74"/>
      <c r="M60" s="74"/>
    </row>
    <row r="61" spans="2:13" s="9" customFormat="1" ht="20.25" customHeight="1" x14ac:dyDescent="0.25">
      <c r="B61" s="17"/>
      <c r="C61" s="17"/>
      <c r="D61" s="326" t="s">
        <v>739</v>
      </c>
      <c r="E61" s="17"/>
      <c r="F61" s="17"/>
      <c r="G61" s="54"/>
      <c r="H61" s="21"/>
      <c r="I61" s="74"/>
      <c r="J61" s="74"/>
      <c r="K61" s="74"/>
      <c r="L61" s="74"/>
      <c r="M61" s="74"/>
    </row>
    <row r="62" spans="2:13" s="9" customFormat="1" ht="20.25" customHeight="1" x14ac:dyDescent="0.25">
      <c r="B62" s="17" t="s">
        <v>743</v>
      </c>
      <c r="C62" s="17"/>
      <c r="D62" s="281" t="s">
        <v>728</v>
      </c>
      <c r="E62" s="17" t="s">
        <v>41</v>
      </c>
      <c r="F62" s="17">
        <v>1</v>
      </c>
      <c r="G62" s="54"/>
      <c r="H62" s="21"/>
      <c r="I62" s="74"/>
      <c r="J62" s="74"/>
      <c r="K62" s="74"/>
      <c r="L62" s="74"/>
      <c r="M62" s="74"/>
    </row>
    <row r="63" spans="2:13" s="9" customFormat="1" ht="20.25" customHeight="1" x14ac:dyDescent="0.25">
      <c r="B63" s="17" t="s">
        <v>744</v>
      </c>
      <c r="C63" s="17"/>
      <c r="D63" s="281" t="s">
        <v>729</v>
      </c>
      <c r="E63" s="17" t="s">
        <v>41</v>
      </c>
      <c r="F63" s="17">
        <v>1</v>
      </c>
      <c r="G63" s="54"/>
      <c r="H63" s="21"/>
      <c r="I63" s="74"/>
      <c r="J63" s="74"/>
      <c r="K63" s="74"/>
      <c r="L63" s="74"/>
      <c r="M63" s="74"/>
    </row>
    <row r="64" spans="2:13" s="9" customFormat="1" ht="20.25" customHeight="1" x14ac:dyDescent="0.25">
      <c r="B64" s="17" t="s">
        <v>745</v>
      </c>
      <c r="C64" s="42"/>
      <c r="D64" s="325" t="s">
        <v>673</v>
      </c>
      <c r="E64" s="17" t="s">
        <v>41</v>
      </c>
      <c r="F64" s="17">
        <v>1</v>
      </c>
      <c r="G64" s="54"/>
      <c r="H64" s="21"/>
      <c r="I64" s="74"/>
      <c r="J64" s="74"/>
      <c r="K64" s="74"/>
      <c r="L64" s="74"/>
      <c r="M64" s="74"/>
    </row>
    <row r="65" spans="2:13" s="9" customFormat="1" ht="20.25" customHeight="1" x14ac:dyDescent="0.25">
      <c r="B65" s="17" t="s">
        <v>746</v>
      </c>
      <c r="C65" s="42"/>
      <c r="D65" s="325" t="s">
        <v>722</v>
      </c>
      <c r="E65" s="17" t="s">
        <v>41</v>
      </c>
      <c r="F65" s="17">
        <v>1</v>
      </c>
      <c r="G65" s="54"/>
      <c r="H65" s="21"/>
      <c r="I65" s="74"/>
      <c r="J65" s="74"/>
      <c r="K65" s="74"/>
      <c r="L65" s="74"/>
      <c r="M65" s="74"/>
    </row>
    <row r="66" spans="2:13" s="9" customFormat="1" ht="20.25" customHeight="1" x14ac:dyDescent="0.25">
      <c r="B66" s="17" t="s">
        <v>897</v>
      </c>
      <c r="C66" s="42"/>
      <c r="D66" s="325" t="s">
        <v>719</v>
      </c>
      <c r="E66" s="17" t="s">
        <v>41</v>
      </c>
      <c r="F66" s="17">
        <v>1</v>
      </c>
      <c r="G66" s="54"/>
      <c r="H66" s="21"/>
      <c r="I66" s="74"/>
      <c r="J66" s="74"/>
      <c r="K66" s="74"/>
      <c r="L66" s="74"/>
      <c r="M66" s="74"/>
    </row>
    <row r="67" spans="2:13" s="9" customFormat="1" ht="20.25" customHeight="1" x14ac:dyDescent="0.25">
      <c r="B67" s="17" t="s">
        <v>898</v>
      </c>
      <c r="C67" s="42"/>
      <c r="D67" s="325" t="s">
        <v>727</v>
      </c>
      <c r="E67" s="17" t="s">
        <v>41</v>
      </c>
      <c r="F67" s="17">
        <v>1</v>
      </c>
      <c r="G67" s="54"/>
      <c r="H67" s="21"/>
      <c r="I67" s="74"/>
      <c r="J67" s="74"/>
      <c r="K67" s="74"/>
      <c r="L67" s="74"/>
      <c r="M67" s="74"/>
    </row>
    <row r="68" spans="2:13" s="9" customFormat="1" ht="20.25" customHeight="1" x14ac:dyDescent="0.25">
      <c r="B68" s="17" t="s">
        <v>899</v>
      </c>
      <c r="C68" s="42"/>
      <c r="D68" s="325" t="s">
        <v>725</v>
      </c>
      <c r="E68" s="17" t="s">
        <v>41</v>
      </c>
      <c r="F68" s="17">
        <v>1</v>
      </c>
      <c r="G68" s="54"/>
      <c r="H68" s="21"/>
      <c r="I68" s="74"/>
      <c r="J68" s="74"/>
      <c r="K68" s="74"/>
      <c r="L68" s="74"/>
      <c r="M68" s="74"/>
    </row>
    <row r="69" spans="2:13" s="9" customFormat="1" ht="20.25" customHeight="1" x14ac:dyDescent="0.25">
      <c r="B69" s="17" t="s">
        <v>900</v>
      </c>
      <c r="C69" s="42"/>
      <c r="D69" s="325" t="s">
        <v>726</v>
      </c>
      <c r="E69" s="17" t="s">
        <v>41</v>
      </c>
      <c r="F69" s="17">
        <v>1</v>
      </c>
      <c r="G69" s="54"/>
      <c r="H69" s="21"/>
      <c r="I69" s="74"/>
      <c r="J69" s="74"/>
      <c r="K69" s="74"/>
      <c r="L69" s="74"/>
      <c r="M69" s="74"/>
    </row>
    <row r="70" spans="2:13" s="9" customFormat="1" ht="20.25" customHeight="1" x14ac:dyDescent="0.25">
      <c r="B70" s="17" t="s">
        <v>901</v>
      </c>
      <c r="C70" s="42"/>
      <c r="D70" s="325" t="s">
        <v>891</v>
      </c>
      <c r="E70" s="17" t="s">
        <v>41</v>
      </c>
      <c r="F70" s="17">
        <v>1</v>
      </c>
      <c r="G70" s="54"/>
      <c r="H70" s="21"/>
      <c r="I70" s="74"/>
      <c r="J70" s="74"/>
      <c r="K70" s="74"/>
      <c r="L70" s="74"/>
      <c r="M70" s="74"/>
    </row>
    <row r="71" spans="2:13" s="9" customFormat="1" ht="20.25" customHeight="1" x14ac:dyDescent="0.25">
      <c r="B71" s="17" t="s">
        <v>902</v>
      </c>
      <c r="C71" s="42"/>
      <c r="D71" s="325" t="s">
        <v>892</v>
      </c>
      <c r="E71" s="17" t="s">
        <v>41</v>
      </c>
      <c r="F71" s="17">
        <v>1</v>
      </c>
      <c r="G71" s="54"/>
      <c r="H71" s="21"/>
      <c r="I71" s="74"/>
      <c r="J71" s="74"/>
      <c r="K71" s="74"/>
      <c r="L71" s="74"/>
      <c r="M71" s="74"/>
    </row>
    <row r="72" spans="2:13" s="9" customFormat="1" ht="20.25" customHeight="1" x14ac:dyDescent="0.25">
      <c r="B72" s="17" t="s">
        <v>903</v>
      </c>
      <c r="C72" s="42"/>
      <c r="D72" s="325" t="s">
        <v>893</v>
      </c>
      <c r="E72" s="17" t="s">
        <v>41</v>
      </c>
      <c r="F72" s="17">
        <v>1</v>
      </c>
      <c r="G72" s="54"/>
      <c r="H72" s="21"/>
      <c r="I72" s="74"/>
      <c r="J72" s="74"/>
      <c r="K72" s="74"/>
      <c r="L72" s="74"/>
      <c r="M72" s="74"/>
    </row>
    <row r="73" spans="2:13" s="9" customFormat="1" ht="20.25" customHeight="1" x14ac:dyDescent="0.25">
      <c r="B73" s="17" t="s">
        <v>904</v>
      </c>
      <c r="C73" s="42"/>
      <c r="D73" s="325" t="s">
        <v>720</v>
      </c>
      <c r="E73" s="17" t="s">
        <v>41</v>
      </c>
      <c r="F73" s="17">
        <v>1</v>
      </c>
      <c r="G73" s="54"/>
      <c r="H73" s="21"/>
      <c r="I73" s="74"/>
      <c r="J73" s="74"/>
      <c r="K73" s="74"/>
      <c r="L73" s="74"/>
      <c r="M73" s="74"/>
    </row>
    <row r="74" spans="2:13" s="9" customFormat="1" ht="20.25" customHeight="1" x14ac:dyDescent="0.25">
      <c r="B74" s="17" t="s">
        <v>905</v>
      </c>
      <c r="C74" s="42"/>
      <c r="D74" s="325" t="s">
        <v>723</v>
      </c>
      <c r="E74" s="17" t="s">
        <v>41</v>
      </c>
      <c r="F74" s="17">
        <v>1</v>
      </c>
      <c r="G74" s="54"/>
      <c r="H74" s="21"/>
      <c r="I74" s="74"/>
      <c r="J74" s="74"/>
      <c r="K74" s="74"/>
      <c r="L74" s="74"/>
      <c r="M74" s="74"/>
    </row>
    <row r="75" spans="2:13" s="9" customFormat="1" ht="20.25" customHeight="1" x14ac:dyDescent="0.25">
      <c r="B75" s="17" t="s">
        <v>906</v>
      </c>
      <c r="C75" s="42"/>
      <c r="D75" s="325" t="s">
        <v>721</v>
      </c>
      <c r="E75" s="17" t="s">
        <v>41</v>
      </c>
      <c r="F75" s="17">
        <v>1</v>
      </c>
      <c r="G75" s="54"/>
      <c r="H75" s="21"/>
      <c r="I75" s="74"/>
      <c r="J75" s="74"/>
      <c r="K75" s="74"/>
      <c r="L75" s="74"/>
      <c r="M75" s="74"/>
    </row>
    <row r="76" spans="2:13" s="9" customFormat="1" ht="20.25" customHeight="1" x14ac:dyDescent="0.25">
      <c r="B76" s="17" t="s">
        <v>907</v>
      </c>
      <c r="C76" s="42"/>
      <c r="D76" s="325" t="s">
        <v>894</v>
      </c>
      <c r="E76" s="17" t="s">
        <v>41</v>
      </c>
      <c r="F76" s="17">
        <v>1</v>
      </c>
      <c r="G76" s="54"/>
      <c r="H76" s="21"/>
      <c r="I76" s="74"/>
      <c r="J76" s="74"/>
      <c r="K76" s="74"/>
      <c r="L76" s="74"/>
      <c r="M76" s="74"/>
    </row>
    <row r="77" spans="2:13" s="9" customFormat="1" ht="20.25" customHeight="1" x14ac:dyDescent="0.25">
      <c r="B77" s="17" t="s">
        <v>979</v>
      </c>
      <c r="C77" s="42"/>
      <c r="D77" s="325" t="s">
        <v>674</v>
      </c>
      <c r="E77" s="17" t="s">
        <v>41</v>
      </c>
      <c r="F77" s="17">
        <v>1</v>
      </c>
      <c r="G77" s="54"/>
      <c r="H77" s="21"/>
      <c r="I77" s="74"/>
      <c r="J77" s="74"/>
      <c r="K77" s="74"/>
      <c r="L77" s="74"/>
      <c r="M77" s="74"/>
    </row>
    <row r="78" spans="2:13" s="9" customFormat="1" ht="20.25" customHeight="1" x14ac:dyDescent="0.25">
      <c r="B78" s="17" t="s">
        <v>980</v>
      </c>
      <c r="C78" s="42"/>
      <c r="D78" s="325" t="s">
        <v>895</v>
      </c>
      <c r="E78" s="17" t="s">
        <v>41</v>
      </c>
      <c r="F78" s="17">
        <v>1</v>
      </c>
      <c r="G78" s="54"/>
      <c r="H78" s="21"/>
      <c r="I78" s="74"/>
      <c r="J78" s="74"/>
      <c r="K78" s="74"/>
      <c r="L78" s="74"/>
      <c r="M78" s="74"/>
    </row>
    <row r="79" spans="2:13" s="9" customFormat="1" ht="20.25" customHeight="1" x14ac:dyDescent="0.25">
      <c r="B79" s="17" t="s">
        <v>981</v>
      </c>
      <c r="C79" s="17"/>
      <c r="D79" s="325" t="s">
        <v>896</v>
      </c>
      <c r="E79" s="17" t="s">
        <v>41</v>
      </c>
      <c r="F79" s="17">
        <v>1</v>
      </c>
      <c r="G79" s="54"/>
      <c r="H79" s="21"/>
      <c r="I79" s="74"/>
      <c r="J79" s="74"/>
      <c r="K79" s="74"/>
      <c r="L79" s="74"/>
      <c r="M79" s="74"/>
    </row>
    <row r="80" spans="2:13" s="9" customFormat="1" ht="20.25" customHeight="1" x14ac:dyDescent="0.25">
      <c r="B80" s="17" t="s">
        <v>982</v>
      </c>
      <c r="C80" s="17"/>
      <c r="D80" s="325" t="s">
        <v>978</v>
      </c>
      <c r="E80" s="17" t="s">
        <v>41</v>
      </c>
      <c r="F80" s="42">
        <v>1</v>
      </c>
      <c r="G80" s="54"/>
      <c r="H80" s="21"/>
      <c r="I80" s="74"/>
      <c r="J80" s="74"/>
      <c r="K80" s="74"/>
      <c r="L80" s="74"/>
      <c r="M80" s="74"/>
    </row>
    <row r="81" spans="2:13" s="9" customFormat="1" ht="20.25" customHeight="1" x14ac:dyDescent="0.25">
      <c r="B81" s="17" t="s">
        <v>983</v>
      </c>
      <c r="C81" s="17"/>
      <c r="D81" s="325" t="s">
        <v>977</v>
      </c>
      <c r="E81" s="17" t="s">
        <v>41</v>
      </c>
      <c r="F81" s="42">
        <v>1</v>
      </c>
      <c r="G81" s="54"/>
      <c r="H81" s="21"/>
      <c r="I81" s="74"/>
      <c r="J81" s="74"/>
      <c r="K81" s="74"/>
      <c r="L81" s="74"/>
      <c r="M81" s="74"/>
    </row>
    <row r="82" spans="2:13" s="9" customFormat="1" ht="20.25" customHeight="1" thickBot="1" x14ac:dyDescent="0.3">
      <c r="B82" s="17" t="s">
        <v>984</v>
      </c>
      <c r="C82" s="17"/>
      <c r="D82" s="325" t="s">
        <v>976</v>
      </c>
      <c r="E82" s="42" t="s">
        <v>41</v>
      </c>
      <c r="F82" s="42">
        <v>1</v>
      </c>
      <c r="G82" s="54"/>
      <c r="H82" s="21"/>
      <c r="I82" s="74"/>
      <c r="J82" s="74"/>
      <c r="K82" s="74"/>
      <c r="L82" s="74"/>
      <c r="M82" s="74"/>
    </row>
    <row r="83" spans="2:13" s="9" customFormat="1" ht="24.6" customHeight="1" thickBot="1" x14ac:dyDescent="0.35">
      <c r="B83" s="22" t="s">
        <v>7</v>
      </c>
      <c r="C83" s="22"/>
      <c r="D83" s="22"/>
      <c r="E83" s="22"/>
      <c r="F83" s="22"/>
      <c r="G83" s="23"/>
      <c r="H83" s="24"/>
      <c r="I83" s="74"/>
      <c r="J83" s="74"/>
      <c r="K83" s="74"/>
      <c r="L83" s="74"/>
      <c r="M83" s="74"/>
    </row>
    <row r="84" spans="2:13" ht="5.25" customHeight="1" x14ac:dyDescent="0.25">
      <c r="B84" s="5"/>
      <c r="C84" s="5"/>
      <c r="D84" s="5"/>
      <c r="E84" s="5"/>
      <c r="F84" s="5"/>
      <c r="G84" s="7"/>
      <c r="H84" s="7"/>
    </row>
    <row r="85" spans="2:13" x14ac:dyDescent="0.25">
      <c r="B85" s="5"/>
      <c r="C85" s="5"/>
      <c r="D85" s="5"/>
      <c r="E85" s="5"/>
      <c r="F85" s="5"/>
      <c r="G85" s="7"/>
      <c r="H85" s="7"/>
    </row>
    <row r="86" spans="2:13" x14ac:dyDescent="0.25">
      <c r="B86" s="5"/>
      <c r="C86" s="5"/>
      <c r="D86" s="5"/>
      <c r="E86" s="5"/>
      <c r="F86" s="5"/>
      <c r="G86" s="7"/>
      <c r="H86" s="7"/>
    </row>
    <row r="87" spans="2:13" x14ac:dyDescent="0.25">
      <c r="B87" s="5"/>
      <c r="C87" s="5"/>
      <c r="D87" s="5"/>
      <c r="E87" s="5"/>
      <c r="F87" s="5"/>
      <c r="G87" s="7"/>
      <c r="H87" s="7"/>
    </row>
    <row r="88" spans="2:13" x14ac:dyDescent="0.25">
      <c r="B88" s="5"/>
      <c r="C88" s="5"/>
      <c r="D88" s="5"/>
      <c r="E88" s="5"/>
      <c r="F88" s="5"/>
      <c r="G88" s="7"/>
      <c r="H88" s="7"/>
    </row>
    <row r="89" spans="2:13" x14ac:dyDescent="0.25">
      <c r="B89" s="5"/>
      <c r="C89" s="5"/>
      <c r="D89" s="5"/>
      <c r="E89" s="5"/>
      <c r="F89" s="5"/>
      <c r="G89" s="7"/>
      <c r="H89" s="7"/>
    </row>
    <row r="90" spans="2:13" x14ac:dyDescent="0.25">
      <c r="B90" s="5"/>
      <c r="C90" s="5"/>
      <c r="D90" s="5"/>
      <c r="E90" s="5"/>
      <c r="F90" s="5"/>
      <c r="G90" s="7"/>
      <c r="H90" s="7"/>
    </row>
    <row r="91" spans="2:13" x14ac:dyDescent="0.25">
      <c r="B91" s="5"/>
      <c r="C91" s="5"/>
      <c r="D91" s="5"/>
      <c r="E91" s="5"/>
      <c r="F91" s="5"/>
      <c r="G91" s="7"/>
      <c r="H91" s="7"/>
    </row>
    <row r="92" spans="2:13" x14ac:dyDescent="0.25">
      <c r="B92" s="5"/>
      <c r="C92" s="5"/>
      <c r="D92" s="5"/>
      <c r="E92" s="5"/>
      <c r="F92" s="5"/>
      <c r="G92" s="7"/>
      <c r="H92" s="7"/>
    </row>
    <row r="93" spans="2:13" x14ac:dyDescent="0.25">
      <c r="B93" s="5"/>
      <c r="C93" s="5"/>
      <c r="D93" s="5"/>
      <c r="E93" s="5"/>
      <c r="F93" s="5"/>
      <c r="G93" s="7"/>
      <c r="H93" s="7"/>
    </row>
    <row r="94" spans="2:13" x14ac:dyDescent="0.25">
      <c r="B94" s="5"/>
      <c r="C94" s="5"/>
      <c r="D94" s="5"/>
      <c r="E94" s="5"/>
      <c r="F94" s="5"/>
      <c r="G94" s="7"/>
      <c r="H94" s="7"/>
    </row>
    <row r="95" spans="2:13" x14ac:dyDescent="0.25">
      <c r="B95" s="5"/>
      <c r="C95" s="5"/>
      <c r="D95" s="5"/>
      <c r="E95" s="5"/>
      <c r="F95" s="5"/>
      <c r="G95" s="7"/>
      <c r="H95" s="7"/>
    </row>
    <row r="96" spans="2:13" x14ac:dyDescent="0.25">
      <c r="B96" s="5"/>
      <c r="C96" s="5"/>
      <c r="D96" s="5"/>
      <c r="E96" s="5"/>
      <c r="F96" s="5"/>
      <c r="G96" s="7"/>
      <c r="H96" s="7"/>
    </row>
    <row r="97" spans="2:8" x14ac:dyDescent="0.25">
      <c r="B97" s="5"/>
      <c r="C97" s="5"/>
      <c r="D97" s="5"/>
      <c r="E97" s="5"/>
      <c r="F97" s="5"/>
      <c r="G97" s="7"/>
      <c r="H97" s="7"/>
    </row>
    <row r="98" spans="2:8" x14ac:dyDescent="0.25">
      <c r="B98" s="5"/>
      <c r="C98" s="5"/>
      <c r="D98" s="5"/>
      <c r="E98" s="5"/>
      <c r="F98" s="5"/>
      <c r="G98" s="7"/>
      <c r="H98" s="7"/>
    </row>
    <row r="99" spans="2:8" x14ac:dyDescent="0.25">
      <c r="B99" s="5"/>
      <c r="C99" s="5"/>
      <c r="D99" s="5"/>
      <c r="E99" s="5"/>
      <c r="F99" s="5"/>
      <c r="G99" s="7"/>
      <c r="H99" s="7"/>
    </row>
    <row r="100" spans="2:8" x14ac:dyDescent="0.25">
      <c r="B100" s="5"/>
      <c r="C100" s="5"/>
      <c r="D100" s="5"/>
      <c r="E100" s="5"/>
      <c r="F100" s="5"/>
      <c r="G100" s="7"/>
      <c r="H100" s="7"/>
    </row>
    <row r="101" spans="2:8" x14ac:dyDescent="0.25">
      <c r="B101" s="5"/>
      <c r="C101" s="5"/>
      <c r="D101" s="5"/>
      <c r="E101" s="5"/>
      <c r="F101" s="5"/>
      <c r="G101" s="7"/>
      <c r="H101" s="7"/>
    </row>
    <row r="102" spans="2:8" x14ac:dyDescent="0.25">
      <c r="B102" s="5"/>
      <c r="C102" s="5"/>
      <c r="D102" s="5"/>
      <c r="E102" s="5"/>
      <c r="F102" s="5"/>
      <c r="G102" s="7"/>
      <c r="H102" s="7"/>
    </row>
    <row r="103" spans="2:8" x14ac:dyDescent="0.25">
      <c r="B103" s="5"/>
      <c r="C103" s="5"/>
      <c r="D103" s="5"/>
      <c r="E103" s="5"/>
      <c r="F103" s="5"/>
      <c r="G103" s="7"/>
      <c r="H103" s="7"/>
    </row>
    <row r="104" spans="2:8" x14ac:dyDescent="0.25">
      <c r="B104" s="5"/>
      <c r="C104" s="5"/>
      <c r="D104" s="5"/>
      <c r="E104" s="5"/>
      <c r="F104" s="5"/>
      <c r="G104" s="7"/>
      <c r="H104" s="7"/>
    </row>
    <row r="105" spans="2:8" x14ac:dyDescent="0.25">
      <c r="B105" s="5"/>
      <c r="C105" s="5"/>
      <c r="D105" s="5"/>
      <c r="E105" s="5"/>
      <c r="F105" s="5"/>
      <c r="G105" s="7"/>
      <c r="H105" s="7"/>
    </row>
    <row r="106" spans="2:8" x14ac:dyDescent="0.25">
      <c r="B106" s="5"/>
      <c r="C106" s="5"/>
      <c r="D106" s="5"/>
      <c r="E106" s="5"/>
      <c r="F106" s="5"/>
      <c r="G106" s="7"/>
      <c r="H106" s="7"/>
    </row>
    <row r="107" spans="2:8" x14ac:dyDescent="0.25">
      <c r="B107" s="5"/>
      <c r="C107" s="5"/>
      <c r="D107" s="5"/>
      <c r="E107" s="5"/>
      <c r="F107" s="5"/>
      <c r="G107" s="7"/>
      <c r="H107" s="7"/>
    </row>
    <row r="108" spans="2:8" x14ac:dyDescent="0.25">
      <c r="B108" s="5"/>
      <c r="C108" s="5"/>
      <c r="D108" s="5"/>
      <c r="E108" s="5"/>
      <c r="F108" s="5"/>
      <c r="G108" s="7"/>
      <c r="H108" s="7"/>
    </row>
    <row r="109" spans="2:8" x14ac:dyDescent="0.25">
      <c r="B109" s="5"/>
      <c r="C109" s="5"/>
      <c r="D109" s="5"/>
      <c r="E109" s="5"/>
      <c r="F109" s="5"/>
      <c r="G109" s="7"/>
      <c r="H109" s="7"/>
    </row>
    <row r="110" spans="2:8" x14ac:dyDescent="0.25">
      <c r="B110" s="5"/>
      <c r="C110" s="5"/>
      <c r="D110" s="5"/>
      <c r="E110" s="5"/>
      <c r="F110" s="5"/>
      <c r="G110" s="7"/>
      <c r="H110" s="7"/>
    </row>
    <row r="111" spans="2:8" x14ac:dyDescent="0.25">
      <c r="B111" s="5"/>
      <c r="C111" s="5"/>
      <c r="D111" s="5"/>
      <c r="E111" s="5"/>
      <c r="F111" s="5"/>
      <c r="G111" s="7"/>
      <c r="H111" s="7"/>
    </row>
    <row r="112" spans="2:8" x14ac:dyDescent="0.25">
      <c r="B112" s="5"/>
      <c r="C112" s="5"/>
      <c r="D112" s="5"/>
      <c r="E112" s="5"/>
      <c r="F112" s="5"/>
      <c r="G112" s="7"/>
      <c r="H112" s="7"/>
    </row>
    <row r="113" spans="2:8" x14ac:dyDescent="0.25">
      <c r="B113" s="5"/>
      <c r="C113" s="5"/>
      <c r="D113" s="5"/>
      <c r="E113" s="5"/>
      <c r="F113" s="5"/>
      <c r="G113" s="7"/>
      <c r="H113" s="7"/>
    </row>
    <row r="114" spans="2:8" x14ac:dyDescent="0.25">
      <c r="B114" s="5"/>
      <c r="C114" s="5"/>
      <c r="D114" s="5"/>
      <c r="E114" s="5"/>
      <c r="F114" s="5"/>
      <c r="G114" s="7"/>
      <c r="H114" s="7"/>
    </row>
    <row r="115" spans="2:8" x14ac:dyDescent="0.25">
      <c r="B115" s="5"/>
      <c r="C115" s="5"/>
      <c r="D115" s="5"/>
      <c r="E115" s="5"/>
      <c r="F115" s="5"/>
      <c r="G115" s="7"/>
      <c r="H115" s="7"/>
    </row>
    <row r="116" spans="2:8" x14ac:dyDescent="0.25">
      <c r="B116" s="5"/>
      <c r="C116" s="5"/>
      <c r="D116" s="5"/>
      <c r="E116" s="5"/>
      <c r="F116" s="5"/>
      <c r="G116" s="7"/>
      <c r="H116" s="7"/>
    </row>
    <row r="117" spans="2:8" x14ac:dyDescent="0.25">
      <c r="B117" s="5"/>
      <c r="C117" s="5"/>
      <c r="D117" s="5"/>
      <c r="E117" s="5"/>
      <c r="F117" s="5"/>
    </row>
    <row r="118" spans="2:8" x14ac:dyDescent="0.25">
      <c r="B118" s="5"/>
      <c r="C118" s="5"/>
      <c r="D118" s="5"/>
      <c r="E118" s="5"/>
      <c r="F118" s="5"/>
    </row>
    <row r="119" spans="2:8" x14ac:dyDescent="0.25">
      <c r="B119" s="5"/>
      <c r="C119" s="5"/>
      <c r="D119" s="5"/>
      <c r="E119" s="5"/>
      <c r="F119" s="5"/>
    </row>
    <row r="120" spans="2:8" x14ac:dyDescent="0.25">
      <c r="B120" s="5"/>
      <c r="C120" s="5"/>
      <c r="D120" s="5"/>
      <c r="E120" s="5"/>
      <c r="F120" s="5"/>
    </row>
    <row r="121" spans="2:8" x14ac:dyDescent="0.25">
      <c r="B121" s="5"/>
      <c r="C121" s="5"/>
      <c r="D121" s="5"/>
      <c r="E121" s="5"/>
      <c r="F121" s="5"/>
    </row>
    <row r="122" spans="2:8" x14ac:dyDescent="0.25">
      <c r="B122" s="5"/>
      <c r="C122" s="5"/>
      <c r="D122" s="5"/>
      <c r="E122" s="5"/>
      <c r="F122" s="5"/>
    </row>
    <row r="123" spans="2:8" x14ac:dyDescent="0.25">
      <c r="B123" s="5"/>
      <c r="C123" s="5"/>
      <c r="D123" s="5"/>
      <c r="E123" s="5"/>
      <c r="F123" s="5"/>
    </row>
    <row r="124" spans="2:8" x14ac:dyDescent="0.25">
      <c r="B124" s="5"/>
      <c r="C124" s="5"/>
      <c r="D124" s="5"/>
      <c r="E124" s="5"/>
      <c r="F124" s="5"/>
    </row>
    <row r="125" spans="2:8" x14ac:dyDescent="0.25">
      <c r="B125" s="5"/>
      <c r="C125" s="5"/>
      <c r="D125" s="5"/>
      <c r="E125" s="5"/>
      <c r="F125" s="5"/>
    </row>
    <row r="126" spans="2:8" x14ac:dyDescent="0.25">
      <c r="B126" s="5"/>
      <c r="C126" s="5"/>
      <c r="D126" s="5"/>
      <c r="E126" s="5"/>
      <c r="F126" s="5"/>
    </row>
    <row r="127" spans="2:8" x14ac:dyDescent="0.25">
      <c r="B127" s="5"/>
      <c r="C127" s="5"/>
      <c r="D127" s="5"/>
      <c r="E127" s="5"/>
      <c r="F127" s="5"/>
    </row>
    <row r="128" spans="2:8" x14ac:dyDescent="0.25">
      <c r="B128" s="5"/>
      <c r="C128" s="5"/>
      <c r="D128" s="5"/>
      <c r="E128" s="5"/>
      <c r="F128" s="5"/>
    </row>
    <row r="129" spans="2:6" x14ac:dyDescent="0.25">
      <c r="B129" s="5"/>
      <c r="C129" s="5"/>
      <c r="D129" s="5"/>
      <c r="E129" s="5"/>
      <c r="F129" s="5"/>
    </row>
    <row r="130" spans="2:6" x14ac:dyDescent="0.25">
      <c r="B130" s="5"/>
      <c r="C130" s="5"/>
      <c r="D130" s="5"/>
      <c r="E130" s="5"/>
      <c r="F130" s="5"/>
    </row>
    <row r="131" spans="2:6" x14ac:dyDescent="0.25">
      <c r="B131" s="5"/>
      <c r="C131" s="5"/>
      <c r="D131" s="5"/>
      <c r="E131" s="5"/>
      <c r="F131" s="5"/>
    </row>
    <row r="132" spans="2:6" x14ac:dyDescent="0.25">
      <c r="B132" s="5"/>
      <c r="C132" s="5"/>
      <c r="D132" s="5"/>
      <c r="E132" s="5"/>
      <c r="F132" s="5"/>
    </row>
  </sheetData>
  <sortState xmlns:xlrd2="http://schemas.microsoft.com/office/spreadsheetml/2017/richdata2" ref="D23:D38">
    <sortCondition ref="D23:D38"/>
  </sortState>
  <mergeCells count="1">
    <mergeCell ref="E2:F2"/>
  </mergeCells>
  <phoneticPr fontId="27" type="noConversion"/>
  <pageMargins left="0.19685039370078741" right="0.19685039370078741" top="0.35433070866141736" bottom="0.35433070866141736" header="0.31496062992125984" footer="0.31496062992125984"/>
  <pageSetup paperSize="9" scale="65" firstPageNumber="2" orientation="portrait" useFirstPageNumber="1" r:id="rId1"/>
  <headerFooter>
    <oddFooter>&amp;C&amp;"-,Bold"&amp;12PAGE &amp;P OF BOQ</oddFooter>
  </headerFooter>
  <rowBreaks count="1" manualBreakCount="1">
    <brk id="44" min="1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62A01-F84F-471F-AB39-1288843D0AF8}">
  <sheetPr>
    <tabColor theme="4" tint="0.39997558519241921"/>
  </sheetPr>
  <dimension ref="B1:N132"/>
  <sheetViews>
    <sheetView view="pageBreakPreview" zoomScaleNormal="70" zoomScaleSheetLayoutView="100" zoomScalePageLayoutView="120" workbookViewId="0">
      <selection activeCell="D3" sqref="D3"/>
    </sheetView>
  </sheetViews>
  <sheetFormatPr defaultColWidth="9.109375" defaultRowHeight="13.8" x14ac:dyDescent="0.25"/>
  <cols>
    <col min="1" max="1" width="1.109375" style="6" customWidth="1"/>
    <col min="2" max="2" width="9.6640625" style="6" customWidth="1"/>
    <col min="3" max="3" width="11.6640625" style="6" customWidth="1"/>
    <col min="4" max="4" width="54.5546875" style="6" customWidth="1"/>
    <col min="5" max="5" width="7.88671875" style="6" customWidth="1"/>
    <col min="6" max="6" width="7.5546875" style="6" customWidth="1"/>
    <col min="7" max="7" width="18" style="6" customWidth="1"/>
    <col min="8" max="8" width="20.33203125" style="6" customWidth="1"/>
    <col min="9" max="14" width="9.109375" style="71"/>
    <col min="15" max="16384" width="9.109375" style="6"/>
  </cols>
  <sheetData>
    <row r="1" spans="2:14" s="12" customFormat="1" ht="18" customHeight="1" x14ac:dyDescent="0.3">
      <c r="B1" s="2" t="str">
        <f>SUMMARY!$B$2</f>
        <v>SCHEDULED MAINTENANCE TO REFRIGERATION EQUIPMENT AND HEAT PUMPS  AT CLUSTER 3</v>
      </c>
      <c r="D1" s="2"/>
      <c r="E1" s="3"/>
      <c r="F1" s="3"/>
      <c r="G1" s="7"/>
      <c r="I1" s="72"/>
      <c r="J1" s="72"/>
      <c r="K1" s="72"/>
      <c r="L1" s="72"/>
      <c r="M1" s="72"/>
      <c r="N1" s="72"/>
    </row>
    <row r="2" spans="2:14" ht="15" customHeight="1" x14ac:dyDescent="0.3">
      <c r="B2" s="2" t="s">
        <v>9</v>
      </c>
      <c r="D2" s="69" t="str">
        <f>'SCHED 1A-1_Cluster 3'!D2</f>
        <v>SCMU3-2526-0268-HO</v>
      </c>
      <c r="E2" s="344" t="s">
        <v>10</v>
      </c>
      <c r="F2" s="345"/>
      <c r="G2" s="247" t="s">
        <v>672</v>
      </c>
    </row>
    <row r="3" spans="2:14" ht="15" customHeight="1" x14ac:dyDescent="0.25">
      <c r="B3" s="2" t="s">
        <v>8</v>
      </c>
      <c r="D3" s="2" t="s">
        <v>839</v>
      </c>
      <c r="E3" s="2"/>
      <c r="F3" s="2"/>
      <c r="G3" s="7"/>
    </row>
    <row r="4" spans="2:14" s="4" customFormat="1" ht="15" customHeight="1" x14ac:dyDescent="0.25">
      <c r="B4" s="4" t="s">
        <v>844</v>
      </c>
      <c r="D4" s="4" t="s">
        <v>805</v>
      </c>
      <c r="I4" s="73"/>
      <c r="J4" s="73"/>
      <c r="K4" s="73"/>
      <c r="L4" s="73"/>
      <c r="M4" s="73"/>
      <c r="N4" s="73"/>
    </row>
    <row r="5" spans="2:14" ht="6" customHeight="1" thickBot="1" x14ac:dyDescent="0.3">
      <c r="B5" s="5"/>
      <c r="C5" s="5"/>
      <c r="D5" s="5"/>
      <c r="E5" s="5"/>
      <c r="F5" s="5"/>
      <c r="G5" s="7"/>
    </row>
    <row r="6" spans="2:14" s="9" customFormat="1" ht="39" customHeight="1" thickBot="1" x14ac:dyDescent="0.35">
      <c r="B6" s="11" t="s">
        <v>11</v>
      </c>
      <c r="C6" s="11" t="s">
        <v>6</v>
      </c>
      <c r="D6" s="11" t="s">
        <v>0</v>
      </c>
      <c r="E6" s="11" t="s">
        <v>1</v>
      </c>
      <c r="F6" s="11" t="s">
        <v>4</v>
      </c>
      <c r="G6" s="11" t="s">
        <v>2</v>
      </c>
      <c r="H6" s="11" t="s">
        <v>5</v>
      </c>
      <c r="I6" s="74"/>
      <c r="J6" s="74"/>
      <c r="K6" s="74"/>
      <c r="L6" s="74"/>
      <c r="M6" s="74"/>
      <c r="N6" s="74"/>
    </row>
    <row r="7" spans="2:14" s="9" customFormat="1" ht="39.6" x14ac:dyDescent="0.3">
      <c r="B7" s="63">
        <v>1</v>
      </c>
      <c r="C7" s="63" t="s">
        <v>13</v>
      </c>
      <c r="D7" s="295" t="s">
        <v>676</v>
      </c>
      <c r="E7" s="65"/>
      <c r="F7" s="65"/>
      <c r="G7" s="66"/>
      <c r="H7" s="284"/>
      <c r="I7" s="74"/>
      <c r="J7" s="74"/>
      <c r="K7" s="74"/>
      <c r="L7" s="74"/>
      <c r="M7" s="74"/>
      <c r="N7" s="74"/>
    </row>
    <row r="8" spans="2:14" s="9" customFormat="1" ht="20.25" customHeight="1" x14ac:dyDescent="0.25">
      <c r="B8" s="17"/>
      <c r="C8" s="17"/>
      <c r="D8" s="326" t="s">
        <v>738</v>
      </c>
      <c r="E8" s="17"/>
      <c r="F8" s="17"/>
      <c r="G8" s="54"/>
      <c r="H8" s="21"/>
      <c r="I8" s="74"/>
      <c r="J8" s="74"/>
      <c r="K8" s="74"/>
      <c r="L8" s="74"/>
      <c r="M8" s="74"/>
      <c r="N8" s="74"/>
    </row>
    <row r="9" spans="2:14" s="9" customFormat="1" ht="20.25" customHeight="1" x14ac:dyDescent="0.25">
      <c r="B9" s="17" t="s">
        <v>15</v>
      </c>
      <c r="C9" s="17"/>
      <c r="D9" s="281" t="s">
        <v>724</v>
      </c>
      <c r="E9" s="17" t="s">
        <v>41</v>
      </c>
      <c r="F9" s="17">
        <v>1</v>
      </c>
      <c r="G9" s="54"/>
      <c r="H9" s="21"/>
      <c r="I9" s="74"/>
      <c r="J9" s="74"/>
      <c r="K9" s="74"/>
      <c r="L9" s="74"/>
      <c r="M9" s="74"/>
      <c r="N9" s="74"/>
    </row>
    <row r="10" spans="2:14" s="9" customFormat="1" ht="20.25" customHeight="1" x14ac:dyDescent="0.25">
      <c r="B10" s="17" t="s">
        <v>16</v>
      </c>
      <c r="C10" s="17"/>
      <c r="D10" s="281" t="s">
        <v>678</v>
      </c>
      <c r="E10" s="17" t="s">
        <v>41</v>
      </c>
      <c r="F10" s="17">
        <v>1</v>
      </c>
      <c r="G10" s="54"/>
      <c r="H10" s="21"/>
      <c r="I10" s="74"/>
      <c r="J10" s="74"/>
      <c r="K10" s="74"/>
      <c r="L10" s="74"/>
      <c r="M10" s="74"/>
      <c r="N10" s="74"/>
    </row>
    <row r="11" spans="2:14" s="9" customFormat="1" ht="20.25" customHeight="1" x14ac:dyDescent="0.25">
      <c r="B11" s="17" t="s">
        <v>17</v>
      </c>
      <c r="C11" s="17"/>
      <c r="D11" s="281" t="s">
        <v>885</v>
      </c>
      <c r="E11" s="17" t="s">
        <v>41</v>
      </c>
      <c r="F11" s="17">
        <v>1</v>
      </c>
      <c r="G11" s="54"/>
      <c r="H11" s="21"/>
      <c r="I11" s="74"/>
      <c r="J11" s="74"/>
      <c r="K11" s="74"/>
      <c r="L11" s="74"/>
      <c r="M11" s="74"/>
      <c r="N11" s="74"/>
    </row>
    <row r="12" spans="2:14" s="9" customFormat="1" ht="20.25" customHeight="1" x14ac:dyDescent="0.25">
      <c r="B12" s="17" t="s">
        <v>18</v>
      </c>
      <c r="C12" s="17"/>
      <c r="D12" s="281" t="s">
        <v>886</v>
      </c>
      <c r="E12" s="17" t="s">
        <v>41</v>
      </c>
      <c r="F12" s="17">
        <v>1</v>
      </c>
      <c r="G12" s="54"/>
      <c r="H12" s="21"/>
      <c r="I12" s="74"/>
      <c r="J12" s="74"/>
      <c r="K12" s="74"/>
      <c r="L12" s="74"/>
      <c r="M12" s="74"/>
      <c r="N12" s="74"/>
    </row>
    <row r="13" spans="2:14" s="9" customFormat="1" ht="20.25" customHeight="1" x14ac:dyDescent="0.25">
      <c r="B13" s="17" t="s">
        <v>19</v>
      </c>
      <c r="C13" s="17"/>
      <c r="D13" s="281" t="s">
        <v>887</v>
      </c>
      <c r="E13" s="17" t="s">
        <v>41</v>
      </c>
      <c r="F13" s="17">
        <v>1</v>
      </c>
      <c r="G13" s="54"/>
      <c r="H13" s="21"/>
      <c r="I13" s="74"/>
      <c r="J13" s="74"/>
      <c r="K13" s="74"/>
      <c r="L13" s="74"/>
      <c r="M13" s="74"/>
      <c r="N13" s="74"/>
    </row>
    <row r="14" spans="2:14" s="9" customFormat="1" ht="20.25" customHeight="1" x14ac:dyDescent="0.25">
      <c r="B14" s="17" t="s">
        <v>31</v>
      </c>
      <c r="C14" s="17"/>
      <c r="D14" s="281" t="s">
        <v>679</v>
      </c>
      <c r="E14" s="17" t="s">
        <v>41</v>
      </c>
      <c r="F14" s="17">
        <v>1</v>
      </c>
      <c r="G14" s="54"/>
      <c r="H14" s="21"/>
      <c r="I14" s="74"/>
      <c r="J14" s="74"/>
      <c r="K14" s="74"/>
      <c r="L14" s="74"/>
      <c r="M14" s="74"/>
      <c r="N14" s="74"/>
    </row>
    <row r="15" spans="2:14" s="9" customFormat="1" ht="20.25" customHeight="1" x14ac:dyDescent="0.25">
      <c r="B15" s="17" t="s">
        <v>35</v>
      </c>
      <c r="C15" s="17"/>
      <c r="D15" s="281" t="s">
        <v>675</v>
      </c>
      <c r="E15" s="17" t="s">
        <v>41</v>
      </c>
      <c r="F15" s="17">
        <v>1</v>
      </c>
      <c r="G15" s="54"/>
      <c r="H15" s="21"/>
      <c r="I15" s="74"/>
      <c r="J15" s="74"/>
      <c r="K15" s="74"/>
      <c r="L15" s="74"/>
      <c r="M15" s="74"/>
      <c r="N15" s="74"/>
    </row>
    <row r="16" spans="2:14" s="9" customFormat="1" ht="20.25" customHeight="1" x14ac:dyDescent="0.25">
      <c r="B16" s="17" t="s">
        <v>36</v>
      </c>
      <c r="C16" s="17"/>
      <c r="D16" s="281" t="s">
        <v>888</v>
      </c>
      <c r="E16" s="17" t="s">
        <v>41</v>
      </c>
      <c r="F16" s="17">
        <v>1</v>
      </c>
      <c r="G16" s="54"/>
      <c r="H16" s="21"/>
      <c r="I16" s="74"/>
      <c r="J16" s="74"/>
      <c r="K16" s="74"/>
      <c r="L16" s="74"/>
      <c r="M16" s="74"/>
      <c r="N16" s="74"/>
    </row>
    <row r="17" spans="2:14" s="9" customFormat="1" ht="20.25" customHeight="1" x14ac:dyDescent="0.25">
      <c r="B17" s="17" t="s">
        <v>37</v>
      </c>
      <c r="C17" s="17"/>
      <c r="D17" s="281" t="s">
        <v>889</v>
      </c>
      <c r="E17" s="17" t="s">
        <v>41</v>
      </c>
      <c r="F17" s="17">
        <v>1</v>
      </c>
      <c r="G17" s="54"/>
      <c r="H17" s="21"/>
      <c r="I17" s="74"/>
      <c r="J17" s="74"/>
      <c r="K17" s="74"/>
      <c r="L17" s="74"/>
      <c r="M17" s="74"/>
      <c r="N17" s="74"/>
    </row>
    <row r="18" spans="2:14" s="9" customFormat="1" ht="20.25" customHeight="1" x14ac:dyDescent="0.25">
      <c r="B18" s="17" t="s">
        <v>38</v>
      </c>
      <c r="C18" s="17"/>
      <c r="D18" s="281" t="s">
        <v>890</v>
      </c>
      <c r="E18" s="17" t="s">
        <v>41</v>
      </c>
      <c r="F18" s="17">
        <v>1</v>
      </c>
      <c r="G18" s="54"/>
      <c r="H18" s="21"/>
      <c r="I18" s="74"/>
      <c r="J18" s="74"/>
      <c r="K18" s="74"/>
      <c r="L18" s="74"/>
      <c r="M18" s="74"/>
      <c r="N18" s="74"/>
    </row>
    <row r="19" spans="2:14" s="9" customFormat="1" ht="20.25" customHeight="1" x14ac:dyDescent="0.25">
      <c r="B19" s="17" t="s">
        <v>730</v>
      </c>
      <c r="C19" s="17"/>
      <c r="D19" s="281" t="s">
        <v>973</v>
      </c>
      <c r="E19" s="17" t="s">
        <v>41</v>
      </c>
      <c r="F19" s="17">
        <v>1</v>
      </c>
      <c r="G19" s="54"/>
      <c r="H19" s="21"/>
      <c r="I19" s="74"/>
      <c r="J19" s="74"/>
      <c r="K19" s="74"/>
      <c r="L19" s="74"/>
      <c r="M19" s="74"/>
      <c r="N19" s="74"/>
    </row>
    <row r="20" spans="2:14" s="9" customFormat="1" ht="20.25" customHeight="1" x14ac:dyDescent="0.25">
      <c r="B20" s="17" t="s">
        <v>731</v>
      </c>
      <c r="C20" s="17"/>
      <c r="D20" s="281" t="s">
        <v>974</v>
      </c>
      <c r="E20" s="17" t="s">
        <v>41</v>
      </c>
      <c r="F20" s="17">
        <v>1</v>
      </c>
      <c r="G20" s="54"/>
      <c r="H20" s="21"/>
      <c r="I20" s="74"/>
      <c r="J20" s="74"/>
      <c r="K20" s="74"/>
      <c r="L20" s="74"/>
      <c r="M20" s="74"/>
      <c r="N20" s="74"/>
    </row>
    <row r="21" spans="2:14" s="9" customFormat="1" ht="20.25" customHeight="1" x14ac:dyDescent="0.25">
      <c r="B21" s="17" t="s">
        <v>732</v>
      </c>
      <c r="C21" s="17"/>
      <c r="D21" s="281" t="s">
        <v>975</v>
      </c>
      <c r="E21" s="17" t="s">
        <v>41</v>
      </c>
      <c r="F21" s="17">
        <v>1</v>
      </c>
      <c r="G21" s="54"/>
      <c r="H21" s="21"/>
      <c r="I21" s="74"/>
      <c r="J21" s="74"/>
      <c r="K21" s="74"/>
      <c r="L21" s="74"/>
      <c r="M21" s="74"/>
      <c r="N21" s="74"/>
    </row>
    <row r="22" spans="2:14" s="9" customFormat="1" ht="20.25" customHeight="1" x14ac:dyDescent="0.25">
      <c r="B22" s="17"/>
      <c r="C22" s="17"/>
      <c r="D22" s="326" t="s">
        <v>739</v>
      </c>
      <c r="E22" s="17"/>
      <c r="F22" s="17"/>
      <c r="G22" s="54"/>
      <c r="H22" s="21"/>
      <c r="I22" s="74"/>
      <c r="J22" s="74"/>
      <c r="K22" s="74"/>
      <c r="L22" s="74"/>
      <c r="M22" s="74"/>
      <c r="N22" s="74"/>
    </row>
    <row r="23" spans="2:14" s="9" customFormat="1" ht="20.25" customHeight="1" x14ac:dyDescent="0.25">
      <c r="B23" s="17" t="s">
        <v>733</v>
      </c>
      <c r="C23" s="17"/>
      <c r="D23" s="281" t="s">
        <v>728</v>
      </c>
      <c r="E23" s="17" t="s">
        <v>41</v>
      </c>
      <c r="F23" s="17">
        <v>1</v>
      </c>
      <c r="G23" s="54"/>
      <c r="H23" s="21"/>
      <c r="I23" s="74"/>
      <c r="J23" s="74"/>
      <c r="K23" s="74"/>
      <c r="L23" s="74"/>
      <c r="M23" s="74"/>
      <c r="N23" s="74"/>
    </row>
    <row r="24" spans="2:14" s="9" customFormat="1" ht="20.25" customHeight="1" x14ac:dyDescent="0.25">
      <c r="B24" s="17" t="s">
        <v>734</v>
      </c>
      <c r="C24" s="17"/>
      <c r="D24" s="281" t="s">
        <v>729</v>
      </c>
      <c r="E24" s="17" t="s">
        <v>41</v>
      </c>
      <c r="F24" s="17">
        <v>1</v>
      </c>
      <c r="G24" s="54"/>
      <c r="H24" s="21"/>
      <c r="I24" s="74"/>
      <c r="J24" s="74"/>
      <c r="K24" s="74"/>
      <c r="L24" s="74"/>
      <c r="M24" s="74"/>
      <c r="N24" s="74"/>
    </row>
    <row r="25" spans="2:14" s="9" customFormat="1" ht="20.25" customHeight="1" x14ac:dyDescent="0.25">
      <c r="B25" s="17" t="s">
        <v>735</v>
      </c>
      <c r="C25" s="42"/>
      <c r="D25" s="325" t="s">
        <v>673</v>
      </c>
      <c r="E25" s="17" t="s">
        <v>41</v>
      </c>
      <c r="F25" s="17">
        <v>1</v>
      </c>
      <c r="G25" s="54"/>
      <c r="H25" s="21"/>
      <c r="I25" s="74"/>
      <c r="J25" s="74"/>
      <c r="K25" s="74"/>
      <c r="L25" s="74"/>
      <c r="M25" s="74"/>
      <c r="N25" s="74"/>
    </row>
    <row r="26" spans="2:14" s="9" customFormat="1" ht="20.25" customHeight="1" x14ac:dyDescent="0.25">
      <c r="B26" s="17" t="s">
        <v>736</v>
      </c>
      <c r="C26" s="42"/>
      <c r="D26" s="325" t="s">
        <v>722</v>
      </c>
      <c r="E26" s="17" t="s">
        <v>41</v>
      </c>
      <c r="F26" s="17">
        <v>1</v>
      </c>
      <c r="G26" s="54"/>
      <c r="H26" s="21"/>
      <c r="I26" s="74"/>
      <c r="J26" s="74"/>
      <c r="K26" s="74"/>
      <c r="L26" s="74"/>
      <c r="M26" s="74"/>
      <c r="N26" s="74"/>
    </row>
    <row r="27" spans="2:14" s="9" customFormat="1" ht="20.25" customHeight="1" x14ac:dyDescent="0.25">
      <c r="B27" s="17" t="s">
        <v>769</v>
      </c>
      <c r="C27" s="42"/>
      <c r="D27" s="325" t="s">
        <v>719</v>
      </c>
      <c r="E27" s="17" t="s">
        <v>41</v>
      </c>
      <c r="F27" s="17">
        <v>1</v>
      </c>
      <c r="G27" s="54"/>
      <c r="H27" s="21"/>
      <c r="I27" s="74"/>
      <c r="J27" s="74"/>
      <c r="K27" s="74"/>
      <c r="L27" s="74"/>
      <c r="M27" s="74"/>
      <c r="N27" s="74"/>
    </row>
    <row r="28" spans="2:14" s="9" customFormat="1" ht="20.25" customHeight="1" x14ac:dyDescent="0.25">
      <c r="B28" s="17" t="s">
        <v>772</v>
      </c>
      <c r="C28" s="42"/>
      <c r="D28" s="325" t="s">
        <v>727</v>
      </c>
      <c r="E28" s="17" t="s">
        <v>41</v>
      </c>
      <c r="F28" s="17">
        <v>1</v>
      </c>
      <c r="G28" s="54"/>
      <c r="H28" s="21"/>
      <c r="I28" s="74"/>
      <c r="J28" s="74"/>
      <c r="K28" s="74"/>
      <c r="L28" s="74"/>
      <c r="M28" s="74"/>
      <c r="N28" s="74"/>
    </row>
    <row r="29" spans="2:14" s="9" customFormat="1" ht="20.25" customHeight="1" x14ac:dyDescent="0.25">
      <c r="B29" s="17" t="s">
        <v>775</v>
      </c>
      <c r="C29" s="42"/>
      <c r="D29" s="325" t="s">
        <v>725</v>
      </c>
      <c r="E29" s="17" t="s">
        <v>41</v>
      </c>
      <c r="F29" s="17">
        <v>1</v>
      </c>
      <c r="G29" s="54"/>
      <c r="H29" s="21"/>
      <c r="I29" s="74"/>
      <c r="J29" s="74"/>
      <c r="K29" s="74"/>
      <c r="L29" s="74"/>
      <c r="M29" s="74"/>
      <c r="N29" s="74"/>
    </row>
    <row r="30" spans="2:14" s="9" customFormat="1" ht="20.25" customHeight="1" x14ac:dyDescent="0.25">
      <c r="B30" s="17" t="s">
        <v>778</v>
      </c>
      <c r="C30" s="42"/>
      <c r="D30" s="325" t="s">
        <v>726</v>
      </c>
      <c r="E30" s="17" t="s">
        <v>41</v>
      </c>
      <c r="F30" s="17">
        <v>1</v>
      </c>
      <c r="G30" s="54"/>
      <c r="H30" s="21"/>
      <c r="I30" s="74"/>
      <c r="J30" s="74"/>
      <c r="K30" s="74"/>
      <c r="L30" s="74"/>
      <c r="M30" s="74"/>
      <c r="N30" s="74"/>
    </row>
    <row r="31" spans="2:14" s="9" customFormat="1" ht="20.25" customHeight="1" x14ac:dyDescent="0.25">
      <c r="B31" s="17" t="s">
        <v>781</v>
      </c>
      <c r="C31" s="42"/>
      <c r="D31" s="325" t="s">
        <v>891</v>
      </c>
      <c r="E31" s="17" t="s">
        <v>41</v>
      </c>
      <c r="F31" s="17">
        <v>1</v>
      </c>
      <c r="G31" s="54"/>
      <c r="H31" s="21"/>
      <c r="I31" s="74"/>
      <c r="J31" s="74"/>
      <c r="K31" s="74"/>
      <c r="L31" s="74"/>
      <c r="M31" s="74"/>
      <c r="N31" s="74"/>
    </row>
    <row r="32" spans="2:14" s="9" customFormat="1" ht="20.25" customHeight="1" x14ac:dyDescent="0.25">
      <c r="B32" s="17" t="s">
        <v>784</v>
      </c>
      <c r="C32" s="42"/>
      <c r="D32" s="325" t="s">
        <v>892</v>
      </c>
      <c r="E32" s="17" t="s">
        <v>41</v>
      </c>
      <c r="F32" s="17">
        <v>1</v>
      </c>
      <c r="G32" s="54"/>
      <c r="H32" s="21"/>
      <c r="I32" s="74"/>
      <c r="J32" s="74"/>
      <c r="K32" s="74"/>
      <c r="L32" s="74"/>
      <c r="M32" s="74"/>
      <c r="N32" s="74"/>
    </row>
    <row r="33" spans="2:14" s="9" customFormat="1" ht="20.25" customHeight="1" x14ac:dyDescent="0.25">
      <c r="B33" s="17" t="s">
        <v>787</v>
      </c>
      <c r="C33" s="42"/>
      <c r="D33" s="325" t="s">
        <v>893</v>
      </c>
      <c r="E33" s="17" t="s">
        <v>41</v>
      </c>
      <c r="F33" s="17">
        <v>1</v>
      </c>
      <c r="G33" s="54"/>
      <c r="H33" s="21"/>
      <c r="I33" s="74"/>
      <c r="J33" s="74"/>
      <c r="K33" s="74"/>
      <c r="L33" s="74"/>
      <c r="M33" s="74"/>
      <c r="N33" s="74"/>
    </row>
    <row r="34" spans="2:14" s="9" customFormat="1" ht="20.25" customHeight="1" x14ac:dyDescent="0.25">
      <c r="B34" s="17" t="s">
        <v>790</v>
      </c>
      <c r="C34" s="42"/>
      <c r="D34" s="325" t="s">
        <v>720</v>
      </c>
      <c r="E34" s="17" t="s">
        <v>41</v>
      </c>
      <c r="F34" s="17">
        <v>1</v>
      </c>
      <c r="G34" s="54"/>
      <c r="H34" s="21"/>
      <c r="I34" s="74"/>
      <c r="J34" s="74"/>
      <c r="K34" s="74"/>
      <c r="L34" s="74"/>
      <c r="M34" s="74"/>
      <c r="N34" s="74"/>
    </row>
    <row r="35" spans="2:14" s="9" customFormat="1" ht="20.25" customHeight="1" x14ac:dyDescent="0.25">
      <c r="B35" s="17" t="s">
        <v>793</v>
      </c>
      <c r="C35" s="42"/>
      <c r="D35" s="325" t="s">
        <v>723</v>
      </c>
      <c r="E35" s="17" t="s">
        <v>41</v>
      </c>
      <c r="F35" s="17">
        <v>1</v>
      </c>
      <c r="G35" s="54"/>
      <c r="H35" s="21"/>
      <c r="I35" s="74"/>
      <c r="J35" s="74"/>
      <c r="K35" s="74"/>
      <c r="L35" s="74"/>
      <c r="M35" s="74"/>
      <c r="N35" s="74"/>
    </row>
    <row r="36" spans="2:14" s="9" customFormat="1" ht="20.25" customHeight="1" x14ac:dyDescent="0.25">
      <c r="B36" s="17" t="s">
        <v>878</v>
      </c>
      <c r="C36" s="42"/>
      <c r="D36" s="325" t="s">
        <v>721</v>
      </c>
      <c r="E36" s="17" t="s">
        <v>41</v>
      </c>
      <c r="F36" s="17">
        <v>1</v>
      </c>
      <c r="G36" s="54"/>
      <c r="H36" s="21"/>
      <c r="I36" s="74"/>
      <c r="J36" s="74"/>
      <c r="K36" s="74"/>
      <c r="L36" s="74"/>
      <c r="M36" s="74"/>
      <c r="N36" s="74"/>
    </row>
    <row r="37" spans="2:14" s="9" customFormat="1" ht="20.25" customHeight="1" x14ac:dyDescent="0.25">
      <c r="B37" s="17" t="s">
        <v>881</v>
      </c>
      <c r="C37" s="42"/>
      <c r="D37" s="325" t="s">
        <v>894</v>
      </c>
      <c r="E37" s="17" t="s">
        <v>41</v>
      </c>
      <c r="F37" s="17">
        <v>1</v>
      </c>
      <c r="G37" s="54"/>
      <c r="H37" s="21"/>
      <c r="I37" s="74"/>
      <c r="J37" s="74"/>
      <c r="K37" s="74"/>
      <c r="L37" s="74"/>
      <c r="M37" s="74"/>
      <c r="N37" s="74"/>
    </row>
    <row r="38" spans="2:14" s="9" customFormat="1" ht="20.25" customHeight="1" x14ac:dyDescent="0.25">
      <c r="B38" s="17" t="s">
        <v>908</v>
      </c>
      <c r="C38" s="42"/>
      <c r="D38" s="325" t="s">
        <v>674</v>
      </c>
      <c r="E38" s="17" t="s">
        <v>41</v>
      </c>
      <c r="F38" s="17">
        <v>1</v>
      </c>
      <c r="G38" s="54"/>
      <c r="H38" s="21"/>
      <c r="I38" s="74"/>
      <c r="J38" s="74"/>
      <c r="K38" s="74"/>
      <c r="L38" s="74"/>
      <c r="M38" s="74"/>
      <c r="N38" s="74"/>
    </row>
    <row r="39" spans="2:14" s="9" customFormat="1" ht="20.25" customHeight="1" x14ac:dyDescent="0.25">
      <c r="B39" s="17" t="s">
        <v>911</v>
      </c>
      <c r="C39" s="42"/>
      <c r="D39" s="325" t="s">
        <v>895</v>
      </c>
      <c r="E39" s="17" t="s">
        <v>41</v>
      </c>
      <c r="F39" s="17">
        <v>1</v>
      </c>
      <c r="G39" s="54"/>
      <c r="H39" s="21"/>
      <c r="I39" s="74"/>
      <c r="J39" s="74"/>
      <c r="K39" s="74"/>
      <c r="L39" s="74"/>
      <c r="M39" s="74"/>
      <c r="N39" s="74"/>
    </row>
    <row r="40" spans="2:14" s="9" customFormat="1" ht="20.25" customHeight="1" x14ac:dyDescent="0.25">
      <c r="B40" s="17" t="s">
        <v>914</v>
      </c>
      <c r="C40" s="42"/>
      <c r="D40" s="325" t="s">
        <v>896</v>
      </c>
      <c r="E40" s="17" t="s">
        <v>41</v>
      </c>
      <c r="F40" s="17">
        <v>1</v>
      </c>
      <c r="G40" s="54"/>
      <c r="H40" s="21"/>
      <c r="I40" s="74"/>
      <c r="J40" s="74"/>
      <c r="K40" s="74"/>
      <c r="L40" s="74"/>
      <c r="M40" s="74"/>
      <c r="N40" s="74"/>
    </row>
    <row r="41" spans="2:14" s="9" customFormat="1" ht="20.25" customHeight="1" x14ac:dyDescent="0.25">
      <c r="B41" s="17" t="s">
        <v>920</v>
      </c>
      <c r="C41" s="42"/>
      <c r="D41" s="325" t="s">
        <v>978</v>
      </c>
      <c r="E41" s="17" t="s">
        <v>41</v>
      </c>
      <c r="F41" s="42">
        <v>1</v>
      </c>
      <c r="G41" s="54"/>
      <c r="H41" s="21"/>
      <c r="I41" s="74"/>
      <c r="J41" s="74"/>
      <c r="K41" s="74"/>
      <c r="L41" s="74"/>
      <c r="M41" s="74"/>
      <c r="N41" s="74"/>
    </row>
    <row r="42" spans="2:14" s="9" customFormat="1" ht="20.25" customHeight="1" x14ac:dyDescent="0.25">
      <c r="B42" s="17" t="s">
        <v>923</v>
      </c>
      <c r="C42" s="42"/>
      <c r="D42" s="325" t="s">
        <v>977</v>
      </c>
      <c r="E42" s="17" t="s">
        <v>41</v>
      </c>
      <c r="F42" s="42">
        <v>1</v>
      </c>
      <c r="G42" s="54"/>
      <c r="H42" s="21"/>
      <c r="I42" s="74"/>
      <c r="J42" s="74"/>
      <c r="K42" s="74"/>
      <c r="L42" s="74"/>
      <c r="M42" s="74"/>
      <c r="N42" s="74"/>
    </row>
    <row r="43" spans="2:14" s="9" customFormat="1" ht="20.25" customHeight="1" thickBot="1" x14ac:dyDescent="0.3">
      <c r="B43" s="17" t="s">
        <v>926</v>
      </c>
      <c r="C43" s="42"/>
      <c r="D43" s="325" t="s">
        <v>976</v>
      </c>
      <c r="E43" s="42" t="s">
        <v>41</v>
      </c>
      <c r="F43" s="42">
        <v>1</v>
      </c>
      <c r="G43" s="54"/>
      <c r="H43" s="21"/>
      <c r="I43" s="74"/>
      <c r="J43" s="74"/>
      <c r="K43" s="74"/>
      <c r="L43" s="74"/>
      <c r="M43" s="74"/>
      <c r="N43" s="74"/>
    </row>
    <row r="44" spans="2:14" s="9" customFormat="1" ht="25.8" customHeight="1" thickBot="1" x14ac:dyDescent="0.35">
      <c r="B44" s="22" t="s">
        <v>707</v>
      </c>
      <c r="C44" s="22"/>
      <c r="D44" s="22"/>
      <c r="E44" s="22"/>
      <c r="F44" s="22"/>
      <c r="G44" s="22"/>
      <c r="H44" s="24"/>
      <c r="I44" s="74"/>
      <c r="J44" s="74"/>
      <c r="K44" s="74"/>
      <c r="L44" s="74"/>
      <c r="M44" s="74"/>
      <c r="N44" s="74"/>
    </row>
    <row r="45" spans="2:14" s="9" customFormat="1" ht="25.8" customHeight="1" thickBot="1" x14ac:dyDescent="0.35">
      <c r="B45" s="22" t="s">
        <v>708</v>
      </c>
      <c r="C45" s="320"/>
      <c r="D45" s="321"/>
      <c r="E45" s="322"/>
      <c r="F45" s="322"/>
      <c r="G45" s="322"/>
      <c r="H45" s="323"/>
      <c r="I45" s="74"/>
      <c r="J45" s="74"/>
      <c r="K45" s="74"/>
      <c r="L45" s="74"/>
      <c r="M45" s="74"/>
      <c r="N45" s="74"/>
    </row>
    <row r="46" spans="2:14" s="9" customFormat="1" ht="36.6" customHeight="1" x14ac:dyDescent="0.3">
      <c r="B46" s="25">
        <v>2</v>
      </c>
      <c r="C46" s="25" t="s">
        <v>13</v>
      </c>
      <c r="D46" s="337" t="s">
        <v>677</v>
      </c>
      <c r="E46" s="315"/>
      <c r="F46" s="315"/>
      <c r="G46" s="316"/>
      <c r="H46" s="284"/>
      <c r="I46" s="74"/>
      <c r="J46" s="74"/>
      <c r="K46" s="74"/>
      <c r="L46" s="74"/>
      <c r="M46" s="74"/>
      <c r="N46" s="74"/>
    </row>
    <row r="47" spans="2:14" s="9" customFormat="1" ht="20.25" customHeight="1" x14ac:dyDescent="0.25">
      <c r="B47" s="17"/>
      <c r="C47" s="17"/>
      <c r="D47" s="326" t="s">
        <v>738</v>
      </c>
      <c r="E47" s="17"/>
      <c r="F47" s="17"/>
      <c r="G47" s="54"/>
      <c r="H47" s="21"/>
      <c r="I47" s="74"/>
      <c r="J47" s="74"/>
      <c r="K47" s="74"/>
      <c r="L47" s="74"/>
      <c r="M47" s="74"/>
      <c r="N47" s="74"/>
    </row>
    <row r="48" spans="2:14" s="9" customFormat="1" ht="20.25" customHeight="1" x14ac:dyDescent="0.25">
      <c r="B48" s="17" t="s">
        <v>14</v>
      </c>
      <c r="C48" s="17"/>
      <c r="D48" s="281" t="s">
        <v>724</v>
      </c>
      <c r="E48" s="17" t="s">
        <v>41</v>
      </c>
      <c r="F48" s="17">
        <v>3</v>
      </c>
      <c r="G48" s="54"/>
      <c r="H48" s="21"/>
      <c r="I48" s="74"/>
      <c r="J48" s="74"/>
      <c r="K48" s="74"/>
      <c r="L48" s="74"/>
      <c r="M48" s="74"/>
      <c r="N48" s="74"/>
    </row>
    <row r="49" spans="2:14" s="9" customFormat="1" ht="20.25" customHeight="1" x14ac:dyDescent="0.25">
      <c r="B49" s="17" t="s">
        <v>630</v>
      </c>
      <c r="C49" s="17"/>
      <c r="D49" s="281" t="s">
        <v>678</v>
      </c>
      <c r="E49" s="17" t="s">
        <v>41</v>
      </c>
      <c r="F49" s="17">
        <v>3</v>
      </c>
      <c r="G49" s="54"/>
      <c r="H49" s="21"/>
      <c r="I49" s="74"/>
      <c r="J49" s="74"/>
      <c r="K49" s="74"/>
      <c r="L49" s="74"/>
      <c r="M49" s="74"/>
      <c r="N49" s="74"/>
    </row>
    <row r="50" spans="2:14" s="9" customFormat="1" ht="20.25" customHeight="1" x14ac:dyDescent="0.25">
      <c r="B50" s="17" t="s">
        <v>631</v>
      </c>
      <c r="C50" s="17"/>
      <c r="D50" s="281" t="s">
        <v>885</v>
      </c>
      <c r="E50" s="17" t="s">
        <v>41</v>
      </c>
      <c r="F50" s="17">
        <v>3</v>
      </c>
      <c r="G50" s="54"/>
      <c r="H50" s="21"/>
      <c r="I50" s="74"/>
      <c r="J50" s="74"/>
      <c r="K50" s="74"/>
      <c r="L50" s="74"/>
      <c r="M50" s="74"/>
      <c r="N50" s="74"/>
    </row>
    <row r="51" spans="2:14" s="9" customFormat="1" ht="20.25" customHeight="1" x14ac:dyDescent="0.25">
      <c r="B51" s="17" t="s">
        <v>632</v>
      </c>
      <c r="C51" s="17"/>
      <c r="D51" s="281" t="s">
        <v>886</v>
      </c>
      <c r="E51" s="17" t="s">
        <v>41</v>
      </c>
      <c r="F51" s="17">
        <v>3</v>
      </c>
      <c r="G51" s="54"/>
      <c r="H51" s="21"/>
      <c r="I51" s="74"/>
      <c r="J51" s="74"/>
      <c r="K51" s="74"/>
      <c r="L51" s="74"/>
      <c r="M51" s="74"/>
      <c r="N51" s="74"/>
    </row>
    <row r="52" spans="2:14" s="9" customFormat="1" ht="20.25" customHeight="1" x14ac:dyDescent="0.25">
      <c r="B52" s="17" t="s">
        <v>633</v>
      </c>
      <c r="C52" s="17"/>
      <c r="D52" s="281" t="s">
        <v>887</v>
      </c>
      <c r="E52" s="17" t="s">
        <v>41</v>
      </c>
      <c r="F52" s="17">
        <v>3</v>
      </c>
      <c r="G52" s="54"/>
      <c r="H52" s="21"/>
      <c r="I52" s="74"/>
      <c r="J52" s="74"/>
      <c r="K52" s="74"/>
      <c r="L52" s="74"/>
      <c r="M52" s="74"/>
      <c r="N52" s="74"/>
    </row>
    <row r="53" spans="2:14" s="9" customFormat="1" ht="20.25" customHeight="1" x14ac:dyDescent="0.25">
      <c r="B53" s="17" t="s">
        <v>634</v>
      </c>
      <c r="C53" s="17"/>
      <c r="D53" s="281" t="s">
        <v>679</v>
      </c>
      <c r="E53" s="17" t="s">
        <v>41</v>
      </c>
      <c r="F53" s="17">
        <v>3</v>
      </c>
      <c r="G53" s="54"/>
      <c r="H53" s="21"/>
      <c r="I53" s="74"/>
      <c r="J53" s="74"/>
      <c r="K53" s="74"/>
      <c r="L53" s="74"/>
      <c r="M53" s="74"/>
      <c r="N53" s="74"/>
    </row>
    <row r="54" spans="2:14" s="9" customFormat="1" ht="20.25" customHeight="1" x14ac:dyDescent="0.25">
      <c r="B54" s="17" t="s">
        <v>635</v>
      </c>
      <c r="C54" s="17"/>
      <c r="D54" s="281" t="s">
        <v>675</v>
      </c>
      <c r="E54" s="17" t="s">
        <v>41</v>
      </c>
      <c r="F54" s="17">
        <v>3</v>
      </c>
      <c r="G54" s="54"/>
      <c r="H54" s="21"/>
      <c r="I54" s="74"/>
      <c r="J54" s="74"/>
      <c r="K54" s="74"/>
      <c r="L54" s="74"/>
      <c r="M54" s="74"/>
      <c r="N54" s="74"/>
    </row>
    <row r="55" spans="2:14" s="9" customFormat="1" ht="20.25" customHeight="1" x14ac:dyDescent="0.25">
      <c r="B55" s="17" t="s">
        <v>636</v>
      </c>
      <c r="C55" s="17"/>
      <c r="D55" s="281" t="s">
        <v>888</v>
      </c>
      <c r="E55" s="17" t="s">
        <v>41</v>
      </c>
      <c r="F55" s="17">
        <v>3</v>
      </c>
      <c r="G55" s="54"/>
      <c r="H55" s="21"/>
      <c r="I55" s="74"/>
      <c r="J55" s="74"/>
      <c r="K55" s="74"/>
      <c r="L55" s="74"/>
      <c r="M55" s="74"/>
      <c r="N55" s="74"/>
    </row>
    <row r="56" spans="2:14" s="9" customFormat="1" ht="20.25" customHeight="1" x14ac:dyDescent="0.25">
      <c r="B56" s="17" t="s">
        <v>637</v>
      </c>
      <c r="C56" s="17"/>
      <c r="D56" s="281" t="s">
        <v>889</v>
      </c>
      <c r="E56" s="17" t="s">
        <v>41</v>
      </c>
      <c r="F56" s="17">
        <v>3</v>
      </c>
      <c r="G56" s="54"/>
      <c r="H56" s="21"/>
      <c r="I56" s="74"/>
      <c r="J56" s="74"/>
      <c r="K56" s="74"/>
      <c r="L56" s="74"/>
      <c r="M56" s="74"/>
      <c r="N56" s="74"/>
    </row>
    <row r="57" spans="2:14" s="9" customFormat="1" ht="20.25" customHeight="1" x14ac:dyDescent="0.25">
      <c r="B57" s="17" t="s">
        <v>638</v>
      </c>
      <c r="C57" s="17"/>
      <c r="D57" s="281" t="s">
        <v>890</v>
      </c>
      <c r="E57" s="17" t="s">
        <v>41</v>
      </c>
      <c r="F57" s="17">
        <v>3</v>
      </c>
      <c r="G57" s="54"/>
      <c r="H57" s="21"/>
      <c r="I57" s="74"/>
      <c r="J57" s="74"/>
      <c r="K57" s="74"/>
      <c r="L57" s="74"/>
      <c r="M57" s="74"/>
      <c r="N57" s="74"/>
    </row>
    <row r="58" spans="2:14" s="9" customFormat="1" ht="20.25" customHeight="1" x14ac:dyDescent="0.25">
      <c r="B58" s="17" t="s">
        <v>740</v>
      </c>
      <c r="C58" s="17"/>
      <c r="D58" s="281" t="s">
        <v>973</v>
      </c>
      <c r="E58" s="17" t="s">
        <v>41</v>
      </c>
      <c r="F58" s="17">
        <v>3</v>
      </c>
      <c r="G58" s="54"/>
      <c r="H58" s="21"/>
      <c r="I58" s="74"/>
      <c r="J58" s="74"/>
      <c r="K58" s="74"/>
      <c r="L58" s="74"/>
      <c r="M58" s="74"/>
      <c r="N58" s="74"/>
    </row>
    <row r="59" spans="2:14" s="9" customFormat="1" ht="20.25" customHeight="1" x14ac:dyDescent="0.25">
      <c r="B59" s="17" t="s">
        <v>741</v>
      </c>
      <c r="C59" s="17"/>
      <c r="D59" s="281" t="s">
        <v>974</v>
      </c>
      <c r="E59" s="17" t="s">
        <v>41</v>
      </c>
      <c r="F59" s="17">
        <v>3</v>
      </c>
      <c r="G59" s="54"/>
      <c r="H59" s="21"/>
      <c r="I59" s="74"/>
      <c r="J59" s="74"/>
      <c r="K59" s="74"/>
      <c r="L59" s="74"/>
      <c r="M59" s="74"/>
      <c r="N59" s="74"/>
    </row>
    <row r="60" spans="2:14" s="9" customFormat="1" ht="20.25" customHeight="1" x14ac:dyDescent="0.25">
      <c r="B60" s="17" t="s">
        <v>742</v>
      </c>
      <c r="C60" s="17"/>
      <c r="D60" s="281" t="s">
        <v>975</v>
      </c>
      <c r="E60" s="17" t="s">
        <v>41</v>
      </c>
      <c r="F60" s="17">
        <v>3</v>
      </c>
      <c r="G60" s="54"/>
      <c r="H60" s="21"/>
      <c r="I60" s="74"/>
      <c r="J60" s="74"/>
      <c r="K60" s="74"/>
      <c r="L60" s="74"/>
      <c r="M60" s="74"/>
      <c r="N60" s="74"/>
    </row>
    <row r="61" spans="2:14" s="9" customFormat="1" ht="20.25" customHeight="1" x14ac:dyDescent="0.25">
      <c r="B61" s="17"/>
      <c r="C61" s="17"/>
      <c r="D61" s="326" t="s">
        <v>739</v>
      </c>
      <c r="E61" s="17"/>
      <c r="F61" s="17"/>
      <c r="G61" s="54"/>
      <c r="H61" s="21"/>
      <c r="I61" s="74"/>
      <c r="J61" s="74"/>
      <c r="K61" s="74"/>
      <c r="L61" s="74"/>
      <c r="M61" s="74"/>
      <c r="N61" s="74"/>
    </row>
    <row r="62" spans="2:14" s="9" customFormat="1" ht="20.25" customHeight="1" x14ac:dyDescent="0.25">
      <c r="B62" s="17" t="s">
        <v>740</v>
      </c>
      <c r="C62" s="17"/>
      <c r="D62" s="281" t="s">
        <v>728</v>
      </c>
      <c r="E62" s="17" t="s">
        <v>41</v>
      </c>
      <c r="F62" s="17">
        <v>3</v>
      </c>
      <c r="G62" s="54"/>
      <c r="H62" s="21"/>
      <c r="I62" s="74"/>
      <c r="J62" s="74"/>
      <c r="K62" s="74"/>
      <c r="L62" s="74"/>
      <c r="M62" s="74"/>
      <c r="N62" s="74"/>
    </row>
    <row r="63" spans="2:14" s="9" customFormat="1" ht="20.25" customHeight="1" x14ac:dyDescent="0.25">
      <c r="B63" s="17" t="s">
        <v>741</v>
      </c>
      <c r="C63" s="17"/>
      <c r="D63" s="281" t="s">
        <v>729</v>
      </c>
      <c r="E63" s="17" t="s">
        <v>41</v>
      </c>
      <c r="F63" s="17">
        <v>3</v>
      </c>
      <c r="G63" s="54"/>
      <c r="H63" s="21"/>
      <c r="I63" s="74"/>
      <c r="J63" s="74"/>
      <c r="K63" s="74"/>
      <c r="L63" s="74"/>
      <c r="M63" s="74"/>
      <c r="N63" s="74"/>
    </row>
    <row r="64" spans="2:14" s="9" customFormat="1" ht="20.25" customHeight="1" x14ac:dyDescent="0.25">
      <c r="B64" s="17" t="s">
        <v>742</v>
      </c>
      <c r="C64" s="42"/>
      <c r="D64" s="325" t="s">
        <v>673</v>
      </c>
      <c r="E64" s="17" t="s">
        <v>41</v>
      </c>
      <c r="F64" s="17">
        <v>3</v>
      </c>
      <c r="G64" s="54"/>
      <c r="H64" s="21"/>
      <c r="I64" s="74"/>
      <c r="J64" s="74"/>
      <c r="K64" s="74"/>
      <c r="L64" s="74"/>
      <c r="M64" s="74"/>
      <c r="N64" s="74"/>
    </row>
    <row r="65" spans="2:14" s="9" customFormat="1" ht="20.25" customHeight="1" x14ac:dyDescent="0.25">
      <c r="B65" s="17" t="s">
        <v>743</v>
      </c>
      <c r="C65" s="42"/>
      <c r="D65" s="325" t="s">
        <v>722</v>
      </c>
      <c r="E65" s="17" t="s">
        <v>41</v>
      </c>
      <c r="F65" s="17">
        <v>3</v>
      </c>
      <c r="G65" s="54"/>
      <c r="H65" s="21"/>
      <c r="I65" s="74"/>
      <c r="J65" s="74"/>
      <c r="K65" s="74"/>
      <c r="L65" s="74"/>
      <c r="M65" s="74"/>
      <c r="N65" s="74"/>
    </row>
    <row r="66" spans="2:14" s="9" customFormat="1" ht="20.25" customHeight="1" x14ac:dyDescent="0.25">
      <c r="B66" s="17" t="s">
        <v>744</v>
      </c>
      <c r="C66" s="42"/>
      <c r="D66" s="325" t="s">
        <v>719</v>
      </c>
      <c r="E66" s="17" t="s">
        <v>41</v>
      </c>
      <c r="F66" s="17">
        <v>3</v>
      </c>
      <c r="G66" s="54"/>
      <c r="H66" s="21"/>
      <c r="I66" s="74"/>
      <c r="J66" s="74"/>
      <c r="K66" s="74"/>
      <c r="L66" s="74"/>
      <c r="M66" s="74"/>
      <c r="N66" s="74"/>
    </row>
    <row r="67" spans="2:14" s="9" customFormat="1" ht="20.25" customHeight="1" x14ac:dyDescent="0.25">
      <c r="B67" s="17" t="s">
        <v>745</v>
      </c>
      <c r="C67" s="42"/>
      <c r="D67" s="325" t="s">
        <v>727</v>
      </c>
      <c r="E67" s="17" t="s">
        <v>41</v>
      </c>
      <c r="F67" s="17">
        <v>3</v>
      </c>
      <c r="G67" s="54"/>
      <c r="H67" s="21"/>
      <c r="I67" s="74"/>
      <c r="J67" s="74"/>
      <c r="K67" s="74"/>
      <c r="L67" s="74"/>
      <c r="M67" s="74"/>
      <c r="N67" s="74"/>
    </row>
    <row r="68" spans="2:14" s="9" customFormat="1" ht="20.25" customHeight="1" x14ac:dyDescent="0.25">
      <c r="B68" s="17" t="s">
        <v>746</v>
      </c>
      <c r="C68" s="42"/>
      <c r="D68" s="325" t="s">
        <v>725</v>
      </c>
      <c r="E68" s="17" t="s">
        <v>41</v>
      </c>
      <c r="F68" s="17">
        <v>3</v>
      </c>
      <c r="G68" s="54"/>
      <c r="H68" s="21"/>
      <c r="I68" s="74"/>
      <c r="J68" s="74"/>
      <c r="K68" s="74"/>
      <c r="L68" s="74"/>
      <c r="M68" s="74"/>
      <c r="N68" s="74"/>
    </row>
    <row r="69" spans="2:14" s="9" customFormat="1" ht="20.25" customHeight="1" x14ac:dyDescent="0.25">
      <c r="B69" s="17" t="s">
        <v>897</v>
      </c>
      <c r="C69" s="42"/>
      <c r="D69" s="325" t="s">
        <v>726</v>
      </c>
      <c r="E69" s="17" t="s">
        <v>41</v>
      </c>
      <c r="F69" s="17">
        <v>3</v>
      </c>
      <c r="G69" s="54"/>
      <c r="H69" s="21"/>
      <c r="I69" s="74"/>
      <c r="J69" s="74"/>
      <c r="K69" s="74"/>
      <c r="L69" s="74"/>
      <c r="M69" s="74"/>
      <c r="N69" s="74"/>
    </row>
    <row r="70" spans="2:14" s="9" customFormat="1" ht="20.25" customHeight="1" x14ac:dyDescent="0.25">
      <c r="B70" s="17" t="s">
        <v>898</v>
      </c>
      <c r="C70" s="42"/>
      <c r="D70" s="325" t="s">
        <v>891</v>
      </c>
      <c r="E70" s="17" t="s">
        <v>41</v>
      </c>
      <c r="F70" s="17">
        <v>3</v>
      </c>
      <c r="G70" s="54"/>
      <c r="H70" s="21"/>
      <c r="I70" s="74"/>
      <c r="J70" s="74"/>
      <c r="K70" s="74"/>
      <c r="L70" s="74"/>
      <c r="M70" s="74"/>
      <c r="N70" s="74"/>
    </row>
    <row r="71" spans="2:14" s="9" customFormat="1" ht="20.25" customHeight="1" x14ac:dyDescent="0.25">
      <c r="B71" s="17" t="s">
        <v>899</v>
      </c>
      <c r="C71" s="42"/>
      <c r="D71" s="325" t="s">
        <v>892</v>
      </c>
      <c r="E71" s="17" t="s">
        <v>41</v>
      </c>
      <c r="F71" s="17">
        <v>3</v>
      </c>
      <c r="G71" s="54"/>
      <c r="H71" s="21"/>
      <c r="I71" s="74"/>
      <c r="J71" s="74"/>
      <c r="K71" s="74"/>
      <c r="L71" s="74"/>
      <c r="M71" s="74"/>
      <c r="N71" s="74"/>
    </row>
    <row r="72" spans="2:14" s="9" customFormat="1" ht="20.25" customHeight="1" x14ac:dyDescent="0.25">
      <c r="B72" s="17" t="s">
        <v>900</v>
      </c>
      <c r="C72" s="42"/>
      <c r="D72" s="325" t="s">
        <v>893</v>
      </c>
      <c r="E72" s="17" t="s">
        <v>41</v>
      </c>
      <c r="F72" s="17">
        <v>3</v>
      </c>
      <c r="G72" s="54"/>
      <c r="H72" s="21"/>
      <c r="I72" s="74"/>
      <c r="J72" s="74"/>
      <c r="K72" s="74"/>
      <c r="L72" s="74"/>
      <c r="M72" s="74"/>
      <c r="N72" s="74"/>
    </row>
    <row r="73" spans="2:14" s="9" customFormat="1" ht="20.25" customHeight="1" x14ac:dyDescent="0.25">
      <c r="B73" s="17" t="s">
        <v>901</v>
      </c>
      <c r="C73" s="42"/>
      <c r="D73" s="325" t="s">
        <v>720</v>
      </c>
      <c r="E73" s="17" t="s">
        <v>41</v>
      </c>
      <c r="F73" s="17">
        <v>3</v>
      </c>
      <c r="G73" s="54"/>
      <c r="H73" s="21"/>
      <c r="I73" s="74"/>
      <c r="J73" s="74"/>
      <c r="K73" s="74"/>
      <c r="L73" s="74"/>
      <c r="M73" s="74"/>
      <c r="N73" s="74"/>
    </row>
    <row r="74" spans="2:14" s="9" customFormat="1" ht="20.25" customHeight="1" x14ac:dyDescent="0.25">
      <c r="B74" s="17" t="s">
        <v>902</v>
      </c>
      <c r="C74" s="42"/>
      <c r="D74" s="325" t="s">
        <v>723</v>
      </c>
      <c r="E74" s="17" t="s">
        <v>41</v>
      </c>
      <c r="F74" s="17">
        <v>3</v>
      </c>
      <c r="G74" s="54"/>
      <c r="H74" s="21"/>
      <c r="I74" s="74"/>
      <c r="J74" s="74"/>
      <c r="K74" s="74"/>
      <c r="L74" s="74"/>
      <c r="M74" s="74"/>
      <c r="N74" s="74"/>
    </row>
    <row r="75" spans="2:14" s="9" customFormat="1" ht="20.25" customHeight="1" x14ac:dyDescent="0.25">
      <c r="B75" s="17" t="s">
        <v>903</v>
      </c>
      <c r="C75" s="42"/>
      <c r="D75" s="325" t="s">
        <v>721</v>
      </c>
      <c r="E75" s="17" t="s">
        <v>41</v>
      </c>
      <c r="F75" s="17">
        <v>3</v>
      </c>
      <c r="G75" s="54"/>
      <c r="H75" s="21"/>
      <c r="I75" s="74"/>
      <c r="J75" s="74"/>
      <c r="K75" s="74"/>
      <c r="L75" s="74"/>
      <c r="M75" s="74"/>
      <c r="N75" s="74"/>
    </row>
    <row r="76" spans="2:14" s="9" customFormat="1" ht="20.25" customHeight="1" x14ac:dyDescent="0.25">
      <c r="B76" s="17" t="s">
        <v>904</v>
      </c>
      <c r="C76" s="42"/>
      <c r="D76" s="325" t="s">
        <v>894</v>
      </c>
      <c r="E76" s="17" t="s">
        <v>41</v>
      </c>
      <c r="F76" s="17">
        <v>3</v>
      </c>
      <c r="G76" s="54"/>
      <c r="H76" s="21"/>
      <c r="I76" s="74"/>
      <c r="J76" s="74"/>
      <c r="K76" s="74"/>
      <c r="L76" s="74"/>
      <c r="M76" s="74"/>
      <c r="N76" s="74"/>
    </row>
    <row r="77" spans="2:14" s="9" customFormat="1" ht="20.25" customHeight="1" x14ac:dyDescent="0.25">
      <c r="B77" s="17" t="s">
        <v>905</v>
      </c>
      <c r="C77" s="42"/>
      <c r="D77" s="325" t="s">
        <v>674</v>
      </c>
      <c r="E77" s="17" t="s">
        <v>41</v>
      </c>
      <c r="F77" s="17">
        <v>3</v>
      </c>
      <c r="G77" s="54"/>
      <c r="H77" s="21"/>
      <c r="I77" s="74"/>
      <c r="J77" s="74"/>
      <c r="K77" s="74"/>
      <c r="L77" s="74"/>
      <c r="M77" s="74"/>
      <c r="N77" s="74"/>
    </row>
    <row r="78" spans="2:14" s="9" customFormat="1" ht="20.25" customHeight="1" x14ac:dyDescent="0.25">
      <c r="B78" s="17" t="s">
        <v>906</v>
      </c>
      <c r="C78" s="42"/>
      <c r="D78" s="325" t="s">
        <v>895</v>
      </c>
      <c r="E78" s="17" t="s">
        <v>41</v>
      </c>
      <c r="F78" s="17">
        <v>3</v>
      </c>
      <c r="G78" s="54"/>
      <c r="H78" s="21"/>
      <c r="I78" s="74"/>
      <c r="J78" s="74"/>
      <c r="K78" s="74"/>
      <c r="L78" s="74"/>
      <c r="M78" s="74"/>
      <c r="N78" s="74"/>
    </row>
    <row r="79" spans="2:14" s="9" customFormat="1" ht="20.25" customHeight="1" x14ac:dyDescent="0.25">
      <c r="B79" s="17" t="s">
        <v>907</v>
      </c>
      <c r="C79" s="42"/>
      <c r="D79" s="325" t="s">
        <v>896</v>
      </c>
      <c r="E79" s="17" t="s">
        <v>41</v>
      </c>
      <c r="F79" s="17">
        <v>3</v>
      </c>
      <c r="G79" s="54"/>
      <c r="H79" s="21"/>
      <c r="I79" s="74"/>
      <c r="J79" s="74"/>
      <c r="K79" s="74"/>
      <c r="L79" s="74"/>
      <c r="M79" s="74"/>
      <c r="N79" s="74"/>
    </row>
    <row r="80" spans="2:14" s="9" customFormat="1" ht="20.25" customHeight="1" x14ac:dyDescent="0.25">
      <c r="B80" s="17" t="s">
        <v>979</v>
      </c>
      <c r="C80" s="42"/>
      <c r="D80" s="325" t="s">
        <v>978</v>
      </c>
      <c r="E80" s="17" t="s">
        <v>41</v>
      </c>
      <c r="F80" s="17">
        <v>3</v>
      </c>
      <c r="G80" s="54"/>
      <c r="H80" s="21"/>
      <c r="I80" s="74"/>
      <c r="J80" s="74"/>
      <c r="K80" s="74"/>
      <c r="L80" s="74"/>
      <c r="M80" s="74"/>
      <c r="N80" s="74"/>
    </row>
    <row r="81" spans="2:14" s="9" customFormat="1" ht="20.25" customHeight="1" x14ac:dyDescent="0.25">
      <c r="B81" s="17" t="s">
        <v>980</v>
      </c>
      <c r="C81" s="42"/>
      <c r="D81" s="325" t="s">
        <v>977</v>
      </c>
      <c r="E81" s="17" t="s">
        <v>41</v>
      </c>
      <c r="F81" s="17">
        <v>3</v>
      </c>
      <c r="G81" s="54"/>
      <c r="H81" s="21"/>
      <c r="I81" s="74"/>
      <c r="J81" s="74"/>
      <c r="K81" s="74"/>
      <c r="L81" s="74"/>
      <c r="M81" s="74"/>
      <c r="N81" s="74"/>
    </row>
    <row r="82" spans="2:14" s="9" customFormat="1" ht="20.25" customHeight="1" thickBot="1" x14ac:dyDescent="0.3">
      <c r="B82" s="17" t="s">
        <v>981</v>
      </c>
      <c r="C82" s="42"/>
      <c r="D82" s="325" t="s">
        <v>976</v>
      </c>
      <c r="E82" s="42" t="s">
        <v>41</v>
      </c>
      <c r="F82" s="17">
        <v>3</v>
      </c>
      <c r="G82" s="54"/>
      <c r="H82" s="21"/>
      <c r="I82" s="74"/>
      <c r="J82" s="74"/>
      <c r="K82" s="74"/>
      <c r="L82" s="74"/>
      <c r="M82" s="74"/>
      <c r="N82" s="74"/>
    </row>
    <row r="83" spans="2:14" s="9" customFormat="1" ht="24.6" customHeight="1" thickBot="1" x14ac:dyDescent="0.35">
      <c r="B83" s="22" t="s">
        <v>7</v>
      </c>
      <c r="C83" s="22"/>
      <c r="D83" s="22"/>
      <c r="E83" s="22"/>
      <c r="F83" s="22"/>
      <c r="G83" s="23"/>
      <c r="H83" s="24"/>
      <c r="I83" s="74"/>
      <c r="J83" s="74"/>
      <c r="K83" s="74"/>
      <c r="L83" s="74"/>
      <c r="M83" s="74"/>
      <c r="N83" s="74"/>
    </row>
    <row r="84" spans="2:14" ht="5.25" customHeight="1" x14ac:dyDescent="0.25">
      <c r="B84" s="5"/>
      <c r="C84" s="5"/>
      <c r="D84" s="5"/>
      <c r="E84" s="5"/>
      <c r="F84" s="5"/>
      <c r="G84" s="7"/>
      <c r="H84" s="7"/>
    </row>
    <row r="85" spans="2:14" x14ac:dyDescent="0.25">
      <c r="B85" s="5"/>
      <c r="C85" s="5"/>
      <c r="D85" s="5"/>
      <c r="E85" s="5"/>
      <c r="F85" s="5"/>
      <c r="G85" s="7"/>
      <c r="H85" s="7"/>
    </row>
    <row r="86" spans="2:14" x14ac:dyDescent="0.25">
      <c r="B86" s="5"/>
      <c r="C86" s="5"/>
      <c r="D86" s="5"/>
      <c r="E86" s="5"/>
      <c r="F86" s="5"/>
      <c r="G86" s="7"/>
      <c r="H86" s="7"/>
    </row>
    <row r="87" spans="2:14" x14ac:dyDescent="0.25">
      <c r="B87" s="5"/>
      <c r="C87" s="5"/>
      <c r="D87" s="5"/>
      <c r="E87" s="5"/>
      <c r="F87" s="5"/>
      <c r="G87" s="7"/>
      <c r="H87" s="7"/>
    </row>
    <row r="88" spans="2:14" x14ac:dyDescent="0.25">
      <c r="B88" s="5"/>
      <c r="C88" s="5"/>
      <c r="D88" s="5"/>
      <c r="E88" s="5"/>
      <c r="F88" s="5"/>
      <c r="G88" s="7"/>
      <c r="H88" s="7"/>
    </row>
    <row r="89" spans="2:14" x14ac:dyDescent="0.25">
      <c r="B89" s="5"/>
      <c r="C89" s="5"/>
      <c r="D89" s="5"/>
      <c r="E89" s="5"/>
      <c r="F89" s="5"/>
      <c r="G89" s="7"/>
      <c r="H89" s="7"/>
    </row>
    <row r="90" spans="2:14" x14ac:dyDescent="0.25">
      <c r="B90" s="5"/>
      <c r="C90" s="5"/>
      <c r="D90" s="5"/>
      <c r="E90" s="5"/>
      <c r="F90" s="5"/>
      <c r="G90" s="7"/>
      <c r="H90" s="7"/>
    </row>
    <row r="91" spans="2:14" x14ac:dyDescent="0.25">
      <c r="B91" s="5"/>
      <c r="C91" s="5"/>
      <c r="D91" s="5"/>
      <c r="E91" s="5"/>
      <c r="F91" s="5"/>
      <c r="G91" s="7"/>
      <c r="H91" s="7"/>
    </row>
    <row r="92" spans="2:14" x14ac:dyDescent="0.25">
      <c r="B92" s="5"/>
      <c r="C92" s="5"/>
      <c r="D92" s="5"/>
      <c r="E92" s="5"/>
      <c r="F92" s="5"/>
      <c r="G92" s="7"/>
      <c r="H92" s="7"/>
    </row>
    <row r="93" spans="2:14" x14ac:dyDescent="0.25">
      <c r="B93" s="5"/>
      <c r="C93" s="5"/>
      <c r="D93" s="5"/>
      <c r="E93" s="5"/>
      <c r="F93" s="5"/>
      <c r="G93" s="7"/>
      <c r="H93" s="7"/>
    </row>
    <row r="94" spans="2:14" x14ac:dyDescent="0.25">
      <c r="B94" s="5"/>
      <c r="C94" s="5"/>
      <c r="D94" s="5"/>
      <c r="E94" s="5"/>
      <c r="F94" s="5"/>
      <c r="G94" s="7"/>
      <c r="H94" s="7"/>
    </row>
    <row r="95" spans="2:14" x14ac:dyDescent="0.25">
      <c r="B95" s="5"/>
      <c r="C95" s="5"/>
      <c r="D95" s="5"/>
      <c r="E95" s="5"/>
      <c r="F95" s="5"/>
      <c r="G95" s="7"/>
      <c r="H95" s="7"/>
    </row>
    <row r="96" spans="2:14" x14ac:dyDescent="0.25">
      <c r="B96" s="5"/>
      <c r="C96" s="5"/>
      <c r="D96" s="5"/>
      <c r="E96" s="5"/>
      <c r="F96" s="5"/>
      <c r="G96" s="7"/>
      <c r="H96" s="7"/>
    </row>
    <row r="97" spans="2:8" x14ac:dyDescent="0.25">
      <c r="B97" s="5"/>
      <c r="C97" s="5"/>
      <c r="D97" s="5"/>
      <c r="E97" s="5"/>
      <c r="F97" s="5"/>
      <c r="G97" s="7"/>
      <c r="H97" s="7"/>
    </row>
    <row r="98" spans="2:8" x14ac:dyDescent="0.25">
      <c r="B98" s="5"/>
      <c r="C98" s="5"/>
      <c r="D98" s="5"/>
      <c r="E98" s="5"/>
      <c r="F98" s="5"/>
      <c r="G98" s="7"/>
      <c r="H98" s="7"/>
    </row>
    <row r="99" spans="2:8" x14ac:dyDescent="0.25">
      <c r="B99" s="5"/>
      <c r="C99" s="5"/>
      <c r="D99" s="5"/>
      <c r="E99" s="5"/>
      <c r="F99" s="5"/>
      <c r="G99" s="7"/>
      <c r="H99" s="7"/>
    </row>
    <row r="100" spans="2:8" x14ac:dyDescent="0.25">
      <c r="B100" s="5"/>
      <c r="C100" s="5"/>
      <c r="D100" s="5"/>
      <c r="E100" s="5"/>
      <c r="F100" s="5"/>
      <c r="G100" s="7"/>
      <c r="H100" s="7"/>
    </row>
    <row r="101" spans="2:8" x14ac:dyDescent="0.25">
      <c r="B101" s="5"/>
      <c r="C101" s="5"/>
      <c r="D101" s="5"/>
      <c r="E101" s="5"/>
      <c r="F101" s="5"/>
      <c r="G101" s="7"/>
      <c r="H101" s="7"/>
    </row>
    <row r="102" spans="2:8" x14ac:dyDescent="0.25">
      <c r="B102" s="5"/>
      <c r="C102" s="5"/>
      <c r="D102" s="5"/>
      <c r="E102" s="5"/>
      <c r="F102" s="5"/>
      <c r="G102" s="7"/>
      <c r="H102" s="7"/>
    </row>
    <row r="103" spans="2:8" x14ac:dyDescent="0.25">
      <c r="B103" s="5"/>
      <c r="C103" s="5"/>
      <c r="D103" s="5"/>
      <c r="E103" s="5"/>
      <c r="F103" s="5"/>
      <c r="G103" s="7"/>
      <c r="H103" s="7"/>
    </row>
    <row r="104" spans="2:8" x14ac:dyDescent="0.25">
      <c r="B104" s="5"/>
      <c r="C104" s="5"/>
      <c r="D104" s="5"/>
      <c r="E104" s="5"/>
      <c r="F104" s="5"/>
      <c r="G104" s="7"/>
      <c r="H104" s="7"/>
    </row>
    <row r="105" spans="2:8" x14ac:dyDescent="0.25">
      <c r="B105" s="5"/>
      <c r="C105" s="5"/>
      <c r="D105" s="5"/>
      <c r="E105" s="5"/>
      <c r="F105" s="5"/>
      <c r="G105" s="7"/>
      <c r="H105" s="7"/>
    </row>
    <row r="106" spans="2:8" x14ac:dyDescent="0.25">
      <c r="B106" s="5"/>
      <c r="C106" s="5"/>
      <c r="D106" s="5"/>
      <c r="E106" s="5"/>
      <c r="F106" s="5"/>
      <c r="G106" s="7"/>
      <c r="H106" s="7"/>
    </row>
    <row r="107" spans="2:8" x14ac:dyDescent="0.25">
      <c r="B107" s="5"/>
      <c r="C107" s="5"/>
      <c r="D107" s="5"/>
      <c r="E107" s="5"/>
      <c r="F107" s="5"/>
      <c r="G107" s="7"/>
      <c r="H107" s="7"/>
    </row>
    <row r="108" spans="2:8" x14ac:dyDescent="0.25">
      <c r="B108" s="5"/>
      <c r="C108" s="5"/>
      <c r="D108" s="5"/>
      <c r="E108" s="5"/>
      <c r="F108" s="5"/>
      <c r="G108" s="7"/>
      <c r="H108" s="7"/>
    </row>
    <row r="109" spans="2:8" x14ac:dyDescent="0.25">
      <c r="B109" s="5"/>
      <c r="C109" s="5"/>
      <c r="D109" s="5"/>
      <c r="E109" s="5"/>
      <c r="F109" s="5"/>
      <c r="G109" s="7"/>
      <c r="H109" s="7"/>
    </row>
    <row r="110" spans="2:8" x14ac:dyDescent="0.25">
      <c r="B110" s="5"/>
      <c r="C110" s="5"/>
      <c r="D110" s="5"/>
      <c r="E110" s="5"/>
      <c r="F110" s="5"/>
      <c r="G110" s="7"/>
      <c r="H110" s="7"/>
    </row>
    <row r="111" spans="2:8" x14ac:dyDescent="0.25">
      <c r="B111" s="5"/>
      <c r="C111" s="5"/>
      <c r="D111" s="5"/>
      <c r="E111" s="5"/>
      <c r="F111" s="5"/>
      <c r="G111" s="7"/>
      <c r="H111" s="7"/>
    </row>
    <row r="112" spans="2:8" x14ac:dyDescent="0.25">
      <c r="B112" s="5"/>
      <c r="C112" s="5"/>
      <c r="D112" s="5"/>
      <c r="E112" s="5"/>
      <c r="F112" s="5"/>
      <c r="G112" s="7"/>
      <c r="H112" s="7"/>
    </row>
    <row r="113" spans="2:8" x14ac:dyDescent="0.25">
      <c r="B113" s="5"/>
      <c r="C113" s="5"/>
      <c r="D113" s="5"/>
      <c r="E113" s="5"/>
      <c r="F113" s="5"/>
      <c r="G113" s="7"/>
      <c r="H113" s="7"/>
    </row>
    <row r="114" spans="2:8" x14ac:dyDescent="0.25">
      <c r="B114" s="5"/>
      <c r="C114" s="5"/>
      <c r="D114" s="5"/>
      <c r="E114" s="5"/>
      <c r="F114" s="5"/>
      <c r="G114" s="7"/>
      <c r="H114" s="7"/>
    </row>
    <row r="115" spans="2:8" x14ac:dyDescent="0.25">
      <c r="B115" s="5"/>
      <c r="C115" s="5"/>
      <c r="D115" s="5"/>
      <c r="E115" s="5"/>
      <c r="F115" s="5"/>
      <c r="G115" s="7"/>
      <c r="H115" s="7"/>
    </row>
    <row r="116" spans="2:8" x14ac:dyDescent="0.25">
      <c r="B116" s="5"/>
      <c r="C116" s="5"/>
      <c r="D116" s="5"/>
      <c r="E116" s="5"/>
      <c r="F116" s="5"/>
      <c r="G116" s="7"/>
      <c r="H116" s="7"/>
    </row>
    <row r="117" spans="2:8" x14ac:dyDescent="0.25">
      <c r="B117" s="5"/>
      <c r="C117" s="5"/>
      <c r="D117" s="5"/>
      <c r="E117" s="5"/>
      <c r="F117" s="5"/>
    </row>
    <row r="118" spans="2:8" x14ac:dyDescent="0.25">
      <c r="B118" s="5"/>
      <c r="C118" s="5"/>
      <c r="D118" s="5"/>
      <c r="E118" s="5"/>
      <c r="F118" s="5"/>
    </row>
    <row r="119" spans="2:8" x14ac:dyDescent="0.25">
      <c r="B119" s="5"/>
      <c r="C119" s="5"/>
      <c r="D119" s="5"/>
      <c r="E119" s="5"/>
      <c r="F119" s="5"/>
    </row>
    <row r="120" spans="2:8" x14ac:dyDescent="0.25">
      <c r="B120" s="5"/>
      <c r="C120" s="5"/>
      <c r="D120" s="5"/>
      <c r="E120" s="5"/>
      <c r="F120" s="5"/>
    </row>
    <row r="121" spans="2:8" x14ac:dyDescent="0.25">
      <c r="B121" s="5"/>
      <c r="C121" s="5"/>
      <c r="D121" s="5"/>
      <c r="E121" s="5"/>
      <c r="F121" s="5"/>
    </row>
    <row r="122" spans="2:8" x14ac:dyDescent="0.25">
      <c r="B122" s="5"/>
      <c r="C122" s="5"/>
      <c r="D122" s="5"/>
      <c r="E122" s="5"/>
      <c r="F122" s="5"/>
    </row>
    <row r="123" spans="2:8" x14ac:dyDescent="0.25">
      <c r="B123" s="5"/>
      <c r="C123" s="5"/>
      <c r="D123" s="5"/>
      <c r="E123" s="5"/>
      <c r="F123" s="5"/>
    </row>
    <row r="124" spans="2:8" x14ac:dyDescent="0.25">
      <c r="B124" s="5"/>
      <c r="C124" s="5"/>
      <c r="D124" s="5"/>
      <c r="E124" s="5"/>
      <c r="F124" s="5"/>
    </row>
    <row r="125" spans="2:8" x14ac:dyDescent="0.25">
      <c r="B125" s="5"/>
      <c r="C125" s="5"/>
      <c r="D125" s="5"/>
      <c r="E125" s="5"/>
      <c r="F125" s="5"/>
    </row>
    <row r="126" spans="2:8" x14ac:dyDescent="0.25">
      <c r="B126" s="5"/>
      <c r="C126" s="5"/>
      <c r="D126" s="5"/>
      <c r="E126" s="5"/>
      <c r="F126" s="5"/>
    </row>
    <row r="127" spans="2:8" x14ac:dyDescent="0.25">
      <c r="B127" s="5"/>
      <c r="C127" s="5"/>
      <c r="D127" s="5"/>
      <c r="E127" s="5"/>
      <c r="F127" s="5"/>
    </row>
    <row r="128" spans="2:8" x14ac:dyDescent="0.25">
      <c r="B128" s="5"/>
      <c r="C128" s="5"/>
      <c r="D128" s="5"/>
      <c r="E128" s="5"/>
      <c r="F128" s="5"/>
    </row>
    <row r="129" spans="2:6" x14ac:dyDescent="0.25">
      <c r="B129" s="5"/>
      <c r="C129" s="5"/>
      <c r="D129" s="5"/>
      <c r="E129" s="5"/>
      <c r="F129" s="5"/>
    </row>
    <row r="130" spans="2:6" x14ac:dyDescent="0.25">
      <c r="B130" s="5"/>
      <c r="C130" s="5"/>
      <c r="D130" s="5"/>
      <c r="E130" s="5"/>
      <c r="F130" s="5"/>
    </row>
    <row r="131" spans="2:6" x14ac:dyDescent="0.25">
      <c r="B131" s="5"/>
      <c r="C131" s="5"/>
      <c r="D131" s="5"/>
      <c r="E131" s="5"/>
      <c r="F131" s="5"/>
    </row>
    <row r="132" spans="2:6" x14ac:dyDescent="0.25">
      <c r="B132" s="5"/>
      <c r="C132" s="5"/>
      <c r="D132" s="5"/>
      <c r="E132" s="5"/>
      <c r="F132" s="5"/>
    </row>
  </sheetData>
  <mergeCells count="1">
    <mergeCell ref="E2:F2"/>
  </mergeCells>
  <phoneticPr fontId="27" type="noConversion"/>
  <pageMargins left="0.20866141699999999" right="0.183070866" top="0.35433070866141703" bottom="0.35433070866141703" header="0.31496062992126" footer="0.31496062992126"/>
  <pageSetup paperSize="9" scale="70" firstPageNumber="2" orientation="portrait" useFirstPageNumber="1" r:id="rId1"/>
  <headerFooter>
    <oddFooter>&amp;C&amp;"-,Bold"&amp;12PAGE &amp;P OF BOQ</oddFooter>
  </headerFooter>
  <rowBreaks count="1" manualBreakCount="1">
    <brk id="44" min="1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B7456-54A3-4B23-8FBC-FEB3A5841A56}">
  <sheetPr>
    <tabColor theme="4" tint="0.39997558519241921"/>
  </sheetPr>
  <dimension ref="B1:N100"/>
  <sheetViews>
    <sheetView view="pageBreakPreview" zoomScaleNormal="70" zoomScaleSheetLayoutView="100" workbookViewId="0">
      <selection activeCell="D3" sqref="D3"/>
    </sheetView>
  </sheetViews>
  <sheetFormatPr defaultColWidth="9.109375" defaultRowHeight="13.8" x14ac:dyDescent="0.25"/>
  <cols>
    <col min="1" max="1" width="1.109375" style="6" customWidth="1"/>
    <col min="2" max="2" width="8" style="6" customWidth="1"/>
    <col min="3" max="3" width="10.6640625" style="6" customWidth="1"/>
    <col min="4" max="4" width="56.6640625" style="6" customWidth="1"/>
    <col min="5" max="5" width="7.88671875" style="6" customWidth="1"/>
    <col min="6" max="6" width="7.5546875" style="6" customWidth="1"/>
    <col min="7" max="7" width="13.88671875" style="6" customWidth="1"/>
    <col min="8" max="8" width="18.109375" style="6" customWidth="1"/>
    <col min="9" max="14" width="9.109375" style="71"/>
    <col min="15" max="16384" width="9.109375" style="6"/>
  </cols>
  <sheetData>
    <row r="1" spans="2:14" s="12" customFormat="1" ht="18" customHeight="1" x14ac:dyDescent="0.3">
      <c r="B1" s="2" t="str">
        <f>SUMMARY!$B$2</f>
        <v>SCHEDULED MAINTENANCE TO REFRIGERATION EQUIPMENT AND HEAT PUMPS  AT CLUSTER 3</v>
      </c>
      <c r="D1" s="2"/>
      <c r="E1" s="3"/>
      <c r="F1" s="3"/>
      <c r="G1" s="7"/>
      <c r="I1" s="72"/>
      <c r="J1" s="72"/>
      <c r="K1" s="72"/>
      <c r="L1" s="72"/>
      <c r="M1" s="72"/>
      <c r="N1" s="72"/>
    </row>
    <row r="2" spans="2:14" ht="15" customHeight="1" x14ac:dyDescent="0.3">
      <c r="B2" s="2" t="s">
        <v>9</v>
      </c>
      <c r="D2" s="69" t="str">
        <f>'SCHED 1A-2_Cluster 3'!D2</f>
        <v>SCMU3-2526-0268-HO</v>
      </c>
      <c r="E2" s="344" t="s">
        <v>10</v>
      </c>
      <c r="F2" s="345"/>
      <c r="G2" s="247" t="s">
        <v>672</v>
      </c>
    </row>
    <row r="3" spans="2:14" ht="15" customHeight="1" x14ac:dyDescent="0.25">
      <c r="B3" s="2" t="s">
        <v>8</v>
      </c>
      <c r="D3" s="2" t="str">
        <f>'SCHED 1A-2_Cluster 3'!D3</f>
        <v>REFRIGERATION EQUIPMENT AND HEAT PUMPS</v>
      </c>
      <c r="E3" s="2"/>
      <c r="F3" s="2"/>
      <c r="G3" s="7"/>
    </row>
    <row r="4" spans="2:14" s="4" customFormat="1" ht="15" customHeight="1" x14ac:dyDescent="0.25">
      <c r="B4" s="4" t="s">
        <v>737</v>
      </c>
      <c r="D4" s="4" t="s">
        <v>845</v>
      </c>
      <c r="I4" s="73"/>
      <c r="J4" s="73"/>
      <c r="K4" s="73"/>
      <c r="L4" s="73"/>
      <c r="M4" s="73"/>
      <c r="N4" s="73"/>
    </row>
    <row r="5" spans="2:14" ht="6" customHeight="1" thickBot="1" x14ac:dyDescent="0.3">
      <c r="B5" s="5"/>
      <c r="C5" s="5"/>
      <c r="D5" s="5"/>
      <c r="E5" s="5"/>
      <c r="F5" s="5"/>
      <c r="G5" s="7"/>
    </row>
    <row r="6" spans="2:14" s="9" customFormat="1" ht="39" customHeight="1" thickBot="1" x14ac:dyDescent="0.35">
      <c r="B6" s="11" t="s">
        <v>11</v>
      </c>
      <c r="C6" s="11" t="s">
        <v>6</v>
      </c>
      <c r="D6" s="11" t="s">
        <v>0</v>
      </c>
      <c r="E6" s="11" t="s">
        <v>1</v>
      </c>
      <c r="F6" s="11" t="s">
        <v>4</v>
      </c>
      <c r="G6" s="11" t="s">
        <v>2</v>
      </c>
      <c r="H6" s="11" t="s">
        <v>5</v>
      </c>
      <c r="I6" s="74"/>
      <c r="J6" s="74"/>
      <c r="K6" s="74"/>
      <c r="L6" s="74"/>
      <c r="M6" s="74"/>
      <c r="N6" s="74"/>
    </row>
    <row r="7" spans="2:14" s="9" customFormat="1" ht="43.8" customHeight="1" thickBot="1" x14ac:dyDescent="0.35">
      <c r="B7" s="63">
        <v>1</v>
      </c>
      <c r="C7" s="63" t="s">
        <v>13</v>
      </c>
      <c r="D7" s="328" t="s">
        <v>641</v>
      </c>
      <c r="E7" s="65"/>
      <c r="F7" s="65"/>
      <c r="G7" s="66"/>
      <c r="H7" s="284"/>
      <c r="I7" s="74"/>
      <c r="J7" s="74"/>
      <c r="K7" s="74"/>
      <c r="L7" s="74"/>
      <c r="M7" s="74"/>
      <c r="N7" s="74"/>
    </row>
    <row r="8" spans="2:14" s="9" customFormat="1" ht="20.25" customHeight="1" x14ac:dyDescent="0.25">
      <c r="B8" s="17"/>
      <c r="C8" s="17"/>
      <c r="D8" s="326" t="s">
        <v>738</v>
      </c>
      <c r="E8" s="17"/>
      <c r="F8" s="17"/>
      <c r="G8" s="54"/>
      <c r="H8" s="21"/>
      <c r="I8" s="74"/>
      <c r="J8" s="74"/>
      <c r="K8" s="74"/>
      <c r="L8" s="74"/>
      <c r="M8" s="74"/>
      <c r="N8" s="74"/>
    </row>
    <row r="9" spans="2:14" s="9" customFormat="1" ht="20.25" customHeight="1" x14ac:dyDescent="0.25">
      <c r="B9" s="17" t="s">
        <v>15</v>
      </c>
      <c r="C9" s="17"/>
      <c r="D9" s="281" t="s">
        <v>724</v>
      </c>
      <c r="E9" s="17" t="s">
        <v>41</v>
      </c>
      <c r="F9" s="17">
        <v>1</v>
      </c>
      <c r="G9" s="54"/>
      <c r="H9" s="21"/>
      <c r="I9" s="74"/>
      <c r="J9" s="74"/>
      <c r="K9" s="74"/>
      <c r="L9" s="74"/>
      <c r="M9" s="74"/>
      <c r="N9" s="74"/>
    </row>
    <row r="10" spans="2:14" s="9" customFormat="1" ht="20.25" customHeight="1" x14ac:dyDescent="0.25">
      <c r="B10" s="17" t="s">
        <v>16</v>
      </c>
      <c r="C10" s="17"/>
      <c r="D10" s="281" t="s">
        <v>678</v>
      </c>
      <c r="E10" s="17" t="s">
        <v>41</v>
      </c>
      <c r="F10" s="17">
        <v>1</v>
      </c>
      <c r="G10" s="54"/>
      <c r="H10" s="21"/>
      <c r="I10" s="74"/>
      <c r="J10" s="74"/>
      <c r="K10" s="74"/>
      <c r="L10" s="74"/>
      <c r="M10" s="74"/>
      <c r="N10" s="74"/>
    </row>
    <row r="11" spans="2:14" s="9" customFormat="1" ht="20.25" customHeight="1" x14ac:dyDescent="0.25">
      <c r="B11" s="17" t="s">
        <v>17</v>
      </c>
      <c r="C11" s="17"/>
      <c r="D11" s="281" t="s">
        <v>885</v>
      </c>
      <c r="E11" s="17" t="s">
        <v>41</v>
      </c>
      <c r="F11" s="17">
        <v>1</v>
      </c>
      <c r="G11" s="54"/>
      <c r="H11" s="21"/>
      <c r="I11" s="74"/>
      <c r="J11" s="74"/>
      <c r="K11" s="74"/>
      <c r="L11" s="74"/>
      <c r="M11" s="74"/>
      <c r="N11" s="74"/>
    </row>
    <row r="12" spans="2:14" s="9" customFormat="1" ht="20.25" customHeight="1" x14ac:dyDescent="0.25">
      <c r="B12" s="17" t="s">
        <v>18</v>
      </c>
      <c r="C12" s="17"/>
      <c r="D12" s="281" t="s">
        <v>886</v>
      </c>
      <c r="E12" s="17" t="s">
        <v>41</v>
      </c>
      <c r="F12" s="17">
        <v>1</v>
      </c>
      <c r="G12" s="54"/>
      <c r="H12" s="21"/>
      <c r="I12" s="74"/>
      <c r="J12" s="74"/>
      <c r="K12" s="74"/>
      <c r="L12" s="74"/>
      <c r="M12" s="74"/>
      <c r="N12" s="74"/>
    </row>
    <row r="13" spans="2:14" s="9" customFormat="1" ht="20.25" customHeight="1" x14ac:dyDescent="0.25">
      <c r="B13" s="17" t="s">
        <v>19</v>
      </c>
      <c r="C13" s="17"/>
      <c r="D13" s="281" t="s">
        <v>887</v>
      </c>
      <c r="E13" s="17" t="s">
        <v>41</v>
      </c>
      <c r="F13" s="17">
        <v>1</v>
      </c>
      <c r="G13" s="54"/>
      <c r="H13" s="21"/>
      <c r="I13" s="74"/>
      <c r="J13" s="74"/>
      <c r="K13" s="74"/>
      <c r="L13" s="74"/>
      <c r="M13" s="74"/>
      <c r="N13" s="74"/>
    </row>
    <row r="14" spans="2:14" s="9" customFormat="1" ht="20.25" customHeight="1" x14ac:dyDescent="0.25">
      <c r="B14" s="17" t="s">
        <v>31</v>
      </c>
      <c r="C14" s="17"/>
      <c r="D14" s="281" t="s">
        <v>679</v>
      </c>
      <c r="E14" s="17" t="s">
        <v>41</v>
      </c>
      <c r="F14" s="17">
        <v>1</v>
      </c>
      <c r="G14" s="54"/>
      <c r="H14" s="21"/>
      <c r="I14" s="74"/>
      <c r="J14" s="74"/>
      <c r="K14" s="74"/>
      <c r="L14" s="74"/>
      <c r="M14" s="74"/>
      <c r="N14" s="74"/>
    </row>
    <row r="15" spans="2:14" s="9" customFormat="1" ht="20.25" customHeight="1" x14ac:dyDescent="0.25">
      <c r="B15" s="17" t="s">
        <v>35</v>
      </c>
      <c r="C15" s="17"/>
      <c r="D15" s="281" t="s">
        <v>675</v>
      </c>
      <c r="E15" s="17" t="s">
        <v>41</v>
      </c>
      <c r="F15" s="17">
        <v>1</v>
      </c>
      <c r="G15" s="54"/>
      <c r="H15" s="21"/>
      <c r="I15" s="74"/>
      <c r="J15" s="74"/>
      <c r="K15" s="74"/>
      <c r="L15" s="74"/>
      <c r="M15" s="74"/>
      <c r="N15" s="74"/>
    </row>
    <row r="16" spans="2:14" s="9" customFormat="1" ht="20.25" customHeight="1" x14ac:dyDescent="0.25">
      <c r="B16" s="17" t="s">
        <v>36</v>
      </c>
      <c r="C16" s="17"/>
      <c r="D16" s="281" t="s">
        <v>888</v>
      </c>
      <c r="E16" s="17" t="s">
        <v>41</v>
      </c>
      <c r="F16" s="17">
        <v>1</v>
      </c>
      <c r="G16" s="54"/>
      <c r="H16" s="21"/>
      <c r="I16" s="74"/>
      <c r="J16" s="74"/>
      <c r="K16" s="74"/>
      <c r="L16" s="74"/>
      <c r="M16" s="74"/>
      <c r="N16" s="74"/>
    </row>
    <row r="17" spans="2:14" s="9" customFormat="1" ht="20.25" customHeight="1" x14ac:dyDescent="0.25">
      <c r="B17" s="17" t="s">
        <v>37</v>
      </c>
      <c r="C17" s="17"/>
      <c r="D17" s="281" t="s">
        <v>889</v>
      </c>
      <c r="E17" s="17" t="s">
        <v>41</v>
      </c>
      <c r="F17" s="17">
        <v>1</v>
      </c>
      <c r="G17" s="54"/>
      <c r="H17" s="21"/>
      <c r="I17" s="74"/>
      <c r="J17" s="74"/>
      <c r="K17" s="74"/>
      <c r="L17" s="74"/>
      <c r="M17" s="74"/>
      <c r="N17" s="74"/>
    </row>
    <row r="18" spans="2:14" s="9" customFormat="1" ht="20.25" customHeight="1" x14ac:dyDescent="0.25">
      <c r="B18" s="17" t="s">
        <v>38</v>
      </c>
      <c r="C18" s="17"/>
      <c r="D18" s="281" t="s">
        <v>890</v>
      </c>
      <c r="E18" s="17" t="s">
        <v>41</v>
      </c>
      <c r="F18" s="17">
        <v>1</v>
      </c>
      <c r="G18" s="54"/>
      <c r="H18" s="21"/>
      <c r="I18" s="74"/>
      <c r="J18" s="74"/>
      <c r="K18" s="74"/>
      <c r="L18" s="74"/>
      <c r="M18" s="74"/>
      <c r="N18" s="74"/>
    </row>
    <row r="19" spans="2:14" s="9" customFormat="1" ht="20.25" customHeight="1" x14ac:dyDescent="0.25">
      <c r="B19" s="17" t="s">
        <v>730</v>
      </c>
      <c r="C19" s="17"/>
      <c r="D19" s="281" t="s">
        <v>973</v>
      </c>
      <c r="E19" s="17" t="s">
        <v>41</v>
      </c>
      <c r="F19" s="17">
        <v>1</v>
      </c>
      <c r="G19" s="54"/>
      <c r="H19" s="21"/>
      <c r="I19" s="74"/>
      <c r="J19" s="74"/>
      <c r="K19" s="74"/>
      <c r="L19" s="74"/>
      <c r="M19" s="74"/>
      <c r="N19" s="74"/>
    </row>
    <row r="20" spans="2:14" s="9" customFormat="1" ht="20.25" customHeight="1" x14ac:dyDescent="0.25">
      <c r="B20" s="17" t="s">
        <v>731</v>
      </c>
      <c r="C20" s="17"/>
      <c r="D20" s="281" t="s">
        <v>974</v>
      </c>
      <c r="E20" s="17" t="s">
        <v>41</v>
      </c>
      <c r="F20" s="17">
        <v>1</v>
      </c>
      <c r="G20" s="54"/>
      <c r="H20" s="21"/>
      <c r="I20" s="74"/>
      <c r="J20" s="74"/>
      <c r="K20" s="74"/>
      <c r="L20" s="74"/>
      <c r="M20" s="74"/>
      <c r="N20" s="74"/>
    </row>
    <row r="21" spans="2:14" s="9" customFormat="1" ht="20.25" customHeight="1" x14ac:dyDescent="0.25">
      <c r="B21" s="17" t="s">
        <v>732</v>
      </c>
      <c r="C21" s="17"/>
      <c r="D21" s="281" t="s">
        <v>975</v>
      </c>
      <c r="E21" s="17" t="s">
        <v>41</v>
      </c>
      <c r="F21" s="17">
        <v>1</v>
      </c>
      <c r="G21" s="54"/>
      <c r="H21" s="21"/>
      <c r="I21" s="74"/>
      <c r="J21" s="74"/>
      <c r="K21" s="74"/>
      <c r="L21" s="74"/>
      <c r="M21" s="74"/>
      <c r="N21" s="74"/>
    </row>
    <row r="22" spans="2:14" s="9" customFormat="1" ht="20.25" customHeight="1" x14ac:dyDescent="0.25">
      <c r="B22" s="17"/>
      <c r="C22" s="17"/>
      <c r="D22" s="326" t="s">
        <v>739</v>
      </c>
      <c r="E22" s="17"/>
      <c r="F22" s="17"/>
      <c r="G22" s="54"/>
      <c r="H22" s="21"/>
      <c r="I22" s="74"/>
      <c r="J22" s="74"/>
      <c r="K22" s="74"/>
      <c r="L22" s="74"/>
      <c r="M22" s="74"/>
      <c r="N22" s="74"/>
    </row>
    <row r="23" spans="2:14" s="9" customFormat="1" ht="20.25" customHeight="1" x14ac:dyDescent="0.25">
      <c r="B23" s="17" t="s">
        <v>733</v>
      </c>
      <c r="C23" s="17"/>
      <c r="D23" s="281" t="s">
        <v>728</v>
      </c>
      <c r="E23" s="17" t="s">
        <v>41</v>
      </c>
      <c r="F23" s="17">
        <v>1</v>
      </c>
      <c r="G23" s="54"/>
      <c r="H23" s="21"/>
      <c r="I23" s="74"/>
      <c r="J23" s="74"/>
      <c r="K23" s="74"/>
      <c r="L23" s="74"/>
      <c r="M23" s="74"/>
      <c r="N23" s="74"/>
    </row>
    <row r="24" spans="2:14" s="9" customFormat="1" ht="20.25" customHeight="1" x14ac:dyDescent="0.25">
      <c r="B24" s="17" t="s">
        <v>731</v>
      </c>
      <c r="C24" s="17"/>
      <c r="D24" s="281" t="s">
        <v>729</v>
      </c>
      <c r="E24" s="17" t="s">
        <v>41</v>
      </c>
      <c r="F24" s="17">
        <v>1</v>
      </c>
      <c r="G24" s="54"/>
      <c r="H24" s="21"/>
      <c r="I24" s="74"/>
      <c r="J24" s="74"/>
      <c r="K24" s="74"/>
      <c r="L24" s="74"/>
      <c r="M24" s="74"/>
      <c r="N24" s="74"/>
    </row>
    <row r="25" spans="2:14" s="9" customFormat="1" ht="20.25" customHeight="1" x14ac:dyDescent="0.25">
      <c r="B25" s="17" t="s">
        <v>732</v>
      </c>
      <c r="C25" s="42"/>
      <c r="D25" s="325" t="s">
        <v>673</v>
      </c>
      <c r="E25" s="17" t="s">
        <v>41</v>
      </c>
      <c r="F25" s="17">
        <v>1</v>
      </c>
      <c r="G25" s="54"/>
      <c r="H25" s="21"/>
      <c r="I25" s="74"/>
      <c r="J25" s="74"/>
      <c r="K25" s="74"/>
      <c r="L25" s="74"/>
      <c r="M25" s="74"/>
      <c r="N25" s="74"/>
    </row>
    <row r="26" spans="2:14" s="9" customFormat="1" ht="20.25" customHeight="1" x14ac:dyDescent="0.25">
      <c r="B26" s="17" t="s">
        <v>733</v>
      </c>
      <c r="C26" s="42"/>
      <c r="D26" s="325" t="s">
        <v>722</v>
      </c>
      <c r="E26" s="17" t="s">
        <v>41</v>
      </c>
      <c r="F26" s="17">
        <v>1</v>
      </c>
      <c r="G26" s="54"/>
      <c r="H26" s="21"/>
      <c r="I26" s="74"/>
      <c r="J26" s="74"/>
      <c r="K26" s="74"/>
      <c r="L26" s="74"/>
      <c r="M26" s="74"/>
      <c r="N26" s="74"/>
    </row>
    <row r="27" spans="2:14" s="9" customFormat="1" ht="20.25" customHeight="1" x14ac:dyDescent="0.25">
      <c r="B27" s="17" t="s">
        <v>734</v>
      </c>
      <c r="C27" s="42"/>
      <c r="D27" s="325" t="s">
        <v>719</v>
      </c>
      <c r="E27" s="17" t="s">
        <v>41</v>
      </c>
      <c r="F27" s="17">
        <v>1</v>
      </c>
      <c r="G27" s="54"/>
      <c r="H27" s="21"/>
      <c r="I27" s="74"/>
      <c r="J27" s="74"/>
      <c r="K27" s="74"/>
      <c r="L27" s="74"/>
      <c r="M27" s="74"/>
      <c r="N27" s="74"/>
    </row>
    <row r="28" spans="2:14" s="9" customFormat="1" ht="20.25" customHeight="1" x14ac:dyDescent="0.25">
      <c r="B28" s="17" t="s">
        <v>735</v>
      </c>
      <c r="C28" s="42"/>
      <c r="D28" s="325" t="s">
        <v>727</v>
      </c>
      <c r="E28" s="17" t="s">
        <v>41</v>
      </c>
      <c r="F28" s="17">
        <v>1</v>
      </c>
      <c r="G28" s="54"/>
      <c r="H28" s="21"/>
      <c r="I28" s="74"/>
      <c r="J28" s="74"/>
      <c r="K28" s="74"/>
      <c r="L28" s="74"/>
      <c r="M28" s="74"/>
      <c r="N28" s="74"/>
    </row>
    <row r="29" spans="2:14" s="9" customFormat="1" ht="20.25" customHeight="1" x14ac:dyDescent="0.25">
      <c r="B29" s="17" t="s">
        <v>736</v>
      </c>
      <c r="C29" s="42"/>
      <c r="D29" s="325" t="s">
        <v>725</v>
      </c>
      <c r="E29" s="17" t="s">
        <v>41</v>
      </c>
      <c r="F29" s="17">
        <v>1</v>
      </c>
      <c r="G29" s="54"/>
      <c r="H29" s="21"/>
      <c r="I29" s="74"/>
      <c r="J29" s="74"/>
      <c r="K29" s="74"/>
      <c r="L29" s="74"/>
      <c r="M29" s="74"/>
      <c r="N29" s="74"/>
    </row>
    <row r="30" spans="2:14" s="9" customFormat="1" ht="20.25" customHeight="1" x14ac:dyDescent="0.25">
      <c r="B30" s="17" t="s">
        <v>769</v>
      </c>
      <c r="C30" s="42"/>
      <c r="D30" s="325" t="s">
        <v>726</v>
      </c>
      <c r="E30" s="17" t="s">
        <v>41</v>
      </c>
      <c r="F30" s="17">
        <v>1</v>
      </c>
      <c r="G30" s="54"/>
      <c r="H30" s="21"/>
      <c r="I30" s="74"/>
      <c r="J30" s="74"/>
      <c r="K30" s="74"/>
      <c r="L30" s="74"/>
      <c r="M30" s="74"/>
      <c r="N30" s="74"/>
    </row>
    <row r="31" spans="2:14" s="9" customFormat="1" ht="20.25" customHeight="1" x14ac:dyDescent="0.25">
      <c r="B31" s="17" t="s">
        <v>772</v>
      </c>
      <c r="C31" s="42"/>
      <c r="D31" s="325" t="s">
        <v>891</v>
      </c>
      <c r="E31" s="17" t="s">
        <v>41</v>
      </c>
      <c r="F31" s="17">
        <v>1</v>
      </c>
      <c r="G31" s="54"/>
      <c r="H31" s="21"/>
      <c r="I31" s="74"/>
      <c r="J31" s="74"/>
      <c r="K31" s="74"/>
      <c r="L31" s="74"/>
      <c r="M31" s="74"/>
      <c r="N31" s="74"/>
    </row>
    <row r="32" spans="2:14" s="9" customFormat="1" ht="20.25" customHeight="1" x14ac:dyDescent="0.25">
      <c r="B32" s="17" t="s">
        <v>775</v>
      </c>
      <c r="C32" s="42"/>
      <c r="D32" s="325" t="s">
        <v>892</v>
      </c>
      <c r="E32" s="17" t="s">
        <v>41</v>
      </c>
      <c r="F32" s="17">
        <v>1</v>
      </c>
      <c r="G32" s="54"/>
      <c r="H32" s="21"/>
      <c r="I32" s="74"/>
      <c r="J32" s="74"/>
      <c r="K32" s="74"/>
      <c r="L32" s="74"/>
      <c r="M32" s="74"/>
      <c r="N32" s="74"/>
    </row>
    <row r="33" spans="2:14" s="9" customFormat="1" ht="20.25" customHeight="1" x14ac:dyDescent="0.25">
      <c r="B33" s="17" t="s">
        <v>778</v>
      </c>
      <c r="C33" s="42"/>
      <c r="D33" s="325" t="s">
        <v>893</v>
      </c>
      <c r="E33" s="17" t="s">
        <v>41</v>
      </c>
      <c r="F33" s="17">
        <v>1</v>
      </c>
      <c r="G33" s="54"/>
      <c r="H33" s="21"/>
      <c r="I33" s="74"/>
      <c r="J33" s="74"/>
      <c r="K33" s="74"/>
      <c r="L33" s="74"/>
      <c r="M33" s="74"/>
      <c r="N33" s="74"/>
    </row>
    <row r="34" spans="2:14" s="9" customFormat="1" ht="20.25" customHeight="1" x14ac:dyDescent="0.25">
      <c r="B34" s="17" t="s">
        <v>781</v>
      </c>
      <c r="C34" s="42"/>
      <c r="D34" s="325" t="s">
        <v>720</v>
      </c>
      <c r="E34" s="17" t="s">
        <v>41</v>
      </c>
      <c r="F34" s="17">
        <v>1</v>
      </c>
      <c r="G34" s="54"/>
      <c r="H34" s="21"/>
      <c r="I34" s="74"/>
      <c r="J34" s="74"/>
      <c r="K34" s="74"/>
      <c r="L34" s="74"/>
      <c r="M34" s="74"/>
      <c r="N34" s="74"/>
    </row>
    <row r="35" spans="2:14" s="9" customFormat="1" ht="20.25" customHeight="1" x14ac:dyDescent="0.25">
      <c r="B35" s="17" t="s">
        <v>784</v>
      </c>
      <c r="C35" s="42"/>
      <c r="D35" s="325" t="s">
        <v>723</v>
      </c>
      <c r="E35" s="17" t="s">
        <v>41</v>
      </c>
      <c r="F35" s="17">
        <v>1</v>
      </c>
      <c r="G35" s="54"/>
      <c r="H35" s="21"/>
      <c r="I35" s="74"/>
      <c r="J35" s="74"/>
      <c r="K35" s="74"/>
      <c r="L35" s="74"/>
      <c r="M35" s="74"/>
      <c r="N35" s="74"/>
    </row>
    <row r="36" spans="2:14" s="9" customFormat="1" ht="20.25" customHeight="1" x14ac:dyDescent="0.25">
      <c r="B36" s="17" t="s">
        <v>787</v>
      </c>
      <c r="C36" s="42"/>
      <c r="D36" s="325" t="s">
        <v>721</v>
      </c>
      <c r="E36" s="17" t="s">
        <v>41</v>
      </c>
      <c r="F36" s="17">
        <v>1</v>
      </c>
      <c r="G36" s="54"/>
      <c r="H36" s="21"/>
      <c r="I36" s="74"/>
      <c r="J36" s="74"/>
      <c r="K36" s="74"/>
      <c r="L36" s="74"/>
      <c r="M36" s="74"/>
      <c r="N36" s="74"/>
    </row>
    <row r="37" spans="2:14" s="9" customFormat="1" ht="20.25" customHeight="1" x14ac:dyDescent="0.25">
      <c r="B37" s="17" t="s">
        <v>790</v>
      </c>
      <c r="C37" s="42"/>
      <c r="D37" s="325" t="s">
        <v>894</v>
      </c>
      <c r="E37" s="17" t="s">
        <v>41</v>
      </c>
      <c r="F37" s="17">
        <v>1</v>
      </c>
      <c r="G37" s="54"/>
      <c r="H37" s="21"/>
      <c r="I37" s="74"/>
      <c r="J37" s="74"/>
      <c r="K37" s="74"/>
      <c r="L37" s="74"/>
      <c r="M37" s="74"/>
      <c r="N37" s="74"/>
    </row>
    <row r="38" spans="2:14" s="9" customFormat="1" ht="20.25" customHeight="1" x14ac:dyDescent="0.25">
      <c r="B38" s="17" t="s">
        <v>793</v>
      </c>
      <c r="C38" s="42"/>
      <c r="D38" s="325" t="s">
        <v>674</v>
      </c>
      <c r="E38" s="17" t="s">
        <v>41</v>
      </c>
      <c r="F38" s="17">
        <v>1</v>
      </c>
      <c r="G38" s="54"/>
      <c r="H38" s="21"/>
      <c r="I38" s="74"/>
      <c r="J38" s="74"/>
      <c r="K38" s="74"/>
      <c r="L38" s="74"/>
      <c r="M38" s="74"/>
      <c r="N38" s="74"/>
    </row>
    <row r="39" spans="2:14" s="9" customFormat="1" ht="20.25" customHeight="1" x14ac:dyDescent="0.25">
      <c r="B39" s="17" t="s">
        <v>878</v>
      </c>
      <c r="C39" s="42"/>
      <c r="D39" s="325" t="s">
        <v>895</v>
      </c>
      <c r="E39" s="17" t="s">
        <v>41</v>
      </c>
      <c r="F39" s="17">
        <v>1</v>
      </c>
      <c r="G39" s="54"/>
      <c r="H39" s="21"/>
      <c r="I39" s="74"/>
      <c r="J39" s="74"/>
      <c r="K39" s="74"/>
      <c r="L39" s="74"/>
      <c r="M39" s="74"/>
      <c r="N39" s="74"/>
    </row>
    <row r="40" spans="2:14" s="9" customFormat="1" ht="20.25" customHeight="1" x14ac:dyDescent="0.25">
      <c r="B40" s="17" t="s">
        <v>881</v>
      </c>
      <c r="C40" s="42"/>
      <c r="D40" s="325" t="s">
        <v>896</v>
      </c>
      <c r="E40" s="17" t="s">
        <v>41</v>
      </c>
      <c r="F40" s="17">
        <v>1</v>
      </c>
      <c r="G40" s="54"/>
      <c r="H40" s="21"/>
      <c r="I40" s="74"/>
      <c r="J40" s="74"/>
      <c r="K40" s="74"/>
      <c r="L40" s="74"/>
      <c r="M40" s="74"/>
      <c r="N40" s="74"/>
    </row>
    <row r="41" spans="2:14" s="9" customFormat="1" ht="20.25" customHeight="1" x14ac:dyDescent="0.25">
      <c r="B41" s="17" t="s">
        <v>908</v>
      </c>
      <c r="C41" s="42"/>
      <c r="D41" s="325" t="s">
        <v>978</v>
      </c>
      <c r="E41" s="17" t="s">
        <v>41</v>
      </c>
      <c r="F41" s="42">
        <v>1</v>
      </c>
      <c r="G41" s="54"/>
      <c r="H41" s="21"/>
      <c r="I41" s="74"/>
      <c r="J41" s="74"/>
      <c r="K41" s="74"/>
      <c r="L41" s="74"/>
      <c r="M41" s="74"/>
      <c r="N41" s="74"/>
    </row>
    <row r="42" spans="2:14" s="9" customFormat="1" ht="20.25" customHeight="1" x14ac:dyDescent="0.25">
      <c r="B42" s="17" t="s">
        <v>911</v>
      </c>
      <c r="C42" s="42"/>
      <c r="D42" s="325" t="s">
        <v>977</v>
      </c>
      <c r="E42" s="17" t="s">
        <v>41</v>
      </c>
      <c r="F42" s="42">
        <v>1</v>
      </c>
      <c r="G42" s="54"/>
      <c r="H42" s="21"/>
      <c r="I42" s="74"/>
      <c r="J42" s="74"/>
      <c r="K42" s="74"/>
      <c r="L42" s="74"/>
      <c r="M42" s="74"/>
      <c r="N42" s="74"/>
    </row>
    <row r="43" spans="2:14" s="9" customFormat="1" ht="20.25" customHeight="1" thickBot="1" x14ac:dyDescent="0.3">
      <c r="B43" s="17" t="s">
        <v>914</v>
      </c>
      <c r="C43" s="42"/>
      <c r="D43" s="325" t="s">
        <v>976</v>
      </c>
      <c r="E43" s="42" t="s">
        <v>41</v>
      </c>
      <c r="F43" s="42">
        <v>1</v>
      </c>
      <c r="G43" s="54"/>
      <c r="H43" s="21"/>
      <c r="I43" s="74"/>
      <c r="J43" s="74"/>
      <c r="K43" s="74"/>
      <c r="L43" s="74"/>
      <c r="M43" s="74"/>
      <c r="N43" s="74"/>
    </row>
    <row r="44" spans="2:14" s="9" customFormat="1" ht="49.2" customHeight="1" thickBot="1" x14ac:dyDescent="0.35">
      <c r="B44" s="31">
        <v>2</v>
      </c>
      <c r="C44" s="31" t="s">
        <v>652</v>
      </c>
      <c r="D44" s="32" t="s">
        <v>653</v>
      </c>
      <c r="E44" s="270" t="s">
        <v>41</v>
      </c>
      <c r="F44" s="270">
        <v>17</v>
      </c>
      <c r="G44" s="282"/>
      <c r="H44" s="23"/>
      <c r="I44" s="74"/>
      <c r="J44" s="74"/>
      <c r="K44" s="74"/>
      <c r="L44" s="74"/>
      <c r="M44" s="74"/>
      <c r="N44" s="74"/>
    </row>
    <row r="45" spans="2:14" s="9" customFormat="1" ht="64.2" customHeight="1" thickBot="1" x14ac:dyDescent="0.35">
      <c r="B45" s="272">
        <v>3</v>
      </c>
      <c r="C45" s="272" t="s">
        <v>652</v>
      </c>
      <c r="D45" s="273" t="s">
        <v>654</v>
      </c>
      <c r="E45" s="43" t="s">
        <v>655</v>
      </c>
      <c r="F45" s="43">
        <v>36</v>
      </c>
      <c r="G45" s="282"/>
      <c r="H45" s="23"/>
      <c r="I45" s="74"/>
      <c r="J45" s="74"/>
      <c r="K45" s="74"/>
      <c r="L45" s="74"/>
      <c r="M45" s="74"/>
      <c r="N45" s="74"/>
    </row>
    <row r="46" spans="2:14" s="9" customFormat="1" ht="31.2" customHeight="1" x14ac:dyDescent="0.3">
      <c r="B46" s="274">
        <v>4</v>
      </c>
      <c r="C46" s="274" t="s">
        <v>656</v>
      </c>
      <c r="D46" s="275" t="s">
        <v>657</v>
      </c>
      <c r="E46" s="274"/>
      <c r="F46" s="274"/>
      <c r="G46" s="296"/>
      <c r="H46" s="297"/>
      <c r="I46" s="74"/>
      <c r="J46" s="74"/>
      <c r="K46" s="74"/>
      <c r="L46" s="74"/>
      <c r="M46" s="74"/>
      <c r="N46" s="74"/>
    </row>
    <row r="47" spans="2:14" s="9" customFormat="1" ht="48" customHeight="1" x14ac:dyDescent="0.3">
      <c r="B47" s="42" t="s">
        <v>640</v>
      </c>
      <c r="C47" s="42"/>
      <c r="D47" s="18" t="s">
        <v>658</v>
      </c>
      <c r="E47" s="42" t="s">
        <v>655</v>
      </c>
      <c r="F47" s="42">
        <v>36</v>
      </c>
      <c r="G47" s="298"/>
      <c r="H47" s="54"/>
      <c r="I47" s="74"/>
      <c r="J47" s="74"/>
      <c r="K47" s="74"/>
      <c r="L47" s="74"/>
      <c r="M47" s="74"/>
      <c r="N47" s="74"/>
    </row>
    <row r="48" spans="2:14" s="9" customFormat="1" ht="20.25" customHeight="1" x14ac:dyDescent="0.3">
      <c r="B48" s="276">
        <v>5</v>
      </c>
      <c r="C48" s="276" t="s">
        <v>659</v>
      </c>
      <c r="D48" s="277" t="s">
        <v>660</v>
      </c>
      <c r="E48" s="278"/>
      <c r="F48" s="278"/>
      <c r="G48" s="298"/>
      <c r="H48" s="54"/>
      <c r="I48" s="74"/>
      <c r="J48" s="74"/>
      <c r="K48" s="74"/>
      <c r="L48" s="74"/>
      <c r="M48" s="74"/>
      <c r="N48" s="74"/>
    </row>
    <row r="49" spans="2:14" s="9" customFormat="1" ht="28.2" customHeight="1" x14ac:dyDescent="0.3">
      <c r="B49" s="17">
        <v>5.0999999999999996</v>
      </c>
      <c r="C49" s="17"/>
      <c r="D49" s="18" t="s">
        <v>661</v>
      </c>
      <c r="E49" s="17" t="s">
        <v>655</v>
      </c>
      <c r="F49" s="17">
        <v>36</v>
      </c>
      <c r="G49" s="271"/>
      <c r="H49" s="54"/>
      <c r="I49" s="74"/>
      <c r="J49" s="74"/>
      <c r="K49" s="74"/>
      <c r="L49" s="74"/>
      <c r="M49" s="74"/>
      <c r="N49" s="74"/>
    </row>
    <row r="50" spans="2:14" s="9" customFormat="1" ht="20.25" customHeight="1" thickBot="1" x14ac:dyDescent="0.3">
      <c r="B50" s="17"/>
      <c r="C50" s="17"/>
      <c r="D50" s="281"/>
      <c r="E50" s="17"/>
      <c r="F50" s="17"/>
      <c r="G50" s="54"/>
      <c r="H50" s="21"/>
      <c r="I50" s="74"/>
      <c r="J50" s="74"/>
      <c r="K50" s="74"/>
      <c r="L50" s="74"/>
      <c r="M50" s="74"/>
      <c r="N50" s="74"/>
    </row>
    <row r="51" spans="2:14" s="9" customFormat="1" ht="24.6" customHeight="1" thickBot="1" x14ac:dyDescent="0.35">
      <c r="B51" s="22" t="s">
        <v>7</v>
      </c>
      <c r="C51" s="22"/>
      <c r="D51" s="22"/>
      <c r="E51" s="22"/>
      <c r="F51" s="22"/>
      <c r="G51" s="23"/>
      <c r="H51" s="24"/>
      <c r="I51" s="74"/>
      <c r="J51" s="74"/>
      <c r="K51" s="74"/>
      <c r="L51" s="74"/>
      <c r="M51" s="74"/>
      <c r="N51" s="74"/>
    </row>
    <row r="52" spans="2:14" ht="5.25" customHeight="1" x14ac:dyDescent="0.25">
      <c r="B52" s="5"/>
      <c r="C52" s="5"/>
      <c r="D52" s="5"/>
      <c r="E52" s="5"/>
      <c r="F52" s="5"/>
      <c r="G52" s="7"/>
      <c r="H52" s="7"/>
    </row>
    <row r="53" spans="2:14" x14ac:dyDescent="0.25">
      <c r="B53" s="5"/>
      <c r="C53" s="5"/>
      <c r="D53" s="5"/>
      <c r="E53" s="5"/>
      <c r="F53" s="5"/>
      <c r="G53" s="7"/>
      <c r="H53" s="7"/>
    </row>
    <row r="54" spans="2:14" x14ac:dyDescent="0.25">
      <c r="B54" s="5"/>
      <c r="C54" s="5"/>
      <c r="D54" s="5"/>
      <c r="E54" s="5"/>
      <c r="F54" s="5"/>
      <c r="G54" s="7"/>
      <c r="H54" s="7"/>
    </row>
    <row r="55" spans="2:14" x14ac:dyDescent="0.25">
      <c r="B55" s="5"/>
      <c r="C55" s="5"/>
      <c r="D55" s="5"/>
      <c r="E55" s="5"/>
      <c r="F55" s="5"/>
      <c r="G55" s="7"/>
      <c r="H55" s="7"/>
    </row>
    <row r="56" spans="2:14" x14ac:dyDescent="0.25">
      <c r="B56" s="5"/>
      <c r="C56" s="5"/>
      <c r="D56" s="5"/>
      <c r="E56" s="5"/>
      <c r="F56" s="5"/>
      <c r="G56" s="7"/>
      <c r="H56" s="7"/>
    </row>
    <row r="57" spans="2:14" x14ac:dyDescent="0.25">
      <c r="B57" s="5"/>
      <c r="C57" s="5"/>
      <c r="D57" s="5"/>
      <c r="E57" s="5"/>
      <c r="F57" s="5"/>
      <c r="G57" s="7"/>
      <c r="H57" s="7"/>
    </row>
    <row r="58" spans="2:14" x14ac:dyDescent="0.25">
      <c r="B58" s="5"/>
      <c r="C58" s="5"/>
      <c r="D58" s="5"/>
      <c r="E58" s="5"/>
      <c r="F58" s="5"/>
      <c r="G58" s="7"/>
      <c r="H58" s="7"/>
    </row>
    <row r="59" spans="2:14" x14ac:dyDescent="0.25">
      <c r="B59" s="5"/>
      <c r="C59" s="5"/>
      <c r="D59" s="5"/>
      <c r="E59" s="5"/>
      <c r="F59" s="5"/>
      <c r="G59" s="7"/>
      <c r="H59" s="7"/>
    </row>
    <row r="60" spans="2:14" x14ac:dyDescent="0.25">
      <c r="B60" s="5"/>
      <c r="C60" s="5"/>
      <c r="D60" s="5"/>
      <c r="E60" s="5"/>
      <c r="F60" s="5"/>
      <c r="G60" s="7"/>
      <c r="H60" s="7"/>
    </row>
    <row r="61" spans="2:14" x14ac:dyDescent="0.25">
      <c r="B61" s="5"/>
      <c r="C61" s="5"/>
      <c r="D61" s="5"/>
      <c r="E61" s="5"/>
      <c r="F61" s="5"/>
      <c r="G61" s="7"/>
      <c r="H61" s="7"/>
    </row>
    <row r="62" spans="2:14" x14ac:dyDescent="0.25">
      <c r="B62" s="5"/>
      <c r="C62" s="5"/>
      <c r="D62" s="5"/>
      <c r="E62" s="5"/>
      <c r="F62" s="5"/>
      <c r="G62" s="7"/>
      <c r="H62" s="7"/>
    </row>
    <row r="63" spans="2:14" x14ac:dyDescent="0.25">
      <c r="B63" s="5"/>
      <c r="C63" s="5"/>
      <c r="D63" s="5"/>
      <c r="E63" s="5"/>
      <c r="F63" s="5"/>
      <c r="G63" s="7"/>
      <c r="H63" s="7"/>
    </row>
    <row r="64" spans="2:14" x14ac:dyDescent="0.25">
      <c r="B64" s="5"/>
      <c r="C64" s="5"/>
      <c r="D64" s="5"/>
      <c r="E64" s="5"/>
      <c r="F64" s="5"/>
      <c r="G64" s="7"/>
      <c r="H64" s="7"/>
    </row>
    <row r="65" spans="2:8" x14ac:dyDescent="0.25">
      <c r="B65" s="5"/>
      <c r="C65" s="5"/>
      <c r="D65" s="5"/>
      <c r="E65" s="5"/>
      <c r="F65" s="5"/>
      <c r="G65" s="7"/>
      <c r="H65" s="7"/>
    </row>
    <row r="66" spans="2:8" x14ac:dyDescent="0.25">
      <c r="B66" s="5"/>
      <c r="C66" s="5"/>
      <c r="D66" s="5"/>
      <c r="E66" s="5"/>
      <c r="F66" s="5"/>
      <c r="G66" s="7"/>
      <c r="H66" s="7"/>
    </row>
    <row r="67" spans="2:8" x14ac:dyDescent="0.25">
      <c r="B67" s="5"/>
      <c r="C67" s="5"/>
      <c r="D67" s="5"/>
      <c r="E67" s="5"/>
      <c r="F67" s="5"/>
      <c r="G67" s="7"/>
      <c r="H67" s="7"/>
    </row>
    <row r="68" spans="2:8" x14ac:dyDescent="0.25">
      <c r="B68" s="5"/>
      <c r="C68" s="5"/>
      <c r="D68" s="5"/>
      <c r="E68" s="5"/>
      <c r="F68" s="5"/>
      <c r="G68" s="7"/>
      <c r="H68" s="7"/>
    </row>
    <row r="69" spans="2:8" x14ac:dyDescent="0.25">
      <c r="B69" s="5"/>
      <c r="C69" s="5"/>
      <c r="D69" s="5"/>
      <c r="E69" s="5"/>
      <c r="F69" s="5"/>
      <c r="G69" s="7"/>
      <c r="H69" s="7"/>
    </row>
    <row r="70" spans="2:8" x14ac:dyDescent="0.25">
      <c r="B70" s="5"/>
      <c r="C70" s="5"/>
      <c r="D70" s="5"/>
      <c r="E70" s="5"/>
      <c r="F70" s="5"/>
      <c r="G70" s="7"/>
      <c r="H70" s="7"/>
    </row>
    <row r="71" spans="2:8" x14ac:dyDescent="0.25">
      <c r="B71" s="5"/>
      <c r="C71" s="5"/>
      <c r="D71" s="5"/>
      <c r="E71" s="5"/>
      <c r="F71" s="5"/>
      <c r="G71" s="7"/>
      <c r="H71" s="7"/>
    </row>
    <row r="72" spans="2:8" x14ac:dyDescent="0.25">
      <c r="B72" s="5"/>
      <c r="C72" s="5"/>
      <c r="D72" s="5"/>
      <c r="E72" s="5"/>
      <c r="F72" s="5"/>
      <c r="G72" s="7"/>
      <c r="H72" s="7"/>
    </row>
    <row r="73" spans="2:8" x14ac:dyDescent="0.25">
      <c r="B73" s="5"/>
      <c r="C73" s="5"/>
      <c r="D73" s="5"/>
      <c r="E73" s="5"/>
      <c r="F73" s="5"/>
      <c r="G73" s="7"/>
      <c r="H73" s="7"/>
    </row>
    <row r="74" spans="2:8" x14ac:dyDescent="0.25">
      <c r="B74" s="5"/>
      <c r="C74" s="5"/>
      <c r="D74" s="5"/>
      <c r="E74" s="5"/>
      <c r="F74" s="5"/>
      <c r="G74" s="7"/>
      <c r="H74" s="7"/>
    </row>
    <row r="75" spans="2:8" x14ac:dyDescent="0.25">
      <c r="B75" s="5"/>
      <c r="C75" s="5"/>
      <c r="D75" s="5"/>
      <c r="E75" s="5"/>
      <c r="F75" s="5"/>
      <c r="G75" s="7"/>
      <c r="H75" s="7"/>
    </row>
    <row r="76" spans="2:8" x14ac:dyDescent="0.25">
      <c r="B76" s="5"/>
      <c r="C76" s="5"/>
      <c r="D76" s="5"/>
      <c r="E76" s="5"/>
      <c r="F76" s="5"/>
      <c r="G76" s="7"/>
      <c r="H76" s="7"/>
    </row>
    <row r="77" spans="2:8" x14ac:dyDescent="0.25">
      <c r="B77" s="5"/>
      <c r="C77" s="5"/>
      <c r="D77" s="5"/>
      <c r="E77" s="5"/>
      <c r="F77" s="5"/>
      <c r="G77" s="7"/>
      <c r="H77" s="7"/>
    </row>
    <row r="78" spans="2:8" x14ac:dyDescent="0.25">
      <c r="B78" s="5"/>
      <c r="C78" s="5"/>
      <c r="D78" s="5"/>
      <c r="E78" s="5"/>
      <c r="F78" s="5"/>
      <c r="G78" s="7"/>
      <c r="H78" s="7"/>
    </row>
    <row r="79" spans="2:8" x14ac:dyDescent="0.25">
      <c r="B79" s="5"/>
      <c r="C79" s="5"/>
      <c r="D79" s="5"/>
      <c r="E79" s="5"/>
      <c r="F79" s="5"/>
      <c r="G79" s="7"/>
      <c r="H79" s="7"/>
    </row>
    <row r="80" spans="2:8" x14ac:dyDescent="0.25">
      <c r="B80" s="5"/>
      <c r="C80" s="5"/>
      <c r="D80" s="5"/>
      <c r="E80" s="5"/>
      <c r="F80" s="5"/>
      <c r="G80" s="7"/>
      <c r="H80" s="7"/>
    </row>
    <row r="81" spans="2:8" x14ac:dyDescent="0.25">
      <c r="B81" s="5"/>
      <c r="C81" s="5"/>
      <c r="D81" s="5"/>
      <c r="E81" s="5"/>
      <c r="F81" s="5"/>
      <c r="G81" s="7"/>
      <c r="H81" s="7"/>
    </row>
    <row r="82" spans="2:8" x14ac:dyDescent="0.25">
      <c r="B82" s="5"/>
      <c r="C82" s="5"/>
      <c r="D82" s="5"/>
      <c r="E82" s="5"/>
      <c r="F82" s="5"/>
      <c r="G82" s="7"/>
      <c r="H82" s="7"/>
    </row>
    <row r="83" spans="2:8" x14ac:dyDescent="0.25">
      <c r="B83" s="5"/>
      <c r="C83" s="5"/>
      <c r="D83" s="5"/>
      <c r="E83" s="5"/>
      <c r="F83" s="5"/>
      <c r="G83" s="7"/>
      <c r="H83" s="7"/>
    </row>
    <row r="84" spans="2:8" x14ac:dyDescent="0.25">
      <c r="B84" s="5"/>
      <c r="C84" s="5"/>
      <c r="D84" s="5"/>
      <c r="E84" s="5"/>
      <c r="F84" s="5"/>
      <c r="G84" s="7"/>
      <c r="H84" s="7"/>
    </row>
    <row r="85" spans="2:8" x14ac:dyDescent="0.25">
      <c r="B85" s="5"/>
      <c r="C85" s="5"/>
      <c r="D85" s="5"/>
      <c r="E85" s="5"/>
      <c r="F85" s="5"/>
    </row>
    <row r="86" spans="2:8" x14ac:dyDescent="0.25">
      <c r="B86" s="5"/>
      <c r="C86" s="5"/>
      <c r="D86" s="5"/>
      <c r="E86" s="5"/>
      <c r="F86" s="5"/>
    </row>
    <row r="87" spans="2:8" x14ac:dyDescent="0.25">
      <c r="B87" s="5"/>
      <c r="C87" s="5"/>
      <c r="D87" s="5"/>
      <c r="E87" s="5"/>
      <c r="F87" s="5"/>
    </row>
    <row r="88" spans="2:8" x14ac:dyDescent="0.25">
      <c r="B88" s="5"/>
      <c r="C88" s="5"/>
      <c r="D88" s="5"/>
      <c r="E88" s="5"/>
      <c r="F88" s="5"/>
    </row>
    <row r="89" spans="2:8" x14ac:dyDescent="0.25">
      <c r="B89" s="5"/>
      <c r="C89" s="5"/>
      <c r="D89" s="5"/>
      <c r="E89" s="5"/>
      <c r="F89" s="5"/>
    </row>
    <row r="90" spans="2:8" x14ac:dyDescent="0.25">
      <c r="B90" s="5"/>
      <c r="C90" s="5"/>
      <c r="D90" s="5"/>
      <c r="E90" s="5"/>
      <c r="F90" s="5"/>
    </row>
    <row r="91" spans="2:8" x14ac:dyDescent="0.25">
      <c r="B91" s="5"/>
      <c r="C91" s="5"/>
      <c r="D91" s="5"/>
      <c r="E91" s="5"/>
      <c r="F91" s="5"/>
    </row>
    <row r="92" spans="2:8" x14ac:dyDescent="0.25">
      <c r="B92" s="5"/>
      <c r="C92" s="5"/>
      <c r="D92" s="5"/>
      <c r="E92" s="5"/>
      <c r="F92" s="5"/>
    </row>
    <row r="93" spans="2:8" x14ac:dyDescent="0.25">
      <c r="B93" s="5"/>
      <c r="C93" s="5"/>
      <c r="D93" s="5"/>
      <c r="E93" s="5"/>
      <c r="F93" s="5"/>
    </row>
    <row r="94" spans="2:8" x14ac:dyDescent="0.25">
      <c r="B94" s="5"/>
      <c r="C94" s="5"/>
      <c r="D94" s="5"/>
      <c r="E94" s="5"/>
      <c r="F94" s="5"/>
    </row>
    <row r="95" spans="2:8" x14ac:dyDescent="0.25">
      <c r="B95" s="5"/>
      <c r="C95" s="5"/>
      <c r="D95" s="5"/>
      <c r="E95" s="5"/>
      <c r="F95" s="5"/>
    </row>
    <row r="96" spans="2:8" x14ac:dyDescent="0.25">
      <c r="B96" s="5"/>
      <c r="C96" s="5"/>
      <c r="D96" s="5"/>
      <c r="E96" s="5"/>
      <c r="F96" s="5"/>
    </row>
    <row r="97" spans="2:6" x14ac:dyDescent="0.25">
      <c r="B97" s="5"/>
      <c r="C97" s="5"/>
      <c r="D97" s="5"/>
      <c r="E97" s="5"/>
      <c r="F97" s="5"/>
    </row>
    <row r="98" spans="2:6" x14ac:dyDescent="0.25">
      <c r="B98" s="5"/>
      <c r="C98" s="5"/>
      <c r="D98" s="5"/>
      <c r="E98" s="5"/>
      <c r="F98" s="5"/>
    </row>
    <row r="99" spans="2:6" x14ac:dyDescent="0.25">
      <c r="B99" s="5"/>
      <c r="C99" s="5"/>
      <c r="D99" s="5"/>
      <c r="E99" s="5"/>
      <c r="F99" s="5"/>
    </row>
    <row r="100" spans="2:6" x14ac:dyDescent="0.25">
      <c r="B100" s="5"/>
      <c r="C100" s="5"/>
      <c r="D100" s="5"/>
      <c r="E100" s="5"/>
      <c r="F100" s="5"/>
    </row>
  </sheetData>
  <mergeCells count="1">
    <mergeCell ref="E2:F2"/>
  </mergeCells>
  <phoneticPr fontId="27" type="noConversion"/>
  <pageMargins left="0.20866141699999999" right="0.183070866" top="0.35433070866141703" bottom="0.35433070866141703" header="0.31496062992126" footer="0.31496062992126"/>
  <pageSetup paperSize="9" scale="74" firstPageNumber="2" orientation="portrait" useFirstPageNumber="1" r:id="rId1"/>
  <headerFooter>
    <oddFooter>&amp;C&amp;"-,Bold"&amp;12PAGE &amp;P OF BOQ</oddFooter>
  </headerFooter>
  <rowBreaks count="1" manualBreakCount="1">
    <brk id="43" min="1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/>
  </sheetPr>
  <dimension ref="B1:U126"/>
  <sheetViews>
    <sheetView view="pageBreakPreview" zoomScaleNormal="100" zoomScaleSheetLayoutView="100" zoomScalePageLayoutView="115" workbookViewId="0">
      <selection activeCell="D4" sqref="D4"/>
    </sheetView>
  </sheetViews>
  <sheetFormatPr defaultColWidth="9.109375" defaultRowHeight="13.8" x14ac:dyDescent="0.25"/>
  <cols>
    <col min="1" max="1" width="1.109375" style="12" customWidth="1"/>
    <col min="2" max="2" width="9.6640625" style="12" customWidth="1"/>
    <col min="3" max="3" width="11" style="12" customWidth="1"/>
    <col min="4" max="4" width="50.33203125" style="12" customWidth="1"/>
    <col min="5" max="5" width="8.88671875" style="12" customWidth="1"/>
    <col min="6" max="6" width="9.33203125" style="12" bestFit="1" customWidth="1"/>
    <col min="7" max="7" width="19" style="12" customWidth="1"/>
    <col min="8" max="8" width="22.109375" style="12" customWidth="1"/>
    <col min="9" max="21" width="9.109375" style="72"/>
    <col min="22" max="16384" width="9.109375" style="12"/>
  </cols>
  <sheetData>
    <row r="1" spans="2:21" ht="13.8" customHeight="1" x14ac:dyDescent="0.3">
      <c r="B1" s="2"/>
      <c r="C1" s="2"/>
      <c r="D1" s="8"/>
      <c r="E1" s="1"/>
      <c r="F1" s="1"/>
      <c r="G1" s="7"/>
    </row>
    <row r="2" spans="2:21" ht="18" customHeight="1" x14ac:dyDescent="0.3">
      <c r="B2" s="2" t="str">
        <f>SUMMARY!$B$2</f>
        <v>SCHEDULED MAINTENANCE TO REFRIGERATION EQUIPMENT AND HEAT PUMPS  AT CLUSTER 3</v>
      </c>
      <c r="D2" s="2"/>
      <c r="E2" s="3"/>
      <c r="F2" s="3"/>
      <c r="G2" s="7"/>
    </row>
    <row r="3" spans="2:21" ht="15" customHeight="1" x14ac:dyDescent="0.3">
      <c r="B3" s="2" t="s">
        <v>9</v>
      </c>
      <c r="D3" s="2" t="str">
        <f>'SCHED 1A-3_Cluster 3'!D2</f>
        <v>SCMU3-2526-0268-HO</v>
      </c>
      <c r="E3" s="344" t="s">
        <v>10</v>
      </c>
      <c r="F3" s="345"/>
      <c r="G3" s="247" t="s">
        <v>672</v>
      </c>
    </row>
    <row r="4" spans="2:21" ht="15" customHeight="1" x14ac:dyDescent="0.25">
      <c r="B4" s="2" t="s">
        <v>8</v>
      </c>
      <c r="D4" s="2" t="str">
        <f>'SCHED 1A-3_Cluster 3'!D3</f>
        <v>REFRIGERATION EQUIPMENT AND HEAT PUMPS</v>
      </c>
      <c r="E4" s="2"/>
      <c r="F4" s="2"/>
      <c r="G4" s="7"/>
    </row>
    <row r="5" spans="2:21" s="4" customFormat="1" ht="15" customHeight="1" x14ac:dyDescent="0.25">
      <c r="B5" s="4" t="s">
        <v>662</v>
      </c>
      <c r="D5" s="4" t="s">
        <v>804</v>
      </c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</row>
    <row r="6" spans="2:21" ht="6" customHeight="1" thickBot="1" x14ac:dyDescent="0.3">
      <c r="B6" s="5"/>
      <c r="C6" s="5"/>
      <c r="D6" s="5"/>
      <c r="E6" s="5"/>
      <c r="F6" s="5"/>
      <c r="G6" s="7"/>
    </row>
    <row r="7" spans="2:21" s="265" customFormat="1" ht="39" customHeight="1" thickBot="1" x14ac:dyDescent="0.35">
      <c r="B7" s="11" t="s">
        <v>11</v>
      </c>
      <c r="C7" s="11" t="s">
        <v>6</v>
      </c>
      <c r="D7" s="11" t="s">
        <v>0</v>
      </c>
      <c r="E7" s="11" t="s">
        <v>1</v>
      </c>
      <c r="F7" s="11" t="s">
        <v>4</v>
      </c>
      <c r="G7" s="11" t="s">
        <v>2</v>
      </c>
      <c r="H7" s="11" t="s">
        <v>5</v>
      </c>
      <c r="I7" s="300"/>
      <c r="J7" s="300"/>
      <c r="K7" s="300"/>
      <c r="L7" s="300"/>
      <c r="M7" s="300"/>
      <c r="N7" s="300"/>
      <c r="O7" s="300"/>
      <c r="P7" s="300"/>
      <c r="Q7" s="300"/>
      <c r="R7" s="300"/>
      <c r="S7" s="300"/>
      <c r="T7" s="300"/>
      <c r="U7" s="300"/>
    </row>
    <row r="8" spans="2:21" s="265" customFormat="1" ht="51" customHeight="1" x14ac:dyDescent="0.3">
      <c r="B8" s="25">
        <v>1</v>
      </c>
      <c r="C8" s="25" t="s">
        <v>13</v>
      </c>
      <c r="D8" s="26" t="s">
        <v>682</v>
      </c>
      <c r="E8" s="25"/>
      <c r="F8" s="25"/>
      <c r="G8" s="27"/>
      <c r="H8" s="27"/>
      <c r="I8" s="300"/>
      <c r="J8" s="300"/>
      <c r="K8" s="300"/>
      <c r="L8" s="300"/>
      <c r="M8" s="300"/>
      <c r="N8" s="300"/>
      <c r="O8" s="300"/>
      <c r="P8" s="300"/>
      <c r="Q8" s="300"/>
      <c r="R8" s="300"/>
      <c r="S8" s="300"/>
      <c r="T8" s="300"/>
      <c r="U8" s="300"/>
    </row>
    <row r="9" spans="2:21" s="265" customFormat="1" ht="20.25" customHeight="1" x14ac:dyDescent="0.25">
      <c r="B9" s="17"/>
      <c r="C9" s="17"/>
      <c r="D9" s="326" t="s">
        <v>738</v>
      </c>
      <c r="E9" s="17"/>
      <c r="F9" s="17"/>
      <c r="G9" s="54"/>
      <c r="H9" s="21"/>
      <c r="I9" s="300"/>
      <c r="J9" s="300"/>
      <c r="K9" s="300"/>
      <c r="L9" s="300"/>
      <c r="M9" s="300"/>
      <c r="N9" s="300"/>
      <c r="O9" s="300"/>
      <c r="P9" s="300"/>
      <c r="Q9" s="300"/>
      <c r="R9" s="300"/>
      <c r="S9" s="300"/>
      <c r="T9" s="300"/>
      <c r="U9" s="300"/>
    </row>
    <row r="10" spans="2:21" s="265" customFormat="1" ht="20.25" customHeight="1" x14ac:dyDescent="0.25">
      <c r="B10" s="17" t="s">
        <v>15</v>
      </c>
      <c r="C10" s="17"/>
      <c r="D10" s="281" t="s">
        <v>724</v>
      </c>
      <c r="E10" s="17" t="s">
        <v>41</v>
      </c>
      <c r="F10" s="17">
        <v>1</v>
      </c>
      <c r="G10" s="54"/>
      <c r="H10" s="21"/>
      <c r="I10" s="300"/>
      <c r="J10" s="300"/>
      <c r="K10" s="300"/>
      <c r="L10" s="300"/>
      <c r="M10" s="300"/>
      <c r="N10" s="300"/>
      <c r="O10" s="300"/>
      <c r="P10" s="300"/>
      <c r="Q10" s="300"/>
      <c r="R10" s="300"/>
      <c r="S10" s="300"/>
      <c r="T10" s="300"/>
      <c r="U10" s="300"/>
    </row>
    <row r="11" spans="2:21" s="265" customFormat="1" ht="20.25" customHeight="1" x14ac:dyDescent="0.25">
      <c r="B11" s="17" t="s">
        <v>16</v>
      </c>
      <c r="C11" s="17"/>
      <c r="D11" s="281" t="s">
        <v>678</v>
      </c>
      <c r="E11" s="17" t="s">
        <v>41</v>
      </c>
      <c r="F11" s="17">
        <v>1</v>
      </c>
      <c r="G11" s="54"/>
      <c r="H11" s="21"/>
      <c r="I11" s="300"/>
      <c r="J11" s="300"/>
      <c r="K11" s="300"/>
      <c r="L11" s="300"/>
      <c r="M11" s="300"/>
      <c r="N11" s="300"/>
      <c r="O11" s="300"/>
      <c r="P11" s="300"/>
      <c r="Q11" s="300"/>
      <c r="R11" s="300"/>
      <c r="S11" s="300"/>
      <c r="T11" s="300"/>
      <c r="U11" s="300"/>
    </row>
    <row r="12" spans="2:21" s="265" customFormat="1" ht="20.25" customHeight="1" x14ac:dyDescent="0.25">
      <c r="B12" s="17" t="s">
        <v>17</v>
      </c>
      <c r="C12" s="17"/>
      <c r="D12" s="281" t="s">
        <v>885</v>
      </c>
      <c r="E12" s="17" t="s">
        <v>41</v>
      </c>
      <c r="F12" s="17">
        <v>1</v>
      </c>
      <c r="G12" s="54"/>
      <c r="H12" s="21"/>
      <c r="I12" s="300"/>
      <c r="J12" s="300"/>
      <c r="K12" s="300"/>
      <c r="L12" s="300"/>
      <c r="M12" s="300"/>
      <c r="N12" s="300"/>
      <c r="O12" s="300"/>
      <c r="P12" s="300"/>
      <c r="Q12" s="300"/>
      <c r="R12" s="300"/>
      <c r="S12" s="300"/>
      <c r="T12" s="300"/>
      <c r="U12" s="300"/>
    </row>
    <row r="13" spans="2:21" s="265" customFormat="1" ht="20.25" customHeight="1" x14ac:dyDescent="0.25">
      <c r="B13" s="17" t="s">
        <v>18</v>
      </c>
      <c r="C13" s="17"/>
      <c r="D13" s="281" t="s">
        <v>886</v>
      </c>
      <c r="E13" s="17" t="s">
        <v>41</v>
      </c>
      <c r="F13" s="17">
        <v>1</v>
      </c>
      <c r="G13" s="54"/>
      <c r="H13" s="21"/>
      <c r="I13" s="300"/>
      <c r="J13" s="300"/>
      <c r="K13" s="300"/>
      <c r="L13" s="300"/>
      <c r="M13" s="300"/>
      <c r="N13" s="300"/>
      <c r="O13" s="300"/>
      <c r="P13" s="300"/>
      <c r="Q13" s="300"/>
      <c r="R13" s="300"/>
      <c r="S13" s="300"/>
      <c r="T13" s="300"/>
      <c r="U13" s="300"/>
    </row>
    <row r="14" spans="2:21" s="265" customFormat="1" ht="20.25" customHeight="1" x14ac:dyDescent="0.25">
      <c r="B14" s="17" t="s">
        <v>19</v>
      </c>
      <c r="C14" s="17"/>
      <c r="D14" s="281" t="s">
        <v>887</v>
      </c>
      <c r="E14" s="17" t="s">
        <v>41</v>
      </c>
      <c r="F14" s="17">
        <v>1</v>
      </c>
      <c r="G14" s="54"/>
      <c r="H14" s="21"/>
      <c r="I14" s="300"/>
      <c r="J14" s="300"/>
      <c r="K14" s="300"/>
      <c r="L14" s="300"/>
      <c r="M14" s="300"/>
      <c r="N14" s="300"/>
      <c r="O14" s="300"/>
      <c r="P14" s="300"/>
      <c r="Q14" s="300"/>
      <c r="R14" s="300"/>
      <c r="S14" s="300"/>
      <c r="T14" s="300"/>
      <c r="U14" s="300"/>
    </row>
    <row r="15" spans="2:21" s="265" customFormat="1" ht="20.25" customHeight="1" x14ac:dyDescent="0.25">
      <c r="B15" s="17" t="s">
        <v>31</v>
      </c>
      <c r="C15" s="17"/>
      <c r="D15" s="281" t="s">
        <v>679</v>
      </c>
      <c r="E15" s="17" t="s">
        <v>41</v>
      </c>
      <c r="F15" s="17">
        <v>1</v>
      </c>
      <c r="G15" s="54"/>
      <c r="H15" s="21"/>
      <c r="I15" s="300"/>
      <c r="J15" s="300"/>
      <c r="K15" s="300"/>
      <c r="L15" s="300"/>
      <c r="M15" s="300"/>
      <c r="N15" s="300"/>
      <c r="O15" s="300"/>
      <c r="P15" s="300"/>
      <c r="Q15" s="300"/>
      <c r="R15" s="300"/>
      <c r="S15" s="300"/>
      <c r="T15" s="300"/>
      <c r="U15" s="300"/>
    </row>
    <row r="16" spans="2:21" s="265" customFormat="1" ht="20.25" customHeight="1" x14ac:dyDescent="0.25">
      <c r="B16" s="17" t="s">
        <v>35</v>
      </c>
      <c r="C16" s="17"/>
      <c r="D16" s="281" t="s">
        <v>675</v>
      </c>
      <c r="E16" s="17" t="s">
        <v>41</v>
      </c>
      <c r="F16" s="17">
        <v>1</v>
      </c>
      <c r="G16" s="54"/>
      <c r="H16" s="21"/>
      <c r="I16" s="300"/>
      <c r="J16" s="300"/>
      <c r="K16" s="300"/>
      <c r="L16" s="300"/>
      <c r="M16" s="300"/>
      <c r="N16" s="300"/>
      <c r="O16" s="300"/>
      <c r="P16" s="300"/>
      <c r="Q16" s="300"/>
      <c r="R16" s="300"/>
      <c r="S16" s="300"/>
      <c r="T16" s="300"/>
      <c r="U16" s="300"/>
    </row>
    <row r="17" spans="2:21" s="265" customFormat="1" ht="20.25" customHeight="1" x14ac:dyDescent="0.25">
      <c r="B17" s="17" t="s">
        <v>36</v>
      </c>
      <c r="C17" s="17"/>
      <c r="D17" s="281" t="s">
        <v>888</v>
      </c>
      <c r="E17" s="17" t="s">
        <v>41</v>
      </c>
      <c r="F17" s="17">
        <v>1</v>
      </c>
      <c r="G17" s="54"/>
      <c r="H17" s="21"/>
      <c r="I17" s="300"/>
      <c r="J17" s="300"/>
      <c r="K17" s="300"/>
      <c r="L17" s="300"/>
      <c r="M17" s="300"/>
      <c r="N17" s="300"/>
      <c r="O17" s="300"/>
      <c r="P17" s="300"/>
      <c r="Q17" s="300"/>
      <c r="R17" s="300"/>
      <c r="S17" s="300"/>
      <c r="T17" s="300"/>
      <c r="U17" s="300"/>
    </row>
    <row r="18" spans="2:21" s="265" customFormat="1" ht="20.25" customHeight="1" x14ac:dyDescent="0.25">
      <c r="B18" s="17" t="s">
        <v>37</v>
      </c>
      <c r="C18" s="17"/>
      <c r="D18" s="281" t="s">
        <v>889</v>
      </c>
      <c r="E18" s="17" t="s">
        <v>41</v>
      </c>
      <c r="F18" s="17">
        <v>1</v>
      </c>
      <c r="G18" s="54"/>
      <c r="H18" s="21"/>
      <c r="I18" s="300"/>
      <c r="J18" s="300"/>
      <c r="K18" s="300"/>
      <c r="L18" s="300"/>
      <c r="M18" s="300"/>
      <c r="N18" s="300"/>
      <c r="O18" s="300"/>
      <c r="P18" s="300"/>
      <c r="Q18" s="300"/>
      <c r="R18" s="300"/>
      <c r="S18" s="300"/>
      <c r="T18" s="300"/>
      <c r="U18" s="300"/>
    </row>
    <row r="19" spans="2:21" s="265" customFormat="1" ht="20.25" customHeight="1" x14ac:dyDescent="0.25">
      <c r="B19" s="17" t="s">
        <v>38</v>
      </c>
      <c r="C19" s="17"/>
      <c r="D19" s="281" t="s">
        <v>890</v>
      </c>
      <c r="E19" s="17" t="s">
        <v>41</v>
      </c>
      <c r="F19" s="17">
        <v>1</v>
      </c>
      <c r="G19" s="54"/>
      <c r="H19" s="21"/>
      <c r="I19" s="300"/>
      <c r="J19" s="300"/>
      <c r="K19" s="300"/>
      <c r="L19" s="300"/>
      <c r="M19" s="300"/>
      <c r="N19" s="300"/>
      <c r="O19" s="300"/>
      <c r="P19" s="300"/>
      <c r="Q19" s="300"/>
      <c r="R19" s="300"/>
      <c r="S19" s="300"/>
      <c r="T19" s="300"/>
      <c r="U19" s="300"/>
    </row>
    <row r="20" spans="2:21" s="265" customFormat="1" ht="20.25" customHeight="1" x14ac:dyDescent="0.25">
      <c r="B20" s="17" t="s">
        <v>730</v>
      </c>
      <c r="C20" s="17"/>
      <c r="D20" s="281" t="s">
        <v>973</v>
      </c>
      <c r="E20" s="17" t="s">
        <v>41</v>
      </c>
      <c r="F20" s="17">
        <v>1</v>
      </c>
      <c r="G20" s="54"/>
      <c r="H20" s="21"/>
      <c r="I20" s="300"/>
      <c r="J20" s="300"/>
      <c r="K20" s="300"/>
      <c r="L20" s="300"/>
      <c r="M20" s="300"/>
      <c r="N20" s="300"/>
      <c r="O20" s="300"/>
      <c r="P20" s="300"/>
      <c r="Q20" s="300"/>
      <c r="R20" s="300"/>
      <c r="S20" s="300"/>
      <c r="T20" s="300"/>
      <c r="U20" s="300"/>
    </row>
    <row r="21" spans="2:21" s="265" customFormat="1" ht="20.25" customHeight="1" x14ac:dyDescent="0.25">
      <c r="B21" s="17" t="s">
        <v>731</v>
      </c>
      <c r="C21" s="17"/>
      <c r="D21" s="281" t="s">
        <v>974</v>
      </c>
      <c r="E21" s="17" t="s">
        <v>41</v>
      </c>
      <c r="F21" s="17">
        <v>1</v>
      </c>
      <c r="G21" s="54"/>
      <c r="H21" s="21"/>
      <c r="I21" s="300"/>
      <c r="J21" s="300"/>
      <c r="K21" s="300"/>
      <c r="L21" s="300"/>
      <c r="M21" s="300"/>
      <c r="N21" s="300"/>
      <c r="O21" s="300"/>
      <c r="P21" s="300"/>
      <c r="Q21" s="300"/>
      <c r="R21" s="300"/>
      <c r="S21" s="300"/>
      <c r="T21" s="300"/>
      <c r="U21" s="300"/>
    </row>
    <row r="22" spans="2:21" s="265" customFormat="1" ht="20.25" customHeight="1" x14ac:dyDescent="0.25">
      <c r="B22" s="17" t="s">
        <v>732</v>
      </c>
      <c r="C22" s="17"/>
      <c r="D22" s="281" t="s">
        <v>975</v>
      </c>
      <c r="E22" s="17" t="s">
        <v>41</v>
      </c>
      <c r="F22" s="17">
        <v>1</v>
      </c>
      <c r="G22" s="54"/>
      <c r="H22" s="21"/>
      <c r="I22" s="300"/>
      <c r="J22" s="300"/>
      <c r="K22" s="300"/>
      <c r="L22" s="300"/>
      <c r="M22" s="300"/>
      <c r="N22" s="300"/>
      <c r="O22" s="300"/>
      <c r="P22" s="300"/>
      <c r="Q22" s="300"/>
      <c r="R22" s="300"/>
      <c r="S22" s="300"/>
      <c r="T22" s="300"/>
      <c r="U22" s="300"/>
    </row>
    <row r="23" spans="2:21" s="265" customFormat="1" ht="20.25" customHeight="1" x14ac:dyDescent="0.25">
      <c r="B23" s="17"/>
      <c r="C23" s="17"/>
      <c r="D23" s="326" t="s">
        <v>739</v>
      </c>
      <c r="E23" s="17"/>
      <c r="F23" s="17"/>
      <c r="G23" s="54"/>
      <c r="H23" s="21"/>
      <c r="I23" s="300"/>
      <c r="J23" s="300"/>
      <c r="K23" s="300"/>
      <c r="L23" s="300"/>
      <c r="M23" s="300"/>
      <c r="N23" s="300"/>
      <c r="O23" s="300"/>
      <c r="P23" s="300"/>
      <c r="Q23" s="300"/>
      <c r="R23" s="300"/>
      <c r="S23" s="300"/>
      <c r="T23" s="300"/>
      <c r="U23" s="300"/>
    </row>
    <row r="24" spans="2:21" s="265" customFormat="1" ht="20.25" customHeight="1" x14ac:dyDescent="0.25">
      <c r="B24" s="17" t="s">
        <v>733</v>
      </c>
      <c r="C24" s="17"/>
      <c r="D24" s="281" t="s">
        <v>728</v>
      </c>
      <c r="E24" s="17" t="s">
        <v>41</v>
      </c>
      <c r="F24" s="17">
        <v>1</v>
      </c>
      <c r="G24" s="54"/>
      <c r="H24" s="21"/>
      <c r="I24" s="300"/>
      <c r="J24" s="300"/>
      <c r="K24" s="300"/>
      <c r="L24" s="300"/>
      <c r="M24" s="300"/>
      <c r="N24" s="300"/>
      <c r="O24" s="300"/>
      <c r="P24" s="300"/>
      <c r="Q24" s="300"/>
      <c r="R24" s="300"/>
      <c r="S24" s="300"/>
      <c r="T24" s="300"/>
      <c r="U24" s="300"/>
    </row>
    <row r="25" spans="2:21" s="265" customFormat="1" ht="20.25" customHeight="1" x14ac:dyDescent="0.25">
      <c r="B25" s="17" t="s">
        <v>734</v>
      </c>
      <c r="C25" s="17"/>
      <c r="D25" s="281" t="s">
        <v>729</v>
      </c>
      <c r="E25" s="17" t="s">
        <v>41</v>
      </c>
      <c r="F25" s="17">
        <v>1</v>
      </c>
      <c r="G25" s="54"/>
      <c r="H25" s="21"/>
      <c r="I25" s="300"/>
      <c r="J25" s="300"/>
      <c r="K25" s="300"/>
      <c r="L25" s="300"/>
      <c r="M25" s="300"/>
      <c r="N25" s="300"/>
      <c r="O25" s="300"/>
      <c r="P25" s="300"/>
      <c r="Q25" s="300"/>
      <c r="R25" s="300"/>
      <c r="S25" s="300"/>
      <c r="T25" s="300"/>
      <c r="U25" s="300"/>
    </row>
    <row r="26" spans="2:21" s="265" customFormat="1" ht="20.25" customHeight="1" x14ac:dyDescent="0.25">
      <c r="B26" s="17" t="s">
        <v>735</v>
      </c>
      <c r="C26" s="42"/>
      <c r="D26" s="325" t="s">
        <v>673</v>
      </c>
      <c r="E26" s="17" t="s">
        <v>41</v>
      </c>
      <c r="F26" s="17">
        <v>1</v>
      </c>
      <c r="G26" s="54"/>
      <c r="H26" s="21"/>
      <c r="I26" s="300"/>
      <c r="J26" s="300"/>
      <c r="K26" s="300"/>
      <c r="L26" s="300"/>
      <c r="M26" s="300"/>
      <c r="N26" s="300"/>
      <c r="O26" s="300"/>
      <c r="P26" s="300"/>
      <c r="Q26" s="300"/>
      <c r="R26" s="300"/>
      <c r="S26" s="300"/>
      <c r="T26" s="300"/>
      <c r="U26" s="300"/>
    </row>
    <row r="27" spans="2:21" s="265" customFormat="1" ht="20.25" customHeight="1" x14ac:dyDescent="0.25">
      <c r="B27" s="17" t="s">
        <v>736</v>
      </c>
      <c r="C27" s="42"/>
      <c r="D27" s="325" t="s">
        <v>722</v>
      </c>
      <c r="E27" s="17" t="s">
        <v>41</v>
      </c>
      <c r="F27" s="17">
        <v>1</v>
      </c>
      <c r="G27" s="54"/>
      <c r="H27" s="21"/>
      <c r="I27" s="300"/>
      <c r="J27" s="300"/>
      <c r="K27" s="300"/>
      <c r="L27" s="300"/>
      <c r="M27" s="300"/>
      <c r="N27" s="300"/>
      <c r="O27" s="300"/>
      <c r="P27" s="300"/>
      <c r="Q27" s="300"/>
      <c r="R27" s="300"/>
      <c r="S27" s="300"/>
      <c r="T27" s="300"/>
      <c r="U27" s="300"/>
    </row>
    <row r="28" spans="2:21" s="265" customFormat="1" ht="20.25" customHeight="1" x14ac:dyDescent="0.25">
      <c r="B28" s="17" t="s">
        <v>769</v>
      </c>
      <c r="C28" s="42"/>
      <c r="D28" s="325" t="s">
        <v>719</v>
      </c>
      <c r="E28" s="17" t="s">
        <v>41</v>
      </c>
      <c r="F28" s="17">
        <v>1</v>
      </c>
      <c r="G28" s="54"/>
      <c r="H28" s="21"/>
      <c r="I28" s="300"/>
      <c r="J28" s="300"/>
      <c r="K28" s="300"/>
      <c r="L28" s="300"/>
      <c r="M28" s="300"/>
      <c r="N28" s="300"/>
      <c r="O28" s="300"/>
      <c r="P28" s="300"/>
      <c r="Q28" s="300"/>
      <c r="R28" s="300"/>
      <c r="S28" s="300"/>
      <c r="T28" s="300"/>
      <c r="U28" s="300"/>
    </row>
    <row r="29" spans="2:21" s="265" customFormat="1" ht="20.25" customHeight="1" x14ac:dyDescent="0.25">
      <c r="B29" s="17" t="s">
        <v>772</v>
      </c>
      <c r="C29" s="42"/>
      <c r="D29" s="325" t="s">
        <v>727</v>
      </c>
      <c r="E29" s="17" t="s">
        <v>41</v>
      </c>
      <c r="F29" s="17">
        <v>1</v>
      </c>
      <c r="G29" s="54"/>
      <c r="H29" s="21"/>
      <c r="I29" s="300"/>
      <c r="J29" s="300"/>
      <c r="K29" s="300"/>
      <c r="L29" s="300"/>
      <c r="M29" s="300"/>
      <c r="N29" s="300"/>
      <c r="O29" s="300"/>
      <c r="P29" s="300"/>
      <c r="Q29" s="300"/>
      <c r="R29" s="300"/>
      <c r="S29" s="300"/>
      <c r="T29" s="300"/>
      <c r="U29" s="300"/>
    </row>
    <row r="30" spans="2:21" s="265" customFormat="1" ht="20.25" customHeight="1" x14ac:dyDescent="0.25">
      <c r="B30" s="17" t="s">
        <v>775</v>
      </c>
      <c r="C30" s="42"/>
      <c r="D30" s="325" t="s">
        <v>725</v>
      </c>
      <c r="E30" s="17" t="s">
        <v>41</v>
      </c>
      <c r="F30" s="17">
        <v>1</v>
      </c>
      <c r="G30" s="54"/>
      <c r="H30" s="21"/>
      <c r="I30" s="300"/>
      <c r="J30" s="300"/>
      <c r="K30" s="300"/>
      <c r="L30" s="300"/>
      <c r="M30" s="300"/>
      <c r="N30" s="300"/>
      <c r="O30" s="300"/>
      <c r="P30" s="300"/>
      <c r="Q30" s="300"/>
      <c r="R30" s="300"/>
      <c r="S30" s="300"/>
      <c r="T30" s="300"/>
      <c r="U30" s="300"/>
    </row>
    <row r="31" spans="2:21" s="265" customFormat="1" ht="20.25" customHeight="1" x14ac:dyDescent="0.25">
      <c r="B31" s="17" t="s">
        <v>778</v>
      </c>
      <c r="C31" s="42"/>
      <c r="D31" s="325" t="s">
        <v>726</v>
      </c>
      <c r="E31" s="17" t="s">
        <v>41</v>
      </c>
      <c r="F31" s="17">
        <v>1</v>
      </c>
      <c r="G31" s="54"/>
      <c r="H31" s="21"/>
      <c r="I31" s="300"/>
      <c r="J31" s="300"/>
      <c r="K31" s="300"/>
      <c r="L31" s="300"/>
      <c r="M31" s="300"/>
      <c r="N31" s="300"/>
      <c r="O31" s="300"/>
      <c r="P31" s="300"/>
      <c r="Q31" s="300"/>
      <c r="R31" s="300"/>
      <c r="S31" s="300"/>
      <c r="T31" s="300"/>
      <c r="U31" s="300"/>
    </row>
    <row r="32" spans="2:21" s="265" customFormat="1" ht="20.25" customHeight="1" x14ac:dyDescent="0.25">
      <c r="B32" s="17" t="s">
        <v>781</v>
      </c>
      <c r="C32" s="42"/>
      <c r="D32" s="325" t="s">
        <v>891</v>
      </c>
      <c r="E32" s="17" t="s">
        <v>41</v>
      </c>
      <c r="F32" s="17">
        <v>1</v>
      </c>
      <c r="G32" s="54"/>
      <c r="H32" s="21"/>
      <c r="I32" s="300"/>
      <c r="J32" s="300"/>
      <c r="K32" s="300"/>
      <c r="L32" s="300"/>
      <c r="M32" s="300"/>
      <c r="N32" s="300"/>
      <c r="O32" s="300"/>
      <c r="P32" s="300"/>
      <c r="Q32" s="300"/>
      <c r="R32" s="300"/>
      <c r="S32" s="300"/>
      <c r="T32" s="300"/>
      <c r="U32" s="300"/>
    </row>
    <row r="33" spans="2:21" s="265" customFormat="1" ht="20.25" customHeight="1" x14ac:dyDescent="0.25">
      <c r="B33" s="17" t="s">
        <v>784</v>
      </c>
      <c r="C33" s="42"/>
      <c r="D33" s="325" t="s">
        <v>892</v>
      </c>
      <c r="E33" s="17" t="s">
        <v>41</v>
      </c>
      <c r="F33" s="17">
        <v>1</v>
      </c>
      <c r="G33" s="54"/>
      <c r="H33" s="21"/>
      <c r="I33" s="300"/>
      <c r="J33" s="300"/>
      <c r="K33" s="300"/>
      <c r="L33" s="300"/>
      <c r="M33" s="300"/>
      <c r="N33" s="300"/>
      <c r="O33" s="300"/>
      <c r="P33" s="300"/>
      <c r="Q33" s="300"/>
      <c r="R33" s="300"/>
      <c r="S33" s="300"/>
      <c r="T33" s="300"/>
      <c r="U33" s="300"/>
    </row>
    <row r="34" spans="2:21" s="265" customFormat="1" ht="20.25" customHeight="1" x14ac:dyDescent="0.25">
      <c r="B34" s="17" t="s">
        <v>787</v>
      </c>
      <c r="C34" s="42"/>
      <c r="D34" s="325" t="s">
        <v>893</v>
      </c>
      <c r="E34" s="17" t="s">
        <v>41</v>
      </c>
      <c r="F34" s="17">
        <v>1</v>
      </c>
      <c r="G34" s="54"/>
      <c r="H34" s="21"/>
      <c r="I34" s="300"/>
      <c r="J34" s="300"/>
      <c r="K34" s="300"/>
      <c r="L34" s="300"/>
      <c r="M34" s="300"/>
      <c r="N34" s="300"/>
      <c r="O34" s="300"/>
      <c r="P34" s="300"/>
      <c r="Q34" s="300"/>
      <c r="R34" s="300"/>
      <c r="S34" s="300"/>
      <c r="T34" s="300"/>
      <c r="U34" s="300"/>
    </row>
    <row r="35" spans="2:21" s="265" customFormat="1" ht="20.25" customHeight="1" x14ac:dyDescent="0.25">
      <c r="B35" s="17" t="s">
        <v>790</v>
      </c>
      <c r="C35" s="42"/>
      <c r="D35" s="325" t="s">
        <v>720</v>
      </c>
      <c r="E35" s="17" t="s">
        <v>41</v>
      </c>
      <c r="F35" s="17">
        <v>1</v>
      </c>
      <c r="G35" s="54"/>
      <c r="H35" s="21"/>
      <c r="I35" s="300"/>
      <c r="J35" s="300"/>
      <c r="K35" s="300"/>
      <c r="L35" s="300"/>
      <c r="M35" s="300"/>
      <c r="N35" s="300"/>
      <c r="O35" s="300"/>
      <c r="P35" s="300"/>
      <c r="Q35" s="300"/>
      <c r="R35" s="300"/>
      <c r="S35" s="300"/>
      <c r="T35" s="300"/>
      <c r="U35" s="300"/>
    </row>
    <row r="36" spans="2:21" s="265" customFormat="1" ht="20.25" customHeight="1" x14ac:dyDescent="0.25">
      <c r="B36" s="17" t="s">
        <v>793</v>
      </c>
      <c r="C36" s="42"/>
      <c r="D36" s="325" t="s">
        <v>723</v>
      </c>
      <c r="E36" s="17" t="s">
        <v>41</v>
      </c>
      <c r="F36" s="17">
        <v>1</v>
      </c>
      <c r="G36" s="54"/>
      <c r="H36" s="21"/>
      <c r="I36" s="300"/>
      <c r="J36" s="300"/>
      <c r="K36" s="300"/>
      <c r="L36" s="300"/>
      <c r="M36" s="300"/>
      <c r="N36" s="300"/>
      <c r="O36" s="300"/>
      <c r="P36" s="300"/>
      <c r="Q36" s="300"/>
      <c r="R36" s="300"/>
      <c r="S36" s="300"/>
      <c r="T36" s="300"/>
      <c r="U36" s="300"/>
    </row>
    <row r="37" spans="2:21" s="265" customFormat="1" ht="20.25" customHeight="1" x14ac:dyDescent="0.25">
      <c r="B37" s="17" t="s">
        <v>878</v>
      </c>
      <c r="C37" s="42"/>
      <c r="D37" s="325" t="s">
        <v>721</v>
      </c>
      <c r="E37" s="17" t="s">
        <v>41</v>
      </c>
      <c r="F37" s="17">
        <v>1</v>
      </c>
      <c r="G37" s="54"/>
      <c r="H37" s="21"/>
      <c r="I37" s="300"/>
      <c r="J37" s="300"/>
      <c r="K37" s="300"/>
      <c r="L37" s="300"/>
      <c r="M37" s="300"/>
      <c r="N37" s="300"/>
      <c r="O37" s="300"/>
      <c r="P37" s="300"/>
      <c r="Q37" s="300"/>
      <c r="R37" s="300"/>
      <c r="S37" s="300"/>
      <c r="T37" s="300"/>
      <c r="U37" s="300"/>
    </row>
    <row r="38" spans="2:21" s="265" customFormat="1" ht="20.25" customHeight="1" x14ac:dyDescent="0.25">
      <c r="B38" s="17" t="s">
        <v>881</v>
      </c>
      <c r="C38" s="42"/>
      <c r="D38" s="325" t="s">
        <v>894</v>
      </c>
      <c r="E38" s="17" t="s">
        <v>41</v>
      </c>
      <c r="F38" s="17">
        <v>1</v>
      </c>
      <c r="G38" s="54"/>
      <c r="H38" s="21"/>
      <c r="I38" s="300"/>
      <c r="J38" s="300"/>
      <c r="K38" s="300"/>
      <c r="L38" s="300"/>
      <c r="M38" s="300"/>
      <c r="N38" s="300"/>
      <c r="O38" s="300"/>
      <c r="P38" s="300"/>
      <c r="Q38" s="300"/>
      <c r="R38" s="300"/>
      <c r="S38" s="300"/>
      <c r="T38" s="300"/>
      <c r="U38" s="300"/>
    </row>
    <row r="39" spans="2:21" s="265" customFormat="1" ht="20.25" customHeight="1" x14ac:dyDescent="0.25">
      <c r="B39" s="17" t="s">
        <v>908</v>
      </c>
      <c r="C39" s="42"/>
      <c r="D39" s="325" t="s">
        <v>674</v>
      </c>
      <c r="E39" s="17" t="s">
        <v>41</v>
      </c>
      <c r="F39" s="17">
        <v>1</v>
      </c>
      <c r="G39" s="54"/>
      <c r="H39" s="21"/>
      <c r="I39" s="300"/>
      <c r="J39" s="300"/>
      <c r="K39" s="300"/>
      <c r="L39" s="300"/>
      <c r="M39" s="300"/>
      <c r="N39" s="300"/>
      <c r="O39" s="300"/>
      <c r="P39" s="300"/>
      <c r="Q39" s="300"/>
      <c r="R39" s="300"/>
      <c r="S39" s="300"/>
      <c r="T39" s="300"/>
      <c r="U39" s="300"/>
    </row>
    <row r="40" spans="2:21" s="265" customFormat="1" ht="20.25" customHeight="1" x14ac:dyDescent="0.25">
      <c r="B40" s="17" t="s">
        <v>911</v>
      </c>
      <c r="C40" s="42"/>
      <c r="D40" s="325" t="s">
        <v>895</v>
      </c>
      <c r="E40" s="17" t="s">
        <v>41</v>
      </c>
      <c r="F40" s="17">
        <v>1</v>
      </c>
      <c r="G40" s="54"/>
      <c r="H40" s="21"/>
      <c r="I40" s="300"/>
      <c r="J40" s="300"/>
      <c r="K40" s="300"/>
      <c r="L40" s="300"/>
      <c r="M40" s="300"/>
      <c r="N40" s="300"/>
      <c r="O40" s="300"/>
      <c r="P40" s="300"/>
      <c r="Q40" s="300"/>
      <c r="R40" s="300"/>
      <c r="S40" s="300"/>
      <c r="T40" s="300"/>
      <c r="U40" s="300"/>
    </row>
    <row r="41" spans="2:21" s="265" customFormat="1" ht="20.25" customHeight="1" x14ac:dyDescent="0.25">
      <c r="B41" s="17" t="s">
        <v>914</v>
      </c>
      <c r="C41" s="42"/>
      <c r="D41" s="325" t="s">
        <v>896</v>
      </c>
      <c r="E41" s="17" t="s">
        <v>41</v>
      </c>
      <c r="F41" s="17">
        <v>1</v>
      </c>
      <c r="G41" s="54"/>
      <c r="H41" s="21"/>
      <c r="I41" s="300"/>
      <c r="J41" s="300"/>
      <c r="K41" s="300"/>
      <c r="L41" s="300"/>
      <c r="M41" s="300"/>
      <c r="N41" s="300"/>
      <c r="O41" s="300"/>
      <c r="P41" s="300"/>
      <c r="Q41" s="300"/>
      <c r="R41" s="300"/>
      <c r="S41" s="300"/>
      <c r="T41" s="300"/>
      <c r="U41" s="300"/>
    </row>
    <row r="42" spans="2:21" s="265" customFormat="1" ht="20.25" customHeight="1" x14ac:dyDescent="0.25">
      <c r="B42" s="17" t="s">
        <v>920</v>
      </c>
      <c r="C42" s="42"/>
      <c r="D42" s="325" t="s">
        <v>978</v>
      </c>
      <c r="E42" s="17" t="s">
        <v>41</v>
      </c>
      <c r="F42" s="42">
        <v>1</v>
      </c>
      <c r="G42" s="54"/>
      <c r="H42" s="21"/>
      <c r="I42" s="300"/>
      <c r="J42" s="300"/>
      <c r="K42" s="300"/>
      <c r="L42" s="300"/>
      <c r="M42" s="300"/>
      <c r="N42" s="300"/>
      <c r="O42" s="300"/>
      <c r="P42" s="300"/>
      <c r="Q42" s="300"/>
      <c r="R42" s="300"/>
      <c r="S42" s="300"/>
      <c r="T42" s="300"/>
      <c r="U42" s="300"/>
    </row>
    <row r="43" spans="2:21" s="265" customFormat="1" ht="20.25" customHeight="1" x14ac:dyDescent="0.25">
      <c r="B43" s="17" t="s">
        <v>923</v>
      </c>
      <c r="C43" s="42"/>
      <c r="D43" s="325" t="s">
        <v>977</v>
      </c>
      <c r="E43" s="17" t="s">
        <v>41</v>
      </c>
      <c r="F43" s="42">
        <v>1</v>
      </c>
      <c r="G43" s="54"/>
      <c r="H43" s="21"/>
      <c r="I43" s="300"/>
      <c r="J43" s="300"/>
      <c r="K43" s="300"/>
      <c r="L43" s="300"/>
      <c r="M43" s="300"/>
      <c r="N43" s="300"/>
      <c r="O43" s="300"/>
      <c r="P43" s="300"/>
      <c r="Q43" s="300"/>
      <c r="R43" s="300"/>
      <c r="S43" s="300"/>
      <c r="T43" s="300"/>
      <c r="U43" s="300"/>
    </row>
    <row r="44" spans="2:21" s="265" customFormat="1" ht="20.25" customHeight="1" thickBot="1" x14ac:dyDescent="0.3">
      <c r="B44" s="17" t="s">
        <v>926</v>
      </c>
      <c r="C44" s="42"/>
      <c r="D44" s="325" t="s">
        <v>976</v>
      </c>
      <c r="E44" s="42" t="s">
        <v>41</v>
      </c>
      <c r="F44" s="42">
        <v>1</v>
      </c>
      <c r="G44" s="54"/>
      <c r="H44" s="21"/>
      <c r="I44" s="300"/>
      <c r="J44" s="300"/>
      <c r="K44" s="300"/>
      <c r="L44" s="300"/>
      <c r="M44" s="300"/>
      <c r="N44" s="300"/>
      <c r="O44" s="300"/>
      <c r="P44" s="300"/>
      <c r="Q44" s="300"/>
      <c r="R44" s="300"/>
      <c r="S44" s="300"/>
      <c r="T44" s="300"/>
      <c r="U44" s="300"/>
    </row>
    <row r="45" spans="2:21" s="265" customFormat="1" ht="30.6" customHeight="1" thickBot="1" x14ac:dyDescent="0.35">
      <c r="B45" s="22" t="s">
        <v>707</v>
      </c>
      <c r="C45" s="22"/>
      <c r="D45" s="22"/>
      <c r="E45" s="22"/>
      <c r="F45" s="22"/>
      <c r="G45" s="22"/>
      <c r="H45" s="24"/>
      <c r="I45" s="300"/>
      <c r="J45" s="300"/>
      <c r="K45" s="300"/>
      <c r="L45" s="300"/>
      <c r="M45" s="300"/>
      <c r="N45" s="300"/>
      <c r="O45" s="300"/>
      <c r="P45" s="300"/>
      <c r="Q45" s="300"/>
      <c r="R45" s="300"/>
      <c r="S45" s="300"/>
      <c r="T45" s="300"/>
      <c r="U45" s="300"/>
    </row>
    <row r="46" spans="2:21" s="265" customFormat="1" ht="30.6" customHeight="1" thickBot="1" x14ac:dyDescent="0.35">
      <c r="B46" s="22" t="s">
        <v>708</v>
      </c>
      <c r="C46" s="320"/>
      <c r="D46" s="321"/>
      <c r="E46" s="322"/>
      <c r="F46" s="322"/>
      <c r="G46" s="322"/>
      <c r="H46" s="323"/>
      <c r="I46" s="300"/>
      <c r="J46" s="300"/>
      <c r="K46" s="300"/>
      <c r="L46" s="300"/>
      <c r="M46" s="300"/>
      <c r="N46" s="300"/>
      <c r="O46" s="300"/>
      <c r="P46" s="300"/>
      <c r="Q46" s="300"/>
      <c r="R46" s="300"/>
      <c r="S46" s="300"/>
      <c r="T46" s="300"/>
      <c r="U46" s="300"/>
    </row>
    <row r="47" spans="2:21" s="265" customFormat="1" ht="72.599999999999994" customHeight="1" x14ac:dyDescent="0.3">
      <c r="B47" s="25">
        <v>2</v>
      </c>
      <c r="C47" s="25" t="s">
        <v>663</v>
      </c>
      <c r="D47" s="26" t="s">
        <v>683</v>
      </c>
      <c r="E47" s="25"/>
      <c r="F47" s="25"/>
      <c r="G47" s="27"/>
      <c r="H47" s="27"/>
      <c r="I47" s="300"/>
      <c r="J47" s="300"/>
      <c r="K47" s="300"/>
      <c r="L47" s="300"/>
      <c r="M47" s="300"/>
      <c r="N47" s="300"/>
      <c r="O47" s="300"/>
      <c r="P47" s="300"/>
      <c r="Q47" s="300"/>
      <c r="R47" s="300"/>
      <c r="S47" s="300"/>
      <c r="T47" s="300"/>
      <c r="U47" s="300"/>
    </row>
    <row r="48" spans="2:21" s="265" customFormat="1" ht="20.25" customHeight="1" x14ac:dyDescent="0.25">
      <c r="B48" s="17"/>
      <c r="C48" s="17"/>
      <c r="D48" s="326" t="s">
        <v>738</v>
      </c>
      <c r="E48" s="17"/>
      <c r="F48" s="17"/>
      <c r="G48" s="54"/>
      <c r="H48" s="21"/>
      <c r="I48" s="300"/>
      <c r="J48" s="300"/>
      <c r="K48" s="300"/>
      <c r="L48" s="300"/>
      <c r="M48" s="300"/>
      <c r="N48" s="300"/>
      <c r="O48" s="300"/>
      <c r="P48" s="300"/>
      <c r="Q48" s="300"/>
      <c r="R48" s="300"/>
      <c r="S48" s="300"/>
      <c r="T48" s="300"/>
      <c r="U48" s="300"/>
    </row>
    <row r="49" spans="2:21" s="265" customFormat="1" ht="20.25" customHeight="1" x14ac:dyDescent="0.25">
      <c r="B49" s="17" t="s">
        <v>14</v>
      </c>
      <c r="C49" s="17"/>
      <c r="D49" s="281" t="s">
        <v>724</v>
      </c>
      <c r="E49" s="17" t="s">
        <v>41</v>
      </c>
      <c r="F49" s="17">
        <v>1</v>
      </c>
      <c r="G49" s="54"/>
      <c r="H49" s="21"/>
      <c r="I49" s="300"/>
      <c r="J49" s="300"/>
      <c r="K49" s="300"/>
      <c r="L49" s="300"/>
      <c r="M49" s="300"/>
      <c r="N49" s="300"/>
      <c r="O49" s="300"/>
      <c r="P49" s="300"/>
      <c r="Q49" s="300"/>
      <c r="R49" s="300"/>
      <c r="S49" s="300"/>
      <c r="T49" s="300"/>
      <c r="U49" s="300"/>
    </row>
    <row r="50" spans="2:21" s="265" customFormat="1" ht="20.25" customHeight="1" x14ac:dyDescent="0.25">
      <c r="B50" s="17" t="s">
        <v>630</v>
      </c>
      <c r="C50" s="17"/>
      <c r="D50" s="281" t="s">
        <v>678</v>
      </c>
      <c r="E50" s="17" t="s">
        <v>41</v>
      </c>
      <c r="F50" s="17">
        <v>1</v>
      </c>
      <c r="G50" s="54"/>
      <c r="H50" s="21"/>
      <c r="I50" s="300"/>
      <c r="J50" s="300"/>
      <c r="K50" s="300"/>
      <c r="L50" s="300"/>
      <c r="M50" s="300"/>
      <c r="N50" s="300"/>
      <c r="O50" s="300"/>
      <c r="P50" s="300"/>
      <c r="Q50" s="300"/>
      <c r="R50" s="300"/>
      <c r="S50" s="300"/>
      <c r="T50" s="300"/>
      <c r="U50" s="300"/>
    </row>
    <row r="51" spans="2:21" s="265" customFormat="1" ht="20.25" customHeight="1" x14ac:dyDescent="0.25">
      <c r="B51" s="17" t="s">
        <v>631</v>
      </c>
      <c r="C51" s="17"/>
      <c r="D51" s="281" t="s">
        <v>885</v>
      </c>
      <c r="E51" s="17" t="s">
        <v>41</v>
      </c>
      <c r="F51" s="17">
        <v>1</v>
      </c>
      <c r="G51" s="54"/>
      <c r="H51" s="21"/>
      <c r="I51" s="300"/>
      <c r="J51" s="300"/>
      <c r="K51" s="300"/>
      <c r="L51" s="300"/>
      <c r="M51" s="300"/>
      <c r="N51" s="300"/>
      <c r="O51" s="300"/>
      <c r="P51" s="300"/>
      <c r="Q51" s="300"/>
      <c r="R51" s="300"/>
      <c r="S51" s="300"/>
      <c r="T51" s="300"/>
      <c r="U51" s="300"/>
    </row>
    <row r="52" spans="2:21" s="265" customFormat="1" ht="20.25" customHeight="1" x14ac:dyDescent="0.25">
      <c r="B52" s="17" t="s">
        <v>632</v>
      </c>
      <c r="C52" s="17"/>
      <c r="D52" s="281" t="s">
        <v>886</v>
      </c>
      <c r="E52" s="17" t="s">
        <v>41</v>
      </c>
      <c r="F52" s="17">
        <v>1</v>
      </c>
      <c r="G52" s="54"/>
      <c r="H52" s="21"/>
      <c r="I52" s="300"/>
      <c r="J52" s="300"/>
      <c r="K52" s="300"/>
      <c r="L52" s="300"/>
      <c r="M52" s="300"/>
      <c r="N52" s="300"/>
      <c r="O52" s="300"/>
      <c r="P52" s="300"/>
      <c r="Q52" s="300"/>
      <c r="R52" s="300"/>
      <c r="S52" s="300"/>
      <c r="T52" s="300"/>
      <c r="U52" s="300"/>
    </row>
    <row r="53" spans="2:21" s="265" customFormat="1" ht="20.25" customHeight="1" x14ac:dyDescent="0.25">
      <c r="B53" s="17" t="s">
        <v>633</v>
      </c>
      <c r="C53" s="17"/>
      <c r="D53" s="281" t="s">
        <v>887</v>
      </c>
      <c r="E53" s="17" t="s">
        <v>41</v>
      </c>
      <c r="F53" s="17">
        <v>1</v>
      </c>
      <c r="G53" s="54"/>
      <c r="H53" s="21"/>
      <c r="I53" s="300"/>
      <c r="J53" s="300"/>
      <c r="K53" s="300"/>
      <c r="L53" s="300"/>
      <c r="M53" s="300"/>
      <c r="N53" s="300"/>
      <c r="O53" s="300"/>
      <c r="P53" s="300"/>
      <c r="Q53" s="300"/>
      <c r="R53" s="300"/>
      <c r="S53" s="300"/>
      <c r="T53" s="300"/>
      <c r="U53" s="300"/>
    </row>
    <row r="54" spans="2:21" s="265" customFormat="1" ht="20.25" customHeight="1" x14ac:dyDescent="0.25">
      <c r="B54" s="17" t="s">
        <v>634</v>
      </c>
      <c r="C54" s="17"/>
      <c r="D54" s="281" t="s">
        <v>679</v>
      </c>
      <c r="E54" s="17" t="s">
        <v>41</v>
      </c>
      <c r="F54" s="17">
        <v>1</v>
      </c>
      <c r="G54" s="54"/>
      <c r="H54" s="21"/>
      <c r="I54" s="300"/>
      <c r="J54" s="300"/>
      <c r="K54" s="300"/>
      <c r="L54" s="300"/>
      <c r="M54" s="300"/>
      <c r="N54" s="300"/>
      <c r="O54" s="300"/>
      <c r="P54" s="300"/>
      <c r="Q54" s="300"/>
      <c r="R54" s="300"/>
      <c r="S54" s="300"/>
      <c r="T54" s="300"/>
      <c r="U54" s="300"/>
    </row>
    <row r="55" spans="2:21" s="265" customFormat="1" ht="20.25" customHeight="1" x14ac:dyDescent="0.25">
      <c r="B55" s="17" t="s">
        <v>635</v>
      </c>
      <c r="C55" s="17"/>
      <c r="D55" s="281" t="s">
        <v>675</v>
      </c>
      <c r="E55" s="17" t="s">
        <v>41</v>
      </c>
      <c r="F55" s="17">
        <v>1</v>
      </c>
      <c r="G55" s="54"/>
      <c r="H55" s="21"/>
      <c r="I55" s="300"/>
      <c r="J55" s="300"/>
      <c r="K55" s="300"/>
      <c r="L55" s="300"/>
      <c r="M55" s="300"/>
      <c r="N55" s="300"/>
      <c r="O55" s="300"/>
      <c r="P55" s="300"/>
      <c r="Q55" s="300"/>
      <c r="R55" s="300"/>
      <c r="S55" s="300"/>
      <c r="T55" s="300"/>
      <c r="U55" s="300"/>
    </row>
    <row r="56" spans="2:21" s="265" customFormat="1" ht="20.25" customHeight="1" x14ac:dyDescent="0.25">
      <c r="B56" s="17" t="s">
        <v>636</v>
      </c>
      <c r="C56" s="17"/>
      <c r="D56" s="281" t="s">
        <v>888</v>
      </c>
      <c r="E56" s="17" t="s">
        <v>41</v>
      </c>
      <c r="F56" s="17">
        <v>1</v>
      </c>
      <c r="G56" s="54"/>
      <c r="H56" s="21"/>
      <c r="I56" s="300"/>
      <c r="J56" s="300"/>
      <c r="K56" s="300"/>
      <c r="L56" s="300"/>
      <c r="M56" s="300"/>
      <c r="N56" s="300"/>
      <c r="O56" s="300"/>
      <c r="P56" s="300"/>
      <c r="Q56" s="300"/>
      <c r="R56" s="300"/>
      <c r="S56" s="300"/>
      <c r="T56" s="300"/>
      <c r="U56" s="300"/>
    </row>
    <row r="57" spans="2:21" s="265" customFormat="1" ht="20.25" customHeight="1" x14ac:dyDescent="0.25">
      <c r="B57" s="17" t="s">
        <v>637</v>
      </c>
      <c r="C57" s="17"/>
      <c r="D57" s="281" t="s">
        <v>889</v>
      </c>
      <c r="E57" s="17" t="s">
        <v>41</v>
      </c>
      <c r="F57" s="17">
        <v>1</v>
      </c>
      <c r="G57" s="54"/>
      <c r="H57" s="21"/>
      <c r="I57" s="300"/>
      <c r="J57" s="300"/>
      <c r="K57" s="300"/>
      <c r="L57" s="300"/>
      <c r="M57" s="300"/>
      <c r="N57" s="300"/>
      <c r="O57" s="300"/>
      <c r="P57" s="300"/>
      <c r="Q57" s="300"/>
      <c r="R57" s="300"/>
      <c r="S57" s="300"/>
      <c r="T57" s="300"/>
      <c r="U57" s="300"/>
    </row>
    <row r="58" spans="2:21" s="265" customFormat="1" ht="20.25" customHeight="1" x14ac:dyDescent="0.25">
      <c r="B58" s="17" t="s">
        <v>638</v>
      </c>
      <c r="C58" s="17"/>
      <c r="D58" s="281" t="s">
        <v>890</v>
      </c>
      <c r="E58" s="17" t="s">
        <v>41</v>
      </c>
      <c r="F58" s="17">
        <v>1</v>
      </c>
      <c r="G58" s="54"/>
      <c r="H58" s="21"/>
      <c r="I58" s="300"/>
      <c r="J58" s="300"/>
      <c r="K58" s="300"/>
      <c r="L58" s="300"/>
      <c r="M58" s="300"/>
      <c r="N58" s="300"/>
      <c r="O58" s="300"/>
      <c r="P58" s="300"/>
      <c r="Q58" s="300"/>
      <c r="R58" s="300"/>
      <c r="S58" s="300"/>
      <c r="T58" s="300"/>
      <c r="U58" s="300"/>
    </row>
    <row r="59" spans="2:21" s="265" customFormat="1" ht="20.25" customHeight="1" x14ac:dyDescent="0.25">
      <c r="B59" s="17" t="s">
        <v>740</v>
      </c>
      <c r="C59" s="42"/>
      <c r="D59" s="281" t="s">
        <v>973</v>
      </c>
      <c r="E59" s="17" t="s">
        <v>41</v>
      </c>
      <c r="F59" s="17">
        <v>1</v>
      </c>
      <c r="G59" s="54"/>
      <c r="H59" s="21"/>
      <c r="I59" s="300"/>
      <c r="J59" s="300"/>
      <c r="K59" s="300"/>
      <c r="L59" s="300"/>
      <c r="M59" s="300"/>
      <c r="N59" s="300"/>
      <c r="O59" s="300"/>
      <c r="P59" s="300"/>
      <c r="Q59" s="300"/>
      <c r="R59" s="300"/>
      <c r="S59" s="300"/>
      <c r="T59" s="300"/>
      <c r="U59" s="300"/>
    </row>
    <row r="60" spans="2:21" s="265" customFormat="1" ht="20.25" customHeight="1" x14ac:dyDescent="0.25">
      <c r="B60" s="17" t="s">
        <v>741</v>
      </c>
      <c r="C60" s="42"/>
      <c r="D60" s="281" t="s">
        <v>974</v>
      </c>
      <c r="E60" s="17" t="s">
        <v>41</v>
      </c>
      <c r="F60" s="17">
        <v>1</v>
      </c>
      <c r="G60" s="54"/>
      <c r="H60" s="21"/>
      <c r="I60" s="300"/>
      <c r="J60" s="300"/>
      <c r="K60" s="300"/>
      <c r="L60" s="300"/>
      <c r="M60" s="300"/>
      <c r="N60" s="300"/>
      <c r="O60" s="300"/>
      <c r="P60" s="300"/>
      <c r="Q60" s="300"/>
      <c r="R60" s="300"/>
      <c r="S60" s="300"/>
      <c r="T60" s="300"/>
      <c r="U60" s="300"/>
    </row>
    <row r="61" spans="2:21" s="265" customFormat="1" ht="20.25" customHeight="1" x14ac:dyDescent="0.25">
      <c r="B61" s="17" t="s">
        <v>742</v>
      </c>
      <c r="C61" s="42"/>
      <c r="D61" s="281" t="s">
        <v>975</v>
      </c>
      <c r="E61" s="17" t="s">
        <v>41</v>
      </c>
      <c r="F61" s="17">
        <v>1</v>
      </c>
      <c r="G61" s="54"/>
      <c r="H61" s="21"/>
      <c r="I61" s="300"/>
      <c r="J61" s="300"/>
      <c r="K61" s="300"/>
      <c r="L61" s="300"/>
      <c r="M61" s="300"/>
      <c r="N61" s="300"/>
      <c r="O61" s="300"/>
      <c r="P61" s="300"/>
      <c r="Q61" s="300"/>
      <c r="R61" s="300"/>
      <c r="S61" s="300"/>
      <c r="T61" s="300"/>
      <c r="U61" s="300"/>
    </row>
    <row r="62" spans="2:21" s="265" customFormat="1" ht="20.25" customHeight="1" x14ac:dyDescent="0.25">
      <c r="B62" s="17"/>
      <c r="C62" s="42"/>
      <c r="D62" s="326" t="s">
        <v>739</v>
      </c>
      <c r="E62" s="17"/>
      <c r="F62" s="17"/>
      <c r="G62" s="54"/>
      <c r="H62" s="21"/>
      <c r="I62" s="300"/>
      <c r="J62" s="300"/>
      <c r="K62" s="300"/>
      <c r="L62" s="300"/>
      <c r="M62" s="300"/>
      <c r="N62" s="300"/>
      <c r="O62" s="300"/>
      <c r="P62" s="300"/>
      <c r="Q62" s="300"/>
      <c r="R62" s="300"/>
      <c r="S62" s="300"/>
      <c r="T62" s="300"/>
      <c r="U62" s="300"/>
    </row>
    <row r="63" spans="2:21" s="265" customFormat="1" ht="20.25" customHeight="1" x14ac:dyDescent="0.25">
      <c r="B63" s="17" t="s">
        <v>743</v>
      </c>
      <c r="C63" s="42"/>
      <c r="D63" s="281" t="s">
        <v>728</v>
      </c>
      <c r="E63" s="17" t="s">
        <v>41</v>
      </c>
      <c r="F63" s="17">
        <v>1</v>
      </c>
      <c r="G63" s="54"/>
      <c r="H63" s="21"/>
      <c r="I63" s="300"/>
      <c r="J63" s="300"/>
      <c r="K63" s="300"/>
      <c r="L63" s="300"/>
      <c r="M63" s="300"/>
      <c r="N63" s="300"/>
      <c r="O63" s="300"/>
      <c r="P63" s="300"/>
      <c r="Q63" s="300"/>
      <c r="R63" s="300"/>
      <c r="S63" s="300"/>
      <c r="T63" s="300"/>
      <c r="U63" s="300"/>
    </row>
    <row r="64" spans="2:21" s="265" customFormat="1" ht="20.25" customHeight="1" x14ac:dyDescent="0.25">
      <c r="B64" s="17" t="s">
        <v>744</v>
      </c>
      <c r="C64" s="42"/>
      <c r="D64" s="281" t="s">
        <v>729</v>
      </c>
      <c r="E64" s="17" t="s">
        <v>41</v>
      </c>
      <c r="F64" s="17">
        <v>1</v>
      </c>
      <c r="G64" s="54"/>
      <c r="H64" s="21"/>
      <c r="I64" s="300"/>
      <c r="J64" s="300"/>
      <c r="K64" s="300"/>
      <c r="L64" s="300"/>
      <c r="M64" s="300"/>
      <c r="N64" s="300"/>
      <c r="O64" s="300"/>
      <c r="P64" s="300"/>
      <c r="Q64" s="300"/>
      <c r="R64" s="300"/>
      <c r="S64" s="300"/>
      <c r="T64" s="300"/>
      <c r="U64" s="300"/>
    </row>
    <row r="65" spans="2:21" s="265" customFormat="1" ht="20.25" customHeight="1" x14ac:dyDescent="0.25">
      <c r="B65" s="17" t="s">
        <v>745</v>
      </c>
      <c r="C65" s="42"/>
      <c r="D65" s="325" t="s">
        <v>673</v>
      </c>
      <c r="E65" s="17" t="s">
        <v>41</v>
      </c>
      <c r="F65" s="17">
        <v>1</v>
      </c>
      <c r="G65" s="54"/>
      <c r="H65" s="21"/>
      <c r="I65" s="300"/>
      <c r="J65" s="300"/>
      <c r="K65" s="300"/>
      <c r="L65" s="300"/>
      <c r="M65" s="300"/>
      <c r="N65" s="300"/>
      <c r="O65" s="300"/>
      <c r="P65" s="300"/>
      <c r="Q65" s="300"/>
      <c r="R65" s="300"/>
      <c r="S65" s="300"/>
      <c r="T65" s="300"/>
      <c r="U65" s="300"/>
    </row>
    <row r="66" spans="2:21" s="265" customFormat="1" ht="20.25" customHeight="1" x14ac:dyDescent="0.25">
      <c r="B66" s="17" t="s">
        <v>746</v>
      </c>
      <c r="C66" s="42"/>
      <c r="D66" s="325" t="s">
        <v>722</v>
      </c>
      <c r="E66" s="17" t="s">
        <v>41</v>
      </c>
      <c r="F66" s="17">
        <v>1</v>
      </c>
      <c r="G66" s="54"/>
      <c r="H66" s="21"/>
      <c r="I66" s="300"/>
      <c r="J66" s="300"/>
      <c r="K66" s="300"/>
      <c r="L66" s="300"/>
      <c r="M66" s="300"/>
      <c r="N66" s="300"/>
      <c r="O66" s="300"/>
      <c r="P66" s="300"/>
      <c r="Q66" s="300"/>
      <c r="R66" s="300"/>
      <c r="S66" s="300"/>
      <c r="T66" s="300"/>
      <c r="U66" s="300"/>
    </row>
    <row r="67" spans="2:21" s="265" customFormat="1" ht="20.25" customHeight="1" x14ac:dyDescent="0.25">
      <c r="B67" s="17" t="s">
        <v>897</v>
      </c>
      <c r="C67" s="42"/>
      <c r="D67" s="325" t="s">
        <v>719</v>
      </c>
      <c r="E67" s="17" t="s">
        <v>41</v>
      </c>
      <c r="F67" s="17">
        <v>1</v>
      </c>
      <c r="G67" s="54"/>
      <c r="H67" s="21"/>
      <c r="I67" s="300"/>
      <c r="J67" s="300"/>
      <c r="K67" s="300"/>
      <c r="L67" s="300"/>
      <c r="M67" s="300"/>
      <c r="N67" s="300"/>
      <c r="O67" s="300"/>
      <c r="P67" s="300"/>
      <c r="Q67" s="300"/>
      <c r="R67" s="300"/>
      <c r="S67" s="300"/>
      <c r="T67" s="300"/>
      <c r="U67" s="300"/>
    </row>
    <row r="68" spans="2:21" s="265" customFormat="1" ht="20.25" customHeight="1" x14ac:dyDescent="0.25">
      <c r="B68" s="17" t="s">
        <v>898</v>
      </c>
      <c r="C68" s="42"/>
      <c r="D68" s="325" t="s">
        <v>727</v>
      </c>
      <c r="E68" s="17" t="s">
        <v>41</v>
      </c>
      <c r="F68" s="17">
        <v>1</v>
      </c>
      <c r="G68" s="54"/>
      <c r="H68" s="21"/>
      <c r="I68" s="300"/>
      <c r="J68" s="300"/>
      <c r="K68" s="300"/>
      <c r="L68" s="300"/>
      <c r="M68" s="300"/>
      <c r="N68" s="300"/>
      <c r="O68" s="300"/>
      <c r="P68" s="300"/>
      <c r="Q68" s="300"/>
      <c r="R68" s="300"/>
      <c r="S68" s="300"/>
      <c r="T68" s="300"/>
      <c r="U68" s="300"/>
    </row>
    <row r="69" spans="2:21" s="265" customFormat="1" ht="20.25" customHeight="1" x14ac:dyDescent="0.25">
      <c r="B69" s="17" t="s">
        <v>899</v>
      </c>
      <c r="C69" s="42"/>
      <c r="D69" s="325" t="s">
        <v>725</v>
      </c>
      <c r="E69" s="17" t="s">
        <v>41</v>
      </c>
      <c r="F69" s="17">
        <v>1</v>
      </c>
      <c r="G69" s="54"/>
      <c r="H69" s="21"/>
      <c r="I69" s="300"/>
      <c r="J69" s="300"/>
      <c r="K69" s="300"/>
      <c r="L69" s="300"/>
      <c r="M69" s="300"/>
      <c r="N69" s="300"/>
      <c r="O69" s="300"/>
      <c r="P69" s="300"/>
      <c r="Q69" s="300"/>
      <c r="R69" s="300"/>
      <c r="S69" s="300"/>
      <c r="T69" s="300"/>
      <c r="U69" s="300"/>
    </row>
    <row r="70" spans="2:21" s="265" customFormat="1" ht="20.25" customHeight="1" x14ac:dyDescent="0.25">
      <c r="B70" s="17" t="s">
        <v>900</v>
      </c>
      <c r="C70" s="42"/>
      <c r="D70" s="325" t="s">
        <v>726</v>
      </c>
      <c r="E70" s="17" t="s">
        <v>41</v>
      </c>
      <c r="F70" s="17">
        <v>1</v>
      </c>
      <c r="G70" s="54"/>
      <c r="H70" s="21"/>
      <c r="I70" s="300"/>
      <c r="J70" s="300"/>
      <c r="K70" s="300"/>
      <c r="L70" s="300"/>
      <c r="M70" s="300"/>
      <c r="N70" s="300"/>
      <c r="O70" s="300"/>
      <c r="P70" s="300"/>
      <c r="Q70" s="300"/>
      <c r="R70" s="300"/>
      <c r="S70" s="300"/>
      <c r="T70" s="300"/>
      <c r="U70" s="300"/>
    </row>
    <row r="71" spans="2:21" s="265" customFormat="1" ht="20.25" customHeight="1" x14ac:dyDescent="0.25">
      <c r="B71" s="17" t="s">
        <v>901</v>
      </c>
      <c r="C71" s="42"/>
      <c r="D71" s="325" t="s">
        <v>891</v>
      </c>
      <c r="E71" s="17" t="s">
        <v>41</v>
      </c>
      <c r="F71" s="17">
        <v>1</v>
      </c>
      <c r="G71" s="54"/>
      <c r="H71" s="21"/>
      <c r="I71" s="300"/>
      <c r="J71" s="300"/>
      <c r="K71" s="300"/>
      <c r="L71" s="300"/>
      <c r="M71" s="300"/>
      <c r="N71" s="300"/>
      <c r="O71" s="300"/>
      <c r="P71" s="300"/>
      <c r="Q71" s="300"/>
      <c r="R71" s="300"/>
      <c r="S71" s="300"/>
      <c r="T71" s="300"/>
      <c r="U71" s="300"/>
    </row>
    <row r="72" spans="2:21" s="265" customFormat="1" ht="20.25" customHeight="1" x14ac:dyDescent="0.25">
      <c r="B72" s="17" t="s">
        <v>902</v>
      </c>
      <c r="C72" s="42"/>
      <c r="D72" s="325" t="s">
        <v>892</v>
      </c>
      <c r="E72" s="17" t="s">
        <v>41</v>
      </c>
      <c r="F72" s="17">
        <v>1</v>
      </c>
      <c r="G72" s="54"/>
      <c r="H72" s="21"/>
      <c r="I72" s="300"/>
      <c r="J72" s="300"/>
      <c r="K72" s="300"/>
      <c r="L72" s="300"/>
      <c r="M72" s="300"/>
      <c r="N72" s="300"/>
      <c r="O72" s="300"/>
      <c r="P72" s="300"/>
      <c r="Q72" s="300"/>
      <c r="R72" s="300"/>
      <c r="S72" s="300"/>
      <c r="T72" s="300"/>
      <c r="U72" s="300"/>
    </row>
    <row r="73" spans="2:21" s="265" customFormat="1" ht="20.25" customHeight="1" x14ac:dyDescent="0.25">
      <c r="B73" s="17" t="s">
        <v>903</v>
      </c>
      <c r="C73" s="42"/>
      <c r="D73" s="325" t="s">
        <v>893</v>
      </c>
      <c r="E73" s="17" t="s">
        <v>41</v>
      </c>
      <c r="F73" s="17">
        <v>1</v>
      </c>
      <c r="G73" s="54"/>
      <c r="H73" s="21"/>
      <c r="I73" s="300"/>
      <c r="J73" s="300"/>
      <c r="K73" s="300"/>
      <c r="L73" s="300"/>
      <c r="M73" s="300"/>
      <c r="N73" s="300"/>
      <c r="O73" s="300"/>
      <c r="P73" s="300"/>
      <c r="Q73" s="300"/>
      <c r="R73" s="300"/>
      <c r="S73" s="300"/>
      <c r="T73" s="300"/>
      <c r="U73" s="300"/>
    </row>
    <row r="74" spans="2:21" s="265" customFormat="1" ht="20.25" customHeight="1" x14ac:dyDescent="0.25">
      <c r="B74" s="17" t="s">
        <v>904</v>
      </c>
      <c r="C74" s="42"/>
      <c r="D74" s="325" t="s">
        <v>720</v>
      </c>
      <c r="E74" s="17" t="s">
        <v>41</v>
      </c>
      <c r="F74" s="17">
        <v>1</v>
      </c>
      <c r="G74" s="54"/>
      <c r="H74" s="21"/>
      <c r="I74" s="300"/>
      <c r="J74" s="300"/>
      <c r="K74" s="300"/>
      <c r="L74" s="300"/>
      <c r="M74" s="300"/>
      <c r="N74" s="300"/>
      <c r="O74" s="300"/>
      <c r="P74" s="300"/>
      <c r="Q74" s="300"/>
      <c r="R74" s="300"/>
      <c r="S74" s="300"/>
      <c r="T74" s="300"/>
      <c r="U74" s="300"/>
    </row>
    <row r="75" spans="2:21" s="265" customFormat="1" ht="20.25" customHeight="1" x14ac:dyDescent="0.25">
      <c r="B75" s="17" t="s">
        <v>905</v>
      </c>
      <c r="C75" s="42"/>
      <c r="D75" s="325" t="s">
        <v>723</v>
      </c>
      <c r="E75" s="17" t="s">
        <v>41</v>
      </c>
      <c r="F75" s="17">
        <v>1</v>
      </c>
      <c r="G75" s="54"/>
      <c r="H75" s="21"/>
      <c r="I75" s="300"/>
      <c r="J75" s="300"/>
      <c r="K75" s="300"/>
      <c r="L75" s="300"/>
      <c r="M75" s="300"/>
      <c r="N75" s="300"/>
      <c r="O75" s="300"/>
      <c r="P75" s="300"/>
      <c r="Q75" s="300"/>
      <c r="R75" s="300"/>
      <c r="S75" s="300"/>
      <c r="T75" s="300"/>
      <c r="U75" s="300"/>
    </row>
    <row r="76" spans="2:21" s="265" customFormat="1" ht="20.25" customHeight="1" x14ac:dyDescent="0.25">
      <c r="B76" s="17" t="s">
        <v>906</v>
      </c>
      <c r="C76" s="42"/>
      <c r="D76" s="325" t="s">
        <v>721</v>
      </c>
      <c r="E76" s="17" t="s">
        <v>41</v>
      </c>
      <c r="F76" s="17">
        <v>1</v>
      </c>
      <c r="G76" s="54"/>
      <c r="H76" s="21"/>
      <c r="I76" s="300"/>
      <c r="J76" s="300"/>
      <c r="K76" s="300"/>
      <c r="L76" s="300"/>
      <c r="M76" s="300"/>
      <c r="N76" s="300"/>
      <c r="O76" s="300"/>
      <c r="P76" s="300"/>
      <c r="Q76" s="300"/>
      <c r="R76" s="300"/>
      <c r="S76" s="300"/>
      <c r="T76" s="300"/>
      <c r="U76" s="300"/>
    </row>
    <row r="77" spans="2:21" s="265" customFormat="1" ht="20.25" customHeight="1" x14ac:dyDescent="0.25">
      <c r="B77" s="17" t="s">
        <v>907</v>
      </c>
      <c r="C77" s="42"/>
      <c r="D77" s="325" t="s">
        <v>894</v>
      </c>
      <c r="E77" s="17" t="s">
        <v>41</v>
      </c>
      <c r="F77" s="17">
        <v>1</v>
      </c>
      <c r="G77" s="54"/>
      <c r="H77" s="21"/>
      <c r="I77" s="300"/>
      <c r="J77" s="300"/>
      <c r="K77" s="300"/>
      <c r="L77" s="300"/>
      <c r="M77" s="300"/>
      <c r="N77" s="300"/>
      <c r="O77" s="300"/>
      <c r="P77" s="300"/>
      <c r="Q77" s="300"/>
      <c r="R77" s="300"/>
      <c r="S77" s="300"/>
      <c r="T77" s="300"/>
      <c r="U77" s="300"/>
    </row>
    <row r="78" spans="2:21" s="265" customFormat="1" ht="20.25" customHeight="1" x14ac:dyDescent="0.25">
      <c r="B78" s="17" t="s">
        <v>979</v>
      </c>
      <c r="C78" s="42"/>
      <c r="D78" s="325" t="s">
        <v>674</v>
      </c>
      <c r="E78" s="17" t="s">
        <v>41</v>
      </c>
      <c r="F78" s="17">
        <v>1</v>
      </c>
      <c r="G78" s="54"/>
      <c r="H78" s="21"/>
      <c r="I78" s="300"/>
      <c r="J78" s="300"/>
      <c r="K78" s="300"/>
      <c r="L78" s="300"/>
      <c r="M78" s="300"/>
      <c r="N78" s="300"/>
      <c r="O78" s="300"/>
      <c r="P78" s="300"/>
      <c r="Q78" s="300"/>
      <c r="R78" s="300"/>
      <c r="S78" s="300"/>
      <c r="T78" s="300"/>
      <c r="U78" s="300"/>
    </row>
    <row r="79" spans="2:21" s="265" customFormat="1" ht="20.25" customHeight="1" x14ac:dyDescent="0.25">
      <c r="B79" s="17" t="s">
        <v>980</v>
      </c>
      <c r="C79" s="42"/>
      <c r="D79" s="325" t="s">
        <v>895</v>
      </c>
      <c r="E79" s="17" t="s">
        <v>41</v>
      </c>
      <c r="F79" s="17">
        <v>1</v>
      </c>
      <c r="G79" s="54"/>
      <c r="H79" s="21"/>
      <c r="I79" s="300"/>
      <c r="J79" s="300"/>
      <c r="K79" s="300"/>
      <c r="L79" s="300"/>
      <c r="M79" s="300"/>
      <c r="N79" s="300"/>
      <c r="O79" s="300"/>
      <c r="P79" s="300"/>
      <c r="Q79" s="300"/>
      <c r="R79" s="300"/>
      <c r="S79" s="300"/>
      <c r="T79" s="300"/>
      <c r="U79" s="300"/>
    </row>
    <row r="80" spans="2:21" s="265" customFormat="1" ht="20.25" customHeight="1" x14ac:dyDescent="0.25">
      <c r="B80" s="17" t="s">
        <v>981</v>
      </c>
      <c r="C80" s="42"/>
      <c r="D80" s="325" t="s">
        <v>896</v>
      </c>
      <c r="E80" s="17" t="s">
        <v>41</v>
      </c>
      <c r="F80" s="17">
        <v>1</v>
      </c>
      <c r="G80" s="54"/>
      <c r="H80" s="21"/>
      <c r="I80" s="300"/>
      <c r="J80" s="300"/>
      <c r="K80" s="300"/>
      <c r="L80" s="300"/>
      <c r="M80" s="300"/>
      <c r="N80" s="300"/>
      <c r="O80" s="300"/>
      <c r="P80" s="300"/>
      <c r="Q80" s="300"/>
      <c r="R80" s="300"/>
      <c r="S80" s="300"/>
      <c r="T80" s="300"/>
      <c r="U80" s="300"/>
    </row>
    <row r="81" spans="2:21" s="265" customFormat="1" ht="20.25" customHeight="1" x14ac:dyDescent="0.25">
      <c r="B81" s="17" t="s">
        <v>982</v>
      </c>
      <c r="C81" s="42"/>
      <c r="D81" s="325" t="s">
        <v>978</v>
      </c>
      <c r="E81" s="17" t="s">
        <v>41</v>
      </c>
      <c r="F81" s="42">
        <v>1</v>
      </c>
      <c r="G81" s="54"/>
      <c r="H81" s="21"/>
      <c r="I81" s="300"/>
      <c r="J81" s="300"/>
      <c r="K81" s="300"/>
      <c r="L81" s="300"/>
      <c r="M81" s="300"/>
      <c r="N81" s="300"/>
      <c r="O81" s="300"/>
      <c r="P81" s="300"/>
      <c r="Q81" s="300"/>
      <c r="R81" s="300"/>
      <c r="S81" s="300"/>
      <c r="T81" s="300"/>
      <c r="U81" s="300"/>
    </row>
    <row r="82" spans="2:21" s="265" customFormat="1" ht="20.25" customHeight="1" x14ac:dyDescent="0.25">
      <c r="B82" s="17" t="s">
        <v>983</v>
      </c>
      <c r="C82" s="42"/>
      <c r="D82" s="325" t="s">
        <v>977</v>
      </c>
      <c r="E82" s="17" t="s">
        <v>41</v>
      </c>
      <c r="F82" s="42">
        <v>1</v>
      </c>
      <c r="G82" s="54"/>
      <c r="H82" s="21"/>
      <c r="I82" s="300"/>
      <c r="J82" s="300"/>
      <c r="K82" s="300"/>
      <c r="L82" s="300"/>
      <c r="M82" s="300"/>
      <c r="N82" s="300"/>
      <c r="O82" s="300"/>
      <c r="P82" s="300"/>
      <c r="Q82" s="300"/>
      <c r="R82" s="300"/>
      <c r="S82" s="300"/>
      <c r="T82" s="300"/>
      <c r="U82" s="300"/>
    </row>
    <row r="83" spans="2:21" s="265" customFormat="1" ht="20.25" customHeight="1" thickBot="1" x14ac:dyDescent="0.3">
      <c r="B83" s="17" t="s">
        <v>984</v>
      </c>
      <c r="C83" s="42"/>
      <c r="D83" s="325" t="s">
        <v>976</v>
      </c>
      <c r="E83" s="42" t="s">
        <v>41</v>
      </c>
      <c r="F83" s="42">
        <v>1</v>
      </c>
      <c r="G83" s="54"/>
      <c r="H83" s="21"/>
      <c r="I83" s="300"/>
      <c r="J83" s="300"/>
      <c r="K83" s="300"/>
      <c r="L83" s="300"/>
      <c r="M83" s="300"/>
      <c r="N83" s="300"/>
      <c r="O83" s="300"/>
      <c r="P83" s="300"/>
      <c r="Q83" s="300"/>
      <c r="R83" s="300"/>
      <c r="S83" s="300"/>
      <c r="T83" s="300"/>
      <c r="U83" s="300"/>
    </row>
    <row r="84" spans="2:21" s="265" customFormat="1" ht="20.25" customHeight="1" thickBot="1" x14ac:dyDescent="0.35">
      <c r="B84" s="22" t="s">
        <v>7</v>
      </c>
      <c r="C84" s="22"/>
      <c r="D84" s="22"/>
      <c r="E84" s="22"/>
      <c r="F84" s="22"/>
      <c r="G84" s="23"/>
      <c r="H84" s="24"/>
      <c r="I84" s="300"/>
      <c r="J84" s="300"/>
      <c r="K84" s="300"/>
      <c r="L84" s="300"/>
      <c r="M84" s="300"/>
      <c r="N84" s="300"/>
      <c r="O84" s="300"/>
      <c r="P84" s="300"/>
      <c r="Q84" s="300"/>
      <c r="R84" s="300"/>
      <c r="S84" s="300"/>
      <c r="T84" s="300"/>
      <c r="U84" s="300"/>
    </row>
    <row r="85" spans="2:21" s="265" customFormat="1" x14ac:dyDescent="0.3">
      <c r="B85" s="29"/>
      <c r="C85" s="29"/>
      <c r="D85" s="29"/>
      <c r="E85" s="29"/>
      <c r="F85" s="29"/>
      <c r="G85" s="30"/>
      <c r="H85" s="30"/>
      <c r="I85" s="300"/>
      <c r="J85" s="300"/>
      <c r="K85" s="300"/>
      <c r="L85" s="300"/>
      <c r="M85" s="300"/>
      <c r="N85" s="300"/>
      <c r="O85" s="300"/>
      <c r="P85" s="300"/>
      <c r="Q85" s="300"/>
      <c r="R85" s="300"/>
      <c r="S85" s="300"/>
      <c r="T85" s="300"/>
      <c r="U85" s="300"/>
    </row>
    <row r="86" spans="2:21" s="265" customFormat="1" x14ac:dyDescent="0.3">
      <c r="B86" s="29"/>
      <c r="C86" s="29"/>
      <c r="D86" s="29"/>
      <c r="E86" s="29"/>
      <c r="F86" s="29"/>
      <c r="G86" s="30"/>
      <c r="H86" s="30"/>
      <c r="I86" s="300"/>
      <c r="J86" s="300"/>
      <c r="K86" s="300"/>
      <c r="L86" s="300"/>
      <c r="M86" s="300"/>
      <c r="N86" s="300"/>
      <c r="O86" s="300"/>
      <c r="P86" s="300"/>
      <c r="Q86" s="300"/>
      <c r="R86" s="300"/>
      <c r="S86" s="300"/>
      <c r="T86" s="300"/>
      <c r="U86" s="300"/>
    </row>
    <row r="87" spans="2:21" s="265" customFormat="1" x14ac:dyDescent="0.3">
      <c r="B87" s="29"/>
      <c r="C87" s="29"/>
      <c r="D87" s="29"/>
      <c r="E87" s="29"/>
      <c r="F87" s="29"/>
      <c r="G87" s="30"/>
      <c r="H87" s="30"/>
      <c r="I87" s="300"/>
      <c r="J87" s="300"/>
      <c r="K87" s="300"/>
      <c r="L87" s="300"/>
      <c r="M87" s="300"/>
      <c r="N87" s="300"/>
      <c r="O87" s="300"/>
      <c r="P87" s="300"/>
      <c r="Q87" s="300"/>
      <c r="R87" s="300"/>
      <c r="S87" s="300"/>
      <c r="T87" s="300"/>
      <c r="U87" s="300"/>
    </row>
    <row r="88" spans="2:21" s="265" customFormat="1" x14ac:dyDescent="0.3">
      <c r="B88" s="29"/>
      <c r="C88" s="29"/>
      <c r="D88" s="29"/>
      <c r="E88" s="29"/>
      <c r="F88" s="29"/>
      <c r="G88" s="30"/>
      <c r="H88" s="30"/>
      <c r="I88" s="300"/>
      <c r="J88" s="300"/>
      <c r="K88" s="300"/>
      <c r="L88" s="300"/>
      <c r="M88" s="300"/>
      <c r="N88" s="300"/>
      <c r="O88" s="300"/>
      <c r="P88" s="300"/>
      <c r="Q88" s="300"/>
      <c r="R88" s="300"/>
      <c r="S88" s="300"/>
      <c r="T88" s="300"/>
      <c r="U88" s="300"/>
    </row>
    <row r="89" spans="2:21" s="265" customFormat="1" x14ac:dyDescent="0.3">
      <c r="B89" s="29"/>
      <c r="C89" s="29"/>
      <c r="D89" s="29"/>
      <c r="E89" s="29"/>
      <c r="F89" s="29"/>
      <c r="G89" s="30"/>
      <c r="H89" s="30"/>
      <c r="I89" s="300"/>
      <c r="J89" s="300"/>
      <c r="K89" s="300"/>
      <c r="L89" s="300"/>
      <c r="M89" s="300"/>
      <c r="N89" s="300"/>
      <c r="O89" s="300"/>
      <c r="P89" s="300"/>
      <c r="Q89" s="300"/>
      <c r="R89" s="300"/>
      <c r="S89" s="300"/>
      <c r="T89" s="300"/>
      <c r="U89" s="300"/>
    </row>
    <row r="90" spans="2:21" s="265" customFormat="1" x14ac:dyDescent="0.3">
      <c r="B90" s="29"/>
      <c r="C90" s="29"/>
      <c r="D90" s="29"/>
      <c r="E90" s="29"/>
      <c r="F90" s="29"/>
      <c r="G90" s="30"/>
      <c r="H90" s="30"/>
      <c r="I90" s="300"/>
      <c r="J90" s="300"/>
      <c r="K90" s="300"/>
      <c r="L90" s="300"/>
      <c r="M90" s="300"/>
      <c r="N90" s="300"/>
      <c r="O90" s="300"/>
      <c r="P90" s="300"/>
      <c r="Q90" s="300"/>
      <c r="R90" s="300"/>
      <c r="S90" s="300"/>
      <c r="T90" s="300"/>
      <c r="U90" s="300"/>
    </row>
    <row r="91" spans="2:21" s="265" customFormat="1" x14ac:dyDescent="0.3">
      <c r="B91" s="29"/>
      <c r="C91" s="29"/>
      <c r="D91" s="29"/>
      <c r="E91" s="29"/>
      <c r="F91" s="29"/>
      <c r="G91" s="30"/>
      <c r="H91" s="30"/>
      <c r="I91" s="300"/>
      <c r="J91" s="300"/>
      <c r="K91" s="300"/>
      <c r="L91" s="300"/>
      <c r="M91" s="300"/>
      <c r="N91" s="300"/>
      <c r="O91" s="300"/>
      <c r="P91" s="300"/>
      <c r="Q91" s="300"/>
      <c r="R91" s="300"/>
      <c r="S91" s="300"/>
      <c r="T91" s="300"/>
      <c r="U91" s="300"/>
    </row>
    <row r="92" spans="2:21" s="265" customFormat="1" x14ac:dyDescent="0.3">
      <c r="B92" s="29"/>
      <c r="C92" s="29"/>
      <c r="D92" s="29"/>
      <c r="E92" s="29"/>
      <c r="F92" s="29"/>
      <c r="G92" s="30"/>
      <c r="H92" s="30"/>
      <c r="I92" s="300"/>
      <c r="J92" s="300"/>
      <c r="K92" s="300"/>
      <c r="L92" s="300"/>
      <c r="M92" s="300"/>
      <c r="N92" s="300"/>
      <c r="O92" s="300"/>
      <c r="P92" s="300"/>
      <c r="Q92" s="300"/>
      <c r="R92" s="300"/>
      <c r="S92" s="300"/>
      <c r="T92" s="300"/>
      <c r="U92" s="300"/>
    </row>
    <row r="93" spans="2:21" s="265" customFormat="1" x14ac:dyDescent="0.3">
      <c r="B93" s="29"/>
      <c r="C93" s="29"/>
      <c r="D93" s="29"/>
      <c r="E93" s="29"/>
      <c r="F93" s="29"/>
      <c r="G93" s="30"/>
      <c r="H93" s="30"/>
      <c r="I93" s="300"/>
      <c r="J93" s="300"/>
      <c r="K93" s="300"/>
      <c r="L93" s="300"/>
      <c r="M93" s="300"/>
      <c r="N93" s="300"/>
      <c r="O93" s="300"/>
      <c r="P93" s="300"/>
      <c r="Q93" s="300"/>
      <c r="R93" s="300"/>
      <c r="S93" s="300"/>
      <c r="T93" s="300"/>
      <c r="U93" s="300"/>
    </row>
    <row r="94" spans="2:21" s="265" customFormat="1" x14ac:dyDescent="0.3">
      <c r="B94" s="29"/>
      <c r="C94" s="29"/>
      <c r="D94" s="29"/>
      <c r="E94" s="29"/>
      <c r="F94" s="29"/>
      <c r="G94" s="30"/>
      <c r="H94" s="30"/>
      <c r="I94" s="300"/>
      <c r="J94" s="300"/>
      <c r="K94" s="300"/>
      <c r="L94" s="300"/>
      <c r="M94" s="300"/>
      <c r="N94" s="300"/>
      <c r="O94" s="300"/>
      <c r="P94" s="300"/>
      <c r="Q94" s="300"/>
      <c r="R94" s="300"/>
      <c r="S94" s="300"/>
      <c r="T94" s="300"/>
      <c r="U94" s="300"/>
    </row>
    <row r="95" spans="2:21" s="265" customFormat="1" x14ac:dyDescent="0.3">
      <c r="B95" s="29"/>
      <c r="C95" s="29"/>
      <c r="D95" s="29"/>
      <c r="E95" s="29"/>
      <c r="F95" s="29"/>
      <c r="G95" s="30"/>
      <c r="H95" s="30"/>
      <c r="I95" s="300"/>
      <c r="J95" s="300"/>
      <c r="K95" s="300"/>
      <c r="L95" s="300"/>
      <c r="M95" s="300"/>
      <c r="N95" s="300"/>
      <c r="O95" s="300"/>
      <c r="P95" s="300"/>
      <c r="Q95" s="300"/>
      <c r="R95" s="300"/>
      <c r="S95" s="300"/>
      <c r="T95" s="300"/>
      <c r="U95" s="300"/>
    </row>
    <row r="96" spans="2:21" s="265" customFormat="1" x14ac:dyDescent="0.3">
      <c r="B96" s="29"/>
      <c r="C96" s="29"/>
      <c r="D96" s="29"/>
      <c r="E96" s="29"/>
      <c r="F96" s="29"/>
      <c r="G96" s="30"/>
      <c r="H96" s="30"/>
      <c r="I96" s="300"/>
      <c r="J96" s="300"/>
      <c r="K96" s="300"/>
      <c r="L96" s="300"/>
      <c r="M96" s="300"/>
      <c r="N96" s="300"/>
      <c r="O96" s="300"/>
      <c r="P96" s="300"/>
      <c r="Q96" s="300"/>
      <c r="R96" s="300"/>
      <c r="S96" s="300"/>
      <c r="T96" s="300"/>
      <c r="U96" s="300"/>
    </row>
    <row r="97" spans="2:21" s="265" customFormat="1" x14ac:dyDescent="0.3">
      <c r="B97" s="29"/>
      <c r="C97" s="29"/>
      <c r="D97" s="29"/>
      <c r="E97" s="29"/>
      <c r="F97" s="29"/>
      <c r="G97" s="30"/>
      <c r="H97" s="30"/>
      <c r="I97" s="300"/>
      <c r="J97" s="300"/>
      <c r="K97" s="300"/>
      <c r="L97" s="300"/>
      <c r="M97" s="300"/>
      <c r="N97" s="300"/>
      <c r="O97" s="300"/>
      <c r="P97" s="300"/>
      <c r="Q97" s="300"/>
      <c r="R97" s="300"/>
      <c r="S97" s="300"/>
      <c r="T97" s="300"/>
      <c r="U97" s="300"/>
    </row>
    <row r="98" spans="2:21" s="265" customFormat="1" x14ac:dyDescent="0.3">
      <c r="B98" s="29"/>
      <c r="C98" s="29"/>
      <c r="D98" s="29"/>
      <c r="E98" s="29"/>
      <c r="F98" s="29"/>
      <c r="G98" s="30"/>
      <c r="H98" s="30"/>
      <c r="I98" s="300"/>
      <c r="J98" s="300"/>
      <c r="K98" s="300"/>
      <c r="L98" s="300"/>
      <c r="M98" s="300"/>
      <c r="N98" s="300"/>
      <c r="O98" s="300"/>
      <c r="P98" s="300"/>
      <c r="Q98" s="300"/>
      <c r="R98" s="300"/>
      <c r="S98" s="300"/>
      <c r="T98" s="300"/>
      <c r="U98" s="300"/>
    </row>
    <row r="99" spans="2:21" s="265" customFormat="1" x14ac:dyDescent="0.3">
      <c r="B99" s="29"/>
      <c r="C99" s="29"/>
      <c r="D99" s="29"/>
      <c r="E99" s="29"/>
      <c r="F99" s="29"/>
      <c r="G99" s="30"/>
      <c r="H99" s="30"/>
      <c r="I99" s="300"/>
      <c r="J99" s="300"/>
      <c r="K99" s="300"/>
      <c r="L99" s="300"/>
      <c r="M99" s="300"/>
      <c r="N99" s="300"/>
      <c r="O99" s="300"/>
      <c r="P99" s="300"/>
      <c r="Q99" s="300"/>
      <c r="R99" s="300"/>
      <c r="S99" s="300"/>
      <c r="T99" s="300"/>
      <c r="U99" s="300"/>
    </row>
    <row r="100" spans="2:21" s="265" customFormat="1" x14ac:dyDescent="0.3">
      <c r="B100" s="29"/>
      <c r="C100" s="29"/>
      <c r="D100" s="29"/>
      <c r="E100" s="29"/>
      <c r="F100" s="29"/>
      <c r="G100" s="30"/>
      <c r="H100" s="30"/>
      <c r="I100" s="300"/>
      <c r="J100" s="300"/>
      <c r="K100" s="300"/>
      <c r="L100" s="300"/>
      <c r="M100" s="300"/>
      <c r="N100" s="300"/>
      <c r="O100" s="300"/>
      <c r="P100" s="300"/>
      <c r="Q100" s="300"/>
      <c r="R100" s="300"/>
      <c r="S100" s="300"/>
      <c r="T100" s="300"/>
      <c r="U100" s="300"/>
    </row>
    <row r="101" spans="2:21" s="265" customFormat="1" x14ac:dyDescent="0.3">
      <c r="B101" s="29"/>
      <c r="C101" s="29"/>
      <c r="D101" s="29"/>
      <c r="E101" s="29"/>
      <c r="F101" s="29"/>
      <c r="G101" s="30"/>
      <c r="H101" s="30"/>
      <c r="I101" s="300"/>
      <c r="J101" s="300"/>
      <c r="K101" s="300"/>
      <c r="L101" s="300"/>
      <c r="M101" s="300"/>
      <c r="N101" s="300"/>
      <c r="O101" s="300"/>
      <c r="P101" s="300"/>
      <c r="Q101" s="300"/>
      <c r="R101" s="300"/>
      <c r="S101" s="300"/>
      <c r="T101" s="300"/>
      <c r="U101" s="300"/>
    </row>
    <row r="102" spans="2:21" s="265" customFormat="1" x14ac:dyDescent="0.3">
      <c r="B102" s="29"/>
      <c r="C102" s="29"/>
      <c r="D102" s="29"/>
      <c r="E102" s="29"/>
      <c r="F102" s="29"/>
      <c r="G102" s="30"/>
      <c r="H102" s="30"/>
      <c r="I102" s="300"/>
      <c r="J102" s="300"/>
      <c r="K102" s="300"/>
      <c r="L102" s="300"/>
      <c r="M102" s="300"/>
      <c r="N102" s="300"/>
      <c r="O102" s="300"/>
      <c r="P102" s="300"/>
      <c r="Q102" s="300"/>
      <c r="R102" s="300"/>
      <c r="S102" s="300"/>
      <c r="T102" s="300"/>
      <c r="U102" s="300"/>
    </row>
    <row r="103" spans="2:21" s="265" customFormat="1" x14ac:dyDescent="0.3">
      <c r="B103" s="29"/>
      <c r="C103" s="29"/>
      <c r="D103" s="29"/>
      <c r="E103" s="29"/>
      <c r="F103" s="29"/>
      <c r="G103" s="30"/>
      <c r="H103" s="30"/>
      <c r="I103" s="300"/>
      <c r="J103" s="300"/>
      <c r="K103" s="300"/>
      <c r="L103" s="300"/>
      <c r="M103" s="300"/>
      <c r="N103" s="300"/>
      <c r="O103" s="300"/>
      <c r="P103" s="300"/>
      <c r="Q103" s="300"/>
      <c r="R103" s="300"/>
      <c r="S103" s="300"/>
      <c r="T103" s="300"/>
      <c r="U103" s="300"/>
    </row>
    <row r="104" spans="2:21" s="265" customFormat="1" x14ac:dyDescent="0.3">
      <c r="B104" s="29"/>
      <c r="C104" s="29"/>
      <c r="D104" s="29"/>
      <c r="E104" s="29"/>
      <c r="F104" s="29"/>
      <c r="G104" s="30"/>
      <c r="H104" s="30"/>
      <c r="I104" s="300"/>
      <c r="J104" s="300"/>
      <c r="K104" s="300"/>
      <c r="L104" s="300"/>
      <c r="M104" s="300"/>
      <c r="N104" s="300"/>
      <c r="O104" s="300"/>
      <c r="P104" s="300"/>
      <c r="Q104" s="300"/>
      <c r="R104" s="300"/>
      <c r="S104" s="300"/>
      <c r="T104" s="300"/>
      <c r="U104" s="300"/>
    </row>
    <row r="105" spans="2:21" s="265" customFormat="1" x14ac:dyDescent="0.3">
      <c r="B105" s="29"/>
      <c r="C105" s="29"/>
      <c r="D105" s="29"/>
      <c r="E105" s="29"/>
      <c r="F105" s="29"/>
      <c r="G105" s="30"/>
      <c r="H105" s="30"/>
      <c r="I105" s="300"/>
      <c r="J105" s="300"/>
      <c r="K105" s="300"/>
      <c r="L105" s="300"/>
      <c r="M105" s="300"/>
      <c r="N105" s="300"/>
      <c r="O105" s="300"/>
      <c r="P105" s="300"/>
      <c r="Q105" s="300"/>
      <c r="R105" s="300"/>
      <c r="S105" s="300"/>
      <c r="T105" s="300"/>
      <c r="U105" s="300"/>
    </row>
    <row r="106" spans="2:21" x14ac:dyDescent="0.25">
      <c r="B106" s="5"/>
      <c r="C106" s="5"/>
      <c r="D106" s="5"/>
      <c r="E106" s="5"/>
      <c r="F106" s="5"/>
      <c r="G106" s="7"/>
      <c r="H106" s="7"/>
    </row>
    <row r="107" spans="2:21" x14ac:dyDescent="0.25">
      <c r="B107" s="5"/>
      <c r="C107" s="5"/>
      <c r="D107" s="5"/>
      <c r="E107" s="5"/>
      <c r="F107" s="5"/>
      <c r="G107" s="7"/>
      <c r="H107" s="7"/>
    </row>
    <row r="108" spans="2:21" x14ac:dyDescent="0.25">
      <c r="B108" s="5"/>
      <c r="C108" s="5"/>
      <c r="D108" s="5"/>
      <c r="E108" s="5"/>
      <c r="F108" s="5"/>
      <c r="G108" s="7"/>
      <c r="H108" s="7"/>
    </row>
    <row r="109" spans="2:21" x14ac:dyDescent="0.25">
      <c r="B109" s="5"/>
      <c r="C109" s="5"/>
      <c r="D109" s="5"/>
      <c r="E109" s="5"/>
      <c r="F109" s="5"/>
      <c r="G109" s="7"/>
      <c r="H109" s="7"/>
    </row>
    <row r="110" spans="2:21" x14ac:dyDescent="0.25">
      <c r="B110" s="5"/>
      <c r="C110" s="5"/>
      <c r="D110" s="5"/>
      <c r="E110" s="5"/>
      <c r="F110" s="5"/>
      <c r="G110" s="7"/>
      <c r="H110" s="7"/>
    </row>
    <row r="111" spans="2:21" x14ac:dyDescent="0.25">
      <c r="B111" s="5"/>
      <c r="C111" s="5"/>
      <c r="D111" s="5"/>
      <c r="E111" s="5"/>
      <c r="F111" s="5"/>
      <c r="G111" s="7"/>
      <c r="H111" s="7"/>
    </row>
    <row r="112" spans="2:21" x14ac:dyDescent="0.25">
      <c r="B112" s="5"/>
      <c r="C112" s="5"/>
      <c r="D112" s="5"/>
      <c r="E112" s="5"/>
      <c r="F112" s="5"/>
      <c r="G112" s="7"/>
      <c r="H112" s="7"/>
    </row>
    <row r="113" spans="2:8" x14ac:dyDescent="0.25">
      <c r="B113" s="5"/>
      <c r="C113" s="5"/>
      <c r="D113" s="5"/>
      <c r="E113" s="5"/>
      <c r="F113" s="5"/>
      <c r="G113" s="7"/>
      <c r="H113" s="7"/>
    </row>
    <row r="114" spans="2:8" x14ac:dyDescent="0.25">
      <c r="B114" s="5"/>
      <c r="C114" s="5"/>
      <c r="D114" s="5"/>
      <c r="E114" s="5"/>
      <c r="F114" s="5"/>
      <c r="G114" s="7"/>
      <c r="H114" s="7"/>
    </row>
    <row r="115" spans="2:8" x14ac:dyDescent="0.25">
      <c r="B115" s="5"/>
      <c r="C115" s="5"/>
      <c r="D115" s="5"/>
      <c r="E115" s="5"/>
      <c r="F115" s="5"/>
      <c r="G115" s="7"/>
      <c r="H115" s="7"/>
    </row>
    <row r="116" spans="2:8" x14ac:dyDescent="0.25">
      <c r="B116" s="5"/>
      <c r="C116" s="5"/>
      <c r="D116" s="5"/>
      <c r="E116" s="5"/>
      <c r="F116" s="5"/>
      <c r="G116" s="7"/>
      <c r="H116" s="7"/>
    </row>
    <row r="117" spans="2:8" x14ac:dyDescent="0.25">
      <c r="B117" s="5"/>
      <c r="C117" s="5"/>
      <c r="D117" s="5"/>
      <c r="E117" s="5"/>
      <c r="F117" s="5"/>
      <c r="G117" s="7"/>
      <c r="H117" s="7"/>
    </row>
    <row r="118" spans="2:8" x14ac:dyDescent="0.25">
      <c r="B118" s="5"/>
      <c r="C118" s="5"/>
      <c r="D118" s="5"/>
      <c r="E118" s="5"/>
      <c r="F118" s="5"/>
      <c r="G118" s="7"/>
      <c r="H118" s="7"/>
    </row>
    <row r="119" spans="2:8" x14ac:dyDescent="0.25">
      <c r="B119" s="5"/>
      <c r="C119" s="5"/>
      <c r="D119" s="5"/>
      <c r="E119" s="5"/>
      <c r="F119" s="5"/>
      <c r="G119" s="7"/>
      <c r="H119" s="7"/>
    </row>
    <row r="120" spans="2:8" x14ac:dyDescent="0.25">
      <c r="B120" s="5"/>
      <c r="C120" s="5"/>
      <c r="D120" s="5"/>
      <c r="E120" s="5"/>
      <c r="F120" s="5"/>
      <c r="G120" s="7"/>
      <c r="H120" s="7"/>
    </row>
    <row r="121" spans="2:8" x14ac:dyDescent="0.25">
      <c r="B121" s="5"/>
      <c r="C121" s="5"/>
      <c r="D121" s="5"/>
      <c r="E121" s="5"/>
      <c r="F121" s="5"/>
      <c r="G121" s="7"/>
      <c r="H121" s="7"/>
    </row>
    <row r="122" spans="2:8" x14ac:dyDescent="0.25">
      <c r="B122" s="5"/>
      <c r="C122" s="5"/>
      <c r="D122" s="5"/>
      <c r="E122" s="5"/>
      <c r="F122" s="5"/>
      <c r="G122" s="7"/>
      <c r="H122" s="7"/>
    </row>
    <row r="123" spans="2:8" x14ac:dyDescent="0.25">
      <c r="B123" s="5"/>
      <c r="C123" s="5"/>
      <c r="D123" s="5"/>
      <c r="E123" s="5"/>
      <c r="F123" s="5"/>
      <c r="G123" s="7"/>
      <c r="H123" s="7"/>
    </row>
    <row r="124" spans="2:8" x14ac:dyDescent="0.25">
      <c r="B124" s="5"/>
      <c r="C124" s="5"/>
      <c r="D124" s="5"/>
      <c r="E124" s="5"/>
      <c r="F124" s="5"/>
      <c r="G124" s="7"/>
      <c r="H124" s="7"/>
    </row>
    <row r="125" spans="2:8" x14ac:dyDescent="0.25">
      <c r="B125" s="5"/>
      <c r="C125" s="5"/>
      <c r="D125" s="5"/>
      <c r="E125" s="5"/>
      <c r="F125" s="5"/>
      <c r="G125" s="7"/>
      <c r="H125" s="7"/>
    </row>
    <row r="126" spans="2:8" x14ac:dyDescent="0.25">
      <c r="B126" s="5"/>
      <c r="C126" s="5"/>
      <c r="D126" s="5"/>
      <c r="E126" s="5"/>
      <c r="F126" s="5"/>
    </row>
  </sheetData>
  <mergeCells count="1">
    <mergeCell ref="E3:F3"/>
  </mergeCells>
  <phoneticPr fontId="27" type="noConversion"/>
  <pageMargins left="0.19685039370078741" right="0.27559055118110237" top="0.43307086614173229" bottom="0.35433070866141736" header="0.31496062992125984" footer="0.31496062992125984"/>
  <pageSetup paperSize="9" scale="65" firstPageNumber="4" orientation="portrait" useFirstPageNumber="1" r:id="rId1"/>
  <headerFooter>
    <oddFooter>&amp;C&amp;"-,Bold"&amp;12PAGE &amp;P OF BOQ</oddFooter>
  </headerFooter>
  <rowBreaks count="1" manualBreakCount="1">
    <brk id="45" min="1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DE98E-7B83-4504-9A9F-11C2BCEA8E17}">
  <sheetPr>
    <tabColor theme="4" tint="0.39997558519241921"/>
  </sheetPr>
  <dimension ref="B1:U126"/>
  <sheetViews>
    <sheetView view="pageBreakPreview" topLeftCell="A2" zoomScaleNormal="100" zoomScaleSheetLayoutView="100" zoomScalePageLayoutView="115" workbookViewId="0">
      <selection activeCell="D4" sqref="D4"/>
    </sheetView>
  </sheetViews>
  <sheetFormatPr defaultColWidth="9.109375" defaultRowHeight="13.8" x14ac:dyDescent="0.25"/>
  <cols>
    <col min="1" max="1" width="1.109375" style="12" customWidth="1"/>
    <col min="2" max="2" width="9.6640625" style="12" customWidth="1"/>
    <col min="3" max="3" width="11" style="12" customWidth="1"/>
    <col min="4" max="4" width="46.5546875" style="12" customWidth="1"/>
    <col min="5" max="5" width="8.88671875" style="12" customWidth="1"/>
    <col min="6" max="6" width="9.109375" style="12" bestFit="1" customWidth="1"/>
    <col min="7" max="7" width="17" style="12" customWidth="1"/>
    <col min="8" max="8" width="21.109375" style="12" customWidth="1"/>
    <col min="9" max="21" width="9.109375" style="72"/>
    <col min="22" max="16384" width="9.109375" style="12"/>
  </cols>
  <sheetData>
    <row r="1" spans="2:21" ht="17.399999999999999" x14ac:dyDescent="0.3">
      <c r="B1" s="2"/>
      <c r="C1" s="2"/>
      <c r="D1" s="8"/>
      <c r="E1" s="1"/>
      <c r="F1" s="1"/>
      <c r="G1" s="7"/>
    </row>
    <row r="2" spans="2:21" ht="18" customHeight="1" x14ac:dyDescent="0.3">
      <c r="B2" s="2" t="str">
        <f>SUMMARY!$B$2</f>
        <v>SCHEDULED MAINTENANCE TO REFRIGERATION EQUIPMENT AND HEAT PUMPS  AT CLUSTER 3</v>
      </c>
      <c r="D2" s="2"/>
      <c r="E2" s="3"/>
      <c r="F2" s="3"/>
      <c r="G2" s="7"/>
    </row>
    <row r="3" spans="2:21" ht="15" customHeight="1" x14ac:dyDescent="0.3">
      <c r="B3" s="2" t="s">
        <v>9</v>
      </c>
      <c r="D3" s="2" t="str">
        <f>'SCHED 2A-1_BCM_ADM'!D3</f>
        <v>SCMU3-2526-0268-HO</v>
      </c>
      <c r="E3" s="344" t="s">
        <v>10</v>
      </c>
      <c r="F3" s="345"/>
      <c r="G3" s="247" t="s">
        <v>672</v>
      </c>
    </row>
    <row r="4" spans="2:21" ht="15" customHeight="1" x14ac:dyDescent="0.25">
      <c r="B4" s="2" t="s">
        <v>8</v>
      </c>
      <c r="D4" s="2" t="str">
        <f>'SCHED 2A-1_BCM_ADM'!D4</f>
        <v>REFRIGERATION EQUIPMENT AND HEAT PUMPS</v>
      </c>
      <c r="E4" s="2"/>
      <c r="F4" s="2"/>
      <c r="G4" s="7"/>
    </row>
    <row r="5" spans="2:21" s="4" customFormat="1" ht="15" customHeight="1" x14ac:dyDescent="0.25">
      <c r="B5" s="4" t="s">
        <v>715</v>
      </c>
      <c r="D5" s="4" t="s">
        <v>835</v>
      </c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</row>
    <row r="6" spans="2:21" ht="6" customHeight="1" thickBot="1" x14ac:dyDescent="0.3">
      <c r="B6" s="5"/>
      <c r="C6" s="5"/>
      <c r="D6" s="5"/>
      <c r="E6" s="5"/>
      <c r="F6" s="5"/>
      <c r="G6" s="7"/>
    </row>
    <row r="7" spans="2:21" s="265" customFormat="1" ht="39" customHeight="1" thickBot="1" x14ac:dyDescent="0.35">
      <c r="B7" s="11" t="s">
        <v>11</v>
      </c>
      <c r="C7" s="11" t="s">
        <v>6</v>
      </c>
      <c r="D7" s="11" t="s">
        <v>0</v>
      </c>
      <c r="E7" s="11" t="s">
        <v>1</v>
      </c>
      <c r="F7" s="11" t="s">
        <v>4</v>
      </c>
      <c r="G7" s="11" t="s">
        <v>2</v>
      </c>
      <c r="H7" s="11" t="s">
        <v>5</v>
      </c>
      <c r="I7" s="300"/>
      <c r="J7" s="300"/>
      <c r="K7" s="300"/>
      <c r="L7" s="300"/>
      <c r="M7" s="300"/>
      <c r="N7" s="300"/>
      <c r="O7" s="300"/>
      <c r="P7" s="300"/>
      <c r="Q7" s="300"/>
      <c r="R7" s="300"/>
      <c r="S7" s="300"/>
      <c r="T7" s="300"/>
      <c r="U7" s="300"/>
    </row>
    <row r="8" spans="2:21" s="265" customFormat="1" ht="82.8" customHeight="1" x14ac:dyDescent="0.3">
      <c r="B8" s="25">
        <v>1</v>
      </c>
      <c r="C8" s="25" t="s">
        <v>13</v>
      </c>
      <c r="D8" s="26" t="s">
        <v>684</v>
      </c>
      <c r="E8" s="25"/>
      <c r="F8" s="25"/>
      <c r="G8" s="27"/>
      <c r="H8" s="27"/>
      <c r="I8" s="300"/>
      <c r="J8" s="300"/>
      <c r="K8" s="300"/>
      <c r="L8" s="300"/>
      <c r="M8" s="300"/>
      <c r="N8" s="300"/>
      <c r="O8" s="300"/>
      <c r="P8" s="300"/>
      <c r="Q8" s="300"/>
      <c r="R8" s="300"/>
      <c r="S8" s="300"/>
      <c r="T8" s="300"/>
      <c r="U8" s="300"/>
    </row>
    <row r="9" spans="2:21" s="265" customFormat="1" ht="20.25" customHeight="1" x14ac:dyDescent="0.25">
      <c r="B9" s="17"/>
      <c r="C9" s="17"/>
      <c r="D9" s="326" t="s">
        <v>738</v>
      </c>
      <c r="E9" s="17"/>
      <c r="F9" s="17"/>
      <c r="G9" s="54"/>
      <c r="H9" s="21"/>
      <c r="I9" s="300"/>
      <c r="J9" s="300"/>
      <c r="K9" s="300"/>
      <c r="L9" s="300"/>
      <c r="M9" s="300"/>
      <c r="N9" s="300"/>
      <c r="O9" s="300"/>
      <c r="P9" s="300"/>
      <c r="Q9" s="300"/>
      <c r="R9" s="300"/>
      <c r="S9" s="300"/>
      <c r="T9" s="300"/>
      <c r="U9" s="300"/>
    </row>
    <row r="10" spans="2:21" s="265" customFormat="1" ht="20.25" customHeight="1" x14ac:dyDescent="0.25">
      <c r="B10" s="17" t="s">
        <v>15</v>
      </c>
      <c r="C10" s="17"/>
      <c r="D10" s="281" t="s">
        <v>724</v>
      </c>
      <c r="E10" s="17" t="s">
        <v>41</v>
      </c>
      <c r="F10" s="17">
        <v>1</v>
      </c>
      <c r="G10" s="54"/>
      <c r="H10" s="21"/>
      <c r="I10" s="300"/>
      <c r="J10" s="300"/>
      <c r="K10" s="300"/>
      <c r="L10" s="300"/>
      <c r="M10" s="300"/>
      <c r="N10" s="300"/>
      <c r="O10" s="300"/>
      <c r="P10" s="300"/>
      <c r="Q10" s="300"/>
      <c r="R10" s="300"/>
      <c r="S10" s="300"/>
      <c r="T10" s="300"/>
      <c r="U10" s="300"/>
    </row>
    <row r="11" spans="2:21" s="265" customFormat="1" ht="20.25" customHeight="1" x14ac:dyDescent="0.25">
      <c r="B11" s="17" t="s">
        <v>16</v>
      </c>
      <c r="C11" s="17"/>
      <c r="D11" s="281" t="s">
        <v>678</v>
      </c>
      <c r="E11" s="17" t="s">
        <v>41</v>
      </c>
      <c r="F11" s="17">
        <v>1</v>
      </c>
      <c r="G11" s="54"/>
      <c r="H11" s="21"/>
      <c r="I11" s="300"/>
      <c r="J11" s="300"/>
      <c r="K11" s="300"/>
      <c r="L11" s="300"/>
      <c r="M11" s="300"/>
      <c r="N11" s="300"/>
      <c r="O11" s="300"/>
      <c r="P11" s="300"/>
      <c r="Q11" s="300"/>
      <c r="R11" s="300"/>
      <c r="S11" s="300"/>
      <c r="T11" s="300"/>
      <c r="U11" s="300"/>
    </row>
    <row r="12" spans="2:21" s="265" customFormat="1" ht="20.25" customHeight="1" x14ac:dyDescent="0.25">
      <c r="B12" s="17" t="s">
        <v>17</v>
      </c>
      <c r="C12" s="17"/>
      <c r="D12" s="281" t="s">
        <v>885</v>
      </c>
      <c r="E12" s="17" t="s">
        <v>41</v>
      </c>
      <c r="F12" s="17">
        <v>1</v>
      </c>
      <c r="G12" s="54"/>
      <c r="H12" s="21"/>
      <c r="I12" s="300"/>
      <c r="J12" s="300"/>
      <c r="K12" s="300"/>
      <c r="L12" s="300"/>
      <c r="M12" s="300"/>
      <c r="N12" s="300"/>
      <c r="O12" s="300"/>
      <c r="P12" s="300"/>
      <c r="Q12" s="300"/>
      <c r="R12" s="300"/>
      <c r="S12" s="300"/>
      <c r="T12" s="300"/>
      <c r="U12" s="300"/>
    </row>
    <row r="13" spans="2:21" s="265" customFormat="1" ht="20.25" customHeight="1" x14ac:dyDescent="0.25">
      <c r="B13" s="17" t="s">
        <v>18</v>
      </c>
      <c r="C13" s="17"/>
      <c r="D13" s="281" t="s">
        <v>886</v>
      </c>
      <c r="E13" s="17" t="s">
        <v>41</v>
      </c>
      <c r="F13" s="17">
        <v>1</v>
      </c>
      <c r="G13" s="54"/>
      <c r="H13" s="21"/>
      <c r="I13" s="300"/>
      <c r="J13" s="300"/>
      <c r="K13" s="300"/>
      <c r="L13" s="300"/>
      <c r="M13" s="300"/>
      <c r="N13" s="300"/>
      <c r="O13" s="300"/>
      <c r="P13" s="300"/>
      <c r="Q13" s="300"/>
      <c r="R13" s="300"/>
      <c r="S13" s="300"/>
      <c r="T13" s="300"/>
      <c r="U13" s="300"/>
    </row>
    <row r="14" spans="2:21" s="265" customFormat="1" ht="20.25" customHeight="1" x14ac:dyDescent="0.25">
      <c r="B14" s="17" t="s">
        <v>19</v>
      </c>
      <c r="C14" s="17"/>
      <c r="D14" s="281" t="s">
        <v>887</v>
      </c>
      <c r="E14" s="17" t="s">
        <v>41</v>
      </c>
      <c r="F14" s="17">
        <v>1</v>
      </c>
      <c r="G14" s="54"/>
      <c r="H14" s="21"/>
      <c r="I14" s="300"/>
      <c r="J14" s="300"/>
      <c r="K14" s="300"/>
      <c r="L14" s="300"/>
      <c r="M14" s="300"/>
      <c r="N14" s="300"/>
      <c r="O14" s="300"/>
      <c r="P14" s="300"/>
      <c r="Q14" s="300"/>
      <c r="R14" s="300"/>
      <c r="S14" s="300"/>
      <c r="T14" s="300"/>
      <c r="U14" s="300"/>
    </row>
    <row r="15" spans="2:21" s="265" customFormat="1" ht="20.25" customHeight="1" x14ac:dyDescent="0.25">
      <c r="B15" s="17" t="s">
        <v>31</v>
      </c>
      <c r="C15" s="17"/>
      <c r="D15" s="281" t="s">
        <v>679</v>
      </c>
      <c r="E15" s="17" t="s">
        <v>41</v>
      </c>
      <c r="F15" s="17">
        <v>1</v>
      </c>
      <c r="G15" s="54"/>
      <c r="H15" s="21"/>
      <c r="I15" s="300"/>
      <c r="J15" s="300"/>
      <c r="K15" s="300"/>
      <c r="L15" s="300"/>
      <c r="M15" s="300"/>
      <c r="N15" s="300"/>
      <c r="O15" s="300"/>
      <c r="P15" s="300"/>
      <c r="Q15" s="300"/>
      <c r="R15" s="300"/>
      <c r="S15" s="300"/>
      <c r="T15" s="300"/>
      <c r="U15" s="300"/>
    </row>
    <row r="16" spans="2:21" s="265" customFormat="1" ht="20.25" customHeight="1" x14ac:dyDescent="0.25">
      <c r="B16" s="17" t="s">
        <v>35</v>
      </c>
      <c r="C16" s="17"/>
      <c r="D16" s="281" t="s">
        <v>675</v>
      </c>
      <c r="E16" s="17" t="s">
        <v>41</v>
      </c>
      <c r="F16" s="17">
        <v>1</v>
      </c>
      <c r="G16" s="54"/>
      <c r="H16" s="21"/>
      <c r="I16" s="300"/>
      <c r="J16" s="300"/>
      <c r="K16" s="300"/>
      <c r="L16" s="300"/>
      <c r="M16" s="300"/>
      <c r="N16" s="300"/>
      <c r="O16" s="300"/>
      <c r="P16" s="300"/>
      <c r="Q16" s="300"/>
      <c r="R16" s="300"/>
      <c r="S16" s="300"/>
      <c r="T16" s="300"/>
      <c r="U16" s="300"/>
    </row>
    <row r="17" spans="2:21" s="265" customFormat="1" ht="20.25" customHeight="1" x14ac:dyDescent="0.25">
      <c r="B17" s="17" t="s">
        <v>36</v>
      </c>
      <c r="C17" s="17"/>
      <c r="D17" s="281" t="s">
        <v>888</v>
      </c>
      <c r="E17" s="17" t="s">
        <v>41</v>
      </c>
      <c r="F17" s="17">
        <v>1</v>
      </c>
      <c r="G17" s="54"/>
      <c r="H17" s="21"/>
      <c r="I17" s="300"/>
      <c r="J17" s="300"/>
      <c r="K17" s="300"/>
      <c r="L17" s="300"/>
      <c r="M17" s="300"/>
      <c r="N17" s="300"/>
      <c r="O17" s="300"/>
      <c r="P17" s="300"/>
      <c r="Q17" s="300"/>
      <c r="R17" s="300"/>
      <c r="S17" s="300"/>
      <c r="T17" s="300"/>
      <c r="U17" s="300"/>
    </row>
    <row r="18" spans="2:21" s="265" customFormat="1" ht="20.25" customHeight="1" x14ac:dyDescent="0.25">
      <c r="B18" s="17" t="s">
        <v>37</v>
      </c>
      <c r="C18" s="17"/>
      <c r="D18" s="281" t="s">
        <v>889</v>
      </c>
      <c r="E18" s="17" t="s">
        <v>41</v>
      </c>
      <c r="F18" s="17">
        <v>1</v>
      </c>
      <c r="G18" s="54"/>
      <c r="H18" s="21"/>
      <c r="I18" s="300"/>
      <c r="J18" s="300"/>
      <c r="K18" s="300"/>
      <c r="L18" s="300"/>
      <c r="M18" s="300"/>
      <c r="N18" s="300"/>
      <c r="O18" s="300"/>
      <c r="P18" s="300"/>
      <c r="Q18" s="300"/>
      <c r="R18" s="300"/>
      <c r="S18" s="300"/>
      <c r="T18" s="300"/>
      <c r="U18" s="300"/>
    </row>
    <row r="19" spans="2:21" s="265" customFormat="1" ht="20.25" customHeight="1" x14ac:dyDescent="0.25">
      <c r="B19" s="17" t="s">
        <v>38</v>
      </c>
      <c r="C19" s="17"/>
      <c r="D19" s="281" t="s">
        <v>890</v>
      </c>
      <c r="E19" s="17" t="s">
        <v>41</v>
      </c>
      <c r="F19" s="17">
        <v>1</v>
      </c>
      <c r="G19" s="54"/>
      <c r="H19" s="21"/>
      <c r="I19" s="300"/>
      <c r="J19" s="300"/>
      <c r="K19" s="300"/>
      <c r="L19" s="300"/>
      <c r="M19" s="300"/>
      <c r="N19" s="300"/>
      <c r="O19" s="300"/>
      <c r="P19" s="300"/>
      <c r="Q19" s="300"/>
      <c r="R19" s="300"/>
      <c r="S19" s="300"/>
      <c r="T19" s="300"/>
      <c r="U19" s="300"/>
    </row>
    <row r="20" spans="2:21" s="265" customFormat="1" ht="20.25" customHeight="1" x14ac:dyDescent="0.25">
      <c r="B20" s="17" t="s">
        <v>730</v>
      </c>
      <c r="C20" s="17"/>
      <c r="D20" s="281" t="s">
        <v>973</v>
      </c>
      <c r="E20" s="17" t="s">
        <v>41</v>
      </c>
      <c r="F20" s="17">
        <v>1</v>
      </c>
      <c r="G20" s="54"/>
      <c r="H20" s="21"/>
      <c r="I20" s="300"/>
      <c r="J20" s="300"/>
      <c r="K20" s="300"/>
      <c r="L20" s="300"/>
      <c r="M20" s="300"/>
      <c r="N20" s="300"/>
      <c r="O20" s="300"/>
      <c r="P20" s="300"/>
      <c r="Q20" s="300"/>
      <c r="R20" s="300"/>
      <c r="S20" s="300"/>
      <c r="T20" s="300"/>
      <c r="U20" s="300"/>
    </row>
    <row r="21" spans="2:21" s="265" customFormat="1" ht="20.25" customHeight="1" x14ac:dyDescent="0.25">
      <c r="B21" s="17" t="s">
        <v>731</v>
      </c>
      <c r="C21" s="17"/>
      <c r="D21" s="281" t="s">
        <v>974</v>
      </c>
      <c r="E21" s="17" t="s">
        <v>41</v>
      </c>
      <c r="F21" s="17">
        <v>1</v>
      </c>
      <c r="G21" s="54"/>
      <c r="H21" s="21"/>
      <c r="I21" s="300"/>
      <c r="J21" s="300"/>
      <c r="K21" s="300"/>
      <c r="L21" s="300"/>
      <c r="M21" s="300"/>
      <c r="N21" s="300"/>
      <c r="O21" s="300"/>
      <c r="P21" s="300"/>
      <c r="Q21" s="300"/>
      <c r="R21" s="300"/>
      <c r="S21" s="300"/>
      <c r="T21" s="300"/>
      <c r="U21" s="300"/>
    </row>
    <row r="22" spans="2:21" s="265" customFormat="1" ht="20.25" customHeight="1" x14ac:dyDescent="0.25">
      <c r="B22" s="17" t="s">
        <v>732</v>
      </c>
      <c r="C22" s="17"/>
      <c r="D22" s="281" t="s">
        <v>975</v>
      </c>
      <c r="E22" s="17" t="s">
        <v>41</v>
      </c>
      <c r="F22" s="17">
        <v>1</v>
      </c>
      <c r="G22" s="54"/>
      <c r="H22" s="21"/>
      <c r="I22" s="300"/>
      <c r="J22" s="300"/>
      <c r="K22" s="300"/>
      <c r="L22" s="300"/>
      <c r="M22" s="300"/>
      <c r="N22" s="300"/>
      <c r="O22" s="300"/>
      <c r="P22" s="300"/>
      <c r="Q22" s="300"/>
      <c r="R22" s="300"/>
      <c r="S22" s="300"/>
      <c r="T22" s="300"/>
      <c r="U22" s="300"/>
    </row>
    <row r="23" spans="2:21" s="265" customFormat="1" ht="20.25" customHeight="1" x14ac:dyDescent="0.25">
      <c r="B23" s="17"/>
      <c r="C23" s="17"/>
      <c r="D23" s="326" t="s">
        <v>739</v>
      </c>
      <c r="E23" s="17"/>
      <c r="F23" s="17"/>
      <c r="G23" s="54"/>
      <c r="H23" s="21"/>
      <c r="I23" s="300"/>
      <c r="J23" s="300"/>
      <c r="K23" s="300"/>
      <c r="L23" s="300"/>
      <c r="M23" s="300"/>
      <c r="N23" s="300"/>
      <c r="O23" s="300"/>
      <c r="P23" s="300"/>
      <c r="Q23" s="300"/>
      <c r="R23" s="300"/>
      <c r="S23" s="300"/>
      <c r="T23" s="300"/>
      <c r="U23" s="300"/>
    </row>
    <row r="24" spans="2:21" s="265" customFormat="1" ht="20.25" customHeight="1" x14ac:dyDescent="0.25">
      <c r="B24" s="17" t="s">
        <v>733</v>
      </c>
      <c r="C24" s="17"/>
      <c r="D24" s="281" t="s">
        <v>728</v>
      </c>
      <c r="E24" s="17" t="s">
        <v>41</v>
      </c>
      <c r="F24" s="17">
        <v>1</v>
      </c>
      <c r="G24" s="54"/>
      <c r="H24" s="21"/>
      <c r="I24" s="300"/>
      <c r="J24" s="300"/>
      <c r="K24" s="300"/>
      <c r="L24" s="300"/>
      <c r="M24" s="300"/>
      <c r="N24" s="300"/>
      <c r="O24" s="300"/>
      <c r="P24" s="300"/>
      <c r="Q24" s="300"/>
      <c r="R24" s="300"/>
      <c r="S24" s="300"/>
      <c r="T24" s="300"/>
      <c r="U24" s="300"/>
    </row>
    <row r="25" spans="2:21" s="265" customFormat="1" ht="20.25" customHeight="1" x14ac:dyDescent="0.25">
      <c r="B25" s="17" t="s">
        <v>734</v>
      </c>
      <c r="C25" s="17"/>
      <c r="D25" s="281" t="s">
        <v>729</v>
      </c>
      <c r="E25" s="17" t="s">
        <v>41</v>
      </c>
      <c r="F25" s="17">
        <v>1</v>
      </c>
      <c r="G25" s="54"/>
      <c r="H25" s="21"/>
      <c r="I25" s="300"/>
      <c r="J25" s="300"/>
      <c r="K25" s="300"/>
      <c r="L25" s="300"/>
      <c r="M25" s="300"/>
      <c r="N25" s="300"/>
      <c r="O25" s="300"/>
      <c r="P25" s="300"/>
      <c r="Q25" s="300"/>
      <c r="R25" s="300"/>
      <c r="S25" s="300"/>
      <c r="T25" s="300"/>
      <c r="U25" s="300"/>
    </row>
    <row r="26" spans="2:21" s="265" customFormat="1" ht="20.25" customHeight="1" x14ac:dyDescent="0.25">
      <c r="B26" s="17" t="s">
        <v>735</v>
      </c>
      <c r="C26" s="17"/>
      <c r="D26" s="325" t="s">
        <v>673</v>
      </c>
      <c r="E26" s="17" t="s">
        <v>41</v>
      </c>
      <c r="F26" s="17">
        <v>1</v>
      </c>
      <c r="G26" s="54"/>
      <c r="H26" s="21"/>
      <c r="I26" s="300"/>
      <c r="J26" s="300"/>
      <c r="K26" s="300"/>
      <c r="L26" s="300"/>
      <c r="M26" s="300"/>
      <c r="N26" s="300"/>
      <c r="O26" s="300"/>
      <c r="P26" s="300"/>
      <c r="Q26" s="300"/>
      <c r="R26" s="300"/>
      <c r="S26" s="300"/>
      <c r="T26" s="300"/>
      <c r="U26" s="300"/>
    </row>
    <row r="27" spans="2:21" s="265" customFormat="1" ht="20.25" customHeight="1" x14ac:dyDescent="0.25">
      <c r="B27" s="17" t="s">
        <v>736</v>
      </c>
      <c r="C27" s="17"/>
      <c r="D27" s="325" t="s">
        <v>722</v>
      </c>
      <c r="E27" s="17" t="s">
        <v>41</v>
      </c>
      <c r="F27" s="17">
        <v>1</v>
      </c>
      <c r="G27" s="54"/>
      <c r="H27" s="21"/>
      <c r="I27" s="300"/>
      <c r="J27" s="300"/>
      <c r="K27" s="300"/>
      <c r="L27" s="300"/>
      <c r="M27" s="300"/>
      <c r="N27" s="300"/>
      <c r="O27" s="300"/>
      <c r="P27" s="300"/>
      <c r="Q27" s="300"/>
      <c r="R27" s="300"/>
      <c r="S27" s="300"/>
      <c r="T27" s="300"/>
      <c r="U27" s="300"/>
    </row>
    <row r="28" spans="2:21" s="265" customFormat="1" ht="20.25" customHeight="1" x14ac:dyDescent="0.25">
      <c r="B28" s="17" t="s">
        <v>769</v>
      </c>
      <c r="C28" s="17"/>
      <c r="D28" s="325" t="s">
        <v>719</v>
      </c>
      <c r="E28" s="17" t="s">
        <v>41</v>
      </c>
      <c r="F28" s="17">
        <v>1</v>
      </c>
      <c r="G28" s="54"/>
      <c r="H28" s="21"/>
      <c r="I28" s="300"/>
      <c r="J28" s="300"/>
      <c r="K28" s="300"/>
      <c r="L28" s="300"/>
      <c r="M28" s="300"/>
      <c r="N28" s="300"/>
      <c r="O28" s="300"/>
      <c r="P28" s="300"/>
      <c r="Q28" s="300"/>
      <c r="R28" s="300"/>
      <c r="S28" s="300"/>
      <c r="T28" s="300"/>
      <c r="U28" s="300"/>
    </row>
    <row r="29" spans="2:21" s="265" customFormat="1" ht="20.25" customHeight="1" x14ac:dyDescent="0.25">
      <c r="B29" s="17" t="s">
        <v>772</v>
      </c>
      <c r="C29" s="17"/>
      <c r="D29" s="325" t="s">
        <v>727</v>
      </c>
      <c r="E29" s="17" t="s">
        <v>41</v>
      </c>
      <c r="F29" s="17">
        <v>1</v>
      </c>
      <c r="G29" s="54"/>
      <c r="H29" s="21"/>
      <c r="I29" s="300"/>
      <c r="J29" s="300"/>
      <c r="K29" s="300"/>
      <c r="L29" s="300"/>
      <c r="M29" s="300"/>
      <c r="N29" s="300"/>
      <c r="O29" s="300"/>
      <c r="P29" s="300"/>
      <c r="Q29" s="300"/>
      <c r="R29" s="300"/>
      <c r="S29" s="300"/>
      <c r="T29" s="300"/>
      <c r="U29" s="300"/>
    </row>
    <row r="30" spans="2:21" s="265" customFormat="1" ht="20.25" customHeight="1" x14ac:dyDescent="0.25">
      <c r="B30" s="17" t="s">
        <v>775</v>
      </c>
      <c r="C30" s="17"/>
      <c r="D30" s="325" t="s">
        <v>725</v>
      </c>
      <c r="E30" s="17" t="s">
        <v>41</v>
      </c>
      <c r="F30" s="17">
        <v>1</v>
      </c>
      <c r="G30" s="54"/>
      <c r="H30" s="21"/>
      <c r="I30" s="300"/>
      <c r="J30" s="300"/>
      <c r="K30" s="300"/>
      <c r="L30" s="300"/>
      <c r="M30" s="300"/>
      <c r="N30" s="300"/>
      <c r="O30" s="300"/>
      <c r="P30" s="300"/>
      <c r="Q30" s="300"/>
      <c r="R30" s="300"/>
      <c r="S30" s="300"/>
      <c r="T30" s="300"/>
      <c r="U30" s="300"/>
    </row>
    <row r="31" spans="2:21" s="265" customFormat="1" ht="20.25" customHeight="1" x14ac:dyDescent="0.25">
      <c r="B31" s="17" t="s">
        <v>778</v>
      </c>
      <c r="C31" s="17"/>
      <c r="D31" s="325" t="s">
        <v>726</v>
      </c>
      <c r="E31" s="17" t="s">
        <v>41</v>
      </c>
      <c r="F31" s="17">
        <v>1</v>
      </c>
      <c r="G31" s="54"/>
      <c r="H31" s="21"/>
      <c r="I31" s="300"/>
      <c r="J31" s="300"/>
      <c r="K31" s="300"/>
      <c r="L31" s="300"/>
      <c r="M31" s="300"/>
      <c r="N31" s="300"/>
      <c r="O31" s="300"/>
      <c r="P31" s="300"/>
      <c r="Q31" s="300"/>
      <c r="R31" s="300"/>
      <c r="S31" s="300"/>
      <c r="T31" s="300"/>
      <c r="U31" s="300"/>
    </row>
    <row r="32" spans="2:21" s="265" customFormat="1" ht="20.25" customHeight="1" x14ac:dyDescent="0.25">
      <c r="B32" s="17" t="s">
        <v>781</v>
      </c>
      <c r="C32" s="17"/>
      <c r="D32" s="325" t="s">
        <v>891</v>
      </c>
      <c r="E32" s="17" t="s">
        <v>41</v>
      </c>
      <c r="F32" s="17">
        <v>1</v>
      </c>
      <c r="G32" s="54"/>
      <c r="H32" s="21"/>
      <c r="I32" s="300"/>
      <c r="J32" s="300"/>
      <c r="K32" s="300"/>
      <c r="L32" s="300"/>
      <c r="M32" s="300"/>
      <c r="N32" s="300"/>
      <c r="O32" s="300"/>
      <c r="P32" s="300"/>
      <c r="Q32" s="300"/>
      <c r="R32" s="300"/>
      <c r="S32" s="300"/>
      <c r="T32" s="300"/>
      <c r="U32" s="300"/>
    </row>
    <row r="33" spans="2:21" s="265" customFormat="1" ht="20.25" customHeight="1" x14ac:dyDescent="0.25">
      <c r="B33" s="17" t="s">
        <v>784</v>
      </c>
      <c r="C33" s="17"/>
      <c r="D33" s="325" t="s">
        <v>892</v>
      </c>
      <c r="E33" s="17" t="s">
        <v>41</v>
      </c>
      <c r="F33" s="17">
        <v>1</v>
      </c>
      <c r="G33" s="54"/>
      <c r="H33" s="21"/>
      <c r="I33" s="300"/>
      <c r="J33" s="300"/>
      <c r="K33" s="300"/>
      <c r="L33" s="300"/>
      <c r="M33" s="300"/>
      <c r="N33" s="300"/>
      <c r="O33" s="300"/>
      <c r="P33" s="300"/>
      <c r="Q33" s="300"/>
      <c r="R33" s="300"/>
      <c r="S33" s="300"/>
      <c r="T33" s="300"/>
      <c r="U33" s="300"/>
    </row>
    <row r="34" spans="2:21" s="265" customFormat="1" ht="20.25" customHeight="1" x14ac:dyDescent="0.25">
      <c r="B34" s="17" t="s">
        <v>787</v>
      </c>
      <c r="C34" s="17"/>
      <c r="D34" s="325" t="s">
        <v>893</v>
      </c>
      <c r="E34" s="17" t="s">
        <v>41</v>
      </c>
      <c r="F34" s="17">
        <v>1</v>
      </c>
      <c r="G34" s="54"/>
      <c r="H34" s="21"/>
      <c r="I34" s="300"/>
      <c r="J34" s="300"/>
      <c r="K34" s="300"/>
      <c r="L34" s="300"/>
      <c r="M34" s="300"/>
      <c r="N34" s="300"/>
      <c r="O34" s="300"/>
      <c r="P34" s="300"/>
      <c r="Q34" s="300"/>
      <c r="R34" s="300"/>
      <c r="S34" s="300"/>
      <c r="T34" s="300"/>
      <c r="U34" s="300"/>
    </row>
    <row r="35" spans="2:21" s="265" customFormat="1" ht="20.25" customHeight="1" x14ac:dyDescent="0.25">
      <c r="B35" s="17" t="s">
        <v>790</v>
      </c>
      <c r="C35" s="17"/>
      <c r="D35" s="325" t="s">
        <v>720</v>
      </c>
      <c r="E35" s="17" t="s">
        <v>41</v>
      </c>
      <c r="F35" s="17">
        <v>1</v>
      </c>
      <c r="G35" s="54"/>
      <c r="H35" s="21"/>
      <c r="I35" s="300"/>
      <c r="J35" s="300"/>
      <c r="K35" s="300"/>
      <c r="L35" s="300"/>
      <c r="M35" s="300"/>
      <c r="N35" s="300"/>
      <c r="O35" s="300"/>
      <c r="P35" s="300"/>
      <c r="Q35" s="300"/>
      <c r="R35" s="300"/>
      <c r="S35" s="300"/>
      <c r="T35" s="300"/>
      <c r="U35" s="300"/>
    </row>
    <row r="36" spans="2:21" s="265" customFormat="1" ht="20.25" customHeight="1" x14ac:dyDescent="0.25">
      <c r="B36" s="17" t="s">
        <v>793</v>
      </c>
      <c r="C36" s="17"/>
      <c r="D36" s="325" t="s">
        <v>723</v>
      </c>
      <c r="E36" s="17" t="s">
        <v>41</v>
      </c>
      <c r="F36" s="17">
        <v>1</v>
      </c>
      <c r="G36" s="54"/>
      <c r="H36" s="21"/>
      <c r="I36" s="300"/>
      <c r="J36" s="300"/>
      <c r="K36" s="300"/>
      <c r="L36" s="300"/>
      <c r="M36" s="300"/>
      <c r="N36" s="300"/>
      <c r="O36" s="300"/>
      <c r="P36" s="300"/>
      <c r="Q36" s="300"/>
      <c r="R36" s="300"/>
      <c r="S36" s="300"/>
      <c r="T36" s="300"/>
      <c r="U36" s="300"/>
    </row>
    <row r="37" spans="2:21" s="265" customFormat="1" ht="20.25" customHeight="1" x14ac:dyDescent="0.25">
      <c r="B37" s="17" t="s">
        <v>878</v>
      </c>
      <c r="C37" s="42"/>
      <c r="D37" s="325" t="s">
        <v>721</v>
      </c>
      <c r="E37" s="17" t="s">
        <v>41</v>
      </c>
      <c r="F37" s="17">
        <v>1</v>
      </c>
      <c r="G37" s="54"/>
      <c r="H37" s="21"/>
      <c r="I37" s="300"/>
      <c r="J37" s="300"/>
      <c r="K37" s="300"/>
      <c r="L37" s="300"/>
      <c r="M37" s="300"/>
      <c r="N37" s="300"/>
      <c r="O37" s="300"/>
      <c r="P37" s="300"/>
      <c r="Q37" s="300"/>
      <c r="R37" s="300"/>
      <c r="S37" s="300"/>
      <c r="T37" s="300"/>
      <c r="U37" s="300"/>
    </row>
    <row r="38" spans="2:21" s="265" customFormat="1" ht="20.25" customHeight="1" x14ac:dyDescent="0.25">
      <c r="B38" s="17" t="s">
        <v>881</v>
      </c>
      <c r="C38" s="42"/>
      <c r="D38" s="325" t="s">
        <v>894</v>
      </c>
      <c r="E38" s="17" t="s">
        <v>41</v>
      </c>
      <c r="F38" s="17">
        <v>1</v>
      </c>
      <c r="G38" s="54"/>
      <c r="H38" s="21"/>
      <c r="I38" s="300"/>
      <c r="J38" s="300"/>
      <c r="K38" s="300"/>
      <c r="L38" s="300"/>
      <c r="M38" s="300"/>
      <c r="N38" s="300"/>
      <c r="O38" s="300"/>
      <c r="P38" s="300"/>
      <c r="Q38" s="300"/>
      <c r="R38" s="300"/>
      <c r="S38" s="300"/>
      <c r="T38" s="300"/>
      <c r="U38" s="300"/>
    </row>
    <row r="39" spans="2:21" s="265" customFormat="1" ht="20.25" customHeight="1" x14ac:dyDescent="0.25">
      <c r="B39" s="17" t="s">
        <v>908</v>
      </c>
      <c r="C39" s="42"/>
      <c r="D39" s="325" t="s">
        <v>674</v>
      </c>
      <c r="E39" s="17" t="s">
        <v>41</v>
      </c>
      <c r="F39" s="17">
        <v>1</v>
      </c>
      <c r="G39" s="54"/>
      <c r="H39" s="21"/>
      <c r="I39" s="300"/>
      <c r="J39" s="300"/>
      <c r="K39" s="300"/>
      <c r="L39" s="300"/>
      <c r="M39" s="300"/>
      <c r="N39" s="300"/>
      <c r="O39" s="300"/>
      <c r="P39" s="300"/>
      <c r="Q39" s="300"/>
      <c r="R39" s="300"/>
      <c r="S39" s="300"/>
      <c r="T39" s="300"/>
      <c r="U39" s="300"/>
    </row>
    <row r="40" spans="2:21" s="265" customFormat="1" ht="20.25" customHeight="1" x14ac:dyDescent="0.25">
      <c r="B40" s="17" t="s">
        <v>911</v>
      </c>
      <c r="C40" s="42"/>
      <c r="D40" s="325" t="s">
        <v>895</v>
      </c>
      <c r="E40" s="17" t="s">
        <v>41</v>
      </c>
      <c r="F40" s="17">
        <v>1</v>
      </c>
      <c r="G40" s="54"/>
      <c r="H40" s="21"/>
      <c r="I40" s="300"/>
      <c r="J40" s="300"/>
      <c r="K40" s="300"/>
      <c r="L40" s="300"/>
      <c r="M40" s="300"/>
      <c r="N40" s="300"/>
      <c r="O40" s="300"/>
      <c r="P40" s="300"/>
      <c r="Q40" s="300"/>
      <c r="R40" s="300"/>
      <c r="S40" s="300"/>
      <c r="T40" s="300"/>
      <c r="U40" s="300"/>
    </row>
    <row r="41" spans="2:21" s="265" customFormat="1" ht="20.25" customHeight="1" x14ac:dyDescent="0.25">
      <c r="B41" s="17" t="s">
        <v>914</v>
      </c>
      <c r="C41" s="42"/>
      <c r="D41" s="325" t="s">
        <v>896</v>
      </c>
      <c r="E41" s="17" t="s">
        <v>41</v>
      </c>
      <c r="F41" s="17">
        <v>1</v>
      </c>
      <c r="G41" s="54"/>
      <c r="H41" s="21"/>
      <c r="I41" s="300"/>
      <c r="J41" s="300"/>
      <c r="K41" s="300"/>
      <c r="L41" s="300"/>
      <c r="M41" s="300"/>
      <c r="N41" s="300"/>
      <c r="O41" s="300"/>
      <c r="P41" s="300"/>
      <c r="Q41" s="300"/>
      <c r="R41" s="300"/>
      <c r="S41" s="300"/>
      <c r="T41" s="300"/>
      <c r="U41" s="300"/>
    </row>
    <row r="42" spans="2:21" s="265" customFormat="1" ht="20.25" customHeight="1" x14ac:dyDescent="0.25">
      <c r="B42" s="17" t="s">
        <v>920</v>
      </c>
      <c r="C42" s="42"/>
      <c r="D42" s="325" t="s">
        <v>978</v>
      </c>
      <c r="E42" s="17" t="s">
        <v>41</v>
      </c>
      <c r="F42" s="42">
        <v>1</v>
      </c>
      <c r="G42" s="54"/>
      <c r="H42" s="21"/>
      <c r="I42" s="300"/>
      <c r="J42" s="300"/>
      <c r="K42" s="300"/>
      <c r="L42" s="300"/>
      <c r="M42" s="300"/>
      <c r="N42" s="300"/>
      <c r="O42" s="300"/>
      <c r="P42" s="300"/>
      <c r="Q42" s="300"/>
      <c r="R42" s="300"/>
      <c r="S42" s="300"/>
      <c r="T42" s="300"/>
      <c r="U42" s="300"/>
    </row>
    <row r="43" spans="2:21" s="265" customFormat="1" ht="20.25" customHeight="1" x14ac:dyDescent="0.25">
      <c r="B43" s="17" t="s">
        <v>923</v>
      </c>
      <c r="C43" s="42"/>
      <c r="D43" s="325" t="s">
        <v>977</v>
      </c>
      <c r="E43" s="17" t="s">
        <v>41</v>
      </c>
      <c r="F43" s="42">
        <v>1</v>
      </c>
      <c r="G43" s="54"/>
      <c r="H43" s="21"/>
      <c r="I43" s="300"/>
      <c r="J43" s="300"/>
      <c r="K43" s="300"/>
      <c r="L43" s="300"/>
      <c r="M43" s="300"/>
      <c r="N43" s="300"/>
      <c r="O43" s="300"/>
      <c r="P43" s="300"/>
      <c r="Q43" s="300"/>
      <c r="R43" s="300"/>
      <c r="S43" s="300"/>
      <c r="T43" s="300"/>
      <c r="U43" s="300"/>
    </row>
    <row r="44" spans="2:21" s="265" customFormat="1" ht="20.25" customHeight="1" thickBot="1" x14ac:dyDescent="0.3">
      <c r="B44" s="17" t="s">
        <v>926</v>
      </c>
      <c r="C44" s="42"/>
      <c r="D44" s="325" t="s">
        <v>976</v>
      </c>
      <c r="E44" s="42" t="s">
        <v>41</v>
      </c>
      <c r="F44" s="42">
        <v>1</v>
      </c>
      <c r="G44" s="54"/>
      <c r="H44" s="21"/>
      <c r="I44" s="300"/>
      <c r="J44" s="300"/>
      <c r="K44" s="300"/>
      <c r="L44" s="300"/>
      <c r="M44" s="300"/>
      <c r="N44" s="300"/>
      <c r="O44" s="300"/>
      <c r="P44" s="300"/>
      <c r="Q44" s="300"/>
      <c r="R44" s="300"/>
      <c r="S44" s="300"/>
      <c r="T44" s="300"/>
      <c r="U44" s="300"/>
    </row>
    <row r="45" spans="2:21" s="265" customFormat="1" ht="22.8" customHeight="1" thickBot="1" x14ac:dyDescent="0.35">
      <c r="B45" s="22" t="s">
        <v>707</v>
      </c>
      <c r="C45" s="22"/>
      <c r="D45" s="22"/>
      <c r="E45" s="22"/>
      <c r="F45" s="22"/>
      <c r="G45" s="22"/>
      <c r="H45" s="24"/>
      <c r="I45" s="300"/>
      <c r="J45" s="300"/>
      <c r="K45" s="300"/>
      <c r="L45" s="300"/>
      <c r="M45" s="300"/>
      <c r="N45" s="300"/>
      <c r="O45" s="300"/>
      <c r="P45" s="300"/>
      <c r="Q45" s="300"/>
      <c r="R45" s="300"/>
      <c r="S45" s="300"/>
      <c r="T45" s="300"/>
      <c r="U45" s="300"/>
    </row>
    <row r="46" spans="2:21" s="265" customFormat="1" ht="22.8" customHeight="1" thickBot="1" x14ac:dyDescent="0.35">
      <c r="B46" s="22" t="s">
        <v>708</v>
      </c>
      <c r="C46" s="320"/>
      <c r="D46" s="321"/>
      <c r="E46" s="322"/>
      <c r="F46" s="322"/>
      <c r="G46" s="322"/>
      <c r="H46" s="323"/>
      <c r="I46" s="300"/>
      <c r="J46" s="300"/>
      <c r="K46" s="300"/>
      <c r="L46" s="300"/>
      <c r="M46" s="300"/>
      <c r="N46" s="300"/>
      <c r="O46" s="300"/>
      <c r="P46" s="300"/>
      <c r="Q46" s="300"/>
      <c r="R46" s="300"/>
      <c r="S46" s="300"/>
      <c r="T46" s="300"/>
      <c r="U46" s="300"/>
    </row>
    <row r="47" spans="2:21" s="265" customFormat="1" ht="20.25" customHeight="1" thickBot="1" x14ac:dyDescent="0.3">
      <c r="B47" s="42"/>
      <c r="C47" s="42"/>
      <c r="D47" s="338"/>
      <c r="E47" s="42"/>
      <c r="F47" s="42"/>
      <c r="G47" s="55"/>
      <c r="H47" s="302"/>
      <c r="I47" s="300"/>
      <c r="J47" s="300"/>
      <c r="K47" s="300"/>
      <c r="L47" s="300"/>
      <c r="M47" s="300"/>
      <c r="N47" s="300"/>
      <c r="O47" s="300"/>
      <c r="P47" s="300"/>
      <c r="Q47" s="300"/>
      <c r="R47" s="300"/>
      <c r="S47" s="300"/>
      <c r="T47" s="300"/>
      <c r="U47" s="300"/>
    </row>
    <row r="48" spans="2:21" s="265" customFormat="1" ht="52.2" customHeight="1" x14ac:dyDescent="0.3">
      <c r="B48" s="25">
        <v>2</v>
      </c>
      <c r="C48" s="25" t="s">
        <v>685</v>
      </c>
      <c r="D48" s="26" t="s">
        <v>686</v>
      </c>
      <c r="E48" s="25"/>
      <c r="F48" s="25"/>
      <c r="G48" s="27"/>
      <c r="H48" s="27"/>
      <c r="I48" s="300"/>
      <c r="J48" s="300"/>
      <c r="K48" s="300"/>
      <c r="L48" s="300"/>
      <c r="M48" s="300"/>
      <c r="N48" s="300"/>
      <c r="O48" s="300"/>
      <c r="P48" s="300"/>
      <c r="Q48" s="300"/>
      <c r="R48" s="300"/>
      <c r="S48" s="300"/>
      <c r="T48" s="300"/>
      <c r="U48" s="300"/>
    </row>
    <row r="49" spans="2:21" s="265" customFormat="1" ht="20.25" customHeight="1" x14ac:dyDescent="0.25">
      <c r="B49" s="17"/>
      <c r="C49" s="17"/>
      <c r="D49" s="326" t="s">
        <v>738</v>
      </c>
      <c r="E49" s="17"/>
      <c r="F49" s="17"/>
      <c r="G49" s="54"/>
      <c r="H49" s="21"/>
      <c r="I49" s="300"/>
      <c r="J49" s="300"/>
      <c r="K49" s="300"/>
      <c r="L49" s="300"/>
      <c r="M49" s="300"/>
      <c r="N49" s="300"/>
      <c r="O49" s="300"/>
      <c r="P49" s="300"/>
      <c r="Q49" s="300"/>
      <c r="R49" s="300"/>
      <c r="S49" s="300"/>
      <c r="T49" s="300"/>
      <c r="U49" s="300"/>
    </row>
    <row r="50" spans="2:21" s="265" customFormat="1" ht="20.25" customHeight="1" x14ac:dyDescent="0.25">
      <c r="B50" s="17" t="s">
        <v>14</v>
      </c>
      <c r="C50" s="17"/>
      <c r="D50" s="281" t="s">
        <v>724</v>
      </c>
      <c r="E50" s="17" t="s">
        <v>41</v>
      </c>
      <c r="F50" s="17">
        <v>1</v>
      </c>
      <c r="G50" s="54"/>
      <c r="H50" s="21"/>
      <c r="I50" s="300"/>
      <c r="J50" s="300"/>
      <c r="K50" s="300"/>
      <c r="L50" s="300"/>
      <c r="M50" s="300"/>
      <c r="N50" s="300"/>
      <c r="O50" s="300"/>
      <c r="P50" s="300"/>
      <c r="Q50" s="300"/>
      <c r="R50" s="300"/>
      <c r="S50" s="300"/>
      <c r="T50" s="300"/>
      <c r="U50" s="300"/>
    </row>
    <row r="51" spans="2:21" s="265" customFormat="1" ht="20.25" customHeight="1" x14ac:dyDescent="0.25">
      <c r="B51" s="17" t="s">
        <v>630</v>
      </c>
      <c r="C51" s="17"/>
      <c r="D51" s="281" t="s">
        <v>678</v>
      </c>
      <c r="E51" s="17" t="s">
        <v>41</v>
      </c>
      <c r="F51" s="17">
        <v>1</v>
      </c>
      <c r="G51" s="54"/>
      <c r="H51" s="21"/>
      <c r="I51" s="300"/>
      <c r="J51" s="300"/>
      <c r="K51" s="300"/>
      <c r="L51" s="300"/>
      <c r="M51" s="300"/>
      <c r="N51" s="300"/>
      <c r="O51" s="300"/>
      <c r="P51" s="300"/>
      <c r="Q51" s="300"/>
      <c r="R51" s="300"/>
      <c r="S51" s="300"/>
      <c r="T51" s="300"/>
      <c r="U51" s="300"/>
    </row>
    <row r="52" spans="2:21" s="265" customFormat="1" ht="20.25" customHeight="1" x14ac:dyDescent="0.25">
      <c r="B52" s="17" t="s">
        <v>631</v>
      </c>
      <c r="C52" s="17"/>
      <c r="D52" s="281" t="s">
        <v>885</v>
      </c>
      <c r="E52" s="17" t="s">
        <v>41</v>
      </c>
      <c r="F52" s="17">
        <v>1</v>
      </c>
      <c r="G52" s="54"/>
      <c r="H52" s="21"/>
      <c r="I52" s="300"/>
      <c r="J52" s="300"/>
      <c r="K52" s="300"/>
      <c r="L52" s="300"/>
      <c r="M52" s="300"/>
      <c r="N52" s="300"/>
      <c r="O52" s="300"/>
      <c r="P52" s="300"/>
      <c r="Q52" s="300"/>
      <c r="R52" s="300"/>
      <c r="S52" s="300"/>
      <c r="T52" s="300"/>
      <c r="U52" s="300"/>
    </row>
    <row r="53" spans="2:21" s="265" customFormat="1" ht="20.25" customHeight="1" x14ac:dyDescent="0.25">
      <c r="B53" s="17" t="s">
        <v>632</v>
      </c>
      <c r="C53" s="17"/>
      <c r="D53" s="281" t="s">
        <v>886</v>
      </c>
      <c r="E53" s="17" t="s">
        <v>41</v>
      </c>
      <c r="F53" s="17">
        <v>1</v>
      </c>
      <c r="G53" s="54"/>
      <c r="H53" s="21"/>
      <c r="I53" s="300"/>
      <c r="J53" s="300"/>
      <c r="K53" s="300"/>
      <c r="L53" s="300"/>
      <c r="M53" s="300"/>
      <c r="N53" s="300"/>
      <c r="O53" s="300"/>
      <c r="P53" s="300"/>
      <c r="Q53" s="300"/>
      <c r="R53" s="300"/>
      <c r="S53" s="300"/>
      <c r="T53" s="300"/>
      <c r="U53" s="300"/>
    </row>
    <row r="54" spans="2:21" s="265" customFormat="1" ht="20.25" customHeight="1" x14ac:dyDescent="0.25">
      <c r="B54" s="17" t="s">
        <v>633</v>
      </c>
      <c r="C54" s="17"/>
      <c r="D54" s="281" t="s">
        <v>887</v>
      </c>
      <c r="E54" s="17" t="s">
        <v>41</v>
      </c>
      <c r="F54" s="17">
        <v>1</v>
      </c>
      <c r="G54" s="54"/>
      <c r="H54" s="21"/>
      <c r="I54" s="300"/>
      <c r="J54" s="300"/>
      <c r="K54" s="300"/>
      <c r="L54" s="300"/>
      <c r="M54" s="300"/>
      <c r="N54" s="300"/>
      <c r="O54" s="300"/>
      <c r="P54" s="300"/>
      <c r="Q54" s="300"/>
      <c r="R54" s="300"/>
      <c r="S54" s="300"/>
      <c r="T54" s="300"/>
      <c r="U54" s="300"/>
    </row>
    <row r="55" spans="2:21" s="265" customFormat="1" ht="20.25" customHeight="1" x14ac:dyDescent="0.25">
      <c r="B55" s="17" t="s">
        <v>634</v>
      </c>
      <c r="C55" s="17"/>
      <c r="D55" s="281" t="s">
        <v>679</v>
      </c>
      <c r="E55" s="17" t="s">
        <v>41</v>
      </c>
      <c r="F55" s="17">
        <v>1</v>
      </c>
      <c r="G55" s="54"/>
      <c r="H55" s="21"/>
      <c r="I55" s="300"/>
      <c r="J55" s="300"/>
      <c r="K55" s="300"/>
      <c r="L55" s="300"/>
      <c r="M55" s="300"/>
      <c r="N55" s="300"/>
      <c r="O55" s="300"/>
      <c r="P55" s="300"/>
      <c r="Q55" s="300"/>
      <c r="R55" s="300"/>
      <c r="S55" s="300"/>
      <c r="T55" s="300"/>
      <c r="U55" s="300"/>
    </row>
    <row r="56" spans="2:21" s="265" customFormat="1" ht="20.25" customHeight="1" x14ac:dyDescent="0.25">
      <c r="B56" s="17" t="s">
        <v>635</v>
      </c>
      <c r="C56" s="17"/>
      <c r="D56" s="281" t="s">
        <v>675</v>
      </c>
      <c r="E56" s="17" t="s">
        <v>41</v>
      </c>
      <c r="F56" s="17">
        <v>1</v>
      </c>
      <c r="G56" s="54"/>
      <c r="H56" s="21"/>
      <c r="I56" s="300"/>
      <c r="J56" s="300"/>
      <c r="K56" s="300"/>
      <c r="L56" s="300"/>
      <c r="M56" s="300"/>
      <c r="N56" s="300"/>
      <c r="O56" s="300"/>
      <c r="P56" s="300"/>
      <c r="Q56" s="300"/>
      <c r="R56" s="300"/>
      <c r="S56" s="300"/>
      <c r="T56" s="300"/>
      <c r="U56" s="300"/>
    </row>
    <row r="57" spans="2:21" s="265" customFormat="1" ht="20.25" customHeight="1" x14ac:dyDescent="0.25">
      <c r="B57" s="17" t="s">
        <v>636</v>
      </c>
      <c r="C57" s="17"/>
      <c r="D57" s="281" t="s">
        <v>888</v>
      </c>
      <c r="E57" s="17" t="s">
        <v>41</v>
      </c>
      <c r="F57" s="17">
        <v>1</v>
      </c>
      <c r="G57" s="54"/>
      <c r="H57" s="21"/>
      <c r="I57" s="300"/>
      <c r="J57" s="300"/>
      <c r="K57" s="300"/>
      <c r="L57" s="300"/>
      <c r="M57" s="300"/>
      <c r="N57" s="300"/>
      <c r="O57" s="300"/>
      <c r="P57" s="300"/>
      <c r="Q57" s="300"/>
      <c r="R57" s="300"/>
      <c r="S57" s="300"/>
      <c r="T57" s="300"/>
      <c r="U57" s="300"/>
    </row>
    <row r="58" spans="2:21" s="265" customFormat="1" ht="20.25" customHeight="1" x14ac:dyDescent="0.25">
      <c r="B58" s="17" t="s">
        <v>637</v>
      </c>
      <c r="C58" s="17"/>
      <c r="D58" s="281" t="s">
        <v>889</v>
      </c>
      <c r="E58" s="17" t="s">
        <v>41</v>
      </c>
      <c r="F58" s="17">
        <v>1</v>
      </c>
      <c r="G58" s="54"/>
      <c r="H58" s="21"/>
      <c r="I58" s="300"/>
      <c r="J58" s="300"/>
      <c r="K58" s="300"/>
      <c r="L58" s="300"/>
      <c r="M58" s="300"/>
      <c r="N58" s="300"/>
      <c r="O58" s="300"/>
      <c r="P58" s="300"/>
      <c r="Q58" s="300"/>
      <c r="R58" s="300"/>
      <c r="S58" s="300"/>
      <c r="T58" s="300"/>
      <c r="U58" s="300"/>
    </row>
    <row r="59" spans="2:21" s="265" customFormat="1" ht="20.25" customHeight="1" x14ac:dyDescent="0.25">
      <c r="B59" s="17" t="s">
        <v>638</v>
      </c>
      <c r="C59" s="17"/>
      <c r="D59" s="281" t="s">
        <v>890</v>
      </c>
      <c r="E59" s="17" t="s">
        <v>41</v>
      </c>
      <c r="F59" s="17">
        <v>1</v>
      </c>
      <c r="G59" s="54"/>
      <c r="H59" s="21"/>
      <c r="I59" s="300"/>
      <c r="J59" s="300"/>
      <c r="K59" s="300"/>
      <c r="L59" s="300"/>
      <c r="M59" s="300"/>
      <c r="N59" s="300"/>
      <c r="O59" s="300"/>
      <c r="P59" s="300"/>
      <c r="Q59" s="300"/>
      <c r="R59" s="300"/>
      <c r="S59" s="300"/>
      <c r="T59" s="300"/>
      <c r="U59" s="300"/>
    </row>
    <row r="60" spans="2:21" s="265" customFormat="1" ht="20.25" customHeight="1" x14ac:dyDescent="0.25">
      <c r="B60" s="17" t="s">
        <v>740</v>
      </c>
      <c r="C60" s="17"/>
      <c r="D60" s="281" t="s">
        <v>973</v>
      </c>
      <c r="E60" s="17" t="s">
        <v>41</v>
      </c>
      <c r="F60" s="17">
        <v>1</v>
      </c>
      <c r="G60" s="54"/>
      <c r="H60" s="21"/>
      <c r="I60" s="300"/>
      <c r="J60" s="300"/>
      <c r="K60" s="300"/>
      <c r="L60" s="300"/>
      <c r="M60" s="300"/>
      <c r="N60" s="300"/>
      <c r="O60" s="300"/>
      <c r="P60" s="300"/>
      <c r="Q60" s="300"/>
      <c r="R60" s="300"/>
      <c r="S60" s="300"/>
      <c r="T60" s="300"/>
      <c r="U60" s="300"/>
    </row>
    <row r="61" spans="2:21" s="265" customFormat="1" ht="20.25" customHeight="1" x14ac:dyDescent="0.25">
      <c r="B61" s="17" t="s">
        <v>741</v>
      </c>
      <c r="C61" s="17"/>
      <c r="D61" s="281" t="s">
        <v>974</v>
      </c>
      <c r="E61" s="17" t="s">
        <v>41</v>
      </c>
      <c r="F61" s="17">
        <v>1</v>
      </c>
      <c r="G61" s="54"/>
      <c r="H61" s="21"/>
      <c r="I61" s="300"/>
      <c r="J61" s="300"/>
      <c r="K61" s="300"/>
      <c r="L61" s="300"/>
      <c r="M61" s="300"/>
      <c r="N61" s="300"/>
      <c r="O61" s="300"/>
      <c r="P61" s="300"/>
      <c r="Q61" s="300"/>
      <c r="R61" s="300"/>
      <c r="S61" s="300"/>
      <c r="T61" s="300"/>
      <c r="U61" s="300"/>
    </row>
    <row r="62" spans="2:21" s="265" customFormat="1" ht="20.25" customHeight="1" x14ac:dyDescent="0.25">
      <c r="B62" s="17" t="s">
        <v>742</v>
      </c>
      <c r="C62" s="17"/>
      <c r="D62" s="281" t="s">
        <v>975</v>
      </c>
      <c r="E62" s="17" t="s">
        <v>41</v>
      </c>
      <c r="F62" s="17">
        <v>1</v>
      </c>
      <c r="G62" s="54"/>
      <c r="H62" s="21"/>
      <c r="I62" s="300"/>
      <c r="J62" s="300"/>
      <c r="K62" s="300"/>
      <c r="L62" s="300"/>
      <c r="M62" s="300"/>
      <c r="N62" s="300"/>
      <c r="O62" s="300"/>
      <c r="P62" s="300"/>
      <c r="Q62" s="300"/>
      <c r="R62" s="300"/>
      <c r="S62" s="300"/>
      <c r="T62" s="300"/>
      <c r="U62" s="300"/>
    </row>
    <row r="63" spans="2:21" s="265" customFormat="1" ht="20.25" customHeight="1" x14ac:dyDescent="0.25">
      <c r="B63" s="17"/>
      <c r="C63" s="17"/>
      <c r="D63" s="326" t="s">
        <v>739</v>
      </c>
      <c r="E63" s="17"/>
      <c r="F63" s="17"/>
      <c r="G63" s="54"/>
      <c r="H63" s="21"/>
      <c r="I63" s="300"/>
      <c r="J63" s="300"/>
      <c r="K63" s="300"/>
      <c r="L63" s="300"/>
      <c r="M63" s="300"/>
      <c r="N63" s="300"/>
      <c r="O63" s="300"/>
      <c r="P63" s="300"/>
      <c r="Q63" s="300"/>
      <c r="R63" s="300"/>
      <c r="S63" s="300"/>
      <c r="T63" s="300"/>
      <c r="U63" s="300"/>
    </row>
    <row r="64" spans="2:21" s="265" customFormat="1" ht="20.25" customHeight="1" x14ac:dyDescent="0.25">
      <c r="B64" s="17" t="s">
        <v>743</v>
      </c>
      <c r="C64" s="42"/>
      <c r="D64" s="281" t="s">
        <v>728</v>
      </c>
      <c r="E64" s="17" t="s">
        <v>41</v>
      </c>
      <c r="F64" s="17">
        <v>1</v>
      </c>
      <c r="G64" s="54"/>
      <c r="H64" s="21"/>
      <c r="I64" s="300"/>
      <c r="J64" s="300"/>
      <c r="K64" s="300"/>
      <c r="L64" s="300"/>
      <c r="M64" s="300"/>
      <c r="N64" s="300"/>
      <c r="O64" s="300"/>
      <c r="P64" s="300"/>
      <c r="Q64" s="300"/>
      <c r="R64" s="300"/>
      <c r="S64" s="300"/>
      <c r="T64" s="300"/>
      <c r="U64" s="300"/>
    </row>
    <row r="65" spans="2:21" s="265" customFormat="1" ht="20.25" customHeight="1" x14ac:dyDescent="0.25">
      <c r="B65" s="17" t="s">
        <v>744</v>
      </c>
      <c r="C65" s="42"/>
      <c r="D65" s="281" t="s">
        <v>729</v>
      </c>
      <c r="E65" s="17" t="s">
        <v>41</v>
      </c>
      <c r="F65" s="17">
        <v>1</v>
      </c>
      <c r="G65" s="54"/>
      <c r="H65" s="21"/>
      <c r="I65" s="300"/>
      <c r="J65" s="300"/>
      <c r="K65" s="300"/>
      <c r="L65" s="300"/>
      <c r="M65" s="300"/>
      <c r="N65" s="300"/>
      <c r="O65" s="300"/>
      <c r="P65" s="300"/>
      <c r="Q65" s="300"/>
      <c r="R65" s="300"/>
      <c r="S65" s="300"/>
      <c r="T65" s="300"/>
      <c r="U65" s="300"/>
    </row>
    <row r="66" spans="2:21" s="265" customFormat="1" ht="20.25" customHeight="1" x14ac:dyDescent="0.25">
      <c r="B66" s="17" t="s">
        <v>745</v>
      </c>
      <c r="C66" s="42"/>
      <c r="D66" s="325" t="s">
        <v>673</v>
      </c>
      <c r="E66" s="17" t="s">
        <v>41</v>
      </c>
      <c r="F66" s="17">
        <v>1</v>
      </c>
      <c r="G66" s="54"/>
      <c r="H66" s="21"/>
      <c r="I66" s="300"/>
      <c r="J66" s="300"/>
      <c r="K66" s="300"/>
      <c r="L66" s="300"/>
      <c r="M66" s="300"/>
      <c r="N66" s="300"/>
      <c r="O66" s="300"/>
      <c r="P66" s="300"/>
      <c r="Q66" s="300"/>
      <c r="R66" s="300"/>
      <c r="S66" s="300"/>
      <c r="T66" s="300"/>
      <c r="U66" s="300"/>
    </row>
    <row r="67" spans="2:21" s="265" customFormat="1" ht="20.25" customHeight="1" x14ac:dyDescent="0.25">
      <c r="B67" s="17" t="s">
        <v>746</v>
      </c>
      <c r="C67" s="42"/>
      <c r="D67" s="325" t="s">
        <v>722</v>
      </c>
      <c r="E67" s="17" t="s">
        <v>41</v>
      </c>
      <c r="F67" s="17">
        <v>1</v>
      </c>
      <c r="G67" s="54"/>
      <c r="H67" s="21"/>
      <c r="I67" s="300"/>
      <c r="J67" s="300"/>
      <c r="K67" s="300"/>
      <c r="L67" s="300"/>
      <c r="M67" s="300"/>
      <c r="N67" s="300"/>
      <c r="O67" s="300"/>
      <c r="P67" s="300"/>
      <c r="Q67" s="300"/>
      <c r="R67" s="300"/>
      <c r="S67" s="300"/>
      <c r="T67" s="300"/>
      <c r="U67" s="300"/>
    </row>
    <row r="68" spans="2:21" s="265" customFormat="1" ht="20.25" customHeight="1" x14ac:dyDescent="0.25">
      <c r="B68" s="17" t="s">
        <v>897</v>
      </c>
      <c r="C68" s="42"/>
      <c r="D68" s="325" t="s">
        <v>719</v>
      </c>
      <c r="E68" s="17" t="s">
        <v>41</v>
      </c>
      <c r="F68" s="17">
        <v>1</v>
      </c>
      <c r="G68" s="54"/>
      <c r="H68" s="21"/>
      <c r="I68" s="300"/>
      <c r="J68" s="300"/>
      <c r="K68" s="300"/>
      <c r="L68" s="300"/>
      <c r="M68" s="300"/>
      <c r="N68" s="300"/>
      <c r="O68" s="300"/>
      <c r="P68" s="300"/>
      <c r="Q68" s="300"/>
      <c r="R68" s="300"/>
      <c r="S68" s="300"/>
      <c r="T68" s="300"/>
      <c r="U68" s="300"/>
    </row>
    <row r="69" spans="2:21" s="265" customFormat="1" ht="20.25" customHeight="1" x14ac:dyDescent="0.25">
      <c r="B69" s="17" t="s">
        <v>898</v>
      </c>
      <c r="C69" s="42"/>
      <c r="D69" s="325" t="s">
        <v>727</v>
      </c>
      <c r="E69" s="17" t="s">
        <v>41</v>
      </c>
      <c r="F69" s="17">
        <v>1</v>
      </c>
      <c r="G69" s="54"/>
      <c r="H69" s="21"/>
      <c r="I69" s="300"/>
      <c r="J69" s="300"/>
      <c r="K69" s="300"/>
      <c r="L69" s="300"/>
      <c r="M69" s="300"/>
      <c r="N69" s="300"/>
      <c r="O69" s="300"/>
      <c r="P69" s="300"/>
      <c r="Q69" s="300"/>
      <c r="R69" s="300"/>
      <c r="S69" s="300"/>
      <c r="T69" s="300"/>
      <c r="U69" s="300"/>
    </row>
    <row r="70" spans="2:21" s="265" customFormat="1" ht="20.25" customHeight="1" x14ac:dyDescent="0.25">
      <c r="B70" s="17" t="s">
        <v>899</v>
      </c>
      <c r="C70" s="42"/>
      <c r="D70" s="325" t="s">
        <v>725</v>
      </c>
      <c r="E70" s="17" t="s">
        <v>41</v>
      </c>
      <c r="F70" s="17">
        <v>1</v>
      </c>
      <c r="G70" s="54"/>
      <c r="H70" s="21"/>
      <c r="I70" s="300"/>
      <c r="J70" s="300"/>
      <c r="K70" s="300"/>
      <c r="L70" s="300"/>
      <c r="M70" s="300"/>
      <c r="N70" s="300"/>
      <c r="O70" s="300"/>
      <c r="P70" s="300"/>
      <c r="Q70" s="300"/>
      <c r="R70" s="300"/>
      <c r="S70" s="300"/>
      <c r="T70" s="300"/>
      <c r="U70" s="300"/>
    </row>
    <row r="71" spans="2:21" s="265" customFormat="1" ht="20.25" customHeight="1" x14ac:dyDescent="0.25">
      <c r="B71" s="17" t="s">
        <v>900</v>
      </c>
      <c r="C71" s="42"/>
      <c r="D71" s="325" t="s">
        <v>726</v>
      </c>
      <c r="E71" s="17" t="s">
        <v>41</v>
      </c>
      <c r="F71" s="17">
        <v>1</v>
      </c>
      <c r="G71" s="54"/>
      <c r="H71" s="21"/>
      <c r="I71" s="300"/>
      <c r="J71" s="300"/>
      <c r="K71" s="300"/>
      <c r="L71" s="300"/>
      <c r="M71" s="300"/>
      <c r="N71" s="300"/>
      <c r="O71" s="300"/>
      <c r="P71" s="300"/>
      <c r="Q71" s="300"/>
      <c r="R71" s="300"/>
      <c r="S71" s="300"/>
      <c r="T71" s="300"/>
      <c r="U71" s="300"/>
    </row>
    <row r="72" spans="2:21" s="265" customFormat="1" ht="20.25" customHeight="1" x14ac:dyDescent="0.25">
      <c r="B72" s="17" t="s">
        <v>901</v>
      </c>
      <c r="C72" s="42"/>
      <c r="D72" s="325" t="s">
        <v>891</v>
      </c>
      <c r="E72" s="17" t="s">
        <v>41</v>
      </c>
      <c r="F72" s="17">
        <v>1</v>
      </c>
      <c r="G72" s="54"/>
      <c r="H72" s="21"/>
      <c r="I72" s="300"/>
      <c r="J72" s="300"/>
      <c r="K72" s="300"/>
      <c r="L72" s="300"/>
      <c r="M72" s="300"/>
      <c r="N72" s="300"/>
      <c r="O72" s="300"/>
      <c r="P72" s="300"/>
      <c r="Q72" s="300"/>
      <c r="R72" s="300"/>
      <c r="S72" s="300"/>
      <c r="T72" s="300"/>
      <c r="U72" s="300"/>
    </row>
    <row r="73" spans="2:21" s="265" customFormat="1" ht="20.25" customHeight="1" x14ac:dyDescent="0.25">
      <c r="B73" s="17" t="s">
        <v>902</v>
      </c>
      <c r="C73" s="42"/>
      <c r="D73" s="325" t="s">
        <v>892</v>
      </c>
      <c r="E73" s="17" t="s">
        <v>41</v>
      </c>
      <c r="F73" s="17">
        <v>1</v>
      </c>
      <c r="G73" s="54"/>
      <c r="H73" s="21"/>
      <c r="I73" s="300"/>
      <c r="J73" s="300"/>
      <c r="K73" s="300"/>
      <c r="L73" s="300"/>
      <c r="M73" s="300"/>
      <c r="N73" s="300"/>
      <c r="O73" s="300"/>
      <c r="P73" s="300"/>
      <c r="Q73" s="300"/>
      <c r="R73" s="300"/>
      <c r="S73" s="300"/>
      <c r="T73" s="300"/>
      <c r="U73" s="300"/>
    </row>
    <row r="74" spans="2:21" s="265" customFormat="1" ht="20.25" customHeight="1" x14ac:dyDescent="0.25">
      <c r="B74" s="17" t="s">
        <v>903</v>
      </c>
      <c r="C74" s="42"/>
      <c r="D74" s="325" t="s">
        <v>893</v>
      </c>
      <c r="E74" s="17" t="s">
        <v>41</v>
      </c>
      <c r="F74" s="17">
        <v>1</v>
      </c>
      <c r="G74" s="54"/>
      <c r="H74" s="21"/>
      <c r="I74" s="300"/>
      <c r="J74" s="300"/>
      <c r="K74" s="300"/>
      <c r="L74" s="300"/>
      <c r="M74" s="300"/>
      <c r="N74" s="300"/>
      <c r="O74" s="300"/>
      <c r="P74" s="300"/>
      <c r="Q74" s="300"/>
      <c r="R74" s="300"/>
      <c r="S74" s="300"/>
      <c r="T74" s="300"/>
      <c r="U74" s="300"/>
    </row>
    <row r="75" spans="2:21" s="265" customFormat="1" ht="20.25" customHeight="1" x14ac:dyDescent="0.25">
      <c r="B75" s="17" t="s">
        <v>904</v>
      </c>
      <c r="C75" s="42"/>
      <c r="D75" s="325" t="s">
        <v>720</v>
      </c>
      <c r="E75" s="17" t="s">
        <v>41</v>
      </c>
      <c r="F75" s="17">
        <v>1</v>
      </c>
      <c r="G75" s="54"/>
      <c r="H75" s="21"/>
      <c r="I75" s="300"/>
      <c r="J75" s="300"/>
      <c r="K75" s="300"/>
      <c r="L75" s="300"/>
      <c r="M75" s="300"/>
      <c r="N75" s="300"/>
      <c r="O75" s="300"/>
      <c r="P75" s="300"/>
      <c r="Q75" s="300"/>
      <c r="R75" s="300"/>
      <c r="S75" s="300"/>
      <c r="T75" s="300"/>
      <c r="U75" s="300"/>
    </row>
    <row r="76" spans="2:21" s="265" customFormat="1" ht="20.25" customHeight="1" x14ac:dyDescent="0.25">
      <c r="B76" s="17" t="s">
        <v>905</v>
      </c>
      <c r="C76" s="42"/>
      <c r="D76" s="325" t="s">
        <v>723</v>
      </c>
      <c r="E76" s="17" t="s">
        <v>41</v>
      </c>
      <c r="F76" s="17">
        <v>1</v>
      </c>
      <c r="G76" s="54"/>
      <c r="H76" s="21"/>
      <c r="I76" s="300"/>
      <c r="J76" s="300"/>
      <c r="K76" s="300"/>
      <c r="L76" s="300"/>
      <c r="M76" s="300"/>
      <c r="N76" s="300"/>
      <c r="O76" s="300"/>
      <c r="P76" s="300"/>
      <c r="Q76" s="300"/>
      <c r="R76" s="300"/>
      <c r="S76" s="300"/>
      <c r="T76" s="300"/>
      <c r="U76" s="300"/>
    </row>
    <row r="77" spans="2:21" s="265" customFormat="1" ht="20.25" customHeight="1" x14ac:dyDescent="0.25">
      <c r="B77" s="17" t="s">
        <v>906</v>
      </c>
      <c r="C77" s="42"/>
      <c r="D77" s="325" t="s">
        <v>721</v>
      </c>
      <c r="E77" s="17" t="s">
        <v>41</v>
      </c>
      <c r="F77" s="17">
        <v>1</v>
      </c>
      <c r="G77" s="54"/>
      <c r="H77" s="21"/>
      <c r="I77" s="300"/>
      <c r="J77" s="300"/>
      <c r="K77" s="300"/>
      <c r="L77" s="300"/>
      <c r="M77" s="300"/>
      <c r="N77" s="300"/>
      <c r="O77" s="300"/>
      <c r="P77" s="300"/>
      <c r="Q77" s="300"/>
      <c r="R77" s="300"/>
      <c r="S77" s="300"/>
      <c r="T77" s="300"/>
      <c r="U77" s="300"/>
    </row>
    <row r="78" spans="2:21" s="265" customFormat="1" ht="20.25" customHeight="1" x14ac:dyDescent="0.25">
      <c r="B78" s="17" t="s">
        <v>907</v>
      </c>
      <c r="C78" s="42"/>
      <c r="D78" s="325" t="s">
        <v>894</v>
      </c>
      <c r="E78" s="17" t="s">
        <v>41</v>
      </c>
      <c r="F78" s="17">
        <v>1</v>
      </c>
      <c r="G78" s="54"/>
      <c r="H78" s="21"/>
      <c r="I78" s="300"/>
      <c r="J78" s="300"/>
      <c r="K78" s="300"/>
      <c r="L78" s="300"/>
      <c r="M78" s="300"/>
      <c r="N78" s="300"/>
      <c r="O78" s="300"/>
      <c r="P78" s="300"/>
      <c r="Q78" s="300"/>
      <c r="R78" s="300"/>
      <c r="S78" s="300"/>
      <c r="T78" s="300"/>
      <c r="U78" s="300"/>
    </row>
    <row r="79" spans="2:21" s="265" customFormat="1" ht="20.25" customHeight="1" x14ac:dyDescent="0.25">
      <c r="B79" s="17" t="s">
        <v>979</v>
      </c>
      <c r="C79" s="42"/>
      <c r="D79" s="325" t="s">
        <v>674</v>
      </c>
      <c r="E79" s="17" t="s">
        <v>41</v>
      </c>
      <c r="F79" s="17">
        <v>1</v>
      </c>
      <c r="G79" s="54"/>
      <c r="H79" s="21"/>
      <c r="I79" s="300"/>
      <c r="J79" s="300"/>
      <c r="K79" s="300"/>
      <c r="L79" s="300"/>
      <c r="M79" s="300"/>
      <c r="N79" s="300"/>
      <c r="O79" s="300"/>
      <c r="P79" s="300"/>
      <c r="Q79" s="300"/>
      <c r="R79" s="300"/>
      <c r="S79" s="300"/>
      <c r="T79" s="300"/>
      <c r="U79" s="300"/>
    </row>
    <row r="80" spans="2:21" s="265" customFormat="1" ht="20.25" customHeight="1" x14ac:dyDescent="0.25">
      <c r="B80" s="17" t="s">
        <v>980</v>
      </c>
      <c r="C80" s="42"/>
      <c r="D80" s="325" t="s">
        <v>895</v>
      </c>
      <c r="E80" s="17" t="s">
        <v>41</v>
      </c>
      <c r="F80" s="17">
        <v>1</v>
      </c>
      <c r="G80" s="54"/>
      <c r="H80" s="21"/>
      <c r="I80" s="300"/>
      <c r="J80" s="300"/>
      <c r="K80" s="300"/>
      <c r="L80" s="300"/>
      <c r="M80" s="300"/>
      <c r="N80" s="300"/>
      <c r="O80" s="300"/>
      <c r="P80" s="300"/>
      <c r="Q80" s="300"/>
      <c r="R80" s="300"/>
      <c r="S80" s="300"/>
      <c r="T80" s="300"/>
      <c r="U80" s="300"/>
    </row>
    <row r="81" spans="2:21" s="265" customFormat="1" ht="20.25" customHeight="1" x14ac:dyDescent="0.25">
      <c r="B81" s="17" t="s">
        <v>981</v>
      </c>
      <c r="C81" s="42"/>
      <c r="D81" s="325" t="s">
        <v>896</v>
      </c>
      <c r="E81" s="17" t="s">
        <v>41</v>
      </c>
      <c r="F81" s="17">
        <v>1</v>
      </c>
      <c r="G81" s="54"/>
      <c r="H81" s="21"/>
      <c r="I81" s="300"/>
      <c r="J81" s="300"/>
      <c r="K81" s="300"/>
      <c r="L81" s="300"/>
      <c r="M81" s="300"/>
      <c r="N81" s="300"/>
      <c r="O81" s="300"/>
      <c r="P81" s="300"/>
      <c r="Q81" s="300"/>
      <c r="R81" s="300"/>
      <c r="S81" s="300"/>
      <c r="T81" s="300"/>
      <c r="U81" s="300"/>
    </row>
    <row r="82" spans="2:21" s="265" customFormat="1" ht="20.25" customHeight="1" x14ac:dyDescent="0.25">
      <c r="B82" s="17" t="s">
        <v>982</v>
      </c>
      <c r="C82" s="42"/>
      <c r="D82" s="325" t="s">
        <v>978</v>
      </c>
      <c r="E82" s="17" t="s">
        <v>41</v>
      </c>
      <c r="F82" s="42">
        <v>1</v>
      </c>
      <c r="G82" s="54"/>
      <c r="H82" s="21"/>
      <c r="I82" s="300"/>
      <c r="J82" s="300"/>
      <c r="K82" s="300"/>
      <c r="L82" s="300"/>
      <c r="M82" s="300"/>
      <c r="N82" s="300"/>
      <c r="O82" s="300"/>
      <c r="P82" s="300"/>
      <c r="Q82" s="300"/>
      <c r="R82" s="300"/>
      <c r="S82" s="300"/>
      <c r="T82" s="300"/>
      <c r="U82" s="300"/>
    </row>
    <row r="83" spans="2:21" s="265" customFormat="1" ht="20.25" customHeight="1" x14ac:dyDescent="0.25">
      <c r="B83" s="17" t="s">
        <v>983</v>
      </c>
      <c r="C83" s="42"/>
      <c r="D83" s="325" t="s">
        <v>977</v>
      </c>
      <c r="E83" s="17" t="s">
        <v>41</v>
      </c>
      <c r="F83" s="42">
        <v>1</v>
      </c>
      <c r="G83" s="54"/>
      <c r="H83" s="21"/>
      <c r="I83" s="300"/>
      <c r="J83" s="300"/>
      <c r="K83" s="300"/>
      <c r="L83" s="300"/>
      <c r="M83" s="300"/>
      <c r="N83" s="300"/>
      <c r="O83" s="300"/>
      <c r="P83" s="300"/>
      <c r="Q83" s="300"/>
      <c r="R83" s="300"/>
      <c r="S83" s="300"/>
      <c r="T83" s="300"/>
      <c r="U83" s="300"/>
    </row>
    <row r="84" spans="2:21" s="265" customFormat="1" ht="20.25" customHeight="1" thickBot="1" x14ac:dyDescent="0.3">
      <c r="B84" s="17" t="s">
        <v>984</v>
      </c>
      <c r="C84" s="42"/>
      <c r="D84" s="325" t="s">
        <v>976</v>
      </c>
      <c r="E84" s="42" t="s">
        <v>41</v>
      </c>
      <c r="F84" s="42">
        <v>1</v>
      </c>
      <c r="G84" s="54"/>
      <c r="H84" s="21"/>
      <c r="I84" s="300"/>
      <c r="J84" s="300"/>
      <c r="K84" s="300"/>
      <c r="L84" s="300"/>
      <c r="M84" s="300"/>
      <c r="N84" s="300"/>
      <c r="O84" s="300"/>
      <c r="P84" s="300"/>
      <c r="Q84" s="300"/>
      <c r="R84" s="300"/>
      <c r="S84" s="300"/>
      <c r="T84" s="300"/>
      <c r="U84" s="300"/>
    </row>
    <row r="85" spans="2:21" s="265" customFormat="1" ht="20.25" customHeight="1" thickBot="1" x14ac:dyDescent="0.35">
      <c r="B85" s="22" t="s">
        <v>7</v>
      </c>
      <c r="C85" s="22"/>
      <c r="D85" s="22"/>
      <c r="E85" s="22"/>
      <c r="F85" s="22"/>
      <c r="G85" s="23"/>
      <c r="H85" s="24"/>
      <c r="I85" s="300"/>
      <c r="J85" s="300"/>
      <c r="K85" s="300"/>
      <c r="L85" s="300"/>
      <c r="M85" s="300"/>
      <c r="N85" s="300"/>
      <c r="O85" s="300"/>
      <c r="P85" s="300"/>
      <c r="Q85" s="300"/>
      <c r="R85" s="300"/>
      <c r="S85" s="300"/>
      <c r="T85" s="300"/>
      <c r="U85" s="300"/>
    </row>
    <row r="86" spans="2:21" s="265" customFormat="1" x14ac:dyDescent="0.3">
      <c r="B86" s="29"/>
      <c r="C86" s="29"/>
      <c r="D86" s="29"/>
      <c r="E86" s="29"/>
      <c r="F86" s="29"/>
      <c r="G86" s="30"/>
      <c r="H86" s="30"/>
      <c r="I86" s="300"/>
      <c r="J86" s="300"/>
      <c r="K86" s="300"/>
      <c r="L86" s="300"/>
      <c r="M86" s="300"/>
      <c r="N86" s="300"/>
      <c r="O86" s="300"/>
      <c r="P86" s="300"/>
      <c r="Q86" s="300"/>
      <c r="R86" s="300"/>
      <c r="S86" s="300"/>
      <c r="T86" s="300"/>
      <c r="U86" s="300"/>
    </row>
    <row r="87" spans="2:21" s="265" customFormat="1" x14ac:dyDescent="0.3">
      <c r="B87" s="29"/>
      <c r="C87" s="29"/>
      <c r="D87" s="29"/>
      <c r="E87" s="29"/>
      <c r="F87" s="29"/>
      <c r="G87" s="30"/>
      <c r="H87" s="30"/>
      <c r="I87" s="300"/>
      <c r="J87" s="300"/>
      <c r="K87" s="300"/>
      <c r="L87" s="300"/>
      <c r="M87" s="300"/>
      <c r="N87" s="300"/>
      <c r="O87" s="300"/>
      <c r="P87" s="300"/>
      <c r="Q87" s="300"/>
      <c r="R87" s="300"/>
      <c r="S87" s="300"/>
      <c r="T87" s="300"/>
      <c r="U87" s="300"/>
    </row>
    <row r="88" spans="2:21" s="265" customFormat="1" x14ac:dyDescent="0.3">
      <c r="B88" s="29"/>
      <c r="C88" s="29"/>
      <c r="D88" s="29"/>
      <c r="E88" s="29"/>
      <c r="F88" s="29"/>
      <c r="G88" s="30"/>
      <c r="H88" s="30"/>
      <c r="I88" s="300"/>
      <c r="J88" s="300"/>
      <c r="K88" s="300"/>
      <c r="L88" s="300"/>
      <c r="M88" s="300"/>
      <c r="N88" s="300"/>
      <c r="O88" s="300"/>
      <c r="P88" s="300"/>
      <c r="Q88" s="300"/>
      <c r="R88" s="300"/>
      <c r="S88" s="300"/>
      <c r="T88" s="300"/>
      <c r="U88" s="300"/>
    </row>
    <row r="89" spans="2:21" s="265" customFormat="1" x14ac:dyDescent="0.3">
      <c r="B89" s="29"/>
      <c r="C89" s="29"/>
      <c r="D89" s="29"/>
      <c r="E89" s="29"/>
      <c r="F89" s="29"/>
      <c r="G89" s="30"/>
      <c r="H89" s="30"/>
      <c r="I89" s="300"/>
      <c r="J89" s="300"/>
      <c r="K89" s="300"/>
      <c r="L89" s="300"/>
      <c r="M89" s="300"/>
      <c r="N89" s="300"/>
      <c r="O89" s="300"/>
      <c r="P89" s="300"/>
      <c r="Q89" s="300"/>
      <c r="R89" s="300"/>
      <c r="S89" s="300"/>
      <c r="T89" s="300"/>
      <c r="U89" s="300"/>
    </row>
    <row r="90" spans="2:21" s="265" customFormat="1" x14ac:dyDescent="0.3">
      <c r="B90" s="29"/>
      <c r="C90" s="29"/>
      <c r="D90" s="29"/>
      <c r="E90" s="29"/>
      <c r="F90" s="29"/>
      <c r="G90" s="30"/>
      <c r="H90" s="30"/>
      <c r="I90" s="300"/>
      <c r="J90" s="300"/>
      <c r="K90" s="300"/>
      <c r="L90" s="300"/>
      <c r="M90" s="300"/>
      <c r="N90" s="300"/>
      <c r="O90" s="300"/>
      <c r="P90" s="300"/>
      <c r="Q90" s="300"/>
      <c r="R90" s="300"/>
      <c r="S90" s="300"/>
      <c r="T90" s="300"/>
      <c r="U90" s="300"/>
    </row>
    <row r="91" spans="2:21" s="265" customFormat="1" x14ac:dyDescent="0.3">
      <c r="B91" s="29"/>
      <c r="C91" s="29"/>
      <c r="D91" s="29"/>
      <c r="E91" s="29"/>
      <c r="F91" s="29"/>
      <c r="G91" s="30"/>
      <c r="H91" s="30"/>
      <c r="I91" s="300"/>
      <c r="J91" s="300"/>
      <c r="K91" s="300"/>
      <c r="L91" s="300"/>
      <c r="M91" s="300"/>
      <c r="N91" s="300"/>
      <c r="O91" s="300"/>
      <c r="P91" s="300"/>
      <c r="Q91" s="300"/>
      <c r="R91" s="300"/>
      <c r="S91" s="300"/>
      <c r="T91" s="300"/>
      <c r="U91" s="300"/>
    </row>
    <row r="92" spans="2:21" s="265" customFormat="1" x14ac:dyDescent="0.3">
      <c r="B92" s="29"/>
      <c r="C92" s="29"/>
      <c r="D92" s="29"/>
      <c r="E92" s="29"/>
      <c r="F92" s="29"/>
      <c r="G92" s="30"/>
      <c r="H92" s="30"/>
      <c r="I92" s="300"/>
      <c r="J92" s="300"/>
      <c r="K92" s="300"/>
      <c r="L92" s="300"/>
      <c r="M92" s="300"/>
      <c r="N92" s="300"/>
      <c r="O92" s="300"/>
      <c r="P92" s="300"/>
      <c r="Q92" s="300"/>
      <c r="R92" s="300"/>
      <c r="S92" s="300"/>
      <c r="T92" s="300"/>
      <c r="U92" s="300"/>
    </row>
    <row r="93" spans="2:21" s="265" customFormat="1" x14ac:dyDescent="0.3">
      <c r="B93" s="29"/>
      <c r="C93" s="29"/>
      <c r="D93" s="29"/>
      <c r="E93" s="29"/>
      <c r="F93" s="29"/>
      <c r="G93" s="30"/>
      <c r="H93" s="30"/>
      <c r="I93" s="300"/>
      <c r="J93" s="300"/>
      <c r="K93" s="300"/>
      <c r="L93" s="300"/>
      <c r="M93" s="300"/>
      <c r="N93" s="300"/>
      <c r="O93" s="300"/>
      <c r="P93" s="300"/>
      <c r="Q93" s="300"/>
      <c r="R93" s="300"/>
      <c r="S93" s="300"/>
      <c r="T93" s="300"/>
      <c r="U93" s="300"/>
    </row>
    <row r="94" spans="2:21" s="265" customFormat="1" x14ac:dyDescent="0.3">
      <c r="B94" s="29"/>
      <c r="C94" s="29"/>
      <c r="D94" s="29"/>
      <c r="E94" s="29"/>
      <c r="F94" s="29"/>
      <c r="G94" s="30"/>
      <c r="H94" s="30"/>
      <c r="I94" s="300"/>
      <c r="J94" s="300"/>
      <c r="K94" s="300"/>
      <c r="L94" s="300"/>
      <c r="M94" s="300"/>
      <c r="N94" s="300"/>
      <c r="O94" s="300"/>
      <c r="P94" s="300"/>
      <c r="Q94" s="300"/>
      <c r="R94" s="300"/>
      <c r="S94" s="300"/>
      <c r="T94" s="300"/>
      <c r="U94" s="300"/>
    </row>
    <row r="95" spans="2:21" s="265" customFormat="1" x14ac:dyDescent="0.3">
      <c r="B95" s="29"/>
      <c r="C95" s="29"/>
      <c r="D95" s="29"/>
      <c r="E95" s="29"/>
      <c r="F95" s="29"/>
      <c r="G95" s="30"/>
      <c r="H95" s="30"/>
      <c r="I95" s="300"/>
      <c r="J95" s="300"/>
      <c r="K95" s="300"/>
      <c r="L95" s="300"/>
      <c r="M95" s="300"/>
      <c r="N95" s="300"/>
      <c r="O95" s="300"/>
      <c r="P95" s="300"/>
      <c r="Q95" s="300"/>
      <c r="R95" s="300"/>
      <c r="S95" s="300"/>
      <c r="T95" s="300"/>
      <c r="U95" s="300"/>
    </row>
    <row r="96" spans="2:21" s="265" customFormat="1" x14ac:dyDescent="0.3">
      <c r="B96" s="29"/>
      <c r="C96" s="29"/>
      <c r="D96" s="29"/>
      <c r="E96" s="29"/>
      <c r="F96" s="29"/>
      <c r="G96" s="30"/>
      <c r="H96" s="30"/>
      <c r="I96" s="300"/>
      <c r="J96" s="300"/>
      <c r="K96" s="300"/>
      <c r="L96" s="300"/>
      <c r="M96" s="300"/>
      <c r="N96" s="300"/>
      <c r="O96" s="300"/>
      <c r="P96" s="300"/>
      <c r="Q96" s="300"/>
      <c r="R96" s="300"/>
      <c r="S96" s="300"/>
      <c r="T96" s="300"/>
      <c r="U96" s="300"/>
    </row>
    <row r="97" spans="2:21" s="265" customFormat="1" x14ac:dyDescent="0.3">
      <c r="B97" s="29"/>
      <c r="C97" s="29"/>
      <c r="D97" s="29"/>
      <c r="E97" s="29"/>
      <c r="F97" s="29"/>
      <c r="G97" s="30"/>
      <c r="H97" s="30"/>
      <c r="I97" s="300"/>
      <c r="J97" s="300"/>
      <c r="K97" s="300"/>
      <c r="L97" s="300"/>
      <c r="M97" s="300"/>
      <c r="N97" s="300"/>
      <c r="O97" s="300"/>
      <c r="P97" s="300"/>
      <c r="Q97" s="300"/>
      <c r="R97" s="300"/>
      <c r="S97" s="300"/>
      <c r="T97" s="300"/>
      <c r="U97" s="300"/>
    </row>
    <row r="98" spans="2:21" s="265" customFormat="1" x14ac:dyDescent="0.3">
      <c r="B98" s="29"/>
      <c r="C98" s="29"/>
      <c r="D98" s="29"/>
      <c r="E98" s="29"/>
      <c r="F98" s="29"/>
      <c r="G98" s="30"/>
      <c r="H98" s="30"/>
      <c r="I98" s="300"/>
      <c r="J98" s="300"/>
      <c r="K98" s="300"/>
      <c r="L98" s="300"/>
      <c r="M98" s="300"/>
      <c r="N98" s="300"/>
      <c r="O98" s="300"/>
      <c r="P98" s="300"/>
      <c r="Q98" s="300"/>
      <c r="R98" s="300"/>
      <c r="S98" s="300"/>
      <c r="T98" s="300"/>
      <c r="U98" s="300"/>
    </row>
    <row r="99" spans="2:21" s="265" customFormat="1" x14ac:dyDescent="0.3">
      <c r="B99" s="29"/>
      <c r="C99" s="29"/>
      <c r="D99" s="29"/>
      <c r="E99" s="29"/>
      <c r="F99" s="29"/>
      <c r="G99" s="30"/>
      <c r="H99" s="30"/>
      <c r="I99" s="300"/>
      <c r="J99" s="300"/>
      <c r="K99" s="300"/>
      <c r="L99" s="300"/>
      <c r="M99" s="300"/>
      <c r="N99" s="300"/>
      <c r="O99" s="300"/>
      <c r="P99" s="300"/>
      <c r="Q99" s="300"/>
      <c r="R99" s="300"/>
      <c r="S99" s="300"/>
      <c r="T99" s="300"/>
      <c r="U99" s="300"/>
    </row>
    <row r="100" spans="2:21" s="265" customFormat="1" x14ac:dyDescent="0.3">
      <c r="B100" s="29"/>
      <c r="C100" s="29"/>
      <c r="D100" s="29"/>
      <c r="E100" s="29"/>
      <c r="F100" s="29"/>
      <c r="G100" s="30"/>
      <c r="H100" s="30"/>
      <c r="I100" s="300"/>
      <c r="J100" s="300"/>
      <c r="K100" s="300"/>
      <c r="L100" s="300"/>
      <c r="M100" s="300"/>
      <c r="N100" s="300"/>
      <c r="O100" s="300"/>
      <c r="P100" s="300"/>
      <c r="Q100" s="300"/>
      <c r="R100" s="300"/>
      <c r="S100" s="300"/>
      <c r="T100" s="300"/>
      <c r="U100" s="300"/>
    </row>
    <row r="101" spans="2:21" s="265" customFormat="1" x14ac:dyDescent="0.3">
      <c r="B101" s="29"/>
      <c r="C101" s="29"/>
      <c r="D101" s="29"/>
      <c r="E101" s="29"/>
      <c r="F101" s="29"/>
      <c r="G101" s="30"/>
      <c r="H101" s="30"/>
      <c r="I101" s="300"/>
      <c r="J101" s="300"/>
      <c r="K101" s="300"/>
      <c r="L101" s="300"/>
      <c r="M101" s="300"/>
      <c r="N101" s="300"/>
      <c r="O101" s="300"/>
      <c r="P101" s="300"/>
      <c r="Q101" s="300"/>
      <c r="R101" s="300"/>
      <c r="S101" s="300"/>
      <c r="T101" s="300"/>
      <c r="U101" s="300"/>
    </row>
    <row r="102" spans="2:21" s="265" customFormat="1" x14ac:dyDescent="0.3">
      <c r="B102" s="29"/>
      <c r="C102" s="29"/>
      <c r="D102" s="29"/>
      <c r="E102" s="29"/>
      <c r="F102" s="29"/>
      <c r="G102" s="30"/>
      <c r="H102" s="30"/>
      <c r="I102" s="300"/>
      <c r="J102" s="300"/>
      <c r="K102" s="300"/>
      <c r="L102" s="300"/>
      <c r="M102" s="300"/>
      <c r="N102" s="300"/>
      <c r="O102" s="300"/>
      <c r="P102" s="300"/>
      <c r="Q102" s="300"/>
      <c r="R102" s="300"/>
      <c r="S102" s="300"/>
      <c r="T102" s="300"/>
      <c r="U102" s="300"/>
    </row>
    <row r="103" spans="2:21" s="265" customFormat="1" x14ac:dyDescent="0.3">
      <c r="B103" s="29"/>
      <c r="C103" s="29"/>
      <c r="D103" s="29"/>
      <c r="E103" s="29"/>
      <c r="F103" s="29"/>
      <c r="G103" s="30"/>
      <c r="H103" s="30"/>
      <c r="I103" s="300"/>
      <c r="J103" s="300"/>
      <c r="K103" s="300"/>
      <c r="L103" s="300"/>
      <c r="M103" s="300"/>
      <c r="N103" s="300"/>
      <c r="O103" s="300"/>
      <c r="P103" s="300"/>
      <c r="Q103" s="300"/>
      <c r="R103" s="300"/>
      <c r="S103" s="300"/>
      <c r="T103" s="300"/>
      <c r="U103" s="300"/>
    </row>
    <row r="104" spans="2:21" s="265" customFormat="1" x14ac:dyDescent="0.3">
      <c r="B104" s="29"/>
      <c r="C104" s="29"/>
      <c r="D104" s="29"/>
      <c r="E104" s="29"/>
      <c r="F104" s="29"/>
      <c r="G104" s="30"/>
      <c r="H104" s="30"/>
      <c r="I104" s="300"/>
      <c r="J104" s="300"/>
      <c r="K104" s="300"/>
      <c r="L104" s="300"/>
      <c r="M104" s="300"/>
      <c r="N104" s="300"/>
      <c r="O104" s="300"/>
      <c r="P104" s="300"/>
      <c r="Q104" s="300"/>
      <c r="R104" s="300"/>
      <c r="S104" s="300"/>
      <c r="T104" s="300"/>
      <c r="U104" s="300"/>
    </row>
    <row r="105" spans="2:21" s="265" customFormat="1" x14ac:dyDescent="0.3">
      <c r="B105" s="29"/>
      <c r="C105" s="29"/>
      <c r="D105" s="29"/>
      <c r="E105" s="29"/>
      <c r="F105" s="29"/>
      <c r="G105" s="30"/>
      <c r="H105" s="30"/>
      <c r="I105" s="300"/>
      <c r="J105" s="300"/>
      <c r="K105" s="300"/>
      <c r="L105" s="300"/>
      <c r="M105" s="300"/>
      <c r="N105" s="300"/>
      <c r="O105" s="300"/>
      <c r="P105" s="300"/>
      <c r="Q105" s="300"/>
      <c r="R105" s="300"/>
      <c r="S105" s="300"/>
      <c r="T105" s="300"/>
      <c r="U105" s="300"/>
    </row>
    <row r="106" spans="2:21" x14ac:dyDescent="0.25">
      <c r="B106" s="5"/>
      <c r="C106" s="5"/>
      <c r="D106" s="5"/>
      <c r="E106" s="5"/>
      <c r="F106" s="5"/>
      <c r="G106" s="7"/>
      <c r="H106" s="7"/>
    </row>
    <row r="107" spans="2:21" x14ac:dyDescent="0.25">
      <c r="B107" s="5"/>
      <c r="C107" s="5"/>
      <c r="D107" s="5"/>
      <c r="E107" s="5"/>
      <c r="F107" s="5"/>
      <c r="G107" s="7"/>
      <c r="H107" s="7"/>
    </row>
    <row r="108" spans="2:21" x14ac:dyDescent="0.25">
      <c r="B108" s="5"/>
      <c r="C108" s="5"/>
      <c r="D108" s="5"/>
      <c r="E108" s="5"/>
      <c r="F108" s="5"/>
      <c r="G108" s="7"/>
      <c r="H108" s="7"/>
    </row>
    <row r="109" spans="2:21" x14ac:dyDescent="0.25">
      <c r="B109" s="5"/>
      <c r="C109" s="5"/>
      <c r="D109" s="5"/>
      <c r="E109" s="5"/>
      <c r="F109" s="5"/>
      <c r="G109" s="7"/>
      <c r="H109" s="7"/>
    </row>
    <row r="110" spans="2:21" x14ac:dyDescent="0.25">
      <c r="B110" s="5"/>
      <c r="C110" s="5"/>
      <c r="D110" s="5"/>
      <c r="E110" s="5"/>
      <c r="F110" s="5"/>
      <c r="G110" s="7"/>
      <c r="H110" s="7"/>
    </row>
    <row r="111" spans="2:21" x14ac:dyDescent="0.25">
      <c r="B111" s="5"/>
      <c r="C111" s="5"/>
      <c r="D111" s="5"/>
      <c r="E111" s="5"/>
      <c r="F111" s="5"/>
      <c r="G111" s="7"/>
      <c r="H111" s="7"/>
    </row>
    <row r="112" spans="2:21" x14ac:dyDescent="0.25">
      <c r="B112" s="5"/>
      <c r="C112" s="5"/>
      <c r="D112" s="5"/>
      <c r="E112" s="5"/>
      <c r="F112" s="5"/>
      <c r="G112" s="7"/>
      <c r="H112" s="7"/>
    </row>
    <row r="113" spans="2:8" x14ac:dyDescent="0.25">
      <c r="B113" s="5"/>
      <c r="C113" s="5"/>
      <c r="D113" s="5"/>
      <c r="E113" s="5"/>
      <c r="F113" s="5"/>
      <c r="G113" s="7"/>
      <c r="H113" s="7"/>
    </row>
    <row r="114" spans="2:8" x14ac:dyDescent="0.25">
      <c r="B114" s="5"/>
      <c r="C114" s="5"/>
      <c r="D114" s="5"/>
      <c r="E114" s="5"/>
      <c r="F114" s="5"/>
      <c r="G114" s="7"/>
      <c r="H114" s="7"/>
    </row>
    <row r="115" spans="2:8" x14ac:dyDescent="0.25">
      <c r="B115" s="5"/>
      <c r="C115" s="5"/>
      <c r="D115" s="5"/>
      <c r="E115" s="5"/>
      <c r="F115" s="5"/>
      <c r="G115" s="7"/>
      <c r="H115" s="7"/>
    </row>
    <row r="116" spans="2:8" x14ac:dyDescent="0.25">
      <c r="B116" s="5"/>
      <c r="C116" s="5"/>
      <c r="D116" s="5"/>
      <c r="E116" s="5"/>
      <c r="F116" s="5"/>
      <c r="G116" s="7"/>
      <c r="H116" s="7"/>
    </row>
    <row r="117" spans="2:8" x14ac:dyDescent="0.25">
      <c r="B117" s="5"/>
      <c r="C117" s="5"/>
      <c r="D117" s="5"/>
      <c r="E117" s="5"/>
      <c r="F117" s="5"/>
      <c r="G117" s="7"/>
      <c r="H117" s="7"/>
    </row>
    <row r="118" spans="2:8" x14ac:dyDescent="0.25">
      <c r="B118" s="5"/>
      <c r="C118" s="5"/>
      <c r="D118" s="5"/>
      <c r="E118" s="5"/>
      <c r="F118" s="5"/>
      <c r="G118" s="7"/>
      <c r="H118" s="7"/>
    </row>
    <row r="119" spans="2:8" x14ac:dyDescent="0.25">
      <c r="B119" s="5"/>
      <c r="C119" s="5"/>
      <c r="D119" s="5"/>
      <c r="E119" s="5"/>
      <c r="F119" s="5"/>
      <c r="G119" s="7"/>
      <c r="H119" s="7"/>
    </row>
    <row r="120" spans="2:8" x14ac:dyDescent="0.25">
      <c r="B120" s="5"/>
      <c r="C120" s="5"/>
      <c r="D120" s="5"/>
      <c r="E120" s="5"/>
      <c r="F120" s="5"/>
      <c r="G120" s="7"/>
      <c r="H120" s="7"/>
    </row>
    <row r="121" spans="2:8" x14ac:dyDescent="0.25">
      <c r="B121" s="5"/>
      <c r="C121" s="5"/>
      <c r="D121" s="5"/>
      <c r="E121" s="5"/>
      <c r="F121" s="5"/>
      <c r="G121" s="7"/>
      <c r="H121" s="7"/>
    </row>
    <row r="122" spans="2:8" x14ac:dyDescent="0.25">
      <c r="B122" s="5"/>
      <c r="C122" s="5"/>
      <c r="D122" s="5"/>
      <c r="E122" s="5"/>
      <c r="F122" s="5"/>
      <c r="G122" s="7"/>
      <c r="H122" s="7"/>
    </row>
    <row r="123" spans="2:8" x14ac:dyDescent="0.25">
      <c r="B123" s="5"/>
      <c r="C123" s="5"/>
      <c r="D123" s="5"/>
      <c r="E123" s="5"/>
      <c r="F123" s="5"/>
      <c r="G123" s="7"/>
      <c r="H123" s="7"/>
    </row>
    <row r="124" spans="2:8" x14ac:dyDescent="0.25">
      <c r="B124" s="5"/>
      <c r="C124" s="5"/>
      <c r="D124" s="5"/>
      <c r="E124" s="5"/>
      <c r="F124" s="5"/>
      <c r="G124" s="7"/>
      <c r="H124" s="7"/>
    </row>
    <row r="125" spans="2:8" x14ac:dyDescent="0.25">
      <c r="B125" s="5"/>
      <c r="C125" s="5"/>
      <c r="D125" s="5"/>
      <c r="E125" s="5"/>
      <c r="F125" s="5"/>
      <c r="G125" s="7"/>
      <c r="H125" s="7"/>
    </row>
    <row r="126" spans="2:8" x14ac:dyDescent="0.25">
      <c r="B126" s="5"/>
      <c r="C126" s="5"/>
      <c r="D126" s="5"/>
      <c r="E126" s="5"/>
      <c r="F126" s="5"/>
    </row>
  </sheetData>
  <mergeCells count="1">
    <mergeCell ref="E3:F3"/>
  </mergeCells>
  <phoneticPr fontId="27" type="noConversion"/>
  <pageMargins left="0.19685039370078741" right="0.27559055118110237" top="0.43307086614173229" bottom="0.35433070866141736" header="0.31496062992125984" footer="0.31496062992125984"/>
  <pageSetup paperSize="9" scale="65" firstPageNumber="6" orientation="portrait" useFirstPageNumber="1" r:id="rId1"/>
  <headerFooter>
    <oddFooter>&amp;C&amp;"-,Bold"&amp;12PAGE &amp;P OF BOQ</oddFooter>
  </headerFooter>
  <rowBreaks count="1" manualBreakCount="1">
    <brk id="45" min="1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E1BF9-65D6-4D80-AB34-6B50D884ABFC}">
  <sheetPr>
    <tabColor theme="4" tint="0.39997558519241921"/>
  </sheetPr>
  <dimension ref="B1:U64"/>
  <sheetViews>
    <sheetView view="pageLayout" zoomScaleNormal="100" zoomScaleSheetLayoutView="100" workbookViewId="0">
      <selection activeCell="D4" sqref="D4"/>
    </sheetView>
  </sheetViews>
  <sheetFormatPr defaultColWidth="9.109375" defaultRowHeight="13.8" x14ac:dyDescent="0.25"/>
  <cols>
    <col min="1" max="1" width="1.109375" style="12" customWidth="1"/>
    <col min="2" max="2" width="9.6640625" style="12" customWidth="1"/>
    <col min="3" max="3" width="11" style="12" customWidth="1"/>
    <col min="4" max="4" width="46.5546875" style="12" customWidth="1"/>
    <col min="5" max="5" width="8.88671875" style="12" customWidth="1"/>
    <col min="6" max="6" width="9.109375" style="12" bestFit="1" customWidth="1"/>
    <col min="7" max="7" width="17" style="12" customWidth="1"/>
    <col min="8" max="8" width="21.109375" style="12" customWidth="1"/>
    <col min="9" max="21" width="9.109375" style="72"/>
    <col min="22" max="16384" width="9.109375" style="12"/>
  </cols>
  <sheetData>
    <row r="1" spans="2:21" ht="17.399999999999999" x14ac:dyDescent="0.3">
      <c r="B1" s="2"/>
      <c r="C1" s="2"/>
      <c r="D1" s="8"/>
      <c r="E1" s="1"/>
      <c r="F1" s="1"/>
      <c r="G1" s="7"/>
    </row>
    <row r="2" spans="2:21" ht="18" customHeight="1" x14ac:dyDescent="0.3">
      <c r="B2" s="2" t="str">
        <f>SUMMARY!$B$2</f>
        <v>SCHEDULED MAINTENANCE TO REFRIGERATION EQUIPMENT AND HEAT PUMPS  AT CLUSTER 3</v>
      </c>
      <c r="D2" s="2"/>
      <c r="E2" s="3"/>
      <c r="F2" s="3"/>
      <c r="G2" s="7"/>
    </row>
    <row r="3" spans="2:21" ht="15" customHeight="1" x14ac:dyDescent="0.3">
      <c r="B3" s="2" t="s">
        <v>9</v>
      </c>
      <c r="D3" s="2" t="str">
        <f>'SCHED 2A-2_BCM_ADM'!D3</f>
        <v>SCMU3-2526-0268-HO</v>
      </c>
      <c r="E3" s="344" t="s">
        <v>10</v>
      </c>
      <c r="F3" s="345"/>
      <c r="G3" s="247" t="s">
        <v>672</v>
      </c>
    </row>
    <row r="4" spans="2:21" ht="15" customHeight="1" x14ac:dyDescent="0.25">
      <c r="B4" s="2" t="s">
        <v>8</v>
      </c>
      <c r="D4" s="2" t="str">
        <f>'SCHED 2A-2_BCM_ADM'!D4</f>
        <v>REFRIGERATION EQUIPMENT AND HEAT PUMPS</v>
      </c>
      <c r="E4" s="2"/>
      <c r="F4" s="2"/>
      <c r="G4" s="7"/>
    </row>
    <row r="5" spans="2:21" s="4" customFormat="1" ht="15" customHeight="1" x14ac:dyDescent="0.25">
      <c r="B5" s="4" t="s">
        <v>747</v>
      </c>
      <c r="D5" s="4" t="s">
        <v>846</v>
      </c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</row>
    <row r="6" spans="2:21" ht="6" customHeight="1" thickBot="1" x14ac:dyDescent="0.3">
      <c r="B6" s="5"/>
      <c r="C6" s="5"/>
      <c r="D6" s="5"/>
      <c r="E6" s="5"/>
      <c r="F6" s="5"/>
      <c r="G6" s="7"/>
    </row>
    <row r="7" spans="2:21" s="265" customFormat="1" ht="39" customHeight="1" thickBot="1" x14ac:dyDescent="0.35">
      <c r="B7" s="11" t="s">
        <v>11</v>
      </c>
      <c r="C7" s="11" t="s">
        <v>6</v>
      </c>
      <c r="D7" s="11" t="s">
        <v>0</v>
      </c>
      <c r="E7" s="11" t="s">
        <v>1</v>
      </c>
      <c r="F7" s="11" t="s">
        <v>4</v>
      </c>
      <c r="G7" s="11" t="s">
        <v>2</v>
      </c>
      <c r="H7" s="11" t="s">
        <v>5</v>
      </c>
      <c r="I7" s="300"/>
      <c r="J7" s="300"/>
      <c r="K7" s="300"/>
      <c r="L7" s="300"/>
      <c r="M7" s="300"/>
      <c r="N7" s="300"/>
      <c r="O7" s="300"/>
      <c r="P7" s="300"/>
      <c r="Q7" s="300"/>
      <c r="R7" s="300"/>
      <c r="S7" s="300"/>
      <c r="T7" s="300"/>
      <c r="U7" s="300"/>
    </row>
    <row r="8" spans="2:21" s="265" customFormat="1" ht="61.2" customHeight="1" thickBot="1" x14ac:dyDescent="0.35">
      <c r="B8" s="25">
        <v>1</v>
      </c>
      <c r="C8" s="272" t="s">
        <v>642</v>
      </c>
      <c r="D8" s="332" t="s">
        <v>643</v>
      </c>
      <c r="E8" s="333"/>
      <c r="F8" s="329"/>
      <c r="G8" s="330"/>
      <c r="H8" s="330"/>
      <c r="I8" s="300"/>
      <c r="J8" s="300"/>
      <c r="K8" s="300"/>
      <c r="L8" s="300"/>
      <c r="M8" s="300"/>
      <c r="N8" s="300"/>
      <c r="O8" s="300"/>
      <c r="P8" s="300"/>
      <c r="Q8" s="300"/>
      <c r="R8" s="300"/>
      <c r="S8" s="300"/>
      <c r="T8" s="300"/>
      <c r="U8" s="300"/>
    </row>
    <row r="9" spans="2:21" s="265" customFormat="1" ht="20.25" customHeight="1" x14ac:dyDescent="0.3">
      <c r="B9" s="17" t="s">
        <v>15</v>
      </c>
      <c r="C9" s="268"/>
      <c r="D9" s="331" t="s">
        <v>644</v>
      </c>
      <c r="E9" s="268" t="s">
        <v>645</v>
      </c>
      <c r="F9" s="268">
        <v>36</v>
      </c>
      <c r="G9" s="327">
        <v>6000</v>
      </c>
      <c r="H9" s="327">
        <f>G9*F9</f>
        <v>216000</v>
      </c>
      <c r="I9" s="300"/>
      <c r="J9" s="300"/>
      <c r="K9" s="300"/>
      <c r="L9" s="300"/>
      <c r="M9" s="300"/>
      <c r="N9" s="300"/>
      <c r="O9" s="300"/>
      <c r="P9" s="300"/>
      <c r="Q9" s="300"/>
      <c r="R9" s="300"/>
      <c r="S9" s="300"/>
      <c r="T9" s="300"/>
      <c r="U9" s="300"/>
    </row>
    <row r="10" spans="2:21" s="265" customFormat="1" ht="20.25" customHeight="1" x14ac:dyDescent="0.3">
      <c r="B10" s="17" t="s">
        <v>16</v>
      </c>
      <c r="C10" s="17"/>
      <c r="D10" s="267" t="s">
        <v>644</v>
      </c>
      <c r="E10" s="268" t="s">
        <v>645</v>
      </c>
      <c r="F10" s="17">
        <v>36</v>
      </c>
      <c r="G10" s="21">
        <v>6000</v>
      </c>
      <c r="H10" s="21">
        <f t="shared" ref="H10:H12" si="0">G10*F10</f>
        <v>216000</v>
      </c>
      <c r="I10" s="300"/>
      <c r="J10" s="300"/>
      <c r="K10" s="300"/>
      <c r="L10" s="300"/>
      <c r="M10" s="300"/>
      <c r="N10" s="300"/>
      <c r="O10" s="300"/>
      <c r="P10" s="300"/>
      <c r="Q10" s="300"/>
      <c r="R10" s="300"/>
      <c r="S10" s="300"/>
      <c r="T10" s="300"/>
      <c r="U10" s="300"/>
    </row>
    <row r="11" spans="2:21" s="265" customFormat="1" ht="20.25" customHeight="1" x14ac:dyDescent="0.3">
      <c r="B11" s="17" t="s">
        <v>17</v>
      </c>
      <c r="C11" s="17"/>
      <c r="D11" s="267" t="s">
        <v>646</v>
      </c>
      <c r="E11" s="268" t="s">
        <v>645</v>
      </c>
      <c r="F11" s="17">
        <v>36</v>
      </c>
      <c r="G11" s="21">
        <v>8000</v>
      </c>
      <c r="H11" s="21">
        <f t="shared" si="0"/>
        <v>288000</v>
      </c>
      <c r="I11" s="300"/>
      <c r="J11" s="300"/>
      <c r="K11" s="300"/>
      <c r="L11" s="300"/>
      <c r="M11" s="300"/>
      <c r="N11" s="300"/>
      <c r="O11" s="300"/>
      <c r="P11" s="300"/>
      <c r="Q11" s="300"/>
      <c r="R11" s="300"/>
      <c r="S11" s="300"/>
      <c r="T11" s="300"/>
      <c r="U11" s="300"/>
    </row>
    <row r="12" spans="2:21" s="265" customFormat="1" ht="20.25" customHeight="1" x14ac:dyDescent="0.3">
      <c r="B12" s="17" t="s">
        <v>18</v>
      </c>
      <c r="C12" s="17"/>
      <c r="D12" s="18" t="s">
        <v>646</v>
      </c>
      <c r="E12" s="17" t="s">
        <v>645</v>
      </c>
      <c r="F12" s="17">
        <v>36</v>
      </c>
      <c r="G12" s="21">
        <v>8000</v>
      </c>
      <c r="H12" s="21">
        <f t="shared" si="0"/>
        <v>288000</v>
      </c>
      <c r="I12" s="300"/>
      <c r="J12" s="300"/>
      <c r="K12" s="300"/>
      <c r="L12" s="300"/>
      <c r="M12" s="300"/>
      <c r="N12" s="300"/>
      <c r="O12" s="300"/>
      <c r="P12" s="300"/>
      <c r="Q12" s="300"/>
      <c r="R12" s="300"/>
      <c r="S12" s="300"/>
      <c r="T12" s="300"/>
      <c r="U12" s="300"/>
    </row>
    <row r="13" spans="2:21" s="265" customFormat="1" ht="41.4" customHeight="1" thickBot="1" x14ac:dyDescent="0.35">
      <c r="B13" s="17" t="s">
        <v>19</v>
      </c>
      <c r="C13" s="17"/>
      <c r="D13" s="267" t="s">
        <v>651</v>
      </c>
      <c r="E13" s="268" t="s">
        <v>3</v>
      </c>
      <c r="F13" s="283"/>
      <c r="G13" s="299"/>
      <c r="H13" s="21"/>
      <c r="I13" s="300"/>
      <c r="J13" s="300"/>
      <c r="K13" s="300"/>
      <c r="L13" s="300"/>
      <c r="M13" s="300"/>
      <c r="N13" s="300"/>
      <c r="O13" s="300"/>
      <c r="P13" s="300"/>
      <c r="Q13" s="300"/>
      <c r="R13" s="300"/>
      <c r="S13" s="300"/>
      <c r="T13" s="300"/>
      <c r="U13" s="300"/>
    </row>
    <row r="14" spans="2:21" s="265" customFormat="1" ht="66.599999999999994" customHeight="1" x14ac:dyDescent="0.3">
      <c r="B14" s="25">
        <v>2</v>
      </c>
      <c r="C14" s="63" t="s">
        <v>647</v>
      </c>
      <c r="D14" s="266" t="s">
        <v>648</v>
      </c>
      <c r="E14" s="268" t="s">
        <v>649</v>
      </c>
      <c r="F14" s="17">
        <v>1</v>
      </c>
      <c r="G14" s="21">
        <v>345000</v>
      </c>
      <c r="H14" s="21">
        <f>G14*F14</f>
        <v>345000</v>
      </c>
      <c r="I14" s="300"/>
      <c r="J14" s="300"/>
      <c r="K14" s="300"/>
      <c r="L14" s="300"/>
      <c r="M14" s="300"/>
      <c r="N14" s="300"/>
      <c r="O14" s="300"/>
      <c r="P14" s="300"/>
      <c r="Q14" s="300"/>
      <c r="R14" s="300"/>
      <c r="S14" s="300"/>
      <c r="T14" s="300"/>
      <c r="U14" s="300"/>
    </row>
    <row r="15" spans="2:21" s="265" customFormat="1" ht="26.4" x14ac:dyDescent="0.3">
      <c r="B15" s="17" t="s">
        <v>14</v>
      </c>
      <c r="C15" s="17" t="s">
        <v>650</v>
      </c>
      <c r="D15" s="267" t="s">
        <v>651</v>
      </c>
      <c r="E15" s="17" t="s">
        <v>3</v>
      </c>
      <c r="F15" s="17"/>
      <c r="G15" s="269"/>
      <c r="H15" s="21"/>
      <c r="I15" s="300"/>
      <c r="J15" s="300"/>
      <c r="K15" s="300"/>
      <c r="L15" s="300"/>
      <c r="M15" s="300"/>
      <c r="N15" s="300"/>
      <c r="O15" s="300"/>
      <c r="P15" s="300"/>
      <c r="Q15" s="300"/>
      <c r="R15" s="300"/>
      <c r="S15" s="300"/>
      <c r="T15" s="300"/>
      <c r="U15" s="300"/>
    </row>
    <row r="16" spans="2:21" s="265" customFormat="1" ht="20.25" customHeight="1" thickBot="1" x14ac:dyDescent="0.3">
      <c r="B16" s="17"/>
      <c r="C16" s="42"/>
      <c r="D16" s="281"/>
      <c r="E16" s="17"/>
      <c r="F16" s="301"/>
      <c r="G16" s="54"/>
      <c r="H16" s="21"/>
      <c r="I16" s="300"/>
      <c r="J16" s="300"/>
      <c r="K16" s="300"/>
      <c r="L16" s="300"/>
      <c r="M16" s="300"/>
      <c r="N16" s="300"/>
      <c r="O16" s="300"/>
      <c r="P16" s="300"/>
      <c r="Q16" s="300"/>
      <c r="R16" s="300"/>
      <c r="S16" s="300"/>
      <c r="T16" s="300"/>
      <c r="U16" s="300"/>
    </row>
    <row r="17" spans="2:21" s="265" customFormat="1" ht="60.6" customHeight="1" x14ac:dyDescent="0.3">
      <c r="B17" s="25">
        <v>3</v>
      </c>
      <c r="C17" s="25" t="s">
        <v>687</v>
      </c>
      <c r="D17" s="26" t="s">
        <v>810</v>
      </c>
      <c r="E17" s="307" t="s">
        <v>42</v>
      </c>
      <c r="F17" s="307">
        <v>1</v>
      </c>
      <c r="G17" s="308">
        <v>105000</v>
      </c>
      <c r="H17" s="309">
        <v>105000</v>
      </c>
      <c r="I17" s="300"/>
      <c r="J17" s="300"/>
      <c r="K17" s="300"/>
      <c r="L17" s="300"/>
      <c r="M17" s="300"/>
      <c r="N17" s="300"/>
      <c r="O17" s="300"/>
      <c r="P17" s="300"/>
      <c r="Q17" s="300"/>
      <c r="R17" s="300"/>
      <c r="S17" s="300"/>
      <c r="T17" s="300"/>
      <c r="U17" s="300"/>
    </row>
    <row r="18" spans="2:21" s="265" customFormat="1" ht="27" thickBot="1" x14ac:dyDescent="0.35">
      <c r="B18" s="42" t="s">
        <v>20</v>
      </c>
      <c r="C18" s="42" t="s">
        <v>650</v>
      </c>
      <c r="D18" s="267" t="s">
        <v>688</v>
      </c>
      <c r="E18" s="17" t="s">
        <v>3</v>
      </c>
      <c r="F18" s="17"/>
      <c r="G18" s="310"/>
      <c r="H18" s="279"/>
      <c r="I18" s="300"/>
      <c r="J18" s="300"/>
      <c r="K18" s="300"/>
      <c r="L18" s="300"/>
      <c r="M18" s="300"/>
      <c r="N18" s="300"/>
      <c r="O18" s="300"/>
      <c r="P18" s="300"/>
      <c r="Q18" s="300"/>
      <c r="R18" s="300"/>
      <c r="S18" s="300"/>
      <c r="T18" s="300"/>
      <c r="U18" s="300"/>
    </row>
    <row r="19" spans="2:21" s="265" customFormat="1" ht="75" customHeight="1" x14ac:dyDescent="0.3">
      <c r="B19" s="25">
        <v>4</v>
      </c>
      <c r="C19" s="25" t="s">
        <v>685</v>
      </c>
      <c r="D19" s="341" t="s">
        <v>811</v>
      </c>
      <c r="E19" s="307" t="s">
        <v>42</v>
      </c>
      <c r="F19" s="307">
        <v>1</v>
      </c>
      <c r="G19" s="308">
        <v>25000</v>
      </c>
      <c r="H19" s="309">
        <v>25000</v>
      </c>
      <c r="I19" s="300"/>
      <c r="J19" s="300"/>
      <c r="K19" s="300"/>
      <c r="L19" s="300"/>
      <c r="M19" s="300"/>
      <c r="N19" s="300"/>
      <c r="O19" s="300"/>
      <c r="P19" s="300"/>
      <c r="Q19" s="300"/>
      <c r="R19" s="300"/>
      <c r="S19" s="300"/>
      <c r="T19" s="300"/>
      <c r="U19" s="300"/>
    </row>
    <row r="20" spans="2:21" s="265" customFormat="1" ht="34.799999999999997" customHeight="1" x14ac:dyDescent="0.3">
      <c r="B20" s="42" t="s">
        <v>640</v>
      </c>
      <c r="C20" s="42" t="s">
        <v>650</v>
      </c>
      <c r="D20" s="267" t="s">
        <v>688</v>
      </c>
      <c r="E20" s="17" t="s">
        <v>3</v>
      </c>
      <c r="F20" s="17"/>
      <c r="G20" s="310"/>
      <c r="H20" s="302"/>
      <c r="I20" s="300"/>
      <c r="J20" s="300"/>
      <c r="K20" s="300"/>
      <c r="L20" s="300"/>
      <c r="M20" s="300"/>
      <c r="N20" s="300"/>
      <c r="O20" s="300"/>
      <c r="P20" s="300"/>
      <c r="Q20" s="300"/>
      <c r="R20" s="300"/>
      <c r="S20" s="300"/>
      <c r="T20" s="300"/>
      <c r="U20" s="300"/>
    </row>
    <row r="21" spans="2:21" s="265" customFormat="1" ht="20.25" customHeight="1" x14ac:dyDescent="0.3">
      <c r="B21" s="42"/>
      <c r="C21" s="42"/>
      <c r="D21" s="303"/>
      <c r="E21" s="42"/>
      <c r="F21" s="42"/>
      <c r="G21" s="55"/>
      <c r="H21" s="302"/>
      <c r="I21" s="300"/>
      <c r="J21" s="300"/>
      <c r="K21" s="300"/>
      <c r="L21" s="300"/>
      <c r="M21" s="300"/>
      <c r="N21" s="300"/>
      <c r="O21" s="300"/>
      <c r="P21" s="300"/>
      <c r="Q21" s="300"/>
      <c r="R21" s="300"/>
      <c r="S21" s="300"/>
      <c r="T21" s="300"/>
      <c r="U21" s="300"/>
    </row>
    <row r="22" spans="2:21" s="265" customFormat="1" ht="14.4" thickBot="1" x14ac:dyDescent="0.35">
      <c r="B22" s="304"/>
      <c r="C22" s="304"/>
      <c r="D22" s="305"/>
      <c r="E22" s="304"/>
      <c r="F22" s="304"/>
      <c r="G22" s="306"/>
      <c r="H22" s="306"/>
      <c r="I22" s="300"/>
      <c r="J22" s="300"/>
      <c r="K22" s="300"/>
      <c r="L22" s="300"/>
      <c r="M22" s="300"/>
      <c r="N22" s="300"/>
      <c r="O22" s="300"/>
      <c r="P22" s="300"/>
      <c r="Q22" s="300"/>
      <c r="R22" s="300"/>
      <c r="S22" s="300"/>
      <c r="T22" s="300"/>
      <c r="U22" s="300"/>
    </row>
    <row r="23" spans="2:21" s="265" customFormat="1" ht="23.4" customHeight="1" thickBot="1" x14ac:dyDescent="0.35">
      <c r="B23" s="22" t="s">
        <v>7</v>
      </c>
      <c r="C23" s="22"/>
      <c r="D23" s="22"/>
      <c r="E23" s="22"/>
      <c r="F23" s="22"/>
      <c r="G23" s="23"/>
      <c r="H23" s="24"/>
      <c r="I23" s="300"/>
      <c r="J23" s="300"/>
      <c r="K23" s="300"/>
      <c r="L23" s="300"/>
      <c r="M23" s="300"/>
      <c r="N23" s="300"/>
      <c r="O23" s="300"/>
      <c r="P23" s="300"/>
      <c r="Q23" s="300"/>
      <c r="R23" s="300"/>
      <c r="S23" s="300"/>
      <c r="T23" s="300"/>
      <c r="U23" s="300"/>
    </row>
    <row r="24" spans="2:21" s="265" customFormat="1" x14ac:dyDescent="0.3">
      <c r="B24" s="29"/>
      <c r="C24" s="29"/>
      <c r="D24" s="29"/>
      <c r="E24" s="29"/>
      <c r="F24" s="29"/>
      <c r="G24" s="30"/>
      <c r="H24" s="30"/>
      <c r="I24" s="300"/>
      <c r="J24" s="300"/>
      <c r="K24" s="300"/>
      <c r="L24" s="300"/>
      <c r="M24" s="300"/>
      <c r="N24" s="300"/>
      <c r="O24" s="300"/>
      <c r="P24" s="300"/>
      <c r="Q24" s="300"/>
      <c r="R24" s="300"/>
      <c r="S24" s="300"/>
      <c r="T24" s="300"/>
      <c r="U24" s="300"/>
    </row>
    <row r="25" spans="2:21" s="265" customFormat="1" x14ac:dyDescent="0.3">
      <c r="B25" s="29"/>
      <c r="C25" s="29"/>
      <c r="D25" s="29"/>
      <c r="E25" s="29"/>
      <c r="F25" s="29"/>
      <c r="G25" s="30"/>
      <c r="H25" s="30"/>
      <c r="I25" s="300"/>
      <c r="J25" s="300"/>
      <c r="K25" s="300"/>
      <c r="L25" s="300"/>
      <c r="M25" s="300"/>
      <c r="N25" s="300"/>
      <c r="O25" s="300"/>
      <c r="P25" s="300"/>
      <c r="Q25" s="300"/>
      <c r="R25" s="300"/>
      <c r="S25" s="300"/>
      <c r="T25" s="300"/>
      <c r="U25" s="300"/>
    </row>
    <row r="26" spans="2:21" s="265" customFormat="1" x14ac:dyDescent="0.3">
      <c r="B26" s="29"/>
      <c r="C26" s="29"/>
      <c r="D26" s="29"/>
      <c r="E26" s="29"/>
      <c r="F26" s="29"/>
      <c r="G26" s="30"/>
      <c r="H26" s="30"/>
      <c r="I26" s="300"/>
      <c r="J26" s="300"/>
      <c r="K26" s="300"/>
      <c r="L26" s="300"/>
      <c r="M26" s="300"/>
      <c r="N26" s="300"/>
      <c r="O26" s="300"/>
      <c r="P26" s="300"/>
      <c r="Q26" s="300"/>
      <c r="R26" s="300"/>
      <c r="S26" s="300"/>
      <c r="T26" s="300"/>
      <c r="U26" s="300"/>
    </row>
    <row r="27" spans="2:21" s="265" customFormat="1" x14ac:dyDescent="0.3">
      <c r="B27" s="29"/>
      <c r="C27" s="29"/>
      <c r="D27" s="29"/>
      <c r="E27" s="29"/>
      <c r="F27" s="29"/>
      <c r="G27" s="30"/>
      <c r="H27" s="30"/>
      <c r="I27" s="300"/>
      <c r="J27" s="300"/>
      <c r="K27" s="300"/>
      <c r="L27" s="300"/>
      <c r="M27" s="300"/>
      <c r="N27" s="300"/>
      <c r="O27" s="300"/>
      <c r="P27" s="300"/>
      <c r="Q27" s="300"/>
      <c r="R27" s="300"/>
      <c r="S27" s="300"/>
      <c r="T27" s="300"/>
      <c r="U27" s="300"/>
    </row>
    <row r="28" spans="2:21" s="265" customFormat="1" x14ac:dyDescent="0.3">
      <c r="B28" s="29"/>
      <c r="C28" s="29"/>
      <c r="D28" s="29"/>
      <c r="E28" s="29"/>
      <c r="F28" s="29"/>
      <c r="G28" s="30"/>
      <c r="H28" s="30"/>
      <c r="I28" s="300"/>
      <c r="J28" s="300"/>
      <c r="K28" s="300"/>
      <c r="L28" s="300"/>
      <c r="M28" s="300"/>
      <c r="N28" s="300"/>
      <c r="O28" s="300"/>
      <c r="P28" s="300"/>
      <c r="Q28" s="300"/>
      <c r="R28" s="300"/>
      <c r="S28" s="300"/>
      <c r="T28" s="300"/>
      <c r="U28" s="300"/>
    </row>
    <row r="29" spans="2:21" s="265" customFormat="1" x14ac:dyDescent="0.3">
      <c r="B29" s="29"/>
      <c r="C29" s="29"/>
      <c r="D29" s="29"/>
      <c r="E29" s="29"/>
      <c r="F29" s="29"/>
      <c r="G29" s="30"/>
      <c r="H29" s="30"/>
      <c r="I29" s="300"/>
      <c r="J29" s="300"/>
      <c r="K29" s="300"/>
      <c r="L29" s="300"/>
      <c r="M29" s="300"/>
      <c r="N29" s="300"/>
      <c r="O29" s="300"/>
      <c r="P29" s="300"/>
      <c r="Q29" s="300"/>
      <c r="R29" s="300"/>
      <c r="S29" s="300"/>
      <c r="T29" s="300"/>
      <c r="U29" s="300"/>
    </row>
    <row r="30" spans="2:21" s="265" customFormat="1" x14ac:dyDescent="0.3">
      <c r="B30" s="29"/>
      <c r="C30" s="29"/>
      <c r="D30" s="29"/>
      <c r="E30" s="29"/>
      <c r="F30" s="29"/>
      <c r="G30" s="30"/>
      <c r="H30" s="30"/>
      <c r="I30" s="300"/>
      <c r="J30" s="300"/>
      <c r="K30" s="300"/>
      <c r="L30" s="300"/>
      <c r="M30" s="300"/>
      <c r="N30" s="300"/>
      <c r="O30" s="300"/>
      <c r="P30" s="300"/>
      <c r="Q30" s="300"/>
      <c r="R30" s="300"/>
      <c r="S30" s="300"/>
      <c r="T30" s="300"/>
      <c r="U30" s="300"/>
    </row>
    <row r="31" spans="2:21" s="265" customFormat="1" x14ac:dyDescent="0.3">
      <c r="B31" s="29"/>
      <c r="C31" s="29"/>
      <c r="D31" s="29"/>
      <c r="E31" s="29"/>
      <c r="F31" s="29"/>
      <c r="G31" s="30"/>
      <c r="H31" s="30"/>
      <c r="I31" s="300"/>
      <c r="J31" s="300"/>
      <c r="K31" s="300"/>
      <c r="L31" s="300"/>
      <c r="M31" s="300"/>
      <c r="N31" s="300"/>
      <c r="O31" s="300"/>
      <c r="P31" s="300"/>
      <c r="Q31" s="300"/>
      <c r="R31" s="300"/>
      <c r="S31" s="300"/>
      <c r="T31" s="300"/>
      <c r="U31" s="300"/>
    </row>
    <row r="32" spans="2:21" s="265" customFormat="1" x14ac:dyDescent="0.3">
      <c r="B32" s="29"/>
      <c r="C32" s="29"/>
      <c r="D32" s="29"/>
      <c r="E32" s="29"/>
      <c r="F32" s="29"/>
      <c r="G32" s="30"/>
      <c r="H32" s="30"/>
      <c r="I32" s="300"/>
      <c r="J32" s="300"/>
      <c r="K32" s="300"/>
      <c r="L32" s="300"/>
      <c r="M32" s="300"/>
      <c r="N32" s="300"/>
      <c r="O32" s="300"/>
      <c r="P32" s="300"/>
      <c r="Q32" s="300"/>
      <c r="R32" s="300"/>
      <c r="S32" s="300"/>
      <c r="T32" s="300"/>
      <c r="U32" s="300"/>
    </row>
    <row r="33" spans="2:21" s="265" customFormat="1" x14ac:dyDescent="0.3">
      <c r="B33" s="29"/>
      <c r="C33" s="29"/>
      <c r="D33" s="29"/>
      <c r="E33" s="29"/>
      <c r="F33" s="29"/>
      <c r="G33" s="30"/>
      <c r="H33" s="30"/>
      <c r="I33" s="300"/>
      <c r="J33" s="300"/>
      <c r="K33" s="300"/>
      <c r="L33" s="300"/>
      <c r="M33" s="300"/>
      <c r="N33" s="300"/>
      <c r="O33" s="300"/>
      <c r="P33" s="300"/>
      <c r="Q33" s="300"/>
      <c r="R33" s="300"/>
      <c r="S33" s="300"/>
      <c r="T33" s="300"/>
      <c r="U33" s="300"/>
    </row>
    <row r="34" spans="2:21" s="265" customFormat="1" x14ac:dyDescent="0.3">
      <c r="B34" s="29"/>
      <c r="C34" s="29"/>
      <c r="D34" s="29"/>
      <c r="E34" s="29"/>
      <c r="F34" s="29"/>
      <c r="G34" s="30"/>
      <c r="H34" s="30"/>
      <c r="I34" s="300"/>
      <c r="J34" s="300"/>
      <c r="K34" s="300"/>
      <c r="L34" s="300"/>
      <c r="M34" s="300"/>
      <c r="N34" s="300"/>
      <c r="O34" s="300"/>
      <c r="P34" s="300"/>
      <c r="Q34" s="300"/>
      <c r="R34" s="300"/>
      <c r="S34" s="300"/>
      <c r="T34" s="300"/>
      <c r="U34" s="300"/>
    </row>
    <row r="35" spans="2:21" s="265" customFormat="1" x14ac:dyDescent="0.3">
      <c r="B35" s="29"/>
      <c r="C35" s="29"/>
      <c r="D35" s="29"/>
      <c r="E35" s="29"/>
      <c r="F35" s="29"/>
      <c r="G35" s="30"/>
      <c r="H35" s="30"/>
      <c r="I35" s="300"/>
      <c r="J35" s="300"/>
      <c r="K35" s="300"/>
      <c r="L35" s="300"/>
      <c r="M35" s="300"/>
      <c r="N35" s="300"/>
      <c r="O35" s="300"/>
      <c r="P35" s="300"/>
      <c r="Q35" s="300"/>
      <c r="R35" s="300"/>
      <c r="S35" s="300"/>
      <c r="T35" s="300"/>
      <c r="U35" s="300"/>
    </row>
    <row r="36" spans="2:21" s="265" customFormat="1" x14ac:dyDescent="0.3">
      <c r="B36" s="29"/>
      <c r="C36" s="29"/>
      <c r="D36" s="29"/>
      <c r="E36" s="29"/>
      <c r="F36" s="29"/>
      <c r="G36" s="30"/>
      <c r="H36" s="30"/>
      <c r="I36" s="300"/>
      <c r="J36" s="300"/>
      <c r="K36" s="300"/>
      <c r="L36" s="300"/>
      <c r="M36" s="300"/>
      <c r="N36" s="300"/>
      <c r="O36" s="300"/>
      <c r="P36" s="300"/>
      <c r="Q36" s="300"/>
      <c r="R36" s="300"/>
      <c r="S36" s="300"/>
      <c r="T36" s="300"/>
      <c r="U36" s="300"/>
    </row>
    <row r="37" spans="2:21" s="265" customFormat="1" x14ac:dyDescent="0.3">
      <c r="B37" s="29"/>
      <c r="C37" s="29"/>
      <c r="D37" s="29"/>
      <c r="E37" s="29"/>
      <c r="F37" s="29"/>
      <c r="G37" s="30"/>
      <c r="H37" s="30"/>
      <c r="I37" s="300"/>
      <c r="J37" s="300"/>
      <c r="K37" s="300"/>
      <c r="L37" s="300"/>
      <c r="M37" s="300"/>
      <c r="N37" s="300"/>
      <c r="O37" s="300"/>
      <c r="P37" s="300"/>
      <c r="Q37" s="300"/>
      <c r="R37" s="300"/>
      <c r="S37" s="300"/>
      <c r="T37" s="300"/>
      <c r="U37" s="300"/>
    </row>
    <row r="38" spans="2:21" s="265" customFormat="1" x14ac:dyDescent="0.3">
      <c r="B38" s="29"/>
      <c r="C38" s="29"/>
      <c r="D38" s="29"/>
      <c r="E38" s="29"/>
      <c r="F38" s="29"/>
      <c r="G38" s="30"/>
      <c r="H38" s="30"/>
      <c r="I38" s="300"/>
      <c r="J38" s="300"/>
      <c r="K38" s="300"/>
      <c r="L38" s="300"/>
      <c r="M38" s="300"/>
      <c r="N38" s="300"/>
      <c r="O38" s="300"/>
      <c r="P38" s="300"/>
      <c r="Q38" s="300"/>
      <c r="R38" s="300"/>
      <c r="S38" s="300"/>
      <c r="T38" s="300"/>
      <c r="U38" s="300"/>
    </row>
    <row r="39" spans="2:21" s="265" customFormat="1" x14ac:dyDescent="0.3">
      <c r="B39" s="29"/>
      <c r="C39" s="29"/>
      <c r="D39" s="29"/>
      <c r="E39" s="29"/>
      <c r="F39" s="29"/>
      <c r="G39" s="30"/>
      <c r="H39" s="30"/>
      <c r="I39" s="300"/>
      <c r="J39" s="300"/>
      <c r="K39" s="300"/>
      <c r="L39" s="300"/>
      <c r="M39" s="300"/>
      <c r="N39" s="300"/>
      <c r="O39" s="300"/>
      <c r="P39" s="300"/>
      <c r="Q39" s="300"/>
      <c r="R39" s="300"/>
      <c r="S39" s="300"/>
      <c r="T39" s="300"/>
      <c r="U39" s="300"/>
    </row>
    <row r="40" spans="2:21" s="265" customFormat="1" x14ac:dyDescent="0.3">
      <c r="B40" s="29"/>
      <c r="C40" s="29"/>
      <c r="D40" s="29"/>
      <c r="E40" s="29"/>
      <c r="F40" s="29"/>
      <c r="G40" s="30"/>
      <c r="H40" s="30"/>
      <c r="I40" s="300"/>
      <c r="J40" s="300"/>
      <c r="K40" s="300"/>
      <c r="L40" s="300"/>
      <c r="M40" s="300"/>
      <c r="N40" s="300"/>
      <c r="O40" s="300"/>
      <c r="P40" s="300"/>
      <c r="Q40" s="300"/>
      <c r="R40" s="300"/>
      <c r="S40" s="300"/>
      <c r="T40" s="300"/>
      <c r="U40" s="300"/>
    </row>
    <row r="41" spans="2:21" s="265" customFormat="1" x14ac:dyDescent="0.3">
      <c r="B41" s="29"/>
      <c r="C41" s="29"/>
      <c r="D41" s="29"/>
      <c r="E41" s="29"/>
      <c r="F41" s="29"/>
      <c r="G41" s="30"/>
      <c r="H41" s="30"/>
      <c r="I41" s="300"/>
      <c r="J41" s="300"/>
      <c r="K41" s="300"/>
      <c r="L41" s="300"/>
      <c r="M41" s="300"/>
      <c r="N41" s="300"/>
      <c r="O41" s="300"/>
      <c r="P41" s="300"/>
      <c r="Q41" s="300"/>
      <c r="R41" s="300"/>
      <c r="S41" s="300"/>
      <c r="T41" s="300"/>
      <c r="U41" s="300"/>
    </row>
    <row r="42" spans="2:21" s="265" customFormat="1" x14ac:dyDescent="0.3">
      <c r="B42" s="29"/>
      <c r="C42" s="29"/>
      <c r="D42" s="29"/>
      <c r="E42" s="29"/>
      <c r="F42" s="29"/>
      <c r="G42" s="30"/>
      <c r="H42" s="30"/>
      <c r="I42" s="300"/>
      <c r="J42" s="300"/>
      <c r="K42" s="300"/>
      <c r="L42" s="300"/>
      <c r="M42" s="300"/>
      <c r="N42" s="300"/>
      <c r="O42" s="300"/>
      <c r="P42" s="300"/>
      <c r="Q42" s="300"/>
      <c r="R42" s="300"/>
      <c r="S42" s="300"/>
      <c r="T42" s="300"/>
      <c r="U42" s="300"/>
    </row>
    <row r="43" spans="2:21" s="265" customFormat="1" x14ac:dyDescent="0.3">
      <c r="B43" s="29"/>
      <c r="C43" s="29"/>
      <c r="D43" s="29"/>
      <c r="E43" s="29"/>
      <c r="F43" s="29"/>
      <c r="G43" s="30"/>
      <c r="H43" s="30"/>
      <c r="I43" s="300"/>
      <c r="J43" s="300"/>
      <c r="K43" s="300"/>
      <c r="L43" s="300"/>
      <c r="M43" s="300"/>
      <c r="N43" s="300"/>
      <c r="O43" s="300"/>
      <c r="P43" s="300"/>
      <c r="Q43" s="300"/>
      <c r="R43" s="300"/>
      <c r="S43" s="300"/>
      <c r="T43" s="300"/>
      <c r="U43" s="300"/>
    </row>
    <row r="44" spans="2:21" x14ac:dyDescent="0.25">
      <c r="B44" s="5"/>
      <c r="C44" s="5"/>
      <c r="D44" s="5"/>
      <c r="E44" s="5"/>
      <c r="F44" s="5"/>
      <c r="G44" s="7"/>
      <c r="H44" s="7"/>
    </row>
    <row r="45" spans="2:21" x14ac:dyDescent="0.25">
      <c r="B45" s="5"/>
      <c r="C45" s="5"/>
      <c r="D45" s="5"/>
      <c r="E45" s="5"/>
      <c r="F45" s="5"/>
      <c r="G45" s="7"/>
      <c r="H45" s="7"/>
    </row>
    <row r="46" spans="2:21" x14ac:dyDescent="0.25">
      <c r="B46" s="5"/>
      <c r="C46" s="5"/>
      <c r="D46" s="5"/>
      <c r="E46" s="5"/>
      <c r="F46" s="5"/>
      <c r="G46" s="7"/>
      <c r="H46" s="7"/>
    </row>
    <row r="47" spans="2:21" x14ac:dyDescent="0.25">
      <c r="B47" s="5"/>
      <c r="C47" s="5"/>
      <c r="D47" s="5"/>
      <c r="E47" s="5"/>
      <c r="F47" s="5"/>
      <c r="G47" s="7"/>
      <c r="H47" s="7"/>
    </row>
    <row r="48" spans="2:21" x14ac:dyDescent="0.25">
      <c r="B48" s="5"/>
      <c r="C48" s="5"/>
      <c r="D48" s="5"/>
      <c r="E48" s="5"/>
      <c r="F48" s="5"/>
      <c r="G48" s="7"/>
      <c r="H48" s="7"/>
    </row>
    <row r="49" spans="2:8" x14ac:dyDescent="0.25">
      <c r="B49" s="5"/>
      <c r="C49" s="5"/>
      <c r="D49" s="5"/>
      <c r="E49" s="5"/>
      <c r="F49" s="5"/>
      <c r="G49" s="7"/>
      <c r="H49" s="7"/>
    </row>
    <row r="50" spans="2:8" x14ac:dyDescent="0.25">
      <c r="B50" s="5"/>
      <c r="C50" s="5"/>
      <c r="D50" s="5"/>
      <c r="E50" s="5"/>
      <c r="F50" s="5"/>
      <c r="G50" s="7"/>
      <c r="H50" s="7"/>
    </row>
    <row r="51" spans="2:8" x14ac:dyDescent="0.25">
      <c r="B51" s="5"/>
      <c r="C51" s="5"/>
      <c r="D51" s="5"/>
      <c r="E51" s="5"/>
      <c r="F51" s="5"/>
      <c r="G51" s="7"/>
      <c r="H51" s="7"/>
    </row>
    <row r="52" spans="2:8" x14ac:dyDescent="0.25">
      <c r="B52" s="5"/>
      <c r="C52" s="5"/>
      <c r="D52" s="5"/>
      <c r="E52" s="5"/>
      <c r="F52" s="5"/>
      <c r="G52" s="7"/>
      <c r="H52" s="7"/>
    </row>
    <row r="53" spans="2:8" x14ac:dyDescent="0.25">
      <c r="B53" s="5"/>
      <c r="C53" s="5"/>
      <c r="D53" s="5"/>
      <c r="E53" s="5"/>
      <c r="F53" s="5"/>
      <c r="G53" s="7"/>
      <c r="H53" s="7"/>
    </row>
    <row r="54" spans="2:8" x14ac:dyDescent="0.25">
      <c r="B54" s="5"/>
      <c r="C54" s="5"/>
      <c r="D54" s="5"/>
      <c r="E54" s="5"/>
      <c r="F54" s="5"/>
      <c r="G54" s="7"/>
      <c r="H54" s="7"/>
    </row>
    <row r="55" spans="2:8" x14ac:dyDescent="0.25">
      <c r="B55" s="5"/>
      <c r="C55" s="5"/>
      <c r="D55" s="5"/>
      <c r="E55" s="5"/>
      <c r="F55" s="5"/>
      <c r="G55" s="7"/>
      <c r="H55" s="7"/>
    </row>
    <row r="56" spans="2:8" x14ac:dyDescent="0.25">
      <c r="B56" s="5"/>
      <c r="C56" s="5"/>
      <c r="D56" s="5"/>
      <c r="E56" s="5"/>
      <c r="F56" s="5"/>
      <c r="G56" s="7"/>
      <c r="H56" s="7"/>
    </row>
    <row r="57" spans="2:8" x14ac:dyDescent="0.25">
      <c r="B57" s="5"/>
      <c r="C57" s="5"/>
      <c r="D57" s="5"/>
      <c r="E57" s="5"/>
      <c r="F57" s="5"/>
      <c r="G57" s="7"/>
      <c r="H57" s="7"/>
    </row>
    <row r="58" spans="2:8" x14ac:dyDescent="0.25">
      <c r="B58" s="5"/>
      <c r="C58" s="5"/>
      <c r="D58" s="5"/>
      <c r="E58" s="5"/>
      <c r="F58" s="5"/>
      <c r="G58" s="7"/>
      <c r="H58" s="7"/>
    </row>
    <row r="59" spans="2:8" x14ac:dyDescent="0.25">
      <c r="B59" s="5"/>
      <c r="C59" s="5"/>
      <c r="D59" s="5"/>
      <c r="E59" s="5"/>
      <c r="F59" s="5"/>
      <c r="G59" s="7"/>
      <c r="H59" s="7"/>
    </row>
    <row r="60" spans="2:8" x14ac:dyDescent="0.25">
      <c r="B60" s="5"/>
      <c r="C60" s="5"/>
      <c r="D60" s="5"/>
      <c r="E60" s="5"/>
      <c r="F60" s="5"/>
      <c r="G60" s="7"/>
      <c r="H60" s="7"/>
    </row>
    <row r="61" spans="2:8" x14ac:dyDescent="0.25">
      <c r="B61" s="5"/>
      <c r="C61" s="5"/>
      <c r="D61" s="5"/>
      <c r="E61" s="5"/>
      <c r="F61" s="5"/>
      <c r="G61" s="7"/>
      <c r="H61" s="7"/>
    </row>
    <row r="62" spans="2:8" x14ac:dyDescent="0.25">
      <c r="B62" s="5"/>
      <c r="C62" s="5"/>
      <c r="D62" s="5"/>
      <c r="E62" s="5"/>
      <c r="F62" s="5"/>
      <c r="G62" s="7"/>
      <c r="H62" s="7"/>
    </row>
    <row r="63" spans="2:8" x14ac:dyDescent="0.25">
      <c r="B63" s="5"/>
      <c r="C63" s="5"/>
      <c r="D63" s="5"/>
      <c r="E63" s="5"/>
      <c r="F63" s="5"/>
      <c r="G63" s="7"/>
      <c r="H63" s="7"/>
    </row>
    <row r="64" spans="2:8" x14ac:dyDescent="0.25">
      <c r="B64" s="5"/>
      <c r="C64" s="5"/>
      <c r="D64" s="5"/>
      <c r="E64" s="5"/>
      <c r="F64" s="5"/>
    </row>
  </sheetData>
  <mergeCells count="1">
    <mergeCell ref="E3:F3"/>
  </mergeCells>
  <phoneticPr fontId="27" type="noConversion"/>
  <pageMargins left="0.19685039370078741" right="0.27559055118110237" top="0.43307086614173229" bottom="0.35433070866141736" header="0.31496062992125984" footer="0.31496062992125984"/>
  <pageSetup paperSize="9" scale="75" firstPageNumber="6" orientation="portrait" useFirstPageNumber="1" r:id="rId1"/>
  <headerFooter>
    <oddFooter>&amp;C&amp;"-,Bold"&amp;12PAGE &amp;P OF BOQ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190F7-F330-47F7-BD15-03A813C3115C}">
  <sheetPr>
    <tabColor theme="4"/>
  </sheetPr>
  <dimension ref="B1:Q215"/>
  <sheetViews>
    <sheetView view="pageBreakPreview" zoomScale="115" zoomScaleNormal="100" zoomScaleSheetLayoutView="115" workbookViewId="0">
      <selection activeCell="D3" sqref="D3"/>
    </sheetView>
  </sheetViews>
  <sheetFormatPr defaultColWidth="9.109375" defaultRowHeight="13.8" x14ac:dyDescent="0.25"/>
  <cols>
    <col min="1" max="1" width="1.109375" style="12" customWidth="1"/>
    <col min="2" max="2" width="8.33203125" style="12" customWidth="1"/>
    <col min="3" max="3" width="10.44140625" style="12" customWidth="1"/>
    <col min="4" max="4" width="51.88671875" style="12" customWidth="1"/>
    <col min="5" max="5" width="6.5546875" style="12" customWidth="1"/>
    <col min="6" max="6" width="11.33203125" style="12" customWidth="1"/>
    <col min="7" max="7" width="7.6640625" style="12" customWidth="1"/>
    <col min="8" max="8" width="22.109375" style="12" customWidth="1"/>
    <col min="9" max="9" width="27.6640625" style="12" customWidth="1"/>
    <col min="10" max="16384" width="9.109375" style="12"/>
  </cols>
  <sheetData>
    <row r="1" spans="2:9" ht="18" customHeight="1" x14ac:dyDescent="0.3">
      <c r="B1" s="2" t="str">
        <f>SUMMARY!$B$2</f>
        <v>SCHEDULED MAINTENANCE TO REFRIGERATION EQUIPMENT AND HEAT PUMPS  AT CLUSTER 3</v>
      </c>
      <c r="D1" s="2"/>
      <c r="E1" s="3"/>
      <c r="F1" s="3"/>
      <c r="G1" s="3"/>
      <c r="H1" s="7"/>
    </row>
    <row r="2" spans="2:9" ht="15" customHeight="1" x14ac:dyDescent="0.3">
      <c r="B2" s="2" t="s">
        <v>689</v>
      </c>
      <c r="D2" s="2" t="str">
        <f>'SCHED 2A-3_BCM_ADM'!D3</f>
        <v>SCMU3-2526-0268-HO</v>
      </c>
      <c r="E2" s="344" t="s">
        <v>10</v>
      </c>
      <c r="F2" s="344"/>
      <c r="G2" s="345"/>
      <c r="H2" s="247" t="str">
        <f>'SCHED 2A-3_BCM_ADM'!G3</f>
        <v>BCM AND AMATHOLE</v>
      </c>
    </row>
    <row r="3" spans="2:9" ht="15" customHeight="1" x14ac:dyDescent="0.25">
      <c r="B3" s="2" t="s">
        <v>8</v>
      </c>
      <c r="D3" s="2" t="str">
        <f>SUMMARY!$D$6</f>
        <v>REFRIGERATION EQUIPMENT AND HEAT PUMPS</v>
      </c>
      <c r="E3" s="2"/>
      <c r="F3" s="2"/>
      <c r="G3" s="2"/>
      <c r="H3" s="7"/>
    </row>
    <row r="4" spans="2:9" ht="14.25" customHeight="1" x14ac:dyDescent="0.25">
      <c r="B4" s="2"/>
      <c r="C4" s="2"/>
      <c r="D4" s="2"/>
      <c r="E4" s="2"/>
      <c r="F4" s="2"/>
      <c r="G4" s="2"/>
      <c r="H4" s="7"/>
    </row>
    <row r="5" spans="2:9" s="4" customFormat="1" ht="15" customHeight="1" x14ac:dyDescent="0.25">
      <c r="B5" s="4" t="s">
        <v>691</v>
      </c>
      <c r="D5" s="311" t="s">
        <v>749</v>
      </c>
    </row>
    <row r="6" spans="2:9" ht="6" customHeight="1" thickBot="1" x14ac:dyDescent="0.3">
      <c r="B6" s="5"/>
      <c r="C6" s="5"/>
      <c r="D6" s="5"/>
      <c r="E6" s="5"/>
      <c r="F6" s="5"/>
      <c r="G6" s="5"/>
      <c r="H6" s="7"/>
    </row>
    <row r="7" spans="2:9" s="265" customFormat="1" ht="39" customHeight="1" thickBot="1" x14ac:dyDescent="0.35">
      <c r="B7" s="11" t="s">
        <v>11</v>
      </c>
      <c r="C7" s="11" t="s">
        <v>6</v>
      </c>
      <c r="D7" s="11" t="s">
        <v>0</v>
      </c>
      <c r="E7" s="11" t="s">
        <v>1</v>
      </c>
      <c r="F7" s="11" t="s">
        <v>748</v>
      </c>
      <c r="G7" s="11" t="s">
        <v>4</v>
      </c>
      <c r="H7" s="11" t="s">
        <v>2</v>
      </c>
      <c r="I7" s="11" t="s">
        <v>5</v>
      </c>
    </row>
    <row r="8" spans="2:9" s="265" customFormat="1" ht="61.8" customHeight="1" thickBot="1" x14ac:dyDescent="0.35">
      <c r="B8" s="31">
        <v>1</v>
      </c>
      <c r="C8" s="31" t="s">
        <v>692</v>
      </c>
      <c r="D8" s="32" t="s">
        <v>693</v>
      </c>
      <c r="E8" s="312"/>
      <c r="F8" s="312"/>
      <c r="G8" s="312"/>
      <c r="H8" s="313"/>
      <c r="I8" s="313"/>
    </row>
    <row r="9" spans="2:9" s="265" customFormat="1" ht="31.8" customHeight="1" x14ac:dyDescent="0.3">
      <c r="B9" s="25" t="s">
        <v>15</v>
      </c>
      <c r="C9" s="25"/>
      <c r="D9" s="314" t="s">
        <v>812</v>
      </c>
      <c r="E9" s="315"/>
      <c r="F9" s="315"/>
      <c r="G9" s="315"/>
      <c r="H9" s="316"/>
      <c r="I9" s="316"/>
    </row>
    <row r="10" spans="2:9" s="265" customFormat="1" ht="41.25" customHeight="1" x14ac:dyDescent="0.3">
      <c r="B10" s="17" t="s">
        <v>694</v>
      </c>
      <c r="C10" s="28"/>
      <c r="D10" s="18" t="s">
        <v>718</v>
      </c>
      <c r="E10" s="17" t="s">
        <v>695</v>
      </c>
      <c r="F10" s="17">
        <v>4</v>
      </c>
      <c r="G10" s="17">
        <v>3</v>
      </c>
      <c r="H10" s="54"/>
      <c r="I10" s="54"/>
    </row>
    <row r="11" spans="2:9" s="265" customFormat="1" ht="41.25" customHeight="1" thickBot="1" x14ac:dyDescent="0.35">
      <c r="B11" s="17" t="s">
        <v>696</v>
      </c>
      <c r="C11" s="28"/>
      <c r="D11" s="18" t="s">
        <v>717</v>
      </c>
      <c r="E11" s="17" t="s">
        <v>695</v>
      </c>
      <c r="F11" s="17">
        <v>4</v>
      </c>
      <c r="G11" s="17">
        <v>3</v>
      </c>
      <c r="H11" s="54"/>
      <c r="I11" s="54"/>
    </row>
    <row r="12" spans="2:9" s="265" customFormat="1" ht="30" customHeight="1" x14ac:dyDescent="0.3">
      <c r="B12" s="25" t="s">
        <v>16</v>
      </c>
      <c r="C12" s="25"/>
      <c r="D12" s="314" t="s">
        <v>919</v>
      </c>
      <c r="E12" s="315"/>
      <c r="F12" s="315"/>
      <c r="G12" s="315"/>
      <c r="H12" s="316"/>
      <c r="I12" s="316"/>
    </row>
    <row r="13" spans="2:9" s="265" customFormat="1" ht="41.25" customHeight="1" x14ac:dyDescent="0.3">
      <c r="B13" s="17" t="s">
        <v>697</v>
      </c>
      <c r="C13" s="28"/>
      <c r="D13" s="18" t="s">
        <v>718</v>
      </c>
      <c r="E13" s="17" t="s">
        <v>695</v>
      </c>
      <c r="F13" s="17">
        <v>1</v>
      </c>
      <c r="G13" s="17">
        <v>3</v>
      </c>
      <c r="H13" s="54"/>
      <c r="I13" s="54"/>
    </row>
    <row r="14" spans="2:9" s="265" customFormat="1" ht="41.25" customHeight="1" thickBot="1" x14ac:dyDescent="0.35">
      <c r="B14" s="17" t="s">
        <v>698</v>
      </c>
      <c r="C14" s="28"/>
      <c r="D14" s="18" t="s">
        <v>717</v>
      </c>
      <c r="E14" s="17" t="s">
        <v>695</v>
      </c>
      <c r="F14" s="17">
        <v>1</v>
      </c>
      <c r="G14" s="17">
        <v>3</v>
      </c>
      <c r="H14" s="54"/>
      <c r="I14" s="54"/>
    </row>
    <row r="15" spans="2:9" s="265" customFormat="1" ht="31.8" customHeight="1" x14ac:dyDescent="0.3">
      <c r="B15" s="25" t="s">
        <v>17</v>
      </c>
      <c r="C15" s="25"/>
      <c r="D15" s="314" t="s">
        <v>837</v>
      </c>
      <c r="E15" s="315"/>
      <c r="F15" s="315"/>
      <c r="G15" s="315"/>
      <c r="H15" s="316"/>
      <c r="I15" s="316"/>
    </row>
    <row r="16" spans="2:9" s="265" customFormat="1" ht="41.25" customHeight="1" x14ac:dyDescent="0.3">
      <c r="B16" s="17" t="s">
        <v>699</v>
      </c>
      <c r="C16" s="28"/>
      <c r="D16" s="18" t="s">
        <v>718</v>
      </c>
      <c r="E16" s="17" t="s">
        <v>695</v>
      </c>
      <c r="F16" s="17">
        <v>2</v>
      </c>
      <c r="G16" s="17">
        <v>3</v>
      </c>
      <c r="H16" s="54"/>
      <c r="I16" s="54"/>
    </row>
    <row r="17" spans="2:17" s="265" customFormat="1" ht="41.25" customHeight="1" thickBot="1" x14ac:dyDescent="0.35">
      <c r="B17" s="17" t="s">
        <v>700</v>
      </c>
      <c r="C17" s="28"/>
      <c r="D17" s="18" t="s">
        <v>717</v>
      </c>
      <c r="E17" s="17" t="s">
        <v>695</v>
      </c>
      <c r="F17" s="17">
        <v>2</v>
      </c>
      <c r="G17" s="17">
        <v>3</v>
      </c>
      <c r="H17" s="54"/>
      <c r="I17" s="54"/>
    </row>
    <row r="18" spans="2:17" s="265" customFormat="1" ht="31.8" customHeight="1" x14ac:dyDescent="0.3">
      <c r="B18" s="25" t="s">
        <v>18</v>
      </c>
      <c r="C18" s="25"/>
      <c r="D18" s="314" t="s">
        <v>840</v>
      </c>
      <c r="E18" s="315"/>
      <c r="F18" s="315"/>
      <c r="G18" s="315"/>
      <c r="H18" s="316"/>
      <c r="I18" s="316"/>
    </row>
    <row r="19" spans="2:17" s="265" customFormat="1" ht="41.25" customHeight="1" x14ac:dyDescent="0.3">
      <c r="B19" s="17" t="s">
        <v>701</v>
      </c>
      <c r="C19" s="28"/>
      <c r="D19" s="18" t="s">
        <v>718</v>
      </c>
      <c r="E19" s="17" t="s">
        <v>695</v>
      </c>
      <c r="F19" s="17">
        <v>2</v>
      </c>
      <c r="G19" s="17">
        <v>3</v>
      </c>
      <c r="H19" s="54"/>
      <c r="I19" s="54"/>
    </row>
    <row r="20" spans="2:17" s="265" customFormat="1" ht="41.25" customHeight="1" thickBot="1" x14ac:dyDescent="0.35">
      <c r="B20" s="17" t="s">
        <v>702</v>
      </c>
      <c r="C20" s="28"/>
      <c r="D20" s="18" t="s">
        <v>717</v>
      </c>
      <c r="E20" s="17" t="s">
        <v>695</v>
      </c>
      <c r="F20" s="17">
        <v>2</v>
      </c>
      <c r="G20" s="17">
        <v>3</v>
      </c>
      <c r="H20" s="54"/>
      <c r="I20" s="54"/>
    </row>
    <row r="21" spans="2:17" s="265" customFormat="1" ht="31.8" customHeight="1" x14ac:dyDescent="0.3">
      <c r="B21" s="25" t="s">
        <v>19</v>
      </c>
      <c r="C21" s="25"/>
      <c r="D21" s="314" t="s">
        <v>841</v>
      </c>
      <c r="E21" s="315"/>
      <c r="F21" s="315"/>
      <c r="G21" s="315"/>
      <c r="H21" s="316"/>
      <c r="I21" s="316"/>
      <c r="J21" s="33"/>
      <c r="K21" s="33"/>
      <c r="L21" s="33"/>
      <c r="M21" s="33"/>
      <c r="N21" s="33"/>
      <c r="O21" s="33"/>
      <c r="P21" s="33"/>
      <c r="Q21" s="33"/>
    </row>
    <row r="22" spans="2:17" s="265" customFormat="1" ht="41.25" customHeight="1" x14ac:dyDescent="0.3">
      <c r="B22" s="17" t="s">
        <v>703</v>
      </c>
      <c r="C22" s="28"/>
      <c r="D22" s="18" t="s">
        <v>718</v>
      </c>
      <c r="E22" s="17" t="s">
        <v>695</v>
      </c>
      <c r="F22" s="17">
        <v>2</v>
      </c>
      <c r="G22" s="17">
        <v>3</v>
      </c>
      <c r="H22" s="54"/>
      <c r="I22" s="54"/>
    </row>
    <row r="23" spans="2:17" s="265" customFormat="1" ht="41.25" customHeight="1" thickBot="1" x14ac:dyDescent="0.35">
      <c r="B23" s="17" t="s">
        <v>704</v>
      </c>
      <c r="C23" s="28"/>
      <c r="D23" s="18" t="s">
        <v>717</v>
      </c>
      <c r="E23" s="17" t="s">
        <v>695</v>
      </c>
      <c r="F23" s="17">
        <v>2</v>
      </c>
      <c r="G23" s="17">
        <v>3</v>
      </c>
      <c r="H23" s="54"/>
      <c r="I23" s="54"/>
    </row>
    <row r="24" spans="2:17" s="265" customFormat="1" ht="41.25" customHeight="1" x14ac:dyDescent="0.3">
      <c r="B24" s="25" t="s">
        <v>31</v>
      </c>
      <c r="C24" s="25"/>
      <c r="D24" s="314" t="s">
        <v>960</v>
      </c>
      <c r="E24" s="315"/>
      <c r="F24" s="315"/>
      <c r="G24" s="315"/>
      <c r="H24" s="316"/>
      <c r="I24" s="316"/>
    </row>
    <row r="25" spans="2:17" s="265" customFormat="1" ht="41.25" customHeight="1" x14ac:dyDescent="0.3">
      <c r="B25" s="17" t="s">
        <v>705</v>
      </c>
      <c r="C25" s="28"/>
      <c r="D25" s="18" t="s">
        <v>718</v>
      </c>
      <c r="E25" s="17" t="s">
        <v>695</v>
      </c>
      <c r="F25" s="17">
        <v>2</v>
      </c>
      <c r="G25" s="17">
        <v>3</v>
      </c>
      <c r="H25" s="54"/>
      <c r="I25" s="54"/>
    </row>
    <row r="26" spans="2:17" s="265" customFormat="1" ht="41.25" customHeight="1" thickBot="1" x14ac:dyDescent="0.35">
      <c r="B26" s="17" t="s">
        <v>706</v>
      </c>
      <c r="C26" s="28"/>
      <c r="D26" s="18" t="s">
        <v>717</v>
      </c>
      <c r="E26" s="17" t="s">
        <v>695</v>
      </c>
      <c r="F26" s="17">
        <v>2</v>
      </c>
      <c r="G26" s="17">
        <v>3</v>
      </c>
      <c r="H26" s="54"/>
      <c r="I26" s="54"/>
    </row>
    <row r="27" spans="2:17" s="265" customFormat="1" ht="31.8" customHeight="1" x14ac:dyDescent="0.3">
      <c r="B27" s="25" t="s">
        <v>35</v>
      </c>
      <c r="C27" s="25"/>
      <c r="D27" s="314" t="s">
        <v>842</v>
      </c>
      <c r="E27" s="315"/>
      <c r="F27" s="315"/>
      <c r="G27" s="315"/>
      <c r="H27" s="316"/>
      <c r="I27" s="316"/>
    </row>
    <row r="28" spans="2:17" s="265" customFormat="1" ht="41.25" customHeight="1" x14ac:dyDescent="0.3">
      <c r="B28" s="17" t="s">
        <v>709</v>
      </c>
      <c r="C28" s="28"/>
      <c r="D28" s="18" t="s">
        <v>718</v>
      </c>
      <c r="E28" s="17" t="s">
        <v>695</v>
      </c>
      <c r="F28" s="17">
        <v>3</v>
      </c>
      <c r="G28" s="17">
        <v>3</v>
      </c>
      <c r="H28" s="54"/>
      <c r="I28" s="54"/>
    </row>
    <row r="29" spans="2:17" s="265" customFormat="1" ht="41.25" customHeight="1" thickBot="1" x14ac:dyDescent="0.35">
      <c r="B29" s="17" t="s">
        <v>710</v>
      </c>
      <c r="C29" s="28"/>
      <c r="D29" s="18" t="s">
        <v>717</v>
      </c>
      <c r="E29" s="17" t="s">
        <v>695</v>
      </c>
      <c r="F29" s="17">
        <v>3</v>
      </c>
      <c r="G29" s="17">
        <v>3</v>
      </c>
      <c r="H29" s="54"/>
      <c r="I29" s="54"/>
    </row>
    <row r="30" spans="2:17" s="265" customFormat="1" ht="31.8" customHeight="1" x14ac:dyDescent="0.3">
      <c r="B30" s="324" t="s">
        <v>36</v>
      </c>
      <c r="C30" s="25"/>
      <c r="D30" s="314" t="s">
        <v>843</v>
      </c>
      <c r="E30" s="315"/>
      <c r="F30" s="315"/>
      <c r="G30" s="315"/>
      <c r="H30" s="316"/>
      <c r="I30" s="316"/>
    </row>
    <row r="31" spans="2:17" s="265" customFormat="1" ht="41.25" customHeight="1" x14ac:dyDescent="0.3">
      <c r="B31" s="17" t="s">
        <v>711</v>
      </c>
      <c r="C31" s="28"/>
      <c r="D31" s="18" t="s">
        <v>718</v>
      </c>
      <c r="E31" s="17" t="s">
        <v>695</v>
      </c>
      <c r="F31" s="17">
        <v>3</v>
      </c>
      <c r="G31" s="17">
        <v>3</v>
      </c>
      <c r="H31" s="54"/>
      <c r="I31" s="54"/>
    </row>
    <row r="32" spans="2:17" s="265" customFormat="1" ht="44.4" customHeight="1" thickBot="1" x14ac:dyDescent="0.35">
      <c r="B32" s="17" t="s">
        <v>712</v>
      </c>
      <c r="C32" s="28"/>
      <c r="D32" s="18" t="s">
        <v>717</v>
      </c>
      <c r="E32" s="17" t="s">
        <v>695</v>
      </c>
      <c r="F32" s="17">
        <v>3</v>
      </c>
      <c r="G32" s="17">
        <v>3</v>
      </c>
      <c r="H32" s="54"/>
      <c r="I32" s="54"/>
    </row>
    <row r="33" spans="2:15" s="265" customFormat="1" ht="44.4" customHeight="1" thickBot="1" x14ac:dyDescent="0.35">
      <c r="B33" s="22" t="s">
        <v>707</v>
      </c>
      <c r="C33" s="22"/>
      <c r="D33" s="22"/>
      <c r="E33" s="22"/>
      <c r="F33" s="22"/>
      <c r="G33" s="22"/>
      <c r="H33" s="23"/>
      <c r="I33" s="319"/>
    </row>
    <row r="34" spans="2:15" s="265" customFormat="1" ht="44.4" customHeight="1" thickBot="1" x14ac:dyDescent="0.35">
      <c r="B34" s="22" t="s">
        <v>708</v>
      </c>
      <c r="C34" s="320"/>
      <c r="D34" s="321"/>
      <c r="E34" s="322"/>
      <c r="F34" s="322"/>
      <c r="G34" s="322"/>
      <c r="H34" s="323"/>
      <c r="I34" s="319"/>
    </row>
    <row r="35" spans="2:15" s="265" customFormat="1" ht="31.8" customHeight="1" x14ac:dyDescent="0.3">
      <c r="B35" s="324" t="s">
        <v>37</v>
      </c>
      <c r="C35" s="25"/>
      <c r="D35" s="314" t="s">
        <v>813</v>
      </c>
      <c r="E35" s="315"/>
      <c r="F35" s="315"/>
      <c r="G35" s="315"/>
      <c r="H35" s="316"/>
      <c r="I35" s="316"/>
      <c r="J35" s="33"/>
      <c r="K35" s="33"/>
      <c r="L35" s="33"/>
      <c r="M35" s="33"/>
      <c r="N35" s="33"/>
      <c r="O35" s="33"/>
    </row>
    <row r="36" spans="2:15" s="265" customFormat="1" ht="41.25" customHeight="1" x14ac:dyDescent="0.3">
      <c r="B36" s="17" t="s">
        <v>713</v>
      </c>
      <c r="C36" s="28"/>
      <c r="D36" s="18" t="s">
        <v>718</v>
      </c>
      <c r="E36" s="17" t="s">
        <v>695</v>
      </c>
      <c r="F36" s="17">
        <v>1</v>
      </c>
      <c r="G36" s="17">
        <v>3</v>
      </c>
      <c r="H36" s="54"/>
      <c r="I36" s="54"/>
    </row>
    <row r="37" spans="2:15" s="265" customFormat="1" ht="41.25" customHeight="1" thickBot="1" x14ac:dyDescent="0.35">
      <c r="B37" s="17" t="s">
        <v>714</v>
      </c>
      <c r="C37" s="28"/>
      <c r="D37" s="18" t="s">
        <v>717</v>
      </c>
      <c r="E37" s="17" t="s">
        <v>695</v>
      </c>
      <c r="F37" s="17">
        <v>1</v>
      </c>
      <c r="G37" s="17">
        <v>3</v>
      </c>
      <c r="H37" s="54"/>
      <c r="I37" s="54"/>
    </row>
    <row r="38" spans="2:15" s="265" customFormat="1" ht="31.8" customHeight="1" x14ac:dyDescent="0.3">
      <c r="B38" s="25" t="s">
        <v>38</v>
      </c>
      <c r="C38" s="25"/>
      <c r="D38" s="314" t="s">
        <v>814</v>
      </c>
      <c r="E38" s="315"/>
      <c r="F38" s="315"/>
      <c r="G38" s="315"/>
      <c r="H38" s="316"/>
      <c r="I38" s="316"/>
    </row>
    <row r="39" spans="2:15" s="265" customFormat="1" ht="41.25" customHeight="1" x14ac:dyDescent="0.3">
      <c r="B39" s="17" t="s">
        <v>753</v>
      </c>
      <c r="C39" s="28"/>
      <c r="D39" s="18" t="s">
        <v>718</v>
      </c>
      <c r="E39" s="17" t="s">
        <v>695</v>
      </c>
      <c r="F39" s="17">
        <v>3</v>
      </c>
      <c r="G39" s="17">
        <v>3</v>
      </c>
      <c r="H39" s="54"/>
      <c r="I39" s="54"/>
    </row>
    <row r="40" spans="2:15" s="265" customFormat="1" ht="41.25" customHeight="1" thickBot="1" x14ac:dyDescent="0.35">
      <c r="B40" s="17" t="s">
        <v>754</v>
      </c>
      <c r="C40" s="28"/>
      <c r="D40" s="18" t="s">
        <v>717</v>
      </c>
      <c r="E40" s="17" t="s">
        <v>695</v>
      </c>
      <c r="F40" s="17">
        <v>3</v>
      </c>
      <c r="G40" s="17">
        <v>3</v>
      </c>
      <c r="H40" s="54"/>
      <c r="I40" s="54"/>
    </row>
    <row r="41" spans="2:15" s="265" customFormat="1" ht="41.25" customHeight="1" x14ac:dyDescent="0.3">
      <c r="B41" s="25" t="s">
        <v>730</v>
      </c>
      <c r="C41" s="25"/>
      <c r="D41" s="314" t="s">
        <v>961</v>
      </c>
      <c r="E41" s="315"/>
      <c r="F41" s="315"/>
      <c r="G41" s="315"/>
      <c r="H41" s="316"/>
      <c r="I41" s="316"/>
    </row>
    <row r="42" spans="2:15" s="265" customFormat="1" ht="41.25" customHeight="1" x14ac:dyDescent="0.3">
      <c r="B42" s="17" t="s">
        <v>755</v>
      </c>
      <c r="C42" s="28"/>
      <c r="D42" s="18" t="s">
        <v>718</v>
      </c>
      <c r="E42" s="17" t="s">
        <v>695</v>
      </c>
      <c r="F42" s="17">
        <v>4</v>
      </c>
      <c r="G42" s="17">
        <v>3</v>
      </c>
      <c r="H42" s="54"/>
      <c r="I42" s="54"/>
    </row>
    <row r="43" spans="2:15" s="265" customFormat="1" ht="41.25" customHeight="1" thickBot="1" x14ac:dyDescent="0.35">
      <c r="B43" s="17" t="s">
        <v>756</v>
      </c>
      <c r="C43" s="28"/>
      <c r="D43" s="18" t="s">
        <v>717</v>
      </c>
      <c r="E43" s="17" t="s">
        <v>695</v>
      </c>
      <c r="F43" s="17">
        <v>4</v>
      </c>
      <c r="G43" s="17">
        <v>3</v>
      </c>
      <c r="H43" s="54"/>
      <c r="I43" s="54"/>
    </row>
    <row r="44" spans="2:15" s="265" customFormat="1" ht="31.8" customHeight="1" x14ac:dyDescent="0.3">
      <c r="B44" s="25" t="s">
        <v>731</v>
      </c>
      <c r="C44" s="25"/>
      <c r="D44" s="314" t="s">
        <v>815</v>
      </c>
      <c r="E44" s="315"/>
      <c r="F44" s="315"/>
      <c r="G44" s="315"/>
      <c r="H44" s="316"/>
      <c r="I44" s="316"/>
    </row>
    <row r="45" spans="2:15" s="265" customFormat="1" ht="41.25" customHeight="1" x14ac:dyDescent="0.3">
      <c r="B45" s="17" t="s">
        <v>757</v>
      </c>
      <c r="C45" s="28"/>
      <c r="D45" s="18" t="s">
        <v>718</v>
      </c>
      <c r="E45" s="17" t="s">
        <v>695</v>
      </c>
      <c r="F45" s="17">
        <v>2</v>
      </c>
      <c r="G45" s="17">
        <v>3</v>
      </c>
      <c r="H45" s="54"/>
      <c r="I45" s="54"/>
    </row>
    <row r="46" spans="2:15" s="265" customFormat="1" ht="41.25" customHeight="1" thickBot="1" x14ac:dyDescent="0.35">
      <c r="B46" s="17" t="s">
        <v>758</v>
      </c>
      <c r="C46" s="28"/>
      <c r="D46" s="18" t="s">
        <v>717</v>
      </c>
      <c r="E46" s="17" t="s">
        <v>695</v>
      </c>
      <c r="F46" s="17">
        <v>2</v>
      </c>
      <c r="G46" s="17">
        <v>3</v>
      </c>
      <c r="H46" s="54"/>
      <c r="I46" s="54"/>
    </row>
    <row r="47" spans="2:15" s="265" customFormat="1" ht="31.8" customHeight="1" x14ac:dyDescent="0.3">
      <c r="B47" s="25" t="s">
        <v>732</v>
      </c>
      <c r="C47" s="25"/>
      <c r="D47" s="314" t="s">
        <v>816</v>
      </c>
      <c r="E47" s="315"/>
      <c r="F47" s="315"/>
      <c r="G47" s="315"/>
      <c r="H47" s="316"/>
      <c r="I47" s="316"/>
    </row>
    <row r="48" spans="2:15" s="265" customFormat="1" ht="41.25" customHeight="1" x14ac:dyDescent="0.3">
      <c r="B48" s="17" t="s">
        <v>759</v>
      </c>
      <c r="C48" s="28"/>
      <c r="D48" s="18" t="s">
        <v>718</v>
      </c>
      <c r="E48" s="17" t="s">
        <v>695</v>
      </c>
      <c r="F48" s="17">
        <v>1</v>
      </c>
      <c r="G48" s="17">
        <v>3</v>
      </c>
      <c r="H48" s="54"/>
      <c r="I48" s="54"/>
    </row>
    <row r="49" spans="2:9" s="265" customFormat="1" ht="44.4" customHeight="1" thickBot="1" x14ac:dyDescent="0.35">
      <c r="B49" s="17" t="s">
        <v>760</v>
      </c>
      <c r="C49" s="28"/>
      <c r="D49" s="18" t="s">
        <v>717</v>
      </c>
      <c r="E49" s="17" t="s">
        <v>695</v>
      </c>
      <c r="F49" s="17">
        <v>1</v>
      </c>
      <c r="G49" s="17">
        <v>3</v>
      </c>
      <c r="H49" s="54"/>
      <c r="I49" s="54"/>
    </row>
    <row r="50" spans="2:9" s="265" customFormat="1" ht="44.4" customHeight="1" x14ac:dyDescent="0.3">
      <c r="B50" s="25" t="s">
        <v>733</v>
      </c>
      <c r="C50" s="25"/>
      <c r="D50" s="314" t="s">
        <v>962</v>
      </c>
      <c r="E50" s="315"/>
      <c r="F50" s="315"/>
      <c r="G50" s="315"/>
      <c r="H50" s="316"/>
      <c r="I50" s="316"/>
    </row>
    <row r="51" spans="2:9" s="265" customFormat="1" ht="44.4" customHeight="1" x14ac:dyDescent="0.3">
      <c r="B51" s="17" t="s">
        <v>761</v>
      </c>
      <c r="C51" s="28"/>
      <c r="D51" s="18" t="s">
        <v>718</v>
      </c>
      <c r="E51" s="17" t="s">
        <v>695</v>
      </c>
      <c r="F51" s="17">
        <v>1</v>
      </c>
      <c r="G51" s="17">
        <v>3</v>
      </c>
      <c r="H51" s="54"/>
      <c r="I51" s="54"/>
    </row>
    <row r="52" spans="2:9" s="265" customFormat="1" ht="44.4" customHeight="1" thickBot="1" x14ac:dyDescent="0.35">
      <c r="B52" s="17" t="s">
        <v>762</v>
      </c>
      <c r="C52" s="28"/>
      <c r="D52" s="18" t="s">
        <v>717</v>
      </c>
      <c r="E52" s="17" t="s">
        <v>695</v>
      </c>
      <c r="F52" s="17">
        <v>1</v>
      </c>
      <c r="G52" s="17">
        <v>3</v>
      </c>
      <c r="H52" s="54"/>
      <c r="I52" s="54"/>
    </row>
    <row r="53" spans="2:9" s="265" customFormat="1" ht="31.8" customHeight="1" x14ac:dyDescent="0.3">
      <c r="B53" s="25" t="s">
        <v>734</v>
      </c>
      <c r="C53" s="25"/>
      <c r="D53" s="314" t="s">
        <v>817</v>
      </c>
      <c r="E53" s="315"/>
      <c r="F53" s="315"/>
      <c r="G53" s="315"/>
      <c r="H53" s="316"/>
      <c r="I53" s="316"/>
    </row>
    <row r="54" spans="2:9" s="265" customFormat="1" ht="41.25" customHeight="1" x14ac:dyDescent="0.3">
      <c r="B54" s="17" t="s">
        <v>763</v>
      </c>
      <c r="C54" s="28"/>
      <c r="D54" s="18" t="s">
        <v>718</v>
      </c>
      <c r="E54" s="17" t="s">
        <v>695</v>
      </c>
      <c r="F54" s="17">
        <v>3</v>
      </c>
      <c r="G54" s="17">
        <v>3</v>
      </c>
      <c r="H54" s="54"/>
      <c r="I54" s="54"/>
    </row>
    <row r="55" spans="2:9" s="265" customFormat="1" ht="44.4" customHeight="1" thickBot="1" x14ac:dyDescent="0.35">
      <c r="B55" s="17" t="s">
        <v>764</v>
      </c>
      <c r="C55" s="28"/>
      <c r="D55" s="18" t="s">
        <v>717</v>
      </c>
      <c r="E55" s="17" t="s">
        <v>695</v>
      </c>
      <c r="F55" s="17">
        <v>3</v>
      </c>
      <c r="G55" s="17">
        <v>3</v>
      </c>
      <c r="H55" s="54"/>
      <c r="I55" s="54"/>
    </row>
    <row r="56" spans="2:9" s="265" customFormat="1" ht="44.4" customHeight="1" x14ac:dyDescent="0.3">
      <c r="B56" s="25" t="s">
        <v>735</v>
      </c>
      <c r="C56" s="25"/>
      <c r="D56" s="314" t="s">
        <v>963</v>
      </c>
      <c r="E56" s="315"/>
      <c r="F56" s="315"/>
      <c r="G56" s="315"/>
      <c r="H56" s="316"/>
      <c r="I56" s="316"/>
    </row>
    <row r="57" spans="2:9" s="265" customFormat="1" ht="44.4" customHeight="1" x14ac:dyDescent="0.3">
      <c r="B57" s="17" t="s">
        <v>765</v>
      </c>
      <c r="C57" s="28"/>
      <c r="D57" s="18" t="s">
        <v>718</v>
      </c>
      <c r="E57" s="17" t="s">
        <v>695</v>
      </c>
      <c r="F57" s="17">
        <v>1</v>
      </c>
      <c r="G57" s="17">
        <v>3</v>
      </c>
      <c r="H57" s="54"/>
      <c r="I57" s="54"/>
    </row>
    <row r="58" spans="2:9" s="265" customFormat="1" ht="44.4" customHeight="1" thickBot="1" x14ac:dyDescent="0.35">
      <c r="B58" s="17" t="s">
        <v>766</v>
      </c>
      <c r="C58" s="28"/>
      <c r="D58" s="18" t="s">
        <v>717</v>
      </c>
      <c r="E58" s="17" t="s">
        <v>695</v>
      </c>
      <c r="F58" s="17">
        <v>1</v>
      </c>
      <c r="G58" s="17">
        <v>3</v>
      </c>
      <c r="H58" s="54"/>
      <c r="I58" s="54"/>
    </row>
    <row r="59" spans="2:9" s="265" customFormat="1" ht="31.8" customHeight="1" x14ac:dyDescent="0.3">
      <c r="B59" s="25" t="s">
        <v>736</v>
      </c>
      <c r="C59" s="25"/>
      <c r="D59" s="314" t="s">
        <v>818</v>
      </c>
      <c r="E59" s="315"/>
      <c r="F59" s="315"/>
      <c r="G59" s="315"/>
      <c r="H59" s="316"/>
      <c r="I59" s="316"/>
    </row>
    <row r="60" spans="2:9" s="265" customFormat="1" ht="44.4" customHeight="1" x14ac:dyDescent="0.3">
      <c r="B60" s="17" t="s">
        <v>767</v>
      </c>
      <c r="C60" s="28"/>
      <c r="D60" s="18" t="s">
        <v>718</v>
      </c>
      <c r="E60" s="17" t="s">
        <v>695</v>
      </c>
      <c r="F60" s="17">
        <v>2</v>
      </c>
      <c r="G60" s="17">
        <v>3</v>
      </c>
      <c r="H60" s="54"/>
      <c r="I60" s="54"/>
    </row>
    <row r="61" spans="2:9" s="265" customFormat="1" ht="44.4" customHeight="1" thickBot="1" x14ac:dyDescent="0.35">
      <c r="B61" s="17" t="s">
        <v>768</v>
      </c>
      <c r="C61" s="28"/>
      <c r="D61" s="18" t="s">
        <v>717</v>
      </c>
      <c r="E61" s="17" t="s">
        <v>695</v>
      </c>
      <c r="F61" s="17">
        <v>2</v>
      </c>
      <c r="G61" s="17">
        <v>3</v>
      </c>
      <c r="H61" s="54"/>
      <c r="I61" s="54"/>
    </row>
    <row r="62" spans="2:9" s="265" customFormat="1" ht="44.4" customHeight="1" thickBot="1" x14ac:dyDescent="0.35">
      <c r="B62" s="22" t="s">
        <v>707</v>
      </c>
      <c r="C62" s="22"/>
      <c r="D62" s="22"/>
      <c r="E62" s="22"/>
      <c r="F62" s="22"/>
      <c r="G62" s="22"/>
      <c r="H62" s="23"/>
      <c r="I62" s="319"/>
    </row>
    <row r="63" spans="2:9" s="265" customFormat="1" ht="44.4" customHeight="1" thickBot="1" x14ac:dyDescent="0.35">
      <c r="B63" s="22" t="s">
        <v>708</v>
      </c>
      <c r="C63" s="320"/>
      <c r="D63" s="321"/>
      <c r="E63" s="322"/>
      <c r="F63" s="322"/>
      <c r="G63" s="322"/>
      <c r="H63" s="323"/>
      <c r="I63" s="319"/>
    </row>
    <row r="64" spans="2:9" s="265" customFormat="1" ht="31.8" customHeight="1" x14ac:dyDescent="0.3">
      <c r="B64" s="25" t="s">
        <v>769</v>
      </c>
      <c r="C64" s="25"/>
      <c r="D64" s="314" t="s">
        <v>752</v>
      </c>
      <c r="E64" s="315"/>
      <c r="F64" s="315"/>
      <c r="G64" s="315"/>
      <c r="H64" s="316"/>
      <c r="I64" s="316"/>
    </row>
    <row r="65" spans="2:9" s="265" customFormat="1" ht="44.4" customHeight="1" x14ac:dyDescent="0.3">
      <c r="B65" s="17" t="s">
        <v>770</v>
      </c>
      <c r="C65" s="28"/>
      <c r="D65" s="18" t="s">
        <v>718</v>
      </c>
      <c r="E65" s="17" t="s">
        <v>695</v>
      </c>
      <c r="F65" s="17">
        <v>1</v>
      </c>
      <c r="G65" s="17">
        <v>3</v>
      </c>
      <c r="H65" s="54"/>
      <c r="I65" s="54"/>
    </row>
    <row r="66" spans="2:9" s="265" customFormat="1" ht="44.4" customHeight="1" thickBot="1" x14ac:dyDescent="0.35">
      <c r="B66" s="17" t="s">
        <v>771</v>
      </c>
      <c r="C66" s="28"/>
      <c r="D66" s="18" t="s">
        <v>717</v>
      </c>
      <c r="E66" s="17" t="s">
        <v>695</v>
      </c>
      <c r="F66" s="17">
        <v>1</v>
      </c>
      <c r="G66" s="17">
        <v>3</v>
      </c>
      <c r="H66" s="54"/>
      <c r="I66" s="54"/>
    </row>
    <row r="67" spans="2:9" s="265" customFormat="1" ht="31.8" customHeight="1" x14ac:dyDescent="0.3">
      <c r="B67" s="25" t="s">
        <v>772</v>
      </c>
      <c r="C67" s="25"/>
      <c r="D67" s="314" t="s">
        <v>819</v>
      </c>
      <c r="E67" s="315"/>
      <c r="F67" s="315"/>
      <c r="G67" s="315"/>
      <c r="H67" s="316"/>
      <c r="I67" s="316"/>
    </row>
    <row r="68" spans="2:9" s="265" customFormat="1" ht="44.4" customHeight="1" x14ac:dyDescent="0.3">
      <c r="B68" s="17" t="s">
        <v>773</v>
      </c>
      <c r="C68" s="28"/>
      <c r="D68" s="18" t="s">
        <v>718</v>
      </c>
      <c r="E68" s="17" t="s">
        <v>695</v>
      </c>
      <c r="F68" s="17">
        <v>2</v>
      </c>
      <c r="G68" s="17">
        <v>3</v>
      </c>
      <c r="H68" s="54"/>
      <c r="I68" s="54"/>
    </row>
    <row r="69" spans="2:9" s="265" customFormat="1" ht="44.4" customHeight="1" thickBot="1" x14ac:dyDescent="0.35">
      <c r="B69" s="17" t="s">
        <v>774</v>
      </c>
      <c r="C69" s="28"/>
      <c r="D69" s="18" t="s">
        <v>717</v>
      </c>
      <c r="E69" s="17" t="s">
        <v>695</v>
      </c>
      <c r="F69" s="17">
        <v>2</v>
      </c>
      <c r="G69" s="17">
        <v>3</v>
      </c>
      <c r="H69" s="54"/>
      <c r="I69" s="54"/>
    </row>
    <row r="70" spans="2:9" s="265" customFormat="1" ht="39.6" customHeight="1" x14ac:dyDescent="0.3">
      <c r="B70" s="25" t="s">
        <v>775</v>
      </c>
      <c r="C70" s="25"/>
      <c r="D70" s="314" t="s">
        <v>964</v>
      </c>
      <c r="E70" s="315"/>
      <c r="F70" s="315"/>
      <c r="G70" s="315"/>
      <c r="H70" s="316"/>
      <c r="I70" s="316"/>
    </row>
    <row r="71" spans="2:9" s="265" customFormat="1" ht="44.4" customHeight="1" x14ac:dyDescent="0.3">
      <c r="B71" s="17" t="s">
        <v>776</v>
      </c>
      <c r="C71" s="28"/>
      <c r="D71" s="18" t="s">
        <v>718</v>
      </c>
      <c r="E71" s="17" t="s">
        <v>695</v>
      </c>
      <c r="F71" s="17">
        <v>1</v>
      </c>
      <c r="G71" s="17">
        <v>3</v>
      </c>
      <c r="H71" s="54"/>
      <c r="I71" s="54"/>
    </row>
    <row r="72" spans="2:9" s="265" customFormat="1" ht="44.4" customHeight="1" thickBot="1" x14ac:dyDescent="0.35">
      <c r="B72" s="17" t="s">
        <v>777</v>
      </c>
      <c r="C72" s="28"/>
      <c r="D72" s="18" t="s">
        <v>717</v>
      </c>
      <c r="E72" s="17" t="s">
        <v>695</v>
      </c>
      <c r="F72" s="17">
        <v>1</v>
      </c>
      <c r="G72" s="17">
        <v>3</v>
      </c>
      <c r="H72" s="54"/>
      <c r="I72" s="54"/>
    </row>
    <row r="73" spans="2:9" s="265" customFormat="1" ht="31.8" customHeight="1" x14ac:dyDescent="0.3">
      <c r="B73" s="25" t="s">
        <v>778</v>
      </c>
      <c r="C73" s="25"/>
      <c r="D73" s="314" t="s">
        <v>820</v>
      </c>
      <c r="E73" s="315"/>
      <c r="F73" s="315"/>
      <c r="G73" s="315"/>
      <c r="H73" s="316"/>
      <c r="I73" s="316"/>
    </row>
    <row r="74" spans="2:9" s="265" customFormat="1" ht="44.4" customHeight="1" x14ac:dyDescent="0.3">
      <c r="B74" s="17" t="s">
        <v>779</v>
      </c>
      <c r="C74" s="28"/>
      <c r="D74" s="18" t="s">
        <v>718</v>
      </c>
      <c r="E74" s="17" t="s">
        <v>695</v>
      </c>
      <c r="F74" s="17">
        <v>1</v>
      </c>
      <c r="G74" s="17">
        <v>3</v>
      </c>
      <c r="H74" s="54"/>
      <c r="I74" s="54"/>
    </row>
    <row r="75" spans="2:9" s="265" customFormat="1" ht="44.4" customHeight="1" thickBot="1" x14ac:dyDescent="0.35">
      <c r="B75" s="17" t="s">
        <v>780</v>
      </c>
      <c r="C75" s="28"/>
      <c r="D75" s="18" t="s">
        <v>717</v>
      </c>
      <c r="E75" s="17" t="s">
        <v>695</v>
      </c>
      <c r="F75" s="17">
        <v>1</v>
      </c>
      <c r="G75" s="17">
        <v>3</v>
      </c>
      <c r="H75" s="54"/>
      <c r="I75" s="54"/>
    </row>
    <row r="76" spans="2:9" s="265" customFormat="1" ht="44.4" customHeight="1" x14ac:dyDescent="0.3">
      <c r="B76" s="25" t="s">
        <v>781</v>
      </c>
      <c r="C76" s="25"/>
      <c r="D76" s="314" t="s">
        <v>965</v>
      </c>
      <c r="E76" s="315"/>
      <c r="F76" s="315"/>
      <c r="G76" s="315"/>
      <c r="H76" s="316"/>
      <c r="I76" s="316"/>
    </row>
    <row r="77" spans="2:9" s="265" customFormat="1" ht="44.4" customHeight="1" x14ac:dyDescent="0.3">
      <c r="B77" s="17" t="s">
        <v>782</v>
      </c>
      <c r="C77" s="28"/>
      <c r="D77" s="18" t="s">
        <v>718</v>
      </c>
      <c r="E77" s="17" t="s">
        <v>695</v>
      </c>
      <c r="F77" s="17">
        <v>1</v>
      </c>
      <c r="G77" s="17">
        <v>3</v>
      </c>
      <c r="H77" s="54"/>
      <c r="I77" s="54"/>
    </row>
    <row r="78" spans="2:9" s="265" customFormat="1" ht="44.4" customHeight="1" thickBot="1" x14ac:dyDescent="0.35">
      <c r="B78" s="17" t="s">
        <v>783</v>
      </c>
      <c r="C78" s="28"/>
      <c r="D78" s="18" t="s">
        <v>717</v>
      </c>
      <c r="E78" s="17" t="s">
        <v>695</v>
      </c>
      <c r="F78" s="17">
        <v>1</v>
      </c>
      <c r="G78" s="17">
        <v>3</v>
      </c>
      <c r="H78" s="54"/>
      <c r="I78" s="54"/>
    </row>
    <row r="79" spans="2:9" s="265" customFormat="1" ht="44.4" customHeight="1" x14ac:dyDescent="0.3">
      <c r="B79" s="25" t="s">
        <v>784</v>
      </c>
      <c r="C79" s="25"/>
      <c r="D79" s="314" t="s">
        <v>821</v>
      </c>
      <c r="E79" s="315"/>
      <c r="F79" s="315"/>
      <c r="G79" s="315"/>
      <c r="H79" s="316"/>
      <c r="I79" s="316"/>
    </row>
    <row r="80" spans="2:9" s="265" customFormat="1" ht="44.4" customHeight="1" x14ac:dyDescent="0.3">
      <c r="B80" s="17" t="s">
        <v>785</v>
      </c>
      <c r="C80" s="28"/>
      <c r="D80" s="18" t="s">
        <v>718</v>
      </c>
      <c r="E80" s="17" t="s">
        <v>695</v>
      </c>
      <c r="F80" s="17">
        <v>2</v>
      </c>
      <c r="G80" s="17">
        <v>3</v>
      </c>
      <c r="H80" s="54"/>
      <c r="I80" s="54"/>
    </row>
    <row r="81" spans="2:9" s="265" customFormat="1" ht="44.4" customHeight="1" thickBot="1" x14ac:dyDescent="0.35">
      <c r="B81" s="17" t="s">
        <v>786</v>
      </c>
      <c r="C81" s="28"/>
      <c r="D81" s="18" t="s">
        <v>717</v>
      </c>
      <c r="E81" s="17" t="s">
        <v>695</v>
      </c>
      <c r="F81" s="17">
        <v>2</v>
      </c>
      <c r="G81" s="17">
        <v>3</v>
      </c>
      <c r="H81" s="54"/>
      <c r="I81" s="54"/>
    </row>
    <row r="82" spans="2:9" s="265" customFormat="1" ht="44.4" customHeight="1" x14ac:dyDescent="0.3">
      <c r="B82" s="25" t="s">
        <v>787</v>
      </c>
      <c r="C82" s="25"/>
      <c r="D82" s="314" t="s">
        <v>966</v>
      </c>
      <c r="E82" s="315"/>
      <c r="F82" s="315"/>
      <c r="G82" s="315"/>
      <c r="H82" s="316"/>
      <c r="I82" s="316"/>
    </row>
    <row r="83" spans="2:9" s="265" customFormat="1" ht="44.4" customHeight="1" x14ac:dyDescent="0.3">
      <c r="B83" s="17" t="s">
        <v>788</v>
      </c>
      <c r="C83" s="28"/>
      <c r="D83" s="18" t="s">
        <v>718</v>
      </c>
      <c r="E83" s="17" t="s">
        <v>695</v>
      </c>
      <c r="F83" s="17">
        <v>1</v>
      </c>
      <c r="G83" s="17">
        <v>3</v>
      </c>
      <c r="H83" s="54"/>
      <c r="I83" s="54"/>
    </row>
    <row r="84" spans="2:9" s="265" customFormat="1" ht="44.4" customHeight="1" thickBot="1" x14ac:dyDescent="0.35">
      <c r="B84" s="17" t="s">
        <v>789</v>
      </c>
      <c r="C84" s="28"/>
      <c r="D84" s="18" t="s">
        <v>717</v>
      </c>
      <c r="E84" s="17" t="s">
        <v>695</v>
      </c>
      <c r="F84" s="17">
        <v>1</v>
      </c>
      <c r="G84" s="17">
        <v>3</v>
      </c>
      <c r="H84" s="54"/>
      <c r="I84" s="54"/>
    </row>
    <row r="85" spans="2:9" s="265" customFormat="1" ht="44.4" customHeight="1" x14ac:dyDescent="0.3">
      <c r="B85" s="25" t="s">
        <v>790</v>
      </c>
      <c r="C85" s="25"/>
      <c r="D85" s="314" t="s">
        <v>822</v>
      </c>
      <c r="E85" s="315"/>
      <c r="F85" s="315"/>
      <c r="G85" s="315"/>
      <c r="H85" s="316"/>
      <c r="I85" s="316"/>
    </row>
    <row r="86" spans="2:9" s="265" customFormat="1" ht="44.4" customHeight="1" x14ac:dyDescent="0.3">
      <c r="B86" s="17" t="s">
        <v>791</v>
      </c>
      <c r="C86" s="28"/>
      <c r="D86" s="18" t="s">
        <v>718</v>
      </c>
      <c r="E86" s="17" t="s">
        <v>695</v>
      </c>
      <c r="F86" s="17">
        <v>2</v>
      </c>
      <c r="G86" s="17">
        <v>3</v>
      </c>
      <c r="H86" s="54"/>
      <c r="I86" s="54"/>
    </row>
    <row r="87" spans="2:9" s="265" customFormat="1" ht="44.4" customHeight="1" thickBot="1" x14ac:dyDescent="0.35">
      <c r="B87" s="17" t="s">
        <v>792</v>
      </c>
      <c r="C87" s="28"/>
      <c r="D87" s="18" t="s">
        <v>717</v>
      </c>
      <c r="E87" s="17" t="s">
        <v>695</v>
      </c>
      <c r="F87" s="17">
        <v>2</v>
      </c>
      <c r="G87" s="17">
        <v>3</v>
      </c>
      <c r="H87" s="54"/>
      <c r="I87" s="54"/>
    </row>
    <row r="88" spans="2:9" s="265" customFormat="1" ht="44.4" customHeight="1" thickBot="1" x14ac:dyDescent="0.35">
      <c r="B88" s="22" t="s">
        <v>707</v>
      </c>
      <c r="C88" s="22"/>
      <c r="D88" s="22"/>
      <c r="E88" s="22"/>
      <c r="F88" s="22"/>
      <c r="G88" s="22"/>
      <c r="H88" s="23"/>
      <c r="I88" s="319"/>
    </row>
    <row r="89" spans="2:9" s="265" customFormat="1" ht="44.4" customHeight="1" thickBot="1" x14ac:dyDescent="0.35">
      <c r="B89" s="22" t="s">
        <v>708</v>
      </c>
      <c r="C89" s="320"/>
      <c r="D89" s="321"/>
      <c r="E89" s="322"/>
      <c r="F89" s="322"/>
      <c r="G89" s="322"/>
      <c r="H89" s="323"/>
      <c r="I89" s="319"/>
    </row>
    <row r="90" spans="2:9" s="265" customFormat="1" ht="31.8" customHeight="1" x14ac:dyDescent="0.3">
      <c r="B90" s="25" t="s">
        <v>793</v>
      </c>
      <c r="C90" s="25"/>
      <c r="D90" s="314" t="s">
        <v>967</v>
      </c>
      <c r="E90" s="315"/>
      <c r="F90" s="315"/>
      <c r="G90" s="315"/>
      <c r="H90" s="316"/>
      <c r="I90" s="316"/>
    </row>
    <row r="91" spans="2:9" s="265" customFormat="1" ht="44.4" customHeight="1" x14ac:dyDescent="0.3">
      <c r="B91" s="17" t="s">
        <v>794</v>
      </c>
      <c r="C91" s="28"/>
      <c r="D91" s="18" t="s">
        <v>718</v>
      </c>
      <c r="E91" s="17" t="s">
        <v>695</v>
      </c>
      <c r="F91" s="17">
        <v>1</v>
      </c>
      <c r="G91" s="17">
        <v>3</v>
      </c>
      <c r="H91" s="54"/>
      <c r="I91" s="54"/>
    </row>
    <row r="92" spans="2:9" s="265" customFormat="1" ht="44.4" customHeight="1" thickBot="1" x14ac:dyDescent="0.35">
      <c r="B92" s="17" t="s">
        <v>795</v>
      </c>
      <c r="C92" s="28"/>
      <c r="D92" s="18" t="s">
        <v>717</v>
      </c>
      <c r="E92" s="17" t="s">
        <v>695</v>
      </c>
      <c r="F92" s="17">
        <v>1</v>
      </c>
      <c r="G92" s="17">
        <v>3</v>
      </c>
      <c r="H92" s="54"/>
      <c r="I92" s="54"/>
    </row>
    <row r="93" spans="2:9" s="265" customFormat="1" ht="31.8" customHeight="1" x14ac:dyDescent="0.3">
      <c r="B93" s="25" t="s">
        <v>878</v>
      </c>
      <c r="C93" s="25"/>
      <c r="D93" s="314" t="s">
        <v>823</v>
      </c>
      <c r="E93" s="315"/>
      <c r="F93" s="315"/>
      <c r="G93" s="315"/>
      <c r="H93" s="316"/>
      <c r="I93" s="316"/>
    </row>
    <row r="94" spans="2:9" s="265" customFormat="1" ht="44.4" customHeight="1" x14ac:dyDescent="0.3">
      <c r="B94" s="17" t="s">
        <v>880</v>
      </c>
      <c r="C94" s="28"/>
      <c r="D94" s="18" t="s">
        <v>718</v>
      </c>
      <c r="E94" s="17" t="s">
        <v>695</v>
      </c>
      <c r="F94" s="17">
        <v>1</v>
      </c>
      <c r="G94" s="17">
        <v>3</v>
      </c>
      <c r="H94" s="54"/>
      <c r="I94" s="54"/>
    </row>
    <row r="95" spans="2:9" s="265" customFormat="1" ht="44.4" customHeight="1" thickBot="1" x14ac:dyDescent="0.35">
      <c r="B95" s="17" t="s">
        <v>879</v>
      </c>
      <c r="C95" s="28"/>
      <c r="D95" s="18" t="s">
        <v>717</v>
      </c>
      <c r="E95" s="17" t="s">
        <v>695</v>
      </c>
      <c r="F95" s="17">
        <v>1</v>
      </c>
      <c r="G95" s="17">
        <v>3</v>
      </c>
      <c r="H95" s="54"/>
      <c r="I95" s="54"/>
    </row>
    <row r="96" spans="2:9" s="265" customFormat="1" ht="37.200000000000003" customHeight="1" x14ac:dyDescent="0.3">
      <c r="B96" s="25" t="s">
        <v>881</v>
      </c>
      <c r="C96" s="25"/>
      <c r="D96" s="314" t="s">
        <v>824</v>
      </c>
      <c r="E96" s="315"/>
      <c r="F96" s="315"/>
      <c r="G96" s="315"/>
      <c r="H96" s="316"/>
      <c r="I96" s="316"/>
    </row>
    <row r="97" spans="2:9" s="265" customFormat="1" ht="44.4" customHeight="1" x14ac:dyDescent="0.3">
      <c r="B97" s="17" t="s">
        <v>882</v>
      </c>
      <c r="C97" s="28"/>
      <c r="D97" s="18" t="s">
        <v>718</v>
      </c>
      <c r="E97" s="17" t="s">
        <v>695</v>
      </c>
      <c r="F97" s="17">
        <v>1</v>
      </c>
      <c r="G97" s="17">
        <v>3</v>
      </c>
      <c r="H97" s="54"/>
      <c r="I97" s="54"/>
    </row>
    <row r="98" spans="2:9" s="265" customFormat="1" ht="44.4" customHeight="1" thickBot="1" x14ac:dyDescent="0.35">
      <c r="B98" s="17" t="s">
        <v>883</v>
      </c>
      <c r="C98" s="28"/>
      <c r="D98" s="18" t="s">
        <v>717</v>
      </c>
      <c r="E98" s="17" t="s">
        <v>695</v>
      </c>
      <c r="F98" s="17">
        <v>1</v>
      </c>
      <c r="G98" s="17">
        <v>3</v>
      </c>
      <c r="H98" s="54"/>
      <c r="I98" s="54"/>
    </row>
    <row r="99" spans="2:9" s="265" customFormat="1" ht="39" customHeight="1" x14ac:dyDescent="0.3">
      <c r="B99" s="25" t="s">
        <v>908</v>
      </c>
      <c r="C99" s="25"/>
      <c r="D99" s="314" t="s">
        <v>825</v>
      </c>
      <c r="E99" s="315"/>
      <c r="F99" s="315"/>
      <c r="G99" s="315"/>
      <c r="H99" s="316"/>
      <c r="I99" s="316"/>
    </row>
    <row r="100" spans="2:9" s="265" customFormat="1" ht="44.4" customHeight="1" x14ac:dyDescent="0.3">
      <c r="B100" s="17" t="s">
        <v>909</v>
      </c>
      <c r="C100" s="28"/>
      <c r="D100" s="18" t="s">
        <v>718</v>
      </c>
      <c r="E100" s="17" t="s">
        <v>695</v>
      </c>
      <c r="F100" s="17">
        <v>4</v>
      </c>
      <c r="G100" s="17">
        <v>3</v>
      </c>
      <c r="H100" s="54"/>
      <c r="I100" s="54"/>
    </row>
    <row r="101" spans="2:9" s="265" customFormat="1" ht="44.4" customHeight="1" thickBot="1" x14ac:dyDescent="0.35">
      <c r="B101" s="17" t="s">
        <v>910</v>
      </c>
      <c r="C101" s="28"/>
      <c r="D101" s="18" t="s">
        <v>717</v>
      </c>
      <c r="E101" s="17" t="s">
        <v>695</v>
      </c>
      <c r="F101" s="17">
        <v>4</v>
      </c>
      <c r="G101" s="17">
        <v>3</v>
      </c>
      <c r="H101" s="54"/>
      <c r="I101" s="54"/>
    </row>
    <row r="102" spans="2:9" s="265" customFormat="1" ht="44.4" customHeight="1" x14ac:dyDescent="0.3">
      <c r="B102" s="25" t="s">
        <v>911</v>
      </c>
      <c r="C102" s="25"/>
      <c r="D102" s="314" t="s">
        <v>968</v>
      </c>
      <c r="E102" s="315"/>
      <c r="F102" s="315"/>
      <c r="G102" s="315"/>
      <c r="H102" s="316"/>
      <c r="I102" s="316"/>
    </row>
    <row r="103" spans="2:9" s="265" customFormat="1" ht="44.4" customHeight="1" x14ac:dyDescent="0.3">
      <c r="B103" s="17" t="s">
        <v>912</v>
      </c>
      <c r="C103" s="28"/>
      <c r="D103" s="18" t="s">
        <v>718</v>
      </c>
      <c r="E103" s="17" t="s">
        <v>695</v>
      </c>
      <c r="F103" s="17">
        <v>1</v>
      </c>
      <c r="G103" s="17">
        <v>3</v>
      </c>
      <c r="H103" s="54"/>
      <c r="I103" s="54"/>
    </row>
    <row r="104" spans="2:9" s="265" customFormat="1" ht="44.4" customHeight="1" thickBot="1" x14ac:dyDescent="0.35">
      <c r="B104" s="17" t="s">
        <v>913</v>
      </c>
      <c r="C104" s="28"/>
      <c r="D104" s="18" t="s">
        <v>717</v>
      </c>
      <c r="E104" s="17" t="s">
        <v>695</v>
      </c>
      <c r="F104" s="17">
        <v>1</v>
      </c>
      <c r="G104" s="17">
        <v>3</v>
      </c>
      <c r="H104" s="54"/>
      <c r="I104" s="54"/>
    </row>
    <row r="105" spans="2:9" s="265" customFormat="1" ht="44.4" customHeight="1" x14ac:dyDescent="0.3">
      <c r="B105" s="25" t="s">
        <v>914</v>
      </c>
      <c r="C105" s="25"/>
      <c r="D105" s="314" t="s">
        <v>826</v>
      </c>
      <c r="E105" s="315"/>
      <c r="F105" s="315"/>
      <c r="G105" s="315"/>
      <c r="H105" s="316"/>
      <c r="I105" s="316"/>
    </row>
    <row r="106" spans="2:9" s="265" customFormat="1" ht="44.4" customHeight="1" x14ac:dyDescent="0.3">
      <c r="B106" s="17" t="s">
        <v>915</v>
      </c>
      <c r="C106" s="28"/>
      <c r="D106" s="18" t="s">
        <v>718</v>
      </c>
      <c r="E106" s="17" t="s">
        <v>695</v>
      </c>
      <c r="F106" s="17">
        <v>3</v>
      </c>
      <c r="G106" s="17">
        <v>3</v>
      </c>
      <c r="H106" s="54"/>
      <c r="I106" s="54"/>
    </row>
    <row r="107" spans="2:9" s="265" customFormat="1" ht="44.4" customHeight="1" thickBot="1" x14ac:dyDescent="0.35">
      <c r="B107" s="17" t="s">
        <v>916</v>
      </c>
      <c r="C107" s="28"/>
      <c r="D107" s="18" t="s">
        <v>717</v>
      </c>
      <c r="E107" s="17" t="s">
        <v>695</v>
      </c>
      <c r="F107" s="17">
        <v>3</v>
      </c>
      <c r="G107" s="17">
        <v>3</v>
      </c>
      <c r="H107" s="54"/>
      <c r="I107" s="54"/>
    </row>
    <row r="108" spans="2:9" s="265" customFormat="1" ht="44.4" customHeight="1" x14ac:dyDescent="0.3">
      <c r="B108" s="25" t="s">
        <v>920</v>
      </c>
      <c r="C108" s="25"/>
      <c r="D108" s="314" t="s">
        <v>969</v>
      </c>
      <c r="E108" s="315"/>
      <c r="F108" s="315"/>
      <c r="G108" s="315"/>
      <c r="H108" s="316"/>
      <c r="I108" s="316"/>
    </row>
    <row r="109" spans="2:9" s="265" customFormat="1" ht="44.4" customHeight="1" x14ac:dyDescent="0.3">
      <c r="B109" s="17" t="s">
        <v>921</v>
      </c>
      <c r="C109" s="28"/>
      <c r="D109" s="18" t="s">
        <v>718</v>
      </c>
      <c r="E109" s="17" t="s">
        <v>695</v>
      </c>
      <c r="F109" s="17">
        <v>1</v>
      </c>
      <c r="G109" s="17">
        <v>3</v>
      </c>
      <c r="H109" s="54"/>
      <c r="I109" s="54"/>
    </row>
    <row r="110" spans="2:9" s="265" customFormat="1" ht="44.4" customHeight="1" thickBot="1" x14ac:dyDescent="0.35">
      <c r="B110" s="17" t="s">
        <v>922</v>
      </c>
      <c r="C110" s="28"/>
      <c r="D110" s="18" t="s">
        <v>717</v>
      </c>
      <c r="E110" s="17" t="s">
        <v>695</v>
      </c>
      <c r="F110" s="17">
        <v>1</v>
      </c>
      <c r="G110" s="17">
        <v>3</v>
      </c>
      <c r="H110" s="54"/>
      <c r="I110" s="54"/>
    </row>
    <row r="111" spans="2:9" s="265" customFormat="1" ht="44.4" customHeight="1" x14ac:dyDescent="0.3">
      <c r="B111" s="25" t="s">
        <v>923</v>
      </c>
      <c r="C111" s="25"/>
      <c r="D111" s="314" t="s">
        <v>827</v>
      </c>
      <c r="E111" s="315"/>
      <c r="F111" s="315"/>
      <c r="G111" s="315"/>
      <c r="H111" s="316"/>
      <c r="I111" s="316"/>
    </row>
    <row r="112" spans="2:9" s="265" customFormat="1" ht="44.4" customHeight="1" x14ac:dyDescent="0.3">
      <c r="B112" s="17" t="s">
        <v>924</v>
      </c>
      <c r="C112" s="28"/>
      <c r="D112" s="18" t="s">
        <v>718</v>
      </c>
      <c r="E112" s="17" t="s">
        <v>695</v>
      </c>
      <c r="F112" s="17">
        <v>1</v>
      </c>
      <c r="G112" s="17">
        <v>3</v>
      </c>
      <c r="H112" s="54"/>
      <c r="I112" s="54"/>
    </row>
    <row r="113" spans="2:9" s="265" customFormat="1" ht="44.4" customHeight="1" thickBot="1" x14ac:dyDescent="0.35">
      <c r="B113" s="17" t="s">
        <v>925</v>
      </c>
      <c r="C113" s="28"/>
      <c r="D113" s="18" t="s">
        <v>717</v>
      </c>
      <c r="E113" s="17" t="s">
        <v>695</v>
      </c>
      <c r="F113" s="17">
        <v>1</v>
      </c>
      <c r="G113" s="17">
        <v>3</v>
      </c>
      <c r="H113" s="54"/>
      <c r="I113" s="54"/>
    </row>
    <row r="114" spans="2:9" s="265" customFormat="1" ht="39" customHeight="1" thickBot="1" x14ac:dyDescent="0.35">
      <c r="B114" s="22" t="s">
        <v>707</v>
      </c>
      <c r="C114" s="22"/>
      <c r="D114" s="22"/>
      <c r="E114" s="22"/>
      <c r="F114" s="22"/>
      <c r="G114" s="22"/>
      <c r="H114" s="23"/>
      <c r="I114" s="319"/>
    </row>
    <row r="115" spans="2:9" s="265" customFormat="1" ht="35.4" customHeight="1" thickBot="1" x14ac:dyDescent="0.35">
      <c r="B115" s="22" t="s">
        <v>708</v>
      </c>
      <c r="C115" s="320"/>
      <c r="D115" s="321"/>
      <c r="E115" s="322"/>
      <c r="F115" s="322"/>
      <c r="G115" s="322"/>
      <c r="H115" s="323"/>
      <c r="I115" s="319"/>
    </row>
    <row r="116" spans="2:9" s="265" customFormat="1" ht="36" customHeight="1" x14ac:dyDescent="0.3">
      <c r="B116" s="25" t="s">
        <v>926</v>
      </c>
      <c r="C116" s="25"/>
      <c r="D116" s="314" t="s">
        <v>828</v>
      </c>
      <c r="E116" s="315"/>
      <c r="F116" s="315"/>
      <c r="G116" s="315"/>
      <c r="H116" s="316"/>
      <c r="I116" s="316"/>
    </row>
    <row r="117" spans="2:9" s="265" customFormat="1" ht="44.4" customHeight="1" x14ac:dyDescent="0.3">
      <c r="B117" s="17" t="s">
        <v>927</v>
      </c>
      <c r="C117" s="28"/>
      <c r="D117" s="18" t="s">
        <v>718</v>
      </c>
      <c r="E117" s="17" t="s">
        <v>695</v>
      </c>
      <c r="F117" s="17">
        <v>2</v>
      </c>
      <c r="G117" s="17">
        <v>3</v>
      </c>
      <c r="H117" s="54"/>
      <c r="I117" s="54"/>
    </row>
    <row r="118" spans="2:9" s="265" customFormat="1" ht="44.4" customHeight="1" thickBot="1" x14ac:dyDescent="0.35">
      <c r="B118" s="17" t="s">
        <v>928</v>
      </c>
      <c r="C118" s="28"/>
      <c r="D118" s="18" t="s">
        <v>717</v>
      </c>
      <c r="E118" s="17" t="s">
        <v>695</v>
      </c>
      <c r="F118" s="17">
        <v>2</v>
      </c>
      <c r="G118" s="17">
        <v>3</v>
      </c>
      <c r="H118" s="54"/>
      <c r="I118" s="54"/>
    </row>
    <row r="119" spans="2:9" s="265" customFormat="1" ht="38.4" customHeight="1" x14ac:dyDescent="0.3">
      <c r="B119" s="25" t="s">
        <v>929</v>
      </c>
      <c r="C119" s="25"/>
      <c r="D119" s="314" t="s">
        <v>970</v>
      </c>
      <c r="E119" s="315"/>
      <c r="F119" s="315"/>
      <c r="G119" s="315"/>
      <c r="H119" s="316"/>
      <c r="I119" s="316"/>
    </row>
    <row r="120" spans="2:9" s="265" customFormat="1" ht="44.4" customHeight="1" x14ac:dyDescent="0.3">
      <c r="B120" s="17" t="s">
        <v>930</v>
      </c>
      <c r="C120" s="28"/>
      <c r="D120" s="18" t="s">
        <v>718</v>
      </c>
      <c r="E120" s="17" t="s">
        <v>695</v>
      </c>
      <c r="F120" s="17">
        <v>1</v>
      </c>
      <c r="G120" s="17">
        <v>3</v>
      </c>
      <c r="H120" s="54"/>
      <c r="I120" s="54"/>
    </row>
    <row r="121" spans="2:9" s="265" customFormat="1" ht="44.4" customHeight="1" thickBot="1" x14ac:dyDescent="0.35">
      <c r="B121" s="17" t="s">
        <v>931</v>
      </c>
      <c r="C121" s="28"/>
      <c r="D121" s="18" t="s">
        <v>717</v>
      </c>
      <c r="E121" s="17" t="s">
        <v>695</v>
      </c>
      <c r="F121" s="17">
        <v>1</v>
      </c>
      <c r="G121" s="17">
        <v>3</v>
      </c>
      <c r="H121" s="54"/>
      <c r="I121" s="54"/>
    </row>
    <row r="122" spans="2:9" s="265" customFormat="1" ht="44.4" customHeight="1" x14ac:dyDescent="0.3">
      <c r="B122" s="25" t="s">
        <v>932</v>
      </c>
      <c r="C122" s="25"/>
      <c r="D122" s="314" t="s">
        <v>829</v>
      </c>
      <c r="E122" s="315"/>
      <c r="F122" s="315"/>
      <c r="G122" s="315"/>
      <c r="H122" s="316"/>
      <c r="I122" s="316"/>
    </row>
    <row r="123" spans="2:9" s="265" customFormat="1" ht="44.4" customHeight="1" x14ac:dyDescent="0.3">
      <c r="B123" s="17" t="s">
        <v>933</v>
      </c>
      <c r="C123" s="28"/>
      <c r="D123" s="18" t="s">
        <v>718</v>
      </c>
      <c r="E123" s="17" t="s">
        <v>695</v>
      </c>
      <c r="F123" s="17">
        <v>1</v>
      </c>
      <c r="G123" s="17">
        <v>3</v>
      </c>
      <c r="H123" s="54"/>
      <c r="I123" s="54"/>
    </row>
    <row r="124" spans="2:9" s="265" customFormat="1" ht="44.4" customHeight="1" thickBot="1" x14ac:dyDescent="0.35">
      <c r="B124" s="17" t="s">
        <v>934</v>
      </c>
      <c r="C124" s="28"/>
      <c r="D124" s="18" t="s">
        <v>717</v>
      </c>
      <c r="E124" s="17" t="s">
        <v>695</v>
      </c>
      <c r="F124" s="17">
        <v>1</v>
      </c>
      <c r="G124" s="17">
        <v>3</v>
      </c>
      <c r="H124" s="54"/>
      <c r="I124" s="54"/>
    </row>
    <row r="125" spans="2:9" s="265" customFormat="1" ht="44.4" customHeight="1" x14ac:dyDescent="0.3">
      <c r="B125" s="25" t="s">
        <v>935</v>
      </c>
      <c r="C125" s="25"/>
      <c r="D125" s="314" t="s">
        <v>830</v>
      </c>
      <c r="E125" s="315"/>
      <c r="F125" s="315"/>
      <c r="G125" s="315"/>
      <c r="H125" s="316"/>
      <c r="I125" s="316"/>
    </row>
    <row r="126" spans="2:9" s="265" customFormat="1" ht="44.4" customHeight="1" x14ac:dyDescent="0.3">
      <c r="B126" s="17" t="s">
        <v>936</v>
      </c>
      <c r="C126" s="28"/>
      <c r="D126" s="18" t="s">
        <v>718</v>
      </c>
      <c r="E126" s="17" t="s">
        <v>695</v>
      </c>
      <c r="F126" s="17">
        <v>1</v>
      </c>
      <c r="G126" s="17">
        <v>3</v>
      </c>
      <c r="H126" s="54"/>
      <c r="I126" s="54"/>
    </row>
    <row r="127" spans="2:9" s="265" customFormat="1" ht="44.4" customHeight="1" thickBot="1" x14ac:dyDescent="0.35">
      <c r="B127" s="17" t="s">
        <v>937</v>
      </c>
      <c r="C127" s="28"/>
      <c r="D127" s="18" t="s">
        <v>717</v>
      </c>
      <c r="E127" s="17" t="s">
        <v>695</v>
      </c>
      <c r="F127" s="17">
        <v>1</v>
      </c>
      <c r="G127" s="17">
        <v>3</v>
      </c>
      <c r="H127" s="54"/>
      <c r="I127" s="54"/>
    </row>
    <row r="128" spans="2:9" s="265" customFormat="1" ht="44.4" customHeight="1" x14ac:dyDescent="0.3">
      <c r="B128" s="25" t="s">
        <v>938</v>
      </c>
      <c r="C128" s="25"/>
      <c r="D128" s="314" t="s">
        <v>941</v>
      </c>
      <c r="E128" s="315"/>
      <c r="F128" s="315"/>
      <c r="G128" s="315"/>
      <c r="H128" s="316"/>
      <c r="I128" s="316"/>
    </row>
    <row r="129" spans="2:9" s="265" customFormat="1" ht="44.4" customHeight="1" x14ac:dyDescent="0.3">
      <c r="B129" s="17" t="s">
        <v>939</v>
      </c>
      <c r="C129" s="28"/>
      <c r="D129" s="18" t="s">
        <v>718</v>
      </c>
      <c r="E129" s="17" t="s">
        <v>695</v>
      </c>
      <c r="F129" s="17">
        <v>1</v>
      </c>
      <c r="G129" s="17">
        <v>3</v>
      </c>
      <c r="H129" s="54"/>
      <c r="I129" s="54"/>
    </row>
    <row r="130" spans="2:9" s="265" customFormat="1" ht="44.4" customHeight="1" thickBot="1" x14ac:dyDescent="0.35">
      <c r="B130" s="17" t="s">
        <v>940</v>
      </c>
      <c r="C130" s="28"/>
      <c r="D130" s="18" t="s">
        <v>717</v>
      </c>
      <c r="E130" s="17" t="s">
        <v>695</v>
      </c>
      <c r="F130" s="17">
        <v>1</v>
      </c>
      <c r="G130" s="17">
        <v>3</v>
      </c>
      <c r="H130" s="54"/>
      <c r="I130" s="54"/>
    </row>
    <row r="131" spans="2:9" s="265" customFormat="1" ht="44.4" customHeight="1" x14ac:dyDescent="0.3">
      <c r="B131" s="25" t="s">
        <v>942</v>
      </c>
      <c r="C131" s="25"/>
      <c r="D131" s="314" t="s">
        <v>831</v>
      </c>
      <c r="E131" s="315"/>
      <c r="F131" s="315"/>
      <c r="G131" s="315"/>
      <c r="H131" s="316"/>
      <c r="I131" s="316"/>
    </row>
    <row r="132" spans="2:9" s="265" customFormat="1" ht="44.4" customHeight="1" x14ac:dyDescent="0.3">
      <c r="B132" s="17" t="s">
        <v>943</v>
      </c>
      <c r="C132" s="28"/>
      <c r="D132" s="18" t="s">
        <v>718</v>
      </c>
      <c r="E132" s="17" t="s">
        <v>695</v>
      </c>
      <c r="F132" s="17">
        <v>4</v>
      </c>
      <c r="G132" s="17">
        <v>3</v>
      </c>
      <c r="H132" s="54"/>
      <c r="I132" s="54"/>
    </row>
    <row r="133" spans="2:9" s="265" customFormat="1" ht="44.4" customHeight="1" thickBot="1" x14ac:dyDescent="0.35">
      <c r="B133" s="17" t="s">
        <v>944</v>
      </c>
      <c r="C133" s="28"/>
      <c r="D133" s="18" t="s">
        <v>717</v>
      </c>
      <c r="E133" s="17" t="s">
        <v>695</v>
      </c>
      <c r="F133" s="17">
        <v>4</v>
      </c>
      <c r="G133" s="17">
        <v>3</v>
      </c>
      <c r="H133" s="54"/>
      <c r="I133" s="54"/>
    </row>
    <row r="134" spans="2:9" s="265" customFormat="1" ht="44.4" customHeight="1" x14ac:dyDescent="0.3">
      <c r="B134" s="25" t="s">
        <v>945</v>
      </c>
      <c r="C134" s="25"/>
      <c r="D134" s="314" t="s">
        <v>832</v>
      </c>
      <c r="E134" s="315"/>
      <c r="F134" s="315"/>
      <c r="G134" s="315"/>
      <c r="H134" s="316"/>
      <c r="I134" s="316"/>
    </row>
    <row r="135" spans="2:9" s="265" customFormat="1" ht="44.4" customHeight="1" x14ac:dyDescent="0.3">
      <c r="B135" s="17" t="s">
        <v>946</v>
      </c>
      <c r="C135" s="28"/>
      <c r="D135" s="18" t="s">
        <v>718</v>
      </c>
      <c r="E135" s="17" t="s">
        <v>695</v>
      </c>
      <c r="F135" s="17">
        <v>3</v>
      </c>
      <c r="G135" s="17">
        <v>3</v>
      </c>
      <c r="H135" s="54"/>
      <c r="I135" s="54"/>
    </row>
    <row r="136" spans="2:9" s="265" customFormat="1" ht="44.4" customHeight="1" thickBot="1" x14ac:dyDescent="0.35">
      <c r="B136" s="17" t="s">
        <v>947</v>
      </c>
      <c r="C136" s="28"/>
      <c r="D136" s="18" t="s">
        <v>717</v>
      </c>
      <c r="E136" s="17" t="s">
        <v>695</v>
      </c>
      <c r="F136" s="17">
        <v>3</v>
      </c>
      <c r="G136" s="17">
        <v>3</v>
      </c>
      <c r="H136" s="54"/>
      <c r="I136" s="54"/>
    </row>
    <row r="137" spans="2:9" s="265" customFormat="1" ht="44.4" customHeight="1" x14ac:dyDescent="0.3">
      <c r="B137" s="25" t="s">
        <v>948</v>
      </c>
      <c r="C137" s="25"/>
      <c r="D137" s="314" t="s">
        <v>833</v>
      </c>
      <c r="E137" s="315"/>
      <c r="F137" s="315"/>
      <c r="G137" s="315"/>
      <c r="H137" s="316"/>
      <c r="I137" s="316"/>
    </row>
    <row r="138" spans="2:9" s="265" customFormat="1" ht="44.4" customHeight="1" x14ac:dyDescent="0.3">
      <c r="B138" s="17" t="s">
        <v>949</v>
      </c>
      <c r="C138" s="28"/>
      <c r="D138" s="18" t="s">
        <v>718</v>
      </c>
      <c r="E138" s="17" t="s">
        <v>695</v>
      </c>
      <c r="F138" s="17">
        <v>1</v>
      </c>
      <c r="G138" s="17">
        <v>3</v>
      </c>
      <c r="H138" s="54"/>
      <c r="I138" s="54"/>
    </row>
    <row r="139" spans="2:9" s="265" customFormat="1" ht="44.4" customHeight="1" thickBot="1" x14ac:dyDescent="0.35">
      <c r="B139" s="17" t="s">
        <v>950</v>
      </c>
      <c r="C139" s="28"/>
      <c r="D139" s="18" t="s">
        <v>717</v>
      </c>
      <c r="E139" s="17" t="s">
        <v>695</v>
      </c>
      <c r="F139" s="17">
        <v>1</v>
      </c>
      <c r="G139" s="17">
        <v>3</v>
      </c>
      <c r="H139" s="54"/>
      <c r="I139" s="54"/>
    </row>
    <row r="140" spans="2:9" s="265" customFormat="1" ht="44.4" customHeight="1" thickBot="1" x14ac:dyDescent="0.35">
      <c r="B140" s="22" t="s">
        <v>707</v>
      </c>
      <c r="C140" s="22"/>
      <c r="D140" s="22"/>
      <c r="E140" s="22"/>
      <c r="F140" s="22"/>
      <c r="G140" s="22"/>
      <c r="H140" s="23"/>
      <c r="I140" s="319"/>
    </row>
    <row r="141" spans="2:9" s="265" customFormat="1" ht="44.4" customHeight="1" thickBot="1" x14ac:dyDescent="0.35">
      <c r="B141" s="22" t="s">
        <v>708</v>
      </c>
      <c r="C141" s="320"/>
      <c r="D141" s="321"/>
      <c r="E141" s="322"/>
      <c r="F141" s="322"/>
      <c r="G141" s="322"/>
      <c r="H141" s="323"/>
      <c r="I141" s="319"/>
    </row>
    <row r="142" spans="2:9" s="265" customFormat="1" ht="44.4" customHeight="1" x14ac:dyDescent="0.3">
      <c r="B142" s="25" t="s">
        <v>951</v>
      </c>
      <c r="C142" s="25"/>
      <c r="D142" s="314" t="s">
        <v>971</v>
      </c>
      <c r="E142" s="315"/>
      <c r="F142" s="315"/>
      <c r="G142" s="315"/>
      <c r="H142" s="316"/>
      <c r="I142" s="316"/>
    </row>
    <row r="143" spans="2:9" s="265" customFormat="1" ht="44.4" customHeight="1" x14ac:dyDescent="0.3">
      <c r="B143" s="17" t="s">
        <v>952</v>
      </c>
      <c r="C143" s="28"/>
      <c r="D143" s="18" t="s">
        <v>718</v>
      </c>
      <c r="E143" s="17" t="s">
        <v>695</v>
      </c>
      <c r="F143" s="17">
        <v>1</v>
      </c>
      <c r="G143" s="17">
        <v>3</v>
      </c>
      <c r="H143" s="54"/>
      <c r="I143" s="54"/>
    </row>
    <row r="144" spans="2:9" s="265" customFormat="1" ht="44.4" customHeight="1" thickBot="1" x14ac:dyDescent="0.35">
      <c r="B144" s="17" t="s">
        <v>953</v>
      </c>
      <c r="C144" s="28"/>
      <c r="D144" s="18" t="s">
        <v>717</v>
      </c>
      <c r="E144" s="17" t="s">
        <v>695</v>
      </c>
      <c r="F144" s="17">
        <v>1</v>
      </c>
      <c r="G144" s="17">
        <v>3</v>
      </c>
      <c r="H144" s="54"/>
      <c r="I144" s="54"/>
    </row>
    <row r="145" spans="2:9" s="265" customFormat="1" ht="44.4" customHeight="1" x14ac:dyDescent="0.3">
      <c r="B145" s="25" t="s">
        <v>954</v>
      </c>
      <c r="C145" s="25"/>
      <c r="D145" s="314" t="s">
        <v>834</v>
      </c>
      <c r="E145" s="315"/>
      <c r="F145" s="315"/>
      <c r="G145" s="315"/>
      <c r="H145" s="316"/>
      <c r="I145" s="316"/>
    </row>
    <row r="146" spans="2:9" s="265" customFormat="1" ht="44.4" customHeight="1" x14ac:dyDescent="0.3">
      <c r="B146" s="17" t="s">
        <v>955</v>
      </c>
      <c r="C146" s="28"/>
      <c r="D146" s="18" t="s">
        <v>718</v>
      </c>
      <c r="E146" s="17" t="s">
        <v>695</v>
      </c>
      <c r="F146" s="17">
        <v>2</v>
      </c>
      <c r="G146" s="17">
        <v>3</v>
      </c>
      <c r="H146" s="54"/>
      <c r="I146" s="54"/>
    </row>
    <row r="147" spans="2:9" s="265" customFormat="1" ht="44.4" customHeight="1" thickBot="1" x14ac:dyDescent="0.35">
      <c r="B147" s="17" t="s">
        <v>956</v>
      </c>
      <c r="C147" s="28"/>
      <c r="D147" s="18" t="s">
        <v>717</v>
      </c>
      <c r="E147" s="17" t="s">
        <v>695</v>
      </c>
      <c r="F147" s="17">
        <v>2</v>
      </c>
      <c r="G147" s="17">
        <v>3</v>
      </c>
      <c r="H147" s="54"/>
      <c r="I147" s="54"/>
    </row>
    <row r="148" spans="2:9" s="265" customFormat="1" ht="44.4" customHeight="1" x14ac:dyDescent="0.3">
      <c r="B148" s="25" t="s">
        <v>957</v>
      </c>
      <c r="C148" s="25"/>
      <c r="D148" s="314" t="s">
        <v>972</v>
      </c>
      <c r="E148" s="315"/>
      <c r="F148" s="315"/>
      <c r="G148" s="315"/>
      <c r="H148" s="316"/>
      <c r="I148" s="316"/>
    </row>
    <row r="149" spans="2:9" s="265" customFormat="1" ht="44.4" customHeight="1" x14ac:dyDescent="0.3">
      <c r="B149" s="17" t="s">
        <v>958</v>
      </c>
      <c r="C149" s="28"/>
      <c r="D149" s="18" t="s">
        <v>718</v>
      </c>
      <c r="E149" s="17" t="s">
        <v>695</v>
      </c>
      <c r="F149" s="17">
        <v>1</v>
      </c>
      <c r="G149" s="17">
        <v>3</v>
      </c>
      <c r="H149" s="54"/>
      <c r="I149" s="54"/>
    </row>
    <row r="150" spans="2:9" s="265" customFormat="1" ht="44.4" customHeight="1" thickBot="1" x14ac:dyDescent="0.35">
      <c r="B150" s="17" t="s">
        <v>959</v>
      </c>
      <c r="C150" s="28"/>
      <c r="D150" s="18" t="s">
        <v>717</v>
      </c>
      <c r="E150" s="17" t="s">
        <v>695</v>
      </c>
      <c r="F150" s="17">
        <v>1</v>
      </c>
      <c r="G150" s="17">
        <v>3</v>
      </c>
      <c r="H150" s="54"/>
      <c r="I150" s="54"/>
    </row>
    <row r="151" spans="2:9" s="265" customFormat="1" ht="44.4" customHeight="1" x14ac:dyDescent="0.3">
      <c r="B151" s="25" t="s">
        <v>985</v>
      </c>
      <c r="C151" s="25"/>
      <c r="D151" s="314" t="s">
        <v>972</v>
      </c>
      <c r="E151" s="315"/>
      <c r="F151" s="315"/>
      <c r="G151" s="315"/>
      <c r="H151" s="316"/>
      <c r="I151" s="316"/>
    </row>
    <row r="152" spans="2:9" s="265" customFormat="1" ht="44.4" customHeight="1" x14ac:dyDescent="0.3">
      <c r="B152" s="17" t="s">
        <v>986</v>
      </c>
      <c r="C152" s="28"/>
      <c r="D152" s="18" t="s">
        <v>718</v>
      </c>
      <c r="E152" s="17" t="s">
        <v>695</v>
      </c>
      <c r="F152" s="17">
        <v>1</v>
      </c>
      <c r="G152" s="17">
        <v>3</v>
      </c>
      <c r="H152" s="54"/>
      <c r="I152" s="54"/>
    </row>
    <row r="153" spans="2:9" s="265" customFormat="1" ht="44.4" customHeight="1" thickBot="1" x14ac:dyDescent="0.35">
      <c r="B153" s="17" t="s">
        <v>987</v>
      </c>
      <c r="C153" s="28"/>
      <c r="D153" s="18" t="s">
        <v>717</v>
      </c>
      <c r="E153" s="17" t="s">
        <v>695</v>
      </c>
      <c r="F153" s="17">
        <v>1</v>
      </c>
      <c r="G153" s="17">
        <v>3</v>
      </c>
      <c r="H153" s="54"/>
      <c r="I153" s="54"/>
    </row>
    <row r="154" spans="2:9" s="265" customFormat="1" ht="44.4" customHeight="1" x14ac:dyDescent="0.3">
      <c r="B154" s="25" t="s">
        <v>1002</v>
      </c>
      <c r="C154" s="25"/>
      <c r="D154" s="314" t="s">
        <v>988</v>
      </c>
      <c r="E154" s="315"/>
      <c r="F154" s="315"/>
      <c r="G154" s="315"/>
      <c r="H154" s="316"/>
      <c r="I154" s="316"/>
    </row>
    <row r="155" spans="2:9" s="265" customFormat="1" ht="44.4" customHeight="1" x14ac:dyDescent="0.3">
      <c r="B155" s="17" t="s">
        <v>1003</v>
      </c>
      <c r="C155" s="28"/>
      <c r="D155" s="18" t="s">
        <v>718</v>
      </c>
      <c r="E155" s="17" t="s">
        <v>695</v>
      </c>
      <c r="F155" s="17">
        <v>4</v>
      </c>
      <c r="G155" s="17">
        <v>3</v>
      </c>
      <c r="H155" s="54"/>
      <c r="I155" s="54"/>
    </row>
    <row r="156" spans="2:9" s="265" customFormat="1" ht="44.4" customHeight="1" thickBot="1" x14ac:dyDescent="0.35">
      <c r="B156" s="17" t="s">
        <v>1004</v>
      </c>
      <c r="C156" s="28"/>
      <c r="D156" s="18" t="s">
        <v>717</v>
      </c>
      <c r="E156" s="17" t="s">
        <v>695</v>
      </c>
      <c r="F156" s="17">
        <v>4</v>
      </c>
      <c r="G156" s="17">
        <v>3</v>
      </c>
      <c r="H156" s="54"/>
      <c r="I156" s="54"/>
    </row>
    <row r="157" spans="2:9" s="265" customFormat="1" ht="44.4" customHeight="1" x14ac:dyDescent="0.3">
      <c r="B157" s="25" t="s">
        <v>1005</v>
      </c>
      <c r="C157" s="25"/>
      <c r="D157" s="314" t="s">
        <v>989</v>
      </c>
      <c r="E157" s="315"/>
      <c r="F157" s="315"/>
      <c r="G157" s="315"/>
      <c r="H157" s="316"/>
      <c r="I157" s="316"/>
    </row>
    <row r="158" spans="2:9" s="265" customFormat="1" ht="44.4" customHeight="1" x14ac:dyDescent="0.3">
      <c r="B158" s="17" t="s">
        <v>1006</v>
      </c>
      <c r="C158" s="28"/>
      <c r="D158" s="18" t="s">
        <v>718</v>
      </c>
      <c r="E158" s="17" t="s">
        <v>695</v>
      </c>
      <c r="F158" s="17">
        <v>1</v>
      </c>
      <c r="G158" s="17">
        <v>3</v>
      </c>
      <c r="H158" s="54"/>
      <c r="I158" s="54"/>
    </row>
    <row r="159" spans="2:9" s="265" customFormat="1" ht="44.4" customHeight="1" thickBot="1" x14ac:dyDescent="0.35">
      <c r="B159" s="17" t="s">
        <v>1007</v>
      </c>
      <c r="C159" s="28"/>
      <c r="D159" s="18" t="s">
        <v>717</v>
      </c>
      <c r="E159" s="17" t="s">
        <v>695</v>
      </c>
      <c r="F159" s="17">
        <v>1</v>
      </c>
      <c r="G159" s="17">
        <v>3</v>
      </c>
      <c r="H159" s="54"/>
      <c r="I159" s="54"/>
    </row>
    <row r="160" spans="2:9" s="265" customFormat="1" ht="44.4" customHeight="1" x14ac:dyDescent="0.3">
      <c r="B160" s="25" t="s">
        <v>1008</v>
      </c>
      <c r="C160" s="25"/>
      <c r="D160" s="314" t="s">
        <v>990</v>
      </c>
      <c r="E160" s="315"/>
      <c r="F160" s="315"/>
      <c r="G160" s="315"/>
      <c r="H160" s="316"/>
      <c r="I160" s="316"/>
    </row>
    <row r="161" spans="2:9" s="265" customFormat="1" ht="44.4" customHeight="1" x14ac:dyDescent="0.3">
      <c r="B161" s="17" t="s">
        <v>1009</v>
      </c>
      <c r="C161" s="28"/>
      <c r="D161" s="18" t="s">
        <v>718</v>
      </c>
      <c r="E161" s="17" t="s">
        <v>695</v>
      </c>
      <c r="F161" s="17">
        <v>2</v>
      </c>
      <c r="G161" s="17">
        <v>3</v>
      </c>
      <c r="H161" s="54"/>
      <c r="I161" s="54"/>
    </row>
    <row r="162" spans="2:9" s="265" customFormat="1" ht="44.4" customHeight="1" thickBot="1" x14ac:dyDescent="0.35">
      <c r="B162" s="17" t="s">
        <v>1010</v>
      </c>
      <c r="C162" s="28"/>
      <c r="D162" s="18" t="s">
        <v>717</v>
      </c>
      <c r="E162" s="17" t="s">
        <v>695</v>
      </c>
      <c r="F162" s="17">
        <v>2</v>
      </c>
      <c r="G162" s="17">
        <v>3</v>
      </c>
      <c r="H162" s="54"/>
      <c r="I162" s="54"/>
    </row>
    <row r="163" spans="2:9" s="265" customFormat="1" ht="44.4" customHeight="1" thickBot="1" x14ac:dyDescent="0.35">
      <c r="B163" s="22" t="s">
        <v>707</v>
      </c>
      <c r="C163" s="22"/>
      <c r="D163" s="22"/>
      <c r="E163" s="22"/>
      <c r="F163" s="22"/>
      <c r="G163" s="22"/>
      <c r="H163" s="23"/>
      <c r="I163" s="319"/>
    </row>
    <row r="164" spans="2:9" s="265" customFormat="1" ht="44.4" customHeight="1" thickBot="1" x14ac:dyDescent="0.35">
      <c r="B164" s="22" t="s">
        <v>708</v>
      </c>
      <c r="C164" s="320"/>
      <c r="D164" s="321"/>
      <c r="E164" s="322"/>
      <c r="F164" s="322"/>
      <c r="G164" s="322"/>
      <c r="H164" s="323"/>
      <c r="I164" s="319"/>
    </row>
    <row r="165" spans="2:9" s="265" customFormat="1" ht="30.6" customHeight="1" x14ac:dyDescent="0.3">
      <c r="B165" s="25" t="s">
        <v>1011</v>
      </c>
      <c r="C165" s="25"/>
      <c r="D165" s="314" t="s">
        <v>991</v>
      </c>
      <c r="E165" s="315"/>
      <c r="F165" s="315"/>
      <c r="G165" s="315"/>
      <c r="H165" s="316"/>
      <c r="I165" s="316"/>
    </row>
    <row r="166" spans="2:9" s="265" customFormat="1" ht="44.4" customHeight="1" x14ac:dyDescent="0.3">
      <c r="B166" s="17" t="s">
        <v>1012</v>
      </c>
      <c r="C166" s="28"/>
      <c r="D166" s="18" t="s">
        <v>718</v>
      </c>
      <c r="E166" s="17" t="s">
        <v>695</v>
      </c>
      <c r="F166" s="17">
        <v>2</v>
      </c>
      <c r="G166" s="17">
        <v>3</v>
      </c>
      <c r="H166" s="54"/>
      <c r="I166" s="54"/>
    </row>
    <row r="167" spans="2:9" s="265" customFormat="1" ht="44.4" customHeight="1" thickBot="1" x14ac:dyDescent="0.35">
      <c r="B167" s="17" t="s">
        <v>1013</v>
      </c>
      <c r="C167" s="28"/>
      <c r="D167" s="18" t="s">
        <v>717</v>
      </c>
      <c r="E167" s="17" t="s">
        <v>695</v>
      </c>
      <c r="F167" s="17">
        <v>2</v>
      </c>
      <c r="G167" s="17">
        <v>3</v>
      </c>
      <c r="H167" s="54"/>
      <c r="I167" s="54"/>
    </row>
    <row r="168" spans="2:9" s="265" customFormat="1" ht="30.6" customHeight="1" x14ac:dyDescent="0.3">
      <c r="B168" s="25" t="s">
        <v>1014</v>
      </c>
      <c r="C168" s="25"/>
      <c r="D168" s="314" t="s">
        <v>992</v>
      </c>
      <c r="E168" s="315"/>
      <c r="F168" s="315"/>
      <c r="G168" s="315"/>
      <c r="H168" s="316"/>
      <c r="I168" s="316"/>
    </row>
    <row r="169" spans="2:9" s="265" customFormat="1" ht="44.4" customHeight="1" x14ac:dyDescent="0.3">
      <c r="B169" s="17" t="s">
        <v>1015</v>
      </c>
      <c r="C169" s="28"/>
      <c r="D169" s="18" t="s">
        <v>718</v>
      </c>
      <c r="E169" s="17" t="s">
        <v>695</v>
      </c>
      <c r="F169" s="17">
        <v>2</v>
      </c>
      <c r="G169" s="17">
        <v>3</v>
      </c>
      <c r="H169" s="54"/>
      <c r="I169" s="54"/>
    </row>
    <row r="170" spans="2:9" s="265" customFormat="1" ht="44.4" customHeight="1" thickBot="1" x14ac:dyDescent="0.35">
      <c r="B170" s="17" t="s">
        <v>1016</v>
      </c>
      <c r="C170" s="28"/>
      <c r="D170" s="18" t="s">
        <v>717</v>
      </c>
      <c r="E170" s="17" t="s">
        <v>695</v>
      </c>
      <c r="F170" s="17">
        <v>2</v>
      </c>
      <c r="G170" s="17">
        <v>3</v>
      </c>
      <c r="H170" s="54"/>
      <c r="I170" s="54"/>
    </row>
    <row r="171" spans="2:9" s="265" customFormat="1" ht="36.6" customHeight="1" x14ac:dyDescent="0.3">
      <c r="B171" s="25" t="s">
        <v>1017</v>
      </c>
      <c r="C171" s="25"/>
      <c r="D171" s="314" t="s">
        <v>993</v>
      </c>
      <c r="E171" s="315"/>
      <c r="F171" s="315"/>
      <c r="G171" s="315"/>
      <c r="H171" s="316"/>
      <c r="I171" s="316"/>
    </row>
    <row r="172" spans="2:9" s="265" customFormat="1" ht="44.4" customHeight="1" x14ac:dyDescent="0.3">
      <c r="B172" s="17" t="s">
        <v>1018</v>
      </c>
      <c r="C172" s="28"/>
      <c r="D172" s="18" t="s">
        <v>718</v>
      </c>
      <c r="E172" s="17" t="s">
        <v>695</v>
      </c>
      <c r="F172" s="17">
        <v>1</v>
      </c>
      <c r="G172" s="17">
        <v>3</v>
      </c>
      <c r="H172" s="54"/>
      <c r="I172" s="54"/>
    </row>
    <row r="173" spans="2:9" s="265" customFormat="1" ht="44.4" customHeight="1" thickBot="1" x14ac:dyDescent="0.35">
      <c r="B173" s="17" t="s">
        <v>1019</v>
      </c>
      <c r="C173" s="28"/>
      <c r="D173" s="18" t="s">
        <v>717</v>
      </c>
      <c r="E173" s="17" t="s">
        <v>695</v>
      </c>
      <c r="F173" s="17">
        <v>1</v>
      </c>
      <c r="G173" s="17">
        <v>3</v>
      </c>
      <c r="H173" s="54"/>
      <c r="I173" s="54"/>
    </row>
    <row r="174" spans="2:9" s="265" customFormat="1" ht="44.4" customHeight="1" x14ac:dyDescent="0.3">
      <c r="B174" s="25" t="s">
        <v>1020</v>
      </c>
      <c r="C174" s="25"/>
      <c r="D174" s="314" t="s">
        <v>994</v>
      </c>
      <c r="E174" s="315"/>
      <c r="F174" s="315"/>
      <c r="G174" s="315"/>
      <c r="H174" s="316"/>
      <c r="I174" s="316"/>
    </row>
    <row r="175" spans="2:9" s="265" customFormat="1" ht="44.4" customHeight="1" x14ac:dyDescent="0.3">
      <c r="B175" s="17" t="s">
        <v>1021</v>
      </c>
      <c r="C175" s="28"/>
      <c r="D175" s="18" t="s">
        <v>718</v>
      </c>
      <c r="E175" s="17" t="s">
        <v>695</v>
      </c>
      <c r="F175" s="17">
        <v>2</v>
      </c>
      <c r="G175" s="17">
        <v>3</v>
      </c>
      <c r="H175" s="54"/>
      <c r="I175" s="54"/>
    </row>
    <row r="176" spans="2:9" s="265" customFormat="1" ht="44.4" customHeight="1" thickBot="1" x14ac:dyDescent="0.35">
      <c r="B176" s="17" t="s">
        <v>1022</v>
      </c>
      <c r="C176" s="28"/>
      <c r="D176" s="18" t="s">
        <v>717</v>
      </c>
      <c r="E176" s="17" t="s">
        <v>695</v>
      </c>
      <c r="F176" s="17">
        <v>2</v>
      </c>
      <c r="G176" s="17">
        <v>3</v>
      </c>
      <c r="H176" s="54"/>
      <c r="I176" s="54"/>
    </row>
    <row r="177" spans="2:9" s="265" customFormat="1" ht="44.4" customHeight="1" x14ac:dyDescent="0.3">
      <c r="B177" s="25" t="s">
        <v>1023</v>
      </c>
      <c r="C177" s="25"/>
      <c r="D177" s="314" t="s">
        <v>995</v>
      </c>
      <c r="E177" s="315"/>
      <c r="F177" s="315"/>
      <c r="G177" s="315"/>
      <c r="H177" s="316"/>
      <c r="I177" s="316"/>
    </row>
    <row r="178" spans="2:9" s="265" customFormat="1" ht="44.4" customHeight="1" x14ac:dyDescent="0.3">
      <c r="B178" s="17" t="s">
        <v>1024</v>
      </c>
      <c r="C178" s="28"/>
      <c r="D178" s="18" t="s">
        <v>718</v>
      </c>
      <c r="E178" s="17" t="s">
        <v>695</v>
      </c>
      <c r="F178" s="17">
        <v>2</v>
      </c>
      <c r="G178" s="17">
        <v>3</v>
      </c>
      <c r="H178" s="54"/>
      <c r="I178" s="54"/>
    </row>
    <row r="179" spans="2:9" s="265" customFormat="1" ht="44.4" customHeight="1" thickBot="1" x14ac:dyDescent="0.35">
      <c r="B179" s="17" t="s">
        <v>1025</v>
      </c>
      <c r="C179" s="28"/>
      <c r="D179" s="18" t="s">
        <v>717</v>
      </c>
      <c r="E179" s="17" t="s">
        <v>695</v>
      </c>
      <c r="F179" s="17">
        <v>2</v>
      </c>
      <c r="G179" s="17">
        <v>3</v>
      </c>
      <c r="H179" s="54"/>
      <c r="I179" s="54"/>
    </row>
    <row r="180" spans="2:9" s="265" customFormat="1" ht="44.4" customHeight="1" x14ac:dyDescent="0.3">
      <c r="B180" s="25" t="s">
        <v>1026</v>
      </c>
      <c r="C180" s="25"/>
      <c r="D180" s="314" t="s">
        <v>996</v>
      </c>
      <c r="E180" s="315"/>
      <c r="F180" s="315"/>
      <c r="G180" s="315"/>
      <c r="H180" s="316"/>
      <c r="I180" s="316"/>
    </row>
    <row r="181" spans="2:9" s="265" customFormat="1" ht="44.4" customHeight="1" x14ac:dyDescent="0.3">
      <c r="B181" s="17" t="s">
        <v>1027</v>
      </c>
      <c r="C181" s="28"/>
      <c r="D181" s="18" t="s">
        <v>718</v>
      </c>
      <c r="E181" s="17" t="s">
        <v>695</v>
      </c>
      <c r="F181" s="17">
        <v>2</v>
      </c>
      <c r="G181" s="17">
        <v>3</v>
      </c>
      <c r="H181" s="54"/>
      <c r="I181" s="54"/>
    </row>
    <row r="182" spans="2:9" s="265" customFormat="1" ht="44.4" customHeight="1" thickBot="1" x14ac:dyDescent="0.35">
      <c r="B182" s="17" t="s">
        <v>1028</v>
      </c>
      <c r="C182" s="28"/>
      <c r="D182" s="18" t="s">
        <v>717</v>
      </c>
      <c r="E182" s="17" t="s">
        <v>695</v>
      </c>
      <c r="F182" s="17">
        <v>2</v>
      </c>
      <c r="G182" s="17">
        <v>3</v>
      </c>
      <c r="H182" s="54"/>
      <c r="I182" s="54"/>
    </row>
    <row r="183" spans="2:9" s="265" customFormat="1" ht="44.4" customHeight="1" x14ac:dyDescent="0.3">
      <c r="B183" s="25" t="s">
        <v>1029</v>
      </c>
      <c r="C183" s="25"/>
      <c r="D183" s="314" t="s">
        <v>997</v>
      </c>
      <c r="E183" s="315"/>
      <c r="F183" s="315"/>
      <c r="G183" s="315"/>
      <c r="H183" s="316"/>
      <c r="I183" s="316"/>
    </row>
    <row r="184" spans="2:9" s="265" customFormat="1" ht="44.4" customHeight="1" x14ac:dyDescent="0.3">
      <c r="B184" s="17" t="s">
        <v>1030</v>
      </c>
      <c r="C184" s="28"/>
      <c r="D184" s="18" t="s">
        <v>718</v>
      </c>
      <c r="E184" s="17" t="s">
        <v>695</v>
      </c>
      <c r="F184" s="17">
        <v>1</v>
      </c>
      <c r="G184" s="17">
        <v>3</v>
      </c>
      <c r="H184" s="54"/>
      <c r="I184" s="54"/>
    </row>
    <row r="185" spans="2:9" s="265" customFormat="1" ht="44.4" customHeight="1" thickBot="1" x14ac:dyDescent="0.35">
      <c r="B185" s="17" t="s">
        <v>1031</v>
      </c>
      <c r="C185" s="28"/>
      <c r="D185" s="18" t="s">
        <v>717</v>
      </c>
      <c r="E185" s="17" t="s">
        <v>695</v>
      </c>
      <c r="F185" s="17">
        <v>1</v>
      </c>
      <c r="G185" s="17">
        <v>3</v>
      </c>
      <c r="H185" s="54"/>
      <c r="I185" s="54"/>
    </row>
    <row r="186" spans="2:9" s="265" customFormat="1" ht="44.4" customHeight="1" thickBot="1" x14ac:dyDescent="0.35">
      <c r="B186" s="22" t="s">
        <v>707</v>
      </c>
      <c r="C186" s="22"/>
      <c r="D186" s="22"/>
      <c r="E186" s="22"/>
      <c r="F186" s="22"/>
      <c r="G186" s="22"/>
      <c r="H186" s="23"/>
      <c r="I186" s="319"/>
    </row>
    <row r="187" spans="2:9" s="265" customFormat="1" ht="44.4" customHeight="1" thickBot="1" x14ac:dyDescent="0.35">
      <c r="B187" s="22" t="s">
        <v>708</v>
      </c>
      <c r="C187" s="320"/>
      <c r="D187" s="321"/>
      <c r="E187" s="322"/>
      <c r="F187" s="322"/>
      <c r="G187" s="322"/>
      <c r="H187" s="323"/>
      <c r="I187" s="319"/>
    </row>
    <row r="188" spans="2:9" s="265" customFormat="1" ht="44.4" customHeight="1" x14ac:dyDescent="0.3">
      <c r="B188" s="25" t="s">
        <v>1032</v>
      </c>
      <c r="C188" s="25"/>
      <c r="D188" s="314" t="s">
        <v>998</v>
      </c>
      <c r="E188" s="315"/>
      <c r="F188" s="315"/>
      <c r="G188" s="315"/>
      <c r="H188" s="316"/>
      <c r="I188" s="316"/>
    </row>
    <row r="189" spans="2:9" s="265" customFormat="1" ht="44.4" customHeight="1" x14ac:dyDescent="0.3">
      <c r="B189" s="17" t="s">
        <v>1033</v>
      </c>
      <c r="C189" s="28"/>
      <c r="D189" s="18" t="s">
        <v>718</v>
      </c>
      <c r="E189" s="17" t="s">
        <v>695</v>
      </c>
      <c r="F189" s="17">
        <v>4</v>
      </c>
      <c r="G189" s="17">
        <v>3</v>
      </c>
      <c r="H189" s="54"/>
      <c r="I189" s="54"/>
    </row>
    <row r="190" spans="2:9" s="265" customFormat="1" ht="44.4" customHeight="1" thickBot="1" x14ac:dyDescent="0.35">
      <c r="B190" s="17" t="s">
        <v>1034</v>
      </c>
      <c r="C190" s="28"/>
      <c r="D190" s="18" t="s">
        <v>717</v>
      </c>
      <c r="E190" s="17" t="s">
        <v>695</v>
      </c>
      <c r="F190" s="17">
        <v>4</v>
      </c>
      <c r="G190" s="17">
        <v>3</v>
      </c>
      <c r="H190" s="54"/>
      <c r="I190" s="54"/>
    </row>
    <row r="191" spans="2:9" s="265" customFormat="1" ht="44.4" customHeight="1" x14ac:dyDescent="0.3">
      <c r="B191" s="25" t="s">
        <v>1035</v>
      </c>
      <c r="C191" s="25"/>
      <c r="D191" s="314" t="s">
        <v>999</v>
      </c>
      <c r="E191" s="315"/>
      <c r="F191" s="315"/>
      <c r="G191" s="315"/>
      <c r="H191" s="316"/>
      <c r="I191" s="316"/>
    </row>
    <row r="192" spans="2:9" s="265" customFormat="1" ht="44.4" customHeight="1" x14ac:dyDescent="0.3">
      <c r="B192" s="17" t="s">
        <v>1036</v>
      </c>
      <c r="C192" s="28"/>
      <c r="D192" s="18" t="s">
        <v>718</v>
      </c>
      <c r="E192" s="17" t="s">
        <v>695</v>
      </c>
      <c r="F192" s="17">
        <v>1</v>
      </c>
      <c r="G192" s="17">
        <v>3</v>
      </c>
      <c r="H192" s="54"/>
      <c r="I192" s="54"/>
    </row>
    <row r="193" spans="2:9" s="265" customFormat="1" ht="44.4" customHeight="1" thickBot="1" x14ac:dyDescent="0.35">
      <c r="B193" s="17" t="s">
        <v>1037</v>
      </c>
      <c r="C193" s="28"/>
      <c r="D193" s="18" t="s">
        <v>717</v>
      </c>
      <c r="E193" s="17" t="s">
        <v>695</v>
      </c>
      <c r="F193" s="17">
        <v>1</v>
      </c>
      <c r="G193" s="17">
        <v>3</v>
      </c>
      <c r="H193" s="54"/>
      <c r="I193" s="54"/>
    </row>
    <row r="194" spans="2:9" s="265" customFormat="1" ht="44.4" customHeight="1" x14ac:dyDescent="0.3">
      <c r="B194" s="25" t="s">
        <v>1038</v>
      </c>
      <c r="C194" s="25"/>
      <c r="D194" s="314" t="s">
        <v>1000</v>
      </c>
      <c r="E194" s="315"/>
      <c r="F194" s="315"/>
      <c r="G194" s="315"/>
      <c r="H194" s="316"/>
      <c r="I194" s="316"/>
    </row>
    <row r="195" spans="2:9" s="265" customFormat="1" ht="44.4" customHeight="1" x14ac:dyDescent="0.3">
      <c r="B195" s="17" t="s">
        <v>1039</v>
      </c>
      <c r="C195" s="28"/>
      <c r="D195" s="18" t="s">
        <v>718</v>
      </c>
      <c r="E195" s="17" t="s">
        <v>695</v>
      </c>
      <c r="F195" s="17">
        <v>4</v>
      </c>
      <c r="G195" s="17">
        <v>3</v>
      </c>
      <c r="H195" s="54"/>
      <c r="I195" s="54"/>
    </row>
    <row r="196" spans="2:9" s="265" customFormat="1" ht="44.4" customHeight="1" thickBot="1" x14ac:dyDescent="0.35">
      <c r="B196" s="17" t="s">
        <v>1040</v>
      </c>
      <c r="C196" s="28"/>
      <c r="D196" s="18" t="s">
        <v>717</v>
      </c>
      <c r="E196" s="17" t="s">
        <v>695</v>
      </c>
      <c r="F196" s="17">
        <v>4</v>
      </c>
      <c r="G196" s="17">
        <v>3</v>
      </c>
      <c r="H196" s="54"/>
      <c r="I196" s="54"/>
    </row>
    <row r="197" spans="2:9" s="265" customFormat="1" ht="44.4" customHeight="1" x14ac:dyDescent="0.3">
      <c r="B197" s="25" t="s">
        <v>1041</v>
      </c>
      <c r="C197" s="25"/>
      <c r="D197" s="314" t="s">
        <v>1001</v>
      </c>
      <c r="E197" s="315"/>
      <c r="F197" s="315"/>
      <c r="G197" s="315"/>
      <c r="H197" s="316"/>
      <c r="I197" s="316"/>
    </row>
    <row r="198" spans="2:9" s="265" customFormat="1" ht="44.4" customHeight="1" x14ac:dyDescent="0.3">
      <c r="B198" s="17" t="s">
        <v>1042</v>
      </c>
      <c r="C198" s="28"/>
      <c r="D198" s="18" t="s">
        <v>718</v>
      </c>
      <c r="E198" s="17" t="s">
        <v>695</v>
      </c>
      <c r="F198" s="17">
        <v>1</v>
      </c>
      <c r="G198" s="17">
        <v>3</v>
      </c>
      <c r="H198" s="54"/>
      <c r="I198" s="54"/>
    </row>
    <row r="199" spans="2:9" s="265" customFormat="1" ht="44.4" customHeight="1" thickBot="1" x14ac:dyDescent="0.35">
      <c r="B199" s="17" t="s">
        <v>1043</v>
      </c>
      <c r="C199" s="28"/>
      <c r="D199" s="18" t="s">
        <v>717</v>
      </c>
      <c r="E199" s="17" t="s">
        <v>695</v>
      </c>
      <c r="F199" s="17">
        <v>1</v>
      </c>
      <c r="G199" s="17">
        <v>3</v>
      </c>
      <c r="H199" s="54"/>
      <c r="I199" s="54"/>
    </row>
    <row r="200" spans="2:9" s="265" customFormat="1" ht="29.4" customHeight="1" thickBot="1" x14ac:dyDescent="0.35">
      <c r="B200" s="22" t="s">
        <v>7</v>
      </c>
      <c r="C200" s="22"/>
      <c r="D200" s="22"/>
      <c r="E200" s="22"/>
      <c r="F200" s="22"/>
      <c r="G200" s="22"/>
      <c r="H200" s="23"/>
      <c r="I200" s="319"/>
    </row>
    <row r="201" spans="2:9" x14ac:dyDescent="0.25">
      <c r="B201" s="5"/>
      <c r="C201" s="5"/>
      <c r="D201" s="5"/>
      <c r="E201" s="5"/>
      <c r="F201" s="5"/>
      <c r="G201" s="5"/>
      <c r="H201" s="7"/>
      <c r="I201" s="7"/>
    </row>
    <row r="202" spans="2:9" x14ac:dyDescent="0.25">
      <c r="B202" s="5"/>
      <c r="C202" s="5"/>
      <c r="D202" s="5"/>
      <c r="E202" s="5"/>
      <c r="F202" s="5"/>
      <c r="G202" s="5"/>
      <c r="H202" s="7"/>
      <c r="I202" s="7"/>
    </row>
    <row r="203" spans="2:9" x14ac:dyDescent="0.25">
      <c r="B203" s="5"/>
      <c r="C203" s="5"/>
      <c r="D203" s="5"/>
      <c r="E203" s="5"/>
      <c r="F203" s="5"/>
      <c r="G203" s="5"/>
      <c r="H203" s="7"/>
      <c r="I203" s="7"/>
    </row>
    <row r="204" spans="2:9" x14ac:dyDescent="0.25">
      <c r="B204" s="5"/>
      <c r="C204" s="5"/>
      <c r="D204" s="5"/>
      <c r="E204" s="5"/>
      <c r="F204" s="5"/>
      <c r="G204" s="5"/>
      <c r="H204" s="7"/>
      <c r="I204" s="7"/>
    </row>
    <row r="205" spans="2:9" x14ac:dyDescent="0.25">
      <c r="B205" s="5"/>
      <c r="C205" s="5"/>
      <c r="D205" s="5"/>
      <c r="E205" s="5"/>
      <c r="F205" s="5"/>
      <c r="G205" s="5"/>
      <c r="H205" s="7"/>
      <c r="I205" s="7"/>
    </row>
    <row r="206" spans="2:9" x14ac:dyDescent="0.25">
      <c r="B206" s="5"/>
      <c r="C206" s="5"/>
      <c r="D206" s="5"/>
      <c r="E206" s="5"/>
      <c r="F206" s="5"/>
      <c r="G206" s="5"/>
      <c r="H206" s="7"/>
      <c r="I206" s="7"/>
    </row>
    <row r="207" spans="2:9" x14ac:dyDescent="0.25">
      <c r="B207" s="5"/>
      <c r="C207" s="5"/>
      <c r="D207" s="5"/>
      <c r="E207" s="5"/>
      <c r="F207" s="5"/>
      <c r="G207" s="5"/>
      <c r="H207" s="7"/>
      <c r="I207" s="7"/>
    </row>
    <row r="208" spans="2:9" x14ac:dyDescent="0.25">
      <c r="B208" s="5"/>
      <c r="C208" s="5"/>
      <c r="D208" s="5"/>
      <c r="E208" s="5"/>
      <c r="F208" s="5"/>
      <c r="G208" s="5"/>
      <c r="H208" s="7"/>
      <c r="I208" s="7"/>
    </row>
    <row r="209" spans="2:9" x14ac:dyDescent="0.25">
      <c r="B209" s="5"/>
      <c r="C209" s="5"/>
      <c r="D209" s="5"/>
      <c r="E209" s="5"/>
      <c r="F209" s="5"/>
      <c r="G209" s="5"/>
      <c r="H209" s="7"/>
      <c r="I209" s="7"/>
    </row>
    <row r="210" spans="2:9" x14ac:dyDescent="0.25">
      <c r="B210" s="5"/>
      <c r="C210" s="5"/>
      <c r="D210" s="5"/>
      <c r="E210" s="5"/>
      <c r="F210" s="5"/>
      <c r="G210" s="5"/>
    </row>
    <row r="211" spans="2:9" x14ac:dyDescent="0.25">
      <c r="B211" s="5"/>
      <c r="C211" s="5"/>
      <c r="D211" s="5"/>
      <c r="E211" s="5"/>
      <c r="F211" s="5"/>
      <c r="G211" s="5"/>
    </row>
    <row r="212" spans="2:9" x14ac:dyDescent="0.25">
      <c r="B212" s="5"/>
      <c r="C212" s="5"/>
      <c r="D212" s="5"/>
      <c r="E212" s="5"/>
      <c r="F212" s="5"/>
      <c r="G212" s="5"/>
    </row>
    <row r="213" spans="2:9" x14ac:dyDescent="0.25">
      <c r="B213" s="5"/>
      <c r="C213" s="5"/>
      <c r="D213" s="5"/>
      <c r="E213" s="5"/>
      <c r="F213" s="5"/>
      <c r="G213" s="5"/>
    </row>
    <row r="214" spans="2:9" x14ac:dyDescent="0.25">
      <c r="B214" s="5"/>
      <c r="C214" s="5"/>
      <c r="D214" s="5"/>
      <c r="E214" s="5"/>
      <c r="F214" s="5"/>
      <c r="G214" s="5"/>
    </row>
    <row r="215" spans="2:9" x14ac:dyDescent="0.25">
      <c r="C215" s="5"/>
      <c r="D215" s="5"/>
      <c r="E215" s="5"/>
      <c r="F215" s="5"/>
      <c r="G215" s="5"/>
    </row>
  </sheetData>
  <mergeCells count="1">
    <mergeCell ref="E2:G2"/>
  </mergeCells>
  <phoneticPr fontId="27" type="noConversion"/>
  <pageMargins left="0.19685039370078741" right="0.27559055118110237" top="0.43307086614173229" bottom="0.35433070866141736" header="0.31496062992125984" footer="0.31496062992125984"/>
  <pageSetup paperSize="9" scale="65" firstPageNumber="8" orientation="portrait" useFirstPageNumber="1" r:id="rId1"/>
  <headerFooter>
    <oddFooter>&amp;C&amp;"-,Bold"&amp;12PAGE &amp;P OF BOQ</oddFooter>
  </headerFooter>
  <rowBreaks count="7" manualBreakCount="7">
    <brk id="33" min="1" max="8" man="1"/>
    <brk id="88" min="1" max="8" man="1"/>
    <brk id="114" min="1" max="8" man="1"/>
    <brk id="140" min="1" max="8" man="1"/>
    <brk id="163" min="1" max="8" man="1"/>
    <brk id="186" min="1" max="8" man="1"/>
    <brk id="200" min="1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810DD-9966-4587-B193-36C0FC359D78}">
  <sheetPr>
    <tabColor theme="4"/>
  </sheetPr>
  <dimension ref="B1:Q46"/>
  <sheetViews>
    <sheetView view="pageLayout" zoomScaleNormal="100" zoomScaleSheetLayoutView="100" workbookViewId="0">
      <selection activeCell="D3" sqref="D3"/>
    </sheetView>
  </sheetViews>
  <sheetFormatPr defaultColWidth="9.109375" defaultRowHeight="13.8" x14ac:dyDescent="0.25"/>
  <cols>
    <col min="1" max="1" width="1.109375" style="12" customWidth="1"/>
    <col min="2" max="2" width="8.33203125" style="12" customWidth="1"/>
    <col min="3" max="3" width="10.44140625" style="12" customWidth="1"/>
    <col min="4" max="4" width="51.88671875" style="12" customWidth="1"/>
    <col min="5" max="5" width="6.5546875" style="12" customWidth="1"/>
    <col min="6" max="6" width="11.33203125" style="12" customWidth="1"/>
    <col min="7" max="7" width="7.6640625" style="12" customWidth="1"/>
    <col min="8" max="8" width="19.5546875" style="12" customWidth="1"/>
    <col min="9" max="9" width="26.5546875" style="12" customWidth="1"/>
    <col min="10" max="16384" width="9.109375" style="12"/>
  </cols>
  <sheetData>
    <row r="1" spans="2:9" ht="18" customHeight="1" x14ac:dyDescent="0.3">
      <c r="B1" s="2" t="str">
        <f>SUMMARY!$B$2</f>
        <v>SCHEDULED MAINTENANCE TO REFRIGERATION EQUIPMENT AND HEAT PUMPS  AT CLUSTER 3</v>
      </c>
      <c r="D1" s="2"/>
      <c r="E1" s="3"/>
      <c r="F1" s="3"/>
      <c r="G1" s="3"/>
      <c r="H1" s="7"/>
    </row>
    <row r="2" spans="2:9" ht="15" customHeight="1" x14ac:dyDescent="0.3">
      <c r="B2" s="2" t="s">
        <v>689</v>
      </c>
      <c r="D2" s="2" t="str">
        <f>'SCHED 3A_MORTUARY'!D2</f>
        <v>SCMU3-2526-0268-HO</v>
      </c>
      <c r="E2" s="344" t="s">
        <v>10</v>
      </c>
      <c r="F2" s="344"/>
      <c r="G2" s="345"/>
      <c r="H2" s="247" t="s">
        <v>690</v>
      </c>
    </row>
    <row r="3" spans="2:9" ht="15" customHeight="1" x14ac:dyDescent="0.25">
      <c r="B3" s="2" t="s">
        <v>8</v>
      </c>
      <c r="D3" s="2" t="str">
        <f>SUMMARY!$D$6</f>
        <v>REFRIGERATION EQUIPMENT AND HEAT PUMPS</v>
      </c>
      <c r="E3" s="2"/>
      <c r="F3" s="2"/>
      <c r="G3" s="2"/>
      <c r="H3" s="7"/>
    </row>
    <row r="4" spans="2:9" ht="14.25" customHeight="1" x14ac:dyDescent="0.25">
      <c r="B4" s="2"/>
      <c r="C4" s="2"/>
      <c r="D4" s="2"/>
      <c r="E4" s="2"/>
      <c r="F4" s="2"/>
      <c r="G4" s="2"/>
      <c r="H4" s="7"/>
    </row>
    <row r="5" spans="2:9" s="4" customFormat="1" ht="15" customHeight="1" x14ac:dyDescent="0.25">
      <c r="B5" s="4" t="s">
        <v>751</v>
      </c>
      <c r="D5" s="311" t="s">
        <v>750</v>
      </c>
    </row>
    <row r="6" spans="2:9" ht="6" customHeight="1" thickBot="1" x14ac:dyDescent="0.3">
      <c r="B6" s="5"/>
      <c r="C6" s="5"/>
      <c r="D6" s="5"/>
      <c r="E6" s="5"/>
      <c r="F6" s="5"/>
      <c r="G6" s="5"/>
      <c r="H6" s="7"/>
    </row>
    <row r="7" spans="2:9" s="265" customFormat="1" ht="39" customHeight="1" thickBot="1" x14ac:dyDescent="0.35">
      <c r="B7" s="11" t="s">
        <v>11</v>
      </c>
      <c r="C7" s="11" t="s">
        <v>6</v>
      </c>
      <c r="D7" s="11" t="s">
        <v>0</v>
      </c>
      <c r="E7" s="11" t="s">
        <v>1</v>
      </c>
      <c r="F7" s="11" t="s">
        <v>748</v>
      </c>
      <c r="G7" s="11" t="s">
        <v>4</v>
      </c>
      <c r="H7" s="11" t="s">
        <v>2</v>
      </c>
      <c r="I7" s="11" t="s">
        <v>5</v>
      </c>
    </row>
    <row r="8" spans="2:9" s="265" customFormat="1" ht="66.599999999999994" customHeight="1" thickBot="1" x14ac:dyDescent="0.35">
      <c r="B8" s="31">
        <v>1</v>
      </c>
      <c r="C8" s="31" t="s">
        <v>692</v>
      </c>
      <c r="D8" s="32" t="s">
        <v>693</v>
      </c>
      <c r="E8" s="312"/>
      <c r="F8" s="312"/>
      <c r="G8" s="312"/>
      <c r="H8" s="313"/>
      <c r="I8" s="313"/>
    </row>
    <row r="9" spans="2:9" s="265" customFormat="1" ht="33.75" customHeight="1" x14ac:dyDescent="0.3">
      <c r="B9" s="25" t="s">
        <v>15</v>
      </c>
      <c r="C9" s="25"/>
      <c r="D9" s="314" t="s">
        <v>796</v>
      </c>
      <c r="E9" s="315"/>
      <c r="F9" s="315"/>
      <c r="G9" s="315"/>
      <c r="H9" s="316"/>
      <c r="I9" s="316"/>
    </row>
    <row r="10" spans="2:9" s="265" customFormat="1" ht="41.25" customHeight="1" x14ac:dyDescent="0.3">
      <c r="B10" s="17" t="s">
        <v>694</v>
      </c>
      <c r="C10" s="28"/>
      <c r="D10" s="18" t="s">
        <v>718</v>
      </c>
      <c r="E10" s="17" t="s">
        <v>695</v>
      </c>
      <c r="F10" s="17">
        <v>4</v>
      </c>
      <c r="G10" s="17">
        <v>3</v>
      </c>
      <c r="H10" s="54"/>
      <c r="I10" s="54"/>
    </row>
    <row r="11" spans="2:9" s="265" customFormat="1" ht="41.25" customHeight="1" thickBot="1" x14ac:dyDescent="0.35">
      <c r="B11" s="17" t="s">
        <v>696</v>
      </c>
      <c r="C11" s="28"/>
      <c r="D11" s="18" t="s">
        <v>717</v>
      </c>
      <c r="E11" s="17" t="s">
        <v>695</v>
      </c>
      <c r="F11" s="17">
        <v>4</v>
      </c>
      <c r="G11" s="17">
        <v>3</v>
      </c>
      <c r="H11" s="54"/>
      <c r="I11" s="54"/>
    </row>
    <row r="12" spans="2:9" s="265" customFormat="1" ht="31.5" customHeight="1" x14ac:dyDescent="0.3">
      <c r="B12" s="25" t="s">
        <v>16</v>
      </c>
      <c r="C12" s="25"/>
      <c r="D12" s="314" t="s">
        <v>797</v>
      </c>
      <c r="E12" s="315"/>
      <c r="F12" s="315"/>
      <c r="G12" s="315"/>
      <c r="H12" s="316"/>
      <c r="I12" s="316"/>
    </row>
    <row r="13" spans="2:9" s="265" customFormat="1" ht="41.25" customHeight="1" x14ac:dyDescent="0.3">
      <c r="B13" s="17" t="s">
        <v>697</v>
      </c>
      <c r="C13" s="28"/>
      <c r="D13" s="18" t="s">
        <v>718</v>
      </c>
      <c r="E13" s="17" t="s">
        <v>695</v>
      </c>
      <c r="F13" s="17">
        <v>1</v>
      </c>
      <c r="G13" s="17">
        <v>3</v>
      </c>
      <c r="H13" s="54"/>
      <c r="I13" s="54"/>
    </row>
    <row r="14" spans="2:9" s="265" customFormat="1" ht="41.25" customHeight="1" thickBot="1" x14ac:dyDescent="0.35">
      <c r="B14" s="17" t="s">
        <v>698</v>
      </c>
      <c r="C14" s="28"/>
      <c r="D14" s="18" t="s">
        <v>717</v>
      </c>
      <c r="E14" s="17" t="s">
        <v>695</v>
      </c>
      <c r="F14" s="17">
        <v>1</v>
      </c>
      <c r="G14" s="17">
        <v>3</v>
      </c>
      <c r="H14" s="54"/>
      <c r="I14" s="54"/>
    </row>
    <row r="15" spans="2:9" s="265" customFormat="1" ht="30.75" customHeight="1" x14ac:dyDescent="0.3">
      <c r="B15" s="25" t="s">
        <v>17</v>
      </c>
      <c r="C15" s="25"/>
      <c r="D15" s="314" t="s">
        <v>798</v>
      </c>
      <c r="E15" s="315"/>
      <c r="F15" s="315"/>
      <c r="G15" s="315"/>
      <c r="H15" s="316"/>
      <c r="I15" s="316"/>
    </row>
    <row r="16" spans="2:9" s="265" customFormat="1" ht="41.25" customHeight="1" x14ac:dyDescent="0.3">
      <c r="B16" s="17" t="s">
        <v>699</v>
      </c>
      <c r="C16" s="28"/>
      <c r="D16" s="18" t="s">
        <v>718</v>
      </c>
      <c r="E16" s="17" t="s">
        <v>695</v>
      </c>
      <c r="F16" s="17">
        <v>2</v>
      </c>
      <c r="G16" s="17">
        <v>3</v>
      </c>
      <c r="H16" s="54"/>
      <c r="I16" s="54"/>
    </row>
    <row r="17" spans="2:17" s="265" customFormat="1" ht="41.25" customHeight="1" thickBot="1" x14ac:dyDescent="0.35">
      <c r="B17" s="17" t="s">
        <v>700</v>
      </c>
      <c r="C17" s="28"/>
      <c r="D17" s="18" t="s">
        <v>717</v>
      </c>
      <c r="E17" s="17" t="s">
        <v>695</v>
      </c>
      <c r="F17" s="17">
        <v>2</v>
      </c>
      <c r="G17" s="17">
        <v>3</v>
      </c>
      <c r="H17" s="54"/>
      <c r="I17" s="54"/>
    </row>
    <row r="18" spans="2:17" s="265" customFormat="1" ht="30" customHeight="1" x14ac:dyDescent="0.3">
      <c r="B18" s="25" t="s">
        <v>18</v>
      </c>
      <c r="C18" s="25"/>
      <c r="D18" s="314" t="s">
        <v>799</v>
      </c>
      <c r="E18" s="315"/>
      <c r="F18" s="315"/>
      <c r="G18" s="315"/>
      <c r="H18" s="316"/>
      <c r="I18" s="316"/>
      <c r="J18" s="33"/>
      <c r="K18" s="33"/>
      <c r="L18" s="33"/>
      <c r="M18" s="33"/>
      <c r="N18" s="33"/>
      <c r="O18" s="33"/>
      <c r="P18" s="33"/>
      <c r="Q18" s="33"/>
    </row>
    <row r="19" spans="2:17" s="265" customFormat="1" ht="41.25" customHeight="1" x14ac:dyDescent="0.3">
      <c r="B19" s="17" t="s">
        <v>701</v>
      </c>
      <c r="C19" s="28"/>
      <c r="D19" s="18" t="s">
        <v>718</v>
      </c>
      <c r="E19" s="17" t="s">
        <v>695</v>
      </c>
      <c r="F19" s="17">
        <v>2</v>
      </c>
      <c r="G19" s="17">
        <v>3</v>
      </c>
      <c r="H19" s="54"/>
      <c r="I19" s="54"/>
    </row>
    <row r="20" spans="2:17" s="265" customFormat="1" ht="41.25" customHeight="1" thickBot="1" x14ac:dyDescent="0.35">
      <c r="B20" s="17" t="s">
        <v>702</v>
      </c>
      <c r="C20" s="28"/>
      <c r="D20" s="18" t="s">
        <v>717</v>
      </c>
      <c r="E20" s="17" t="s">
        <v>695</v>
      </c>
      <c r="F20" s="17">
        <v>2</v>
      </c>
      <c r="G20" s="17">
        <v>3</v>
      </c>
      <c r="H20" s="54"/>
      <c r="I20" s="54"/>
    </row>
    <row r="21" spans="2:17" s="265" customFormat="1" ht="30" customHeight="1" x14ac:dyDescent="0.3">
      <c r="B21" s="25" t="s">
        <v>19</v>
      </c>
      <c r="C21" s="25"/>
      <c r="D21" s="314" t="s">
        <v>800</v>
      </c>
      <c r="E21" s="315"/>
      <c r="F21" s="315"/>
      <c r="G21" s="315"/>
      <c r="H21" s="316"/>
      <c r="I21" s="316"/>
    </row>
    <row r="22" spans="2:17" s="265" customFormat="1" ht="41.25" customHeight="1" x14ac:dyDescent="0.3">
      <c r="B22" s="17" t="s">
        <v>703</v>
      </c>
      <c r="C22" s="28"/>
      <c r="D22" s="18" t="s">
        <v>718</v>
      </c>
      <c r="E22" s="17" t="s">
        <v>695</v>
      </c>
      <c r="F22" s="17">
        <v>1</v>
      </c>
      <c r="G22" s="17">
        <v>3</v>
      </c>
      <c r="H22" s="54"/>
      <c r="I22" s="54"/>
    </row>
    <row r="23" spans="2:17" s="265" customFormat="1" ht="41.25" customHeight="1" thickBot="1" x14ac:dyDescent="0.35">
      <c r="B23" s="17" t="s">
        <v>704</v>
      </c>
      <c r="C23" s="28"/>
      <c r="D23" s="18" t="s">
        <v>717</v>
      </c>
      <c r="E23" s="17" t="s">
        <v>695</v>
      </c>
      <c r="F23" s="17">
        <v>1</v>
      </c>
      <c r="G23" s="17">
        <v>3</v>
      </c>
      <c r="H23" s="54"/>
      <c r="I23" s="54"/>
    </row>
    <row r="24" spans="2:17" s="265" customFormat="1" ht="41.25" customHeight="1" x14ac:dyDescent="0.3">
      <c r="B24" s="25" t="s">
        <v>31</v>
      </c>
      <c r="C24" s="25"/>
      <c r="D24" s="314" t="s">
        <v>801</v>
      </c>
      <c r="E24" s="315"/>
      <c r="F24" s="315"/>
      <c r="G24" s="315"/>
      <c r="H24" s="316"/>
      <c r="I24" s="316"/>
    </row>
    <row r="25" spans="2:17" s="265" customFormat="1" ht="41.25" customHeight="1" x14ac:dyDescent="0.3">
      <c r="B25" s="17" t="s">
        <v>705</v>
      </c>
      <c r="C25" s="28"/>
      <c r="D25" s="18" t="s">
        <v>718</v>
      </c>
      <c r="E25" s="17" t="s">
        <v>695</v>
      </c>
      <c r="F25" s="17">
        <v>1</v>
      </c>
      <c r="G25" s="17">
        <v>3</v>
      </c>
      <c r="H25" s="54"/>
      <c r="I25" s="54"/>
    </row>
    <row r="26" spans="2:17" s="265" customFormat="1" ht="44.4" customHeight="1" thickBot="1" x14ac:dyDescent="0.35">
      <c r="B26" s="17" t="s">
        <v>706</v>
      </c>
      <c r="C26" s="28"/>
      <c r="D26" s="18" t="s">
        <v>717</v>
      </c>
      <c r="E26" s="17" t="s">
        <v>695</v>
      </c>
      <c r="F26" s="17">
        <v>1</v>
      </c>
      <c r="G26" s="17">
        <v>3</v>
      </c>
      <c r="H26" s="54"/>
      <c r="I26" s="54"/>
    </row>
    <row r="27" spans="2:17" s="265" customFormat="1" ht="46.8" customHeight="1" x14ac:dyDescent="0.3">
      <c r="B27" s="25" t="s">
        <v>35</v>
      </c>
      <c r="C27" s="25"/>
      <c r="D27" s="314" t="s">
        <v>802</v>
      </c>
      <c r="E27" s="315"/>
      <c r="F27" s="315"/>
      <c r="G27" s="315"/>
      <c r="H27" s="316"/>
      <c r="I27" s="316"/>
    </row>
    <row r="28" spans="2:17" s="265" customFormat="1" ht="46.8" customHeight="1" x14ac:dyDescent="0.3">
      <c r="B28" s="17" t="s">
        <v>709</v>
      </c>
      <c r="C28" s="28"/>
      <c r="D28" s="18" t="s">
        <v>718</v>
      </c>
      <c r="E28" s="17" t="s">
        <v>695</v>
      </c>
      <c r="F28" s="17">
        <v>3</v>
      </c>
      <c r="G28" s="17">
        <v>3</v>
      </c>
      <c r="H28" s="54"/>
      <c r="I28" s="54"/>
    </row>
    <row r="29" spans="2:17" s="265" customFormat="1" ht="46.8" customHeight="1" x14ac:dyDescent="0.3">
      <c r="B29" s="17" t="s">
        <v>710</v>
      </c>
      <c r="C29" s="28"/>
      <c r="D29" s="18" t="s">
        <v>717</v>
      </c>
      <c r="E29" s="17" t="s">
        <v>695</v>
      </c>
      <c r="F29" s="17">
        <v>3</v>
      </c>
      <c r="G29" s="17">
        <v>3</v>
      </c>
      <c r="H29" s="54"/>
      <c r="I29" s="54"/>
    </row>
    <row r="30" spans="2:17" s="265" customFormat="1" ht="46.8" customHeight="1" thickBot="1" x14ac:dyDescent="0.35">
      <c r="B30" s="19"/>
      <c r="C30" s="317"/>
      <c r="D30" s="318"/>
      <c r="E30" s="19"/>
      <c r="F30" s="19"/>
      <c r="G30" s="19"/>
      <c r="H30" s="67"/>
      <c r="I30" s="55"/>
    </row>
    <row r="31" spans="2:17" s="265" customFormat="1" ht="29.4" customHeight="1" thickBot="1" x14ac:dyDescent="0.35">
      <c r="B31" s="22" t="s">
        <v>7</v>
      </c>
      <c r="C31" s="22"/>
      <c r="D31" s="22"/>
      <c r="E31" s="22"/>
      <c r="F31" s="22"/>
      <c r="G31" s="22"/>
      <c r="H31" s="23"/>
      <c r="I31" s="319"/>
    </row>
    <row r="32" spans="2:17" x14ac:dyDescent="0.25">
      <c r="B32" s="5"/>
      <c r="C32" s="5"/>
      <c r="D32" s="5"/>
      <c r="E32" s="5"/>
      <c r="F32" s="5"/>
      <c r="G32" s="5"/>
      <c r="H32" s="7"/>
      <c r="I32" s="7"/>
    </row>
    <row r="33" spans="2:9" x14ac:dyDescent="0.25">
      <c r="B33" s="5"/>
      <c r="C33" s="5"/>
      <c r="D33" s="5"/>
      <c r="E33" s="5"/>
      <c r="F33" s="5"/>
      <c r="G33" s="5"/>
      <c r="H33" s="7"/>
      <c r="I33" s="7"/>
    </row>
    <row r="34" spans="2:9" x14ac:dyDescent="0.25">
      <c r="B34" s="5"/>
      <c r="C34" s="5"/>
      <c r="D34" s="5"/>
      <c r="E34" s="5"/>
      <c r="F34" s="5"/>
      <c r="G34" s="5"/>
      <c r="H34" s="7"/>
      <c r="I34" s="7"/>
    </row>
    <row r="35" spans="2:9" x14ac:dyDescent="0.25">
      <c r="B35" s="5"/>
      <c r="C35" s="5"/>
      <c r="D35" s="5"/>
      <c r="E35" s="5"/>
      <c r="F35" s="5"/>
      <c r="G35" s="5"/>
      <c r="H35" s="7"/>
      <c r="I35" s="7"/>
    </row>
    <row r="36" spans="2:9" x14ac:dyDescent="0.25">
      <c r="B36" s="5"/>
      <c r="C36" s="5"/>
      <c r="D36" s="5"/>
      <c r="E36" s="5"/>
      <c r="F36" s="5"/>
      <c r="G36" s="5"/>
      <c r="H36" s="7"/>
      <c r="I36" s="7"/>
    </row>
    <row r="37" spans="2:9" x14ac:dyDescent="0.25">
      <c r="B37" s="5"/>
      <c r="C37" s="5"/>
      <c r="D37" s="5"/>
      <c r="E37" s="5"/>
      <c r="F37" s="5"/>
      <c r="G37" s="5"/>
      <c r="H37" s="7"/>
      <c r="I37" s="7"/>
    </row>
    <row r="38" spans="2:9" x14ac:dyDescent="0.25">
      <c r="B38" s="5"/>
      <c r="C38" s="5"/>
      <c r="D38" s="5"/>
      <c r="E38" s="5"/>
      <c r="F38" s="5"/>
      <c r="G38" s="5"/>
      <c r="H38" s="7"/>
      <c r="I38" s="7"/>
    </row>
    <row r="39" spans="2:9" x14ac:dyDescent="0.25">
      <c r="B39" s="5"/>
      <c r="C39" s="5"/>
      <c r="D39" s="5"/>
      <c r="E39" s="5"/>
      <c r="F39" s="5"/>
      <c r="G39" s="5"/>
      <c r="H39" s="7"/>
      <c r="I39" s="7"/>
    </row>
    <row r="40" spans="2:9" x14ac:dyDescent="0.25">
      <c r="B40" s="5"/>
      <c r="C40" s="5"/>
      <c r="D40" s="5"/>
      <c r="E40" s="5"/>
      <c r="F40" s="5"/>
      <c r="G40" s="5"/>
      <c r="H40" s="7"/>
      <c r="I40" s="7"/>
    </row>
    <row r="41" spans="2:9" x14ac:dyDescent="0.25">
      <c r="B41" s="5"/>
      <c r="C41" s="5"/>
      <c r="D41" s="5"/>
      <c r="E41" s="5"/>
      <c r="F41" s="5"/>
      <c r="G41" s="5"/>
    </row>
    <row r="42" spans="2:9" x14ac:dyDescent="0.25">
      <c r="B42" s="5"/>
      <c r="C42" s="5"/>
      <c r="D42" s="5"/>
      <c r="E42" s="5"/>
      <c r="F42" s="5"/>
      <c r="G42" s="5"/>
    </row>
    <row r="43" spans="2:9" x14ac:dyDescent="0.25">
      <c r="B43" s="5"/>
      <c r="C43" s="5"/>
      <c r="D43" s="5"/>
      <c r="E43" s="5"/>
      <c r="F43" s="5"/>
      <c r="G43" s="5"/>
    </row>
    <row r="44" spans="2:9" x14ac:dyDescent="0.25">
      <c r="B44" s="5"/>
      <c r="C44" s="5"/>
      <c r="D44" s="5"/>
      <c r="E44" s="5"/>
      <c r="F44" s="5"/>
      <c r="G44" s="5"/>
    </row>
    <row r="45" spans="2:9" x14ac:dyDescent="0.25">
      <c r="B45" s="5"/>
      <c r="C45" s="5"/>
      <c r="D45" s="5"/>
      <c r="E45" s="5"/>
      <c r="F45" s="5"/>
      <c r="G45" s="5"/>
    </row>
    <row r="46" spans="2:9" x14ac:dyDescent="0.25">
      <c r="C46" s="5"/>
      <c r="D46" s="5"/>
      <c r="E46" s="5"/>
      <c r="F46" s="5"/>
      <c r="G46" s="5"/>
    </row>
  </sheetData>
  <mergeCells count="1">
    <mergeCell ref="E2:G2"/>
  </mergeCells>
  <pageMargins left="0.19685039370078741" right="0.27559055118110237" top="0.43307086614173229" bottom="0.35433070866141736" header="0.31496062992125984" footer="0.31496062992125984"/>
  <pageSetup paperSize="9" scale="65" firstPageNumber="8" orientation="portrait" useFirstPageNumber="1" r:id="rId1"/>
  <headerFooter>
    <oddFooter>&amp;C&amp;"-,Bold"&amp;12PAGE &amp;P OF BOQ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543A8-DFB6-41FB-B012-618996D39313}">
  <sheetPr>
    <tabColor theme="4"/>
  </sheetPr>
  <dimension ref="B1:Q126"/>
  <sheetViews>
    <sheetView view="pageBreakPreview" zoomScale="115" zoomScaleNormal="100" zoomScaleSheetLayoutView="115" workbookViewId="0">
      <selection activeCell="D3" sqref="D3"/>
    </sheetView>
  </sheetViews>
  <sheetFormatPr defaultColWidth="9.109375" defaultRowHeight="13.8" x14ac:dyDescent="0.25"/>
  <cols>
    <col min="1" max="1" width="1.109375" style="12" customWidth="1"/>
    <col min="2" max="2" width="8.33203125" style="12" customWidth="1"/>
    <col min="3" max="3" width="10.44140625" style="12" customWidth="1"/>
    <col min="4" max="4" width="51.88671875" style="12" customWidth="1"/>
    <col min="5" max="5" width="6.5546875" style="12" customWidth="1"/>
    <col min="6" max="6" width="11.33203125" style="12" customWidth="1"/>
    <col min="7" max="7" width="7.6640625" style="12" customWidth="1"/>
    <col min="8" max="8" width="22.109375" style="12" customWidth="1"/>
    <col min="9" max="9" width="25.109375" style="12" customWidth="1"/>
    <col min="10" max="16384" width="9.109375" style="12"/>
  </cols>
  <sheetData>
    <row r="1" spans="2:9" ht="18" customHeight="1" x14ac:dyDescent="0.3">
      <c r="B1" s="2" t="str">
        <f>SUMMARY!$B$2</f>
        <v>SCHEDULED MAINTENANCE TO REFRIGERATION EQUIPMENT AND HEAT PUMPS  AT CLUSTER 3</v>
      </c>
      <c r="D1" s="2"/>
      <c r="E1" s="3"/>
      <c r="F1" s="3"/>
      <c r="G1" s="3"/>
      <c r="H1" s="7"/>
    </row>
    <row r="2" spans="2:9" ht="15" customHeight="1" x14ac:dyDescent="0.3">
      <c r="B2" s="2" t="s">
        <v>689</v>
      </c>
      <c r="D2" s="2" t="str">
        <f>'SCHED 3B_HEAT PUMPS'!D2</f>
        <v>SCMU3-2526-0268-HO</v>
      </c>
      <c r="E2" s="344" t="s">
        <v>10</v>
      </c>
      <c r="F2" s="344"/>
      <c r="G2" s="345"/>
      <c r="H2" s="247" t="str">
        <f>'SCHED 2A-3_BCM_ADM'!G3</f>
        <v>BCM AND AMATHOLE</v>
      </c>
    </row>
    <row r="3" spans="2:9" ht="15" customHeight="1" x14ac:dyDescent="0.25">
      <c r="B3" s="2" t="s">
        <v>8</v>
      </c>
      <c r="D3" s="2" t="str">
        <f>SUMMARY!$D$6</f>
        <v>REFRIGERATION EQUIPMENT AND HEAT PUMPS</v>
      </c>
      <c r="E3" s="2"/>
      <c r="F3" s="2"/>
      <c r="G3" s="2"/>
      <c r="H3" s="7"/>
    </row>
    <row r="4" spans="2:9" ht="14.25" customHeight="1" x14ac:dyDescent="0.25">
      <c r="B4" s="2"/>
      <c r="C4" s="2"/>
      <c r="D4" s="2"/>
      <c r="E4" s="2"/>
      <c r="F4" s="2"/>
      <c r="G4" s="2"/>
      <c r="H4" s="7"/>
    </row>
    <row r="5" spans="2:9" s="4" customFormat="1" ht="15" customHeight="1" x14ac:dyDescent="0.25">
      <c r="B5" s="4" t="s">
        <v>691</v>
      </c>
      <c r="D5" s="311" t="s">
        <v>847</v>
      </c>
    </row>
    <row r="6" spans="2:9" ht="6" customHeight="1" thickBot="1" x14ac:dyDescent="0.3">
      <c r="B6" s="5"/>
      <c r="C6" s="5"/>
      <c r="D6" s="5"/>
      <c r="E6" s="5"/>
      <c r="F6" s="5"/>
      <c r="G6" s="5"/>
      <c r="H6" s="7"/>
    </row>
    <row r="7" spans="2:9" s="265" customFormat="1" ht="39" customHeight="1" thickBot="1" x14ac:dyDescent="0.35">
      <c r="B7" s="11" t="s">
        <v>11</v>
      </c>
      <c r="C7" s="11" t="s">
        <v>6</v>
      </c>
      <c r="D7" s="11" t="s">
        <v>0</v>
      </c>
      <c r="E7" s="11" t="s">
        <v>1</v>
      </c>
      <c r="F7" s="11" t="s">
        <v>748</v>
      </c>
      <c r="G7" s="11" t="s">
        <v>4</v>
      </c>
      <c r="H7" s="11" t="s">
        <v>2</v>
      </c>
      <c r="I7" s="11" t="s">
        <v>5</v>
      </c>
    </row>
    <row r="8" spans="2:9" s="265" customFormat="1" ht="61.8" customHeight="1" thickBot="1" x14ac:dyDescent="0.35">
      <c r="B8" s="31">
        <v>1</v>
      </c>
      <c r="C8" s="31" t="s">
        <v>692</v>
      </c>
      <c r="D8" s="32" t="s">
        <v>693</v>
      </c>
      <c r="E8" s="312"/>
      <c r="F8" s="312"/>
      <c r="G8" s="312"/>
      <c r="H8" s="313"/>
      <c r="I8" s="313"/>
    </row>
    <row r="9" spans="2:9" s="265" customFormat="1" ht="31.8" customHeight="1" x14ac:dyDescent="0.3">
      <c r="B9" s="25" t="s">
        <v>15</v>
      </c>
      <c r="C9" s="25"/>
      <c r="D9" s="314" t="s">
        <v>917</v>
      </c>
      <c r="E9" s="315"/>
      <c r="F9" s="315"/>
      <c r="G9" s="315"/>
      <c r="H9" s="316"/>
      <c r="I9" s="316"/>
    </row>
    <row r="10" spans="2:9" s="265" customFormat="1" ht="41.25" customHeight="1" x14ac:dyDescent="0.3">
      <c r="B10" s="17" t="s">
        <v>694</v>
      </c>
      <c r="C10" s="28"/>
      <c r="D10" s="18" t="s">
        <v>718</v>
      </c>
      <c r="E10" s="17" t="s">
        <v>695</v>
      </c>
      <c r="F10" s="17">
        <v>21</v>
      </c>
      <c r="G10" s="17">
        <v>3</v>
      </c>
      <c r="H10" s="54"/>
      <c r="I10" s="54"/>
    </row>
    <row r="11" spans="2:9" s="265" customFormat="1" ht="41.25" customHeight="1" thickBot="1" x14ac:dyDescent="0.35">
      <c r="B11" s="17" t="s">
        <v>696</v>
      </c>
      <c r="C11" s="28"/>
      <c r="D11" s="18" t="s">
        <v>717</v>
      </c>
      <c r="E11" s="17" t="s">
        <v>695</v>
      </c>
      <c r="F11" s="17">
        <v>21</v>
      </c>
      <c r="G11" s="17">
        <v>3</v>
      </c>
      <c r="H11" s="54"/>
      <c r="I11" s="54"/>
    </row>
    <row r="12" spans="2:9" s="265" customFormat="1" ht="31.8" customHeight="1" x14ac:dyDescent="0.3">
      <c r="B12" s="25" t="s">
        <v>16</v>
      </c>
      <c r="C12" s="25"/>
      <c r="D12" s="314" t="s">
        <v>848</v>
      </c>
      <c r="E12" s="315"/>
      <c r="F12" s="315"/>
      <c r="G12" s="315"/>
      <c r="H12" s="316"/>
      <c r="I12" s="316"/>
    </row>
    <row r="13" spans="2:9" s="265" customFormat="1" ht="41.25" customHeight="1" x14ac:dyDescent="0.3">
      <c r="B13" s="17" t="s">
        <v>697</v>
      </c>
      <c r="C13" s="28"/>
      <c r="D13" s="18" t="s">
        <v>718</v>
      </c>
      <c r="E13" s="17" t="s">
        <v>695</v>
      </c>
      <c r="F13" s="17">
        <v>4</v>
      </c>
      <c r="G13" s="17">
        <v>3</v>
      </c>
      <c r="H13" s="54"/>
      <c r="I13" s="54"/>
    </row>
    <row r="14" spans="2:9" s="265" customFormat="1" ht="41.25" customHeight="1" thickBot="1" x14ac:dyDescent="0.35">
      <c r="B14" s="17" t="s">
        <v>698</v>
      </c>
      <c r="C14" s="28"/>
      <c r="D14" s="18" t="s">
        <v>717</v>
      </c>
      <c r="E14" s="17" t="s">
        <v>695</v>
      </c>
      <c r="F14" s="17">
        <v>4</v>
      </c>
      <c r="G14" s="17">
        <v>3</v>
      </c>
      <c r="H14" s="54"/>
      <c r="I14" s="54"/>
    </row>
    <row r="15" spans="2:9" s="265" customFormat="1" ht="31.8" customHeight="1" x14ac:dyDescent="0.3">
      <c r="B15" s="25" t="s">
        <v>17</v>
      </c>
      <c r="C15" s="25"/>
      <c r="D15" s="314" t="s">
        <v>849</v>
      </c>
      <c r="E15" s="315"/>
      <c r="F15" s="315"/>
      <c r="G15" s="315"/>
      <c r="H15" s="316"/>
      <c r="I15" s="316"/>
    </row>
    <row r="16" spans="2:9" s="265" customFormat="1" ht="41.25" customHeight="1" x14ac:dyDescent="0.3">
      <c r="B16" s="17" t="s">
        <v>699</v>
      </c>
      <c r="C16" s="28"/>
      <c r="D16" s="18" t="s">
        <v>718</v>
      </c>
      <c r="E16" s="17" t="s">
        <v>695</v>
      </c>
      <c r="F16" s="17">
        <v>9</v>
      </c>
      <c r="G16" s="17">
        <v>3</v>
      </c>
      <c r="H16" s="54"/>
      <c r="I16" s="54"/>
    </row>
    <row r="17" spans="2:17" s="265" customFormat="1" ht="41.25" customHeight="1" thickBot="1" x14ac:dyDescent="0.35">
      <c r="B17" s="17" t="s">
        <v>700</v>
      </c>
      <c r="C17" s="28"/>
      <c r="D17" s="18" t="s">
        <v>717</v>
      </c>
      <c r="E17" s="17" t="s">
        <v>695</v>
      </c>
      <c r="F17" s="17">
        <v>9</v>
      </c>
      <c r="G17" s="17">
        <v>3</v>
      </c>
      <c r="H17" s="54"/>
      <c r="I17" s="54"/>
    </row>
    <row r="18" spans="2:17" s="265" customFormat="1" ht="31.8" customHeight="1" x14ac:dyDescent="0.3">
      <c r="B18" s="25" t="s">
        <v>18</v>
      </c>
      <c r="C18" s="25"/>
      <c r="D18" s="314" t="s">
        <v>851</v>
      </c>
      <c r="E18" s="315"/>
      <c r="F18" s="315"/>
      <c r="G18" s="315"/>
      <c r="H18" s="316"/>
      <c r="I18" s="316"/>
      <c r="J18" s="33"/>
      <c r="K18" s="33"/>
      <c r="L18" s="33"/>
      <c r="M18" s="33"/>
      <c r="N18" s="33"/>
      <c r="O18" s="33"/>
      <c r="P18" s="33"/>
      <c r="Q18" s="33"/>
    </row>
    <row r="19" spans="2:17" s="265" customFormat="1" ht="41.25" customHeight="1" x14ac:dyDescent="0.3">
      <c r="B19" s="17" t="s">
        <v>701</v>
      </c>
      <c r="C19" s="28"/>
      <c r="D19" s="18" t="s">
        <v>718</v>
      </c>
      <c r="E19" s="17" t="s">
        <v>695</v>
      </c>
      <c r="F19" s="17">
        <v>7</v>
      </c>
      <c r="G19" s="17">
        <v>3</v>
      </c>
      <c r="H19" s="54"/>
      <c r="I19" s="54"/>
    </row>
    <row r="20" spans="2:17" s="265" customFormat="1" ht="41.25" customHeight="1" thickBot="1" x14ac:dyDescent="0.35">
      <c r="B20" s="17" t="s">
        <v>702</v>
      </c>
      <c r="C20" s="28"/>
      <c r="D20" s="18" t="s">
        <v>717</v>
      </c>
      <c r="E20" s="17" t="s">
        <v>695</v>
      </c>
      <c r="F20" s="17">
        <v>7</v>
      </c>
      <c r="G20" s="17">
        <v>3</v>
      </c>
      <c r="H20" s="54"/>
      <c r="I20" s="54"/>
    </row>
    <row r="21" spans="2:17" s="265" customFormat="1" ht="31.8" customHeight="1" x14ac:dyDescent="0.3">
      <c r="B21" s="25" t="s">
        <v>19</v>
      </c>
      <c r="C21" s="25"/>
      <c r="D21" s="314" t="s">
        <v>850</v>
      </c>
      <c r="E21" s="315"/>
      <c r="F21" s="315"/>
      <c r="G21" s="315"/>
      <c r="H21" s="316"/>
      <c r="I21" s="316"/>
    </row>
    <row r="22" spans="2:17" s="265" customFormat="1" ht="41.25" customHeight="1" x14ac:dyDescent="0.3">
      <c r="B22" s="17" t="s">
        <v>703</v>
      </c>
      <c r="C22" s="28"/>
      <c r="D22" s="18" t="s">
        <v>718</v>
      </c>
      <c r="E22" s="17" t="s">
        <v>695</v>
      </c>
      <c r="F22" s="17">
        <v>19</v>
      </c>
      <c r="G22" s="17">
        <v>3</v>
      </c>
      <c r="H22" s="54"/>
      <c r="I22" s="54"/>
    </row>
    <row r="23" spans="2:17" s="265" customFormat="1" ht="41.25" customHeight="1" thickBot="1" x14ac:dyDescent="0.35">
      <c r="B23" s="17" t="s">
        <v>704</v>
      </c>
      <c r="C23" s="28"/>
      <c r="D23" s="18" t="s">
        <v>717</v>
      </c>
      <c r="E23" s="17" t="s">
        <v>695</v>
      </c>
      <c r="F23" s="17">
        <v>19</v>
      </c>
      <c r="G23" s="17">
        <v>3</v>
      </c>
      <c r="H23" s="54"/>
      <c r="I23" s="54"/>
    </row>
    <row r="24" spans="2:17" s="265" customFormat="1" ht="31.8" customHeight="1" x14ac:dyDescent="0.3">
      <c r="B24" s="25" t="s">
        <v>31</v>
      </c>
      <c r="C24" s="25"/>
      <c r="D24" s="314" t="s">
        <v>853</v>
      </c>
      <c r="E24" s="315"/>
      <c r="F24" s="315"/>
      <c r="G24" s="315"/>
      <c r="H24" s="316"/>
      <c r="I24" s="316"/>
    </row>
    <row r="25" spans="2:17" s="265" customFormat="1" ht="41.25" customHeight="1" x14ac:dyDescent="0.3">
      <c r="B25" s="17" t="s">
        <v>705</v>
      </c>
      <c r="C25" s="28"/>
      <c r="D25" s="18" t="s">
        <v>718</v>
      </c>
      <c r="E25" s="17" t="s">
        <v>695</v>
      </c>
      <c r="F25" s="17">
        <v>2</v>
      </c>
      <c r="G25" s="17">
        <v>3</v>
      </c>
      <c r="H25" s="54"/>
      <c r="I25" s="54"/>
    </row>
    <row r="26" spans="2:17" s="265" customFormat="1" ht="44.4" customHeight="1" thickBot="1" x14ac:dyDescent="0.35">
      <c r="B26" s="17" t="s">
        <v>706</v>
      </c>
      <c r="C26" s="28"/>
      <c r="D26" s="18" t="s">
        <v>717</v>
      </c>
      <c r="E26" s="17" t="s">
        <v>695</v>
      </c>
      <c r="F26" s="17">
        <v>2</v>
      </c>
      <c r="G26" s="17">
        <v>3</v>
      </c>
      <c r="H26" s="54"/>
      <c r="I26" s="54"/>
    </row>
    <row r="27" spans="2:17" s="265" customFormat="1" ht="31.8" customHeight="1" x14ac:dyDescent="0.3">
      <c r="B27" s="25" t="s">
        <v>35</v>
      </c>
      <c r="C27" s="25"/>
      <c r="D27" s="314" t="s">
        <v>852</v>
      </c>
      <c r="E27" s="315"/>
      <c r="F27" s="315"/>
      <c r="G27" s="315"/>
      <c r="H27" s="316"/>
      <c r="I27" s="316"/>
      <c r="J27" s="33"/>
      <c r="K27" s="33"/>
      <c r="L27" s="33"/>
      <c r="M27" s="33"/>
      <c r="N27" s="33"/>
      <c r="O27" s="33"/>
    </row>
    <row r="28" spans="2:17" s="265" customFormat="1" ht="41.25" customHeight="1" x14ac:dyDescent="0.3">
      <c r="B28" s="17" t="s">
        <v>709</v>
      </c>
      <c r="C28" s="28"/>
      <c r="D28" s="18" t="s">
        <v>718</v>
      </c>
      <c r="E28" s="17" t="s">
        <v>695</v>
      </c>
      <c r="F28" s="17">
        <v>11</v>
      </c>
      <c r="G28" s="17">
        <v>3</v>
      </c>
      <c r="H28" s="54"/>
      <c r="I28" s="54"/>
    </row>
    <row r="29" spans="2:17" s="265" customFormat="1" ht="41.25" customHeight="1" thickBot="1" x14ac:dyDescent="0.35">
      <c r="B29" s="17" t="s">
        <v>710</v>
      </c>
      <c r="C29" s="28"/>
      <c r="D29" s="18" t="s">
        <v>717</v>
      </c>
      <c r="E29" s="17" t="s">
        <v>695</v>
      </c>
      <c r="F29" s="17">
        <v>11</v>
      </c>
      <c r="G29" s="17">
        <v>3</v>
      </c>
      <c r="H29" s="54"/>
      <c r="I29" s="54"/>
    </row>
    <row r="30" spans="2:17" s="265" customFormat="1" ht="31.8" customHeight="1" x14ac:dyDescent="0.3">
      <c r="B30" s="324" t="s">
        <v>36</v>
      </c>
      <c r="C30" s="25"/>
      <c r="D30" s="314" t="s">
        <v>854</v>
      </c>
      <c r="E30" s="315"/>
      <c r="F30" s="315"/>
      <c r="G30" s="315"/>
      <c r="H30" s="316"/>
      <c r="I30" s="316"/>
    </row>
    <row r="31" spans="2:17" s="265" customFormat="1" ht="41.25" customHeight="1" x14ac:dyDescent="0.3">
      <c r="B31" s="17" t="s">
        <v>711</v>
      </c>
      <c r="C31" s="28"/>
      <c r="D31" s="18" t="s">
        <v>718</v>
      </c>
      <c r="E31" s="17" t="s">
        <v>695</v>
      </c>
      <c r="F31" s="17">
        <v>11</v>
      </c>
      <c r="G31" s="17">
        <v>3</v>
      </c>
      <c r="H31" s="54"/>
      <c r="I31" s="54"/>
    </row>
    <row r="32" spans="2:17" s="265" customFormat="1" ht="41.25" customHeight="1" thickBot="1" x14ac:dyDescent="0.35">
      <c r="B32" s="17" t="s">
        <v>712</v>
      </c>
      <c r="C32" s="28"/>
      <c r="D32" s="18" t="s">
        <v>717</v>
      </c>
      <c r="E32" s="17" t="s">
        <v>695</v>
      </c>
      <c r="F32" s="17">
        <v>11</v>
      </c>
      <c r="G32" s="17">
        <v>3</v>
      </c>
      <c r="H32" s="54"/>
      <c r="I32" s="54"/>
    </row>
    <row r="33" spans="2:9" s="265" customFormat="1" ht="41.25" customHeight="1" thickBot="1" x14ac:dyDescent="0.35">
      <c r="B33" s="22" t="s">
        <v>707</v>
      </c>
      <c r="C33" s="22"/>
      <c r="D33" s="22"/>
      <c r="E33" s="22"/>
      <c r="F33" s="22"/>
      <c r="G33" s="22"/>
      <c r="H33" s="23"/>
      <c r="I33" s="319"/>
    </row>
    <row r="34" spans="2:9" s="265" customFormat="1" ht="41.25" customHeight="1" thickBot="1" x14ac:dyDescent="0.35">
      <c r="B34" s="22" t="s">
        <v>708</v>
      </c>
      <c r="C34" s="320"/>
      <c r="D34" s="321"/>
      <c r="E34" s="322"/>
      <c r="F34" s="322"/>
      <c r="G34" s="322"/>
      <c r="H34" s="323"/>
      <c r="I34" s="319"/>
    </row>
    <row r="35" spans="2:9" s="265" customFormat="1" ht="31.8" customHeight="1" x14ac:dyDescent="0.3">
      <c r="B35" s="324" t="s">
        <v>37</v>
      </c>
      <c r="C35" s="25"/>
      <c r="D35" s="314" t="s">
        <v>855</v>
      </c>
      <c r="E35" s="315"/>
      <c r="F35" s="315"/>
      <c r="G35" s="315"/>
      <c r="H35" s="316"/>
      <c r="I35" s="316"/>
    </row>
    <row r="36" spans="2:9" s="265" customFormat="1" ht="41.25" customHeight="1" x14ac:dyDescent="0.3">
      <c r="B36" s="17" t="s">
        <v>713</v>
      </c>
      <c r="C36" s="28"/>
      <c r="D36" s="18" t="s">
        <v>718</v>
      </c>
      <c r="E36" s="17" t="s">
        <v>695</v>
      </c>
      <c r="F36" s="17">
        <v>4</v>
      </c>
      <c r="G36" s="17">
        <v>3</v>
      </c>
      <c r="H36" s="54"/>
      <c r="I36" s="54"/>
    </row>
    <row r="37" spans="2:9" s="265" customFormat="1" ht="41.25" customHeight="1" thickBot="1" x14ac:dyDescent="0.35">
      <c r="B37" s="17" t="s">
        <v>714</v>
      </c>
      <c r="C37" s="28"/>
      <c r="D37" s="18" t="s">
        <v>717</v>
      </c>
      <c r="E37" s="17" t="s">
        <v>695</v>
      </c>
      <c r="F37" s="17">
        <v>4</v>
      </c>
      <c r="G37" s="17">
        <v>3</v>
      </c>
      <c r="H37" s="54"/>
      <c r="I37" s="54"/>
    </row>
    <row r="38" spans="2:9" s="265" customFormat="1" ht="31.8" customHeight="1" x14ac:dyDescent="0.3">
      <c r="B38" s="25" t="s">
        <v>31</v>
      </c>
      <c r="C38" s="25"/>
      <c r="D38" s="314" t="s">
        <v>856</v>
      </c>
      <c r="E38" s="315"/>
      <c r="F38" s="315"/>
      <c r="G38" s="315"/>
      <c r="H38" s="316"/>
      <c r="I38" s="316"/>
    </row>
    <row r="39" spans="2:9" s="265" customFormat="1" ht="41.25" customHeight="1" x14ac:dyDescent="0.3">
      <c r="B39" s="17" t="s">
        <v>705</v>
      </c>
      <c r="C39" s="28"/>
      <c r="D39" s="18" t="s">
        <v>718</v>
      </c>
      <c r="E39" s="17" t="s">
        <v>695</v>
      </c>
      <c r="F39" s="17">
        <v>42</v>
      </c>
      <c r="G39" s="17">
        <v>3</v>
      </c>
      <c r="H39" s="54"/>
      <c r="I39" s="54"/>
    </row>
    <row r="40" spans="2:9" s="265" customFormat="1" ht="44.4" customHeight="1" thickBot="1" x14ac:dyDescent="0.35">
      <c r="B40" s="17" t="s">
        <v>706</v>
      </c>
      <c r="C40" s="28"/>
      <c r="D40" s="18" t="s">
        <v>717</v>
      </c>
      <c r="E40" s="17" t="s">
        <v>695</v>
      </c>
      <c r="F40" s="17">
        <v>42</v>
      </c>
      <c r="G40" s="17">
        <v>3</v>
      </c>
      <c r="H40" s="54"/>
      <c r="I40" s="54"/>
    </row>
    <row r="41" spans="2:9" s="265" customFormat="1" ht="31.8" customHeight="1" x14ac:dyDescent="0.3">
      <c r="B41" s="25" t="s">
        <v>31</v>
      </c>
      <c r="C41" s="25"/>
      <c r="D41" s="314" t="s">
        <v>918</v>
      </c>
      <c r="E41" s="315"/>
      <c r="F41" s="315"/>
      <c r="G41" s="315"/>
      <c r="H41" s="316"/>
      <c r="I41" s="316"/>
    </row>
    <row r="42" spans="2:9" s="265" customFormat="1" ht="41.25" customHeight="1" x14ac:dyDescent="0.3">
      <c r="B42" s="17" t="s">
        <v>705</v>
      </c>
      <c r="C42" s="28"/>
      <c r="D42" s="18" t="s">
        <v>718</v>
      </c>
      <c r="E42" s="17" t="s">
        <v>695</v>
      </c>
      <c r="F42" s="17">
        <v>26</v>
      </c>
      <c r="G42" s="17">
        <v>3</v>
      </c>
      <c r="H42" s="54"/>
      <c r="I42" s="54"/>
    </row>
    <row r="43" spans="2:9" s="265" customFormat="1" ht="44.4" customHeight="1" thickBot="1" x14ac:dyDescent="0.35">
      <c r="B43" s="17" t="s">
        <v>706</v>
      </c>
      <c r="C43" s="28"/>
      <c r="D43" s="18" t="s">
        <v>717</v>
      </c>
      <c r="E43" s="17" t="s">
        <v>695</v>
      </c>
      <c r="F43" s="17">
        <v>26</v>
      </c>
      <c r="G43" s="17">
        <v>3</v>
      </c>
      <c r="H43" s="54"/>
      <c r="I43" s="54"/>
    </row>
    <row r="44" spans="2:9" s="265" customFormat="1" ht="31.8" customHeight="1" x14ac:dyDescent="0.3">
      <c r="B44" s="25" t="s">
        <v>35</v>
      </c>
      <c r="C44" s="25"/>
      <c r="D44" s="314" t="s">
        <v>858</v>
      </c>
      <c r="E44" s="315"/>
      <c r="F44" s="315"/>
      <c r="G44" s="315"/>
      <c r="H44" s="316"/>
      <c r="I44" s="316"/>
    </row>
    <row r="45" spans="2:9" s="265" customFormat="1" ht="44.4" customHeight="1" x14ac:dyDescent="0.3">
      <c r="B45" s="17" t="s">
        <v>709</v>
      </c>
      <c r="C45" s="28"/>
      <c r="D45" s="18" t="s">
        <v>718</v>
      </c>
      <c r="E45" s="17" t="s">
        <v>695</v>
      </c>
      <c r="F45" s="17">
        <v>39</v>
      </c>
      <c r="G45" s="17">
        <v>3</v>
      </c>
      <c r="H45" s="54"/>
      <c r="I45" s="54"/>
    </row>
    <row r="46" spans="2:9" s="265" customFormat="1" ht="44.4" customHeight="1" thickBot="1" x14ac:dyDescent="0.35">
      <c r="B46" s="17" t="s">
        <v>710</v>
      </c>
      <c r="C46" s="28"/>
      <c r="D46" s="18" t="s">
        <v>717</v>
      </c>
      <c r="E46" s="17" t="s">
        <v>695</v>
      </c>
      <c r="F46" s="17">
        <v>39</v>
      </c>
      <c r="G46" s="17">
        <v>3</v>
      </c>
      <c r="H46" s="54"/>
      <c r="I46" s="54"/>
    </row>
    <row r="47" spans="2:9" s="265" customFormat="1" ht="31.8" customHeight="1" x14ac:dyDescent="0.3">
      <c r="B47" s="25" t="s">
        <v>36</v>
      </c>
      <c r="C47" s="25"/>
      <c r="D47" s="314" t="s">
        <v>857</v>
      </c>
      <c r="E47" s="315"/>
      <c r="F47" s="315"/>
      <c r="G47" s="315"/>
      <c r="H47" s="316"/>
      <c r="I47" s="316"/>
    </row>
    <row r="48" spans="2:9" s="265" customFormat="1" ht="44.4" customHeight="1" x14ac:dyDescent="0.3">
      <c r="B48" s="17" t="s">
        <v>711</v>
      </c>
      <c r="C48" s="28"/>
      <c r="D48" s="18" t="s">
        <v>718</v>
      </c>
      <c r="E48" s="17" t="s">
        <v>695</v>
      </c>
      <c r="F48" s="17">
        <v>36</v>
      </c>
      <c r="G48" s="17">
        <v>3</v>
      </c>
      <c r="H48" s="54"/>
      <c r="I48" s="54"/>
    </row>
    <row r="49" spans="2:9" s="265" customFormat="1" ht="44.4" customHeight="1" thickBot="1" x14ac:dyDescent="0.35">
      <c r="B49" s="17" t="s">
        <v>712</v>
      </c>
      <c r="C49" s="28"/>
      <c r="D49" s="18" t="s">
        <v>717</v>
      </c>
      <c r="E49" s="17" t="s">
        <v>695</v>
      </c>
      <c r="F49" s="17">
        <v>36</v>
      </c>
      <c r="G49" s="17">
        <v>3</v>
      </c>
      <c r="H49" s="54"/>
      <c r="I49" s="54"/>
    </row>
    <row r="50" spans="2:9" s="265" customFormat="1" ht="31.8" customHeight="1" x14ac:dyDescent="0.3">
      <c r="B50" s="25" t="s">
        <v>37</v>
      </c>
      <c r="C50" s="25"/>
      <c r="D50" s="314" t="s">
        <v>859</v>
      </c>
      <c r="E50" s="315"/>
      <c r="F50" s="315"/>
      <c r="G50" s="315"/>
      <c r="H50" s="316"/>
      <c r="I50" s="316"/>
    </row>
    <row r="51" spans="2:9" s="265" customFormat="1" ht="44.4" customHeight="1" x14ac:dyDescent="0.3">
      <c r="B51" s="17" t="s">
        <v>713</v>
      </c>
      <c r="C51" s="28"/>
      <c r="D51" s="18" t="s">
        <v>718</v>
      </c>
      <c r="E51" s="17" t="s">
        <v>695</v>
      </c>
      <c r="F51" s="17">
        <v>11</v>
      </c>
      <c r="G51" s="17">
        <v>3</v>
      </c>
      <c r="H51" s="54"/>
      <c r="I51" s="54"/>
    </row>
    <row r="52" spans="2:9" s="265" customFormat="1" ht="44.4" customHeight="1" thickBot="1" x14ac:dyDescent="0.35">
      <c r="B52" s="17" t="s">
        <v>714</v>
      </c>
      <c r="C52" s="28"/>
      <c r="D52" s="18" t="s">
        <v>717</v>
      </c>
      <c r="E52" s="17" t="s">
        <v>695</v>
      </c>
      <c r="F52" s="17">
        <v>11</v>
      </c>
      <c r="G52" s="17">
        <v>3</v>
      </c>
      <c r="H52" s="54"/>
      <c r="I52" s="54"/>
    </row>
    <row r="53" spans="2:9" s="265" customFormat="1" ht="36" customHeight="1" x14ac:dyDescent="0.3">
      <c r="B53" s="25" t="s">
        <v>38</v>
      </c>
      <c r="C53" s="25"/>
      <c r="D53" s="314" t="s">
        <v>860</v>
      </c>
      <c r="E53" s="315"/>
      <c r="F53" s="315"/>
      <c r="G53" s="315"/>
      <c r="H53" s="316"/>
      <c r="I53" s="316"/>
    </row>
    <row r="54" spans="2:9" s="265" customFormat="1" ht="44.4" customHeight="1" x14ac:dyDescent="0.3">
      <c r="B54" s="17" t="s">
        <v>753</v>
      </c>
      <c r="C54" s="28"/>
      <c r="D54" s="18" t="s">
        <v>718</v>
      </c>
      <c r="E54" s="17" t="s">
        <v>695</v>
      </c>
      <c r="F54" s="17">
        <v>35</v>
      </c>
      <c r="G54" s="17">
        <v>3</v>
      </c>
      <c r="H54" s="54"/>
      <c r="I54" s="54"/>
    </row>
    <row r="55" spans="2:9" s="265" customFormat="1" ht="44.4" customHeight="1" thickBot="1" x14ac:dyDescent="0.35">
      <c r="B55" s="17" t="s">
        <v>754</v>
      </c>
      <c r="C55" s="28"/>
      <c r="D55" s="18" t="s">
        <v>717</v>
      </c>
      <c r="E55" s="17" t="s">
        <v>695</v>
      </c>
      <c r="F55" s="17">
        <v>35</v>
      </c>
      <c r="G55" s="17">
        <v>3</v>
      </c>
      <c r="H55" s="54"/>
      <c r="I55" s="54"/>
    </row>
    <row r="56" spans="2:9" s="265" customFormat="1" ht="31.8" customHeight="1" x14ac:dyDescent="0.3">
      <c r="B56" s="25" t="s">
        <v>730</v>
      </c>
      <c r="C56" s="25"/>
      <c r="D56" s="314" t="s">
        <v>861</v>
      </c>
      <c r="E56" s="315"/>
      <c r="F56" s="315"/>
      <c r="G56" s="315"/>
      <c r="H56" s="316"/>
      <c r="I56" s="316"/>
    </row>
    <row r="57" spans="2:9" s="265" customFormat="1" ht="44.4" customHeight="1" x14ac:dyDescent="0.3">
      <c r="B57" s="17" t="s">
        <v>755</v>
      </c>
      <c r="C57" s="28"/>
      <c r="D57" s="18" t="s">
        <v>718</v>
      </c>
      <c r="E57" s="17" t="s">
        <v>695</v>
      </c>
      <c r="F57" s="17">
        <v>42</v>
      </c>
      <c r="G57" s="17">
        <v>3</v>
      </c>
      <c r="H57" s="54"/>
      <c r="I57" s="54"/>
    </row>
    <row r="58" spans="2:9" s="265" customFormat="1" ht="44.4" customHeight="1" thickBot="1" x14ac:dyDescent="0.35">
      <c r="B58" s="17" t="s">
        <v>756</v>
      </c>
      <c r="C58" s="28"/>
      <c r="D58" s="18" t="s">
        <v>717</v>
      </c>
      <c r="E58" s="17" t="s">
        <v>695</v>
      </c>
      <c r="F58" s="17">
        <v>42</v>
      </c>
      <c r="G58" s="17">
        <v>3</v>
      </c>
      <c r="H58" s="54"/>
      <c r="I58" s="54"/>
    </row>
    <row r="59" spans="2:9" s="265" customFormat="1" ht="44.4" customHeight="1" thickBot="1" x14ac:dyDescent="0.35">
      <c r="B59" s="22" t="s">
        <v>707</v>
      </c>
      <c r="C59" s="22"/>
      <c r="D59" s="22"/>
      <c r="E59" s="22"/>
      <c r="F59" s="22"/>
      <c r="G59" s="22"/>
      <c r="H59" s="23"/>
      <c r="I59" s="319"/>
    </row>
    <row r="60" spans="2:9" s="265" customFormat="1" ht="44.4" customHeight="1" thickBot="1" x14ac:dyDescent="0.35">
      <c r="B60" s="22" t="s">
        <v>708</v>
      </c>
      <c r="C60" s="320"/>
      <c r="D60" s="321"/>
      <c r="E60" s="322"/>
      <c r="F60" s="322"/>
      <c r="G60" s="322"/>
      <c r="H60" s="323"/>
      <c r="I60" s="319"/>
    </row>
    <row r="61" spans="2:9" s="265" customFormat="1" ht="31.8" customHeight="1" x14ac:dyDescent="0.3">
      <c r="B61" s="25" t="s">
        <v>731</v>
      </c>
      <c r="C61" s="25"/>
      <c r="D61" s="314" t="s">
        <v>862</v>
      </c>
      <c r="E61" s="315"/>
      <c r="F61" s="315"/>
      <c r="G61" s="315"/>
      <c r="H61" s="316"/>
      <c r="I61" s="316"/>
    </row>
    <row r="62" spans="2:9" s="265" customFormat="1" ht="44.4" customHeight="1" x14ac:dyDescent="0.3">
      <c r="B62" s="17" t="s">
        <v>757</v>
      </c>
      <c r="C62" s="28"/>
      <c r="D62" s="18" t="s">
        <v>718</v>
      </c>
      <c r="E62" s="17" t="s">
        <v>695</v>
      </c>
      <c r="F62" s="17">
        <v>19</v>
      </c>
      <c r="G62" s="17">
        <v>3</v>
      </c>
      <c r="H62" s="54"/>
      <c r="I62" s="54"/>
    </row>
    <row r="63" spans="2:9" s="265" customFormat="1" ht="44.4" customHeight="1" thickBot="1" x14ac:dyDescent="0.35">
      <c r="B63" s="17" t="s">
        <v>758</v>
      </c>
      <c r="C63" s="28"/>
      <c r="D63" s="18" t="s">
        <v>717</v>
      </c>
      <c r="E63" s="17" t="s">
        <v>695</v>
      </c>
      <c r="F63" s="17">
        <v>19</v>
      </c>
      <c r="G63" s="17">
        <v>3</v>
      </c>
      <c r="H63" s="54"/>
      <c r="I63" s="54"/>
    </row>
    <row r="64" spans="2:9" s="265" customFormat="1" ht="31.8" customHeight="1" x14ac:dyDescent="0.3">
      <c r="B64" s="25" t="s">
        <v>732</v>
      </c>
      <c r="C64" s="25"/>
      <c r="D64" s="314" t="s">
        <v>863</v>
      </c>
      <c r="E64" s="315"/>
      <c r="F64" s="315"/>
      <c r="G64" s="315"/>
      <c r="H64" s="316"/>
      <c r="I64" s="316"/>
    </row>
    <row r="65" spans="2:9" s="265" customFormat="1" ht="44.4" customHeight="1" x14ac:dyDescent="0.3">
      <c r="B65" s="17" t="s">
        <v>759</v>
      </c>
      <c r="C65" s="28"/>
      <c r="D65" s="18" t="s">
        <v>718</v>
      </c>
      <c r="E65" s="17" t="s">
        <v>695</v>
      </c>
      <c r="F65" s="17">
        <v>33</v>
      </c>
      <c r="G65" s="17">
        <v>3</v>
      </c>
      <c r="H65" s="54"/>
      <c r="I65" s="54"/>
    </row>
    <row r="66" spans="2:9" s="265" customFormat="1" ht="44.4" customHeight="1" thickBot="1" x14ac:dyDescent="0.35">
      <c r="B66" s="17" t="s">
        <v>760</v>
      </c>
      <c r="C66" s="28"/>
      <c r="D66" s="18" t="s">
        <v>717</v>
      </c>
      <c r="E66" s="17" t="s">
        <v>695</v>
      </c>
      <c r="F66" s="17">
        <v>33</v>
      </c>
      <c r="G66" s="17">
        <v>3</v>
      </c>
      <c r="H66" s="54"/>
      <c r="I66" s="54"/>
    </row>
    <row r="67" spans="2:9" s="265" customFormat="1" ht="31.8" customHeight="1" x14ac:dyDescent="0.3">
      <c r="B67" s="25" t="s">
        <v>733</v>
      </c>
      <c r="C67" s="25"/>
      <c r="D67" s="314" t="s">
        <v>864</v>
      </c>
      <c r="E67" s="315"/>
      <c r="F67" s="315"/>
      <c r="G67" s="315"/>
      <c r="H67" s="316"/>
      <c r="I67" s="316"/>
    </row>
    <row r="68" spans="2:9" s="265" customFormat="1" ht="44.4" customHeight="1" x14ac:dyDescent="0.3">
      <c r="B68" s="17" t="s">
        <v>761</v>
      </c>
      <c r="C68" s="28"/>
      <c r="D68" s="18" t="s">
        <v>718</v>
      </c>
      <c r="E68" s="17" t="s">
        <v>695</v>
      </c>
      <c r="F68" s="17">
        <v>21</v>
      </c>
      <c r="G68" s="17">
        <v>3</v>
      </c>
      <c r="H68" s="54"/>
      <c r="I68" s="54"/>
    </row>
    <row r="69" spans="2:9" s="265" customFormat="1" ht="44.4" customHeight="1" thickBot="1" x14ac:dyDescent="0.35">
      <c r="B69" s="17" t="s">
        <v>762</v>
      </c>
      <c r="C69" s="28"/>
      <c r="D69" s="18" t="s">
        <v>717</v>
      </c>
      <c r="E69" s="17" t="s">
        <v>695</v>
      </c>
      <c r="F69" s="17">
        <v>21</v>
      </c>
      <c r="G69" s="17">
        <v>3</v>
      </c>
      <c r="H69" s="54"/>
      <c r="I69" s="54"/>
    </row>
    <row r="70" spans="2:9" s="265" customFormat="1" ht="31.8" customHeight="1" x14ac:dyDescent="0.3">
      <c r="B70" s="25" t="s">
        <v>734</v>
      </c>
      <c r="C70" s="25"/>
      <c r="D70" s="314" t="s">
        <v>865</v>
      </c>
      <c r="E70" s="315"/>
      <c r="F70" s="315"/>
      <c r="G70" s="315"/>
      <c r="H70" s="316"/>
      <c r="I70" s="316"/>
    </row>
    <row r="71" spans="2:9" s="265" customFormat="1" ht="44.4" customHeight="1" x14ac:dyDescent="0.3">
      <c r="B71" s="17" t="s">
        <v>763</v>
      </c>
      <c r="C71" s="28"/>
      <c r="D71" s="18" t="s">
        <v>718</v>
      </c>
      <c r="E71" s="17" t="s">
        <v>695</v>
      </c>
      <c r="F71" s="17">
        <v>26</v>
      </c>
      <c r="G71" s="17">
        <v>3</v>
      </c>
      <c r="H71" s="54"/>
      <c r="I71" s="54"/>
    </row>
    <row r="72" spans="2:9" s="265" customFormat="1" ht="44.4" customHeight="1" thickBot="1" x14ac:dyDescent="0.35">
      <c r="B72" s="17" t="s">
        <v>764</v>
      </c>
      <c r="C72" s="28"/>
      <c r="D72" s="18" t="s">
        <v>717</v>
      </c>
      <c r="E72" s="17" t="s">
        <v>695</v>
      </c>
      <c r="F72" s="17">
        <v>26</v>
      </c>
      <c r="G72" s="17">
        <v>3</v>
      </c>
      <c r="H72" s="54"/>
      <c r="I72" s="54"/>
    </row>
    <row r="73" spans="2:9" s="265" customFormat="1" ht="31.8" customHeight="1" x14ac:dyDescent="0.3">
      <c r="B73" s="25" t="s">
        <v>735</v>
      </c>
      <c r="C73" s="25"/>
      <c r="D73" s="314" t="s">
        <v>866</v>
      </c>
      <c r="E73" s="315"/>
      <c r="F73" s="315"/>
      <c r="G73" s="315"/>
      <c r="H73" s="316"/>
      <c r="I73" s="316"/>
    </row>
    <row r="74" spans="2:9" s="265" customFormat="1" ht="44.4" customHeight="1" x14ac:dyDescent="0.3">
      <c r="B74" s="17" t="s">
        <v>765</v>
      </c>
      <c r="C74" s="28"/>
      <c r="D74" s="18" t="s">
        <v>718</v>
      </c>
      <c r="E74" s="17" t="s">
        <v>695</v>
      </c>
      <c r="F74" s="17">
        <v>42</v>
      </c>
      <c r="G74" s="17">
        <v>3</v>
      </c>
      <c r="H74" s="54"/>
      <c r="I74" s="54"/>
    </row>
    <row r="75" spans="2:9" s="265" customFormat="1" ht="44.4" customHeight="1" thickBot="1" x14ac:dyDescent="0.35">
      <c r="B75" s="17" t="s">
        <v>766</v>
      </c>
      <c r="C75" s="28"/>
      <c r="D75" s="18" t="s">
        <v>717</v>
      </c>
      <c r="E75" s="17" t="s">
        <v>695</v>
      </c>
      <c r="F75" s="17">
        <v>42</v>
      </c>
      <c r="G75" s="17">
        <v>3</v>
      </c>
      <c r="H75" s="54"/>
      <c r="I75" s="54"/>
    </row>
    <row r="76" spans="2:9" s="265" customFormat="1" ht="37.200000000000003" customHeight="1" x14ac:dyDescent="0.3">
      <c r="B76" s="25" t="s">
        <v>736</v>
      </c>
      <c r="C76" s="25"/>
      <c r="D76" s="314" t="s">
        <v>867</v>
      </c>
      <c r="E76" s="315"/>
      <c r="F76" s="315"/>
      <c r="G76" s="315"/>
      <c r="H76" s="316"/>
      <c r="I76" s="316"/>
    </row>
    <row r="77" spans="2:9" s="265" customFormat="1" ht="44.4" customHeight="1" x14ac:dyDescent="0.3">
      <c r="B77" s="17" t="s">
        <v>767</v>
      </c>
      <c r="C77" s="28"/>
      <c r="D77" s="18" t="s">
        <v>718</v>
      </c>
      <c r="E77" s="17" t="s">
        <v>695</v>
      </c>
      <c r="F77" s="17">
        <v>8</v>
      </c>
      <c r="G77" s="17">
        <v>3</v>
      </c>
      <c r="H77" s="54"/>
      <c r="I77" s="54"/>
    </row>
    <row r="78" spans="2:9" s="265" customFormat="1" ht="44.4" customHeight="1" thickBot="1" x14ac:dyDescent="0.35">
      <c r="B78" s="17" t="s">
        <v>768</v>
      </c>
      <c r="C78" s="28"/>
      <c r="D78" s="18" t="s">
        <v>717</v>
      </c>
      <c r="E78" s="17" t="s">
        <v>695</v>
      </c>
      <c r="F78" s="17">
        <v>8</v>
      </c>
      <c r="G78" s="17">
        <v>3</v>
      </c>
      <c r="H78" s="54"/>
      <c r="I78" s="54"/>
    </row>
    <row r="79" spans="2:9" s="265" customFormat="1" ht="35.4" customHeight="1" x14ac:dyDescent="0.3">
      <c r="B79" s="25" t="s">
        <v>769</v>
      </c>
      <c r="C79" s="25"/>
      <c r="D79" s="314" t="s">
        <v>868</v>
      </c>
      <c r="E79" s="315"/>
      <c r="F79" s="315"/>
      <c r="G79" s="315"/>
      <c r="H79" s="316"/>
      <c r="I79" s="316"/>
    </row>
    <row r="80" spans="2:9" s="265" customFormat="1" ht="44.4" customHeight="1" x14ac:dyDescent="0.3">
      <c r="B80" s="17" t="s">
        <v>770</v>
      </c>
      <c r="C80" s="28"/>
      <c r="D80" s="18" t="s">
        <v>718</v>
      </c>
      <c r="E80" s="17" t="s">
        <v>695</v>
      </c>
      <c r="F80" s="17">
        <v>21</v>
      </c>
      <c r="G80" s="17">
        <v>3</v>
      </c>
      <c r="H80" s="54"/>
      <c r="I80" s="54"/>
    </row>
    <row r="81" spans="2:9" s="265" customFormat="1" ht="44.4" customHeight="1" thickBot="1" x14ac:dyDescent="0.35">
      <c r="B81" s="17" t="s">
        <v>771</v>
      </c>
      <c r="C81" s="28"/>
      <c r="D81" s="18" t="s">
        <v>717</v>
      </c>
      <c r="E81" s="17" t="s">
        <v>695</v>
      </c>
      <c r="F81" s="17">
        <v>21</v>
      </c>
      <c r="G81" s="17">
        <v>3</v>
      </c>
      <c r="H81" s="54"/>
      <c r="I81" s="54"/>
    </row>
    <row r="82" spans="2:9" s="265" customFormat="1" ht="34.799999999999997" customHeight="1" x14ac:dyDescent="0.3">
      <c r="B82" s="25" t="s">
        <v>772</v>
      </c>
      <c r="C82" s="25"/>
      <c r="D82" s="314" t="s">
        <v>871</v>
      </c>
      <c r="E82" s="315"/>
      <c r="F82" s="315"/>
      <c r="G82" s="315"/>
      <c r="H82" s="316"/>
      <c r="I82" s="316"/>
    </row>
    <row r="83" spans="2:9" s="265" customFormat="1" ht="44.4" customHeight="1" x14ac:dyDescent="0.3">
      <c r="B83" s="17" t="s">
        <v>773</v>
      </c>
      <c r="C83" s="28"/>
      <c r="D83" s="18" t="s">
        <v>718</v>
      </c>
      <c r="E83" s="17" t="s">
        <v>695</v>
      </c>
      <c r="F83" s="17">
        <v>36</v>
      </c>
      <c r="G83" s="17">
        <v>3</v>
      </c>
      <c r="H83" s="54"/>
      <c r="I83" s="54"/>
    </row>
    <row r="84" spans="2:9" s="265" customFormat="1" ht="44.4" customHeight="1" thickBot="1" x14ac:dyDescent="0.35">
      <c r="B84" s="17" t="s">
        <v>774</v>
      </c>
      <c r="C84" s="28"/>
      <c r="D84" s="18" t="s">
        <v>717</v>
      </c>
      <c r="E84" s="17" t="s">
        <v>695</v>
      </c>
      <c r="F84" s="17">
        <v>36</v>
      </c>
      <c r="G84" s="17">
        <v>3</v>
      </c>
      <c r="H84" s="54"/>
      <c r="I84" s="54"/>
    </row>
    <row r="85" spans="2:9" s="265" customFormat="1" ht="39" customHeight="1" thickBot="1" x14ac:dyDescent="0.35">
      <c r="B85" s="22" t="s">
        <v>707</v>
      </c>
      <c r="C85" s="22"/>
      <c r="D85" s="22"/>
      <c r="E85" s="22"/>
      <c r="F85" s="22"/>
      <c r="G85" s="22"/>
      <c r="H85" s="23"/>
      <c r="I85" s="319"/>
    </row>
    <row r="86" spans="2:9" s="265" customFormat="1" ht="35.4" customHeight="1" thickBot="1" x14ac:dyDescent="0.35">
      <c r="B86" s="22" t="s">
        <v>708</v>
      </c>
      <c r="C86" s="320"/>
      <c r="D86" s="321"/>
      <c r="E86" s="322"/>
      <c r="F86" s="322"/>
      <c r="G86" s="322"/>
      <c r="H86" s="323"/>
      <c r="I86" s="319"/>
    </row>
    <row r="87" spans="2:9" s="265" customFormat="1" ht="44.4" customHeight="1" x14ac:dyDescent="0.3">
      <c r="B87" s="25" t="s">
        <v>775</v>
      </c>
      <c r="C87" s="25"/>
      <c r="D87" s="314" t="s">
        <v>869</v>
      </c>
      <c r="E87" s="315"/>
      <c r="F87" s="315"/>
      <c r="G87" s="315"/>
      <c r="H87" s="316"/>
      <c r="I87" s="316"/>
    </row>
    <row r="88" spans="2:9" s="265" customFormat="1" ht="44.4" customHeight="1" x14ac:dyDescent="0.3">
      <c r="B88" s="17" t="s">
        <v>776</v>
      </c>
      <c r="C88" s="28"/>
      <c r="D88" s="18" t="s">
        <v>718</v>
      </c>
      <c r="E88" s="17" t="s">
        <v>695</v>
      </c>
      <c r="F88" s="17">
        <v>27</v>
      </c>
      <c r="G88" s="17">
        <v>3</v>
      </c>
      <c r="H88" s="54"/>
      <c r="I88" s="54"/>
    </row>
    <row r="89" spans="2:9" s="265" customFormat="1" ht="44.4" customHeight="1" thickBot="1" x14ac:dyDescent="0.35">
      <c r="B89" s="17" t="s">
        <v>777</v>
      </c>
      <c r="C89" s="28"/>
      <c r="D89" s="18" t="s">
        <v>717</v>
      </c>
      <c r="E89" s="17" t="s">
        <v>695</v>
      </c>
      <c r="F89" s="17">
        <v>27</v>
      </c>
      <c r="G89" s="17">
        <v>3</v>
      </c>
      <c r="H89" s="54"/>
      <c r="I89" s="54"/>
    </row>
    <row r="90" spans="2:9" s="265" customFormat="1" ht="36" customHeight="1" x14ac:dyDescent="0.3">
      <c r="B90" s="25" t="s">
        <v>778</v>
      </c>
      <c r="C90" s="25"/>
      <c r="D90" s="314" t="s">
        <v>875</v>
      </c>
      <c r="E90" s="315"/>
      <c r="F90" s="315"/>
      <c r="G90" s="315"/>
      <c r="H90" s="316"/>
      <c r="I90" s="316"/>
    </row>
    <row r="91" spans="2:9" s="265" customFormat="1" ht="44.4" customHeight="1" x14ac:dyDescent="0.3">
      <c r="B91" s="17" t="s">
        <v>779</v>
      </c>
      <c r="C91" s="28"/>
      <c r="D91" s="18" t="s">
        <v>718</v>
      </c>
      <c r="E91" s="17" t="s">
        <v>695</v>
      </c>
      <c r="F91" s="17">
        <v>1</v>
      </c>
      <c r="G91" s="17">
        <v>3</v>
      </c>
      <c r="H91" s="54"/>
      <c r="I91" s="54"/>
    </row>
    <row r="92" spans="2:9" s="265" customFormat="1" ht="44.4" customHeight="1" thickBot="1" x14ac:dyDescent="0.35">
      <c r="B92" s="17" t="s">
        <v>780</v>
      </c>
      <c r="C92" s="28"/>
      <c r="D92" s="18" t="s">
        <v>717</v>
      </c>
      <c r="E92" s="17" t="s">
        <v>695</v>
      </c>
      <c r="F92" s="17">
        <v>1</v>
      </c>
      <c r="G92" s="17">
        <v>3</v>
      </c>
      <c r="H92" s="54"/>
      <c r="I92" s="54"/>
    </row>
    <row r="93" spans="2:9" s="265" customFormat="1" ht="44.4" customHeight="1" x14ac:dyDescent="0.3">
      <c r="B93" s="25" t="s">
        <v>781</v>
      </c>
      <c r="C93" s="25"/>
      <c r="D93" s="314" t="s">
        <v>876</v>
      </c>
      <c r="E93" s="315"/>
      <c r="F93" s="315"/>
      <c r="G93" s="315"/>
      <c r="H93" s="316"/>
      <c r="I93" s="316"/>
    </row>
    <row r="94" spans="2:9" s="265" customFormat="1" ht="44.4" customHeight="1" x14ac:dyDescent="0.3">
      <c r="B94" s="17" t="s">
        <v>782</v>
      </c>
      <c r="C94" s="28"/>
      <c r="D94" s="18" t="s">
        <v>718</v>
      </c>
      <c r="E94" s="17" t="s">
        <v>695</v>
      </c>
      <c r="F94" s="17">
        <v>1</v>
      </c>
      <c r="G94" s="17">
        <v>3</v>
      </c>
      <c r="H94" s="54"/>
      <c r="I94" s="54"/>
    </row>
    <row r="95" spans="2:9" s="265" customFormat="1" ht="44.4" customHeight="1" thickBot="1" x14ac:dyDescent="0.35">
      <c r="B95" s="17" t="s">
        <v>783</v>
      </c>
      <c r="C95" s="28"/>
      <c r="D95" s="18" t="s">
        <v>717</v>
      </c>
      <c r="E95" s="17" t="s">
        <v>695</v>
      </c>
      <c r="F95" s="17">
        <v>1</v>
      </c>
      <c r="G95" s="17">
        <v>3</v>
      </c>
      <c r="H95" s="54"/>
      <c r="I95" s="54"/>
    </row>
    <row r="96" spans="2:9" s="265" customFormat="1" ht="44.4" customHeight="1" x14ac:dyDescent="0.3">
      <c r="B96" s="25" t="s">
        <v>784</v>
      </c>
      <c r="C96" s="25"/>
      <c r="D96" s="314" t="s">
        <v>870</v>
      </c>
      <c r="E96" s="315"/>
      <c r="F96" s="315"/>
      <c r="G96" s="315"/>
      <c r="H96" s="316"/>
      <c r="I96" s="316"/>
    </row>
    <row r="97" spans="2:9" s="265" customFormat="1" ht="44.4" customHeight="1" x14ac:dyDescent="0.3">
      <c r="B97" s="17" t="s">
        <v>785</v>
      </c>
      <c r="C97" s="28"/>
      <c r="D97" s="18" t="s">
        <v>718</v>
      </c>
      <c r="E97" s="17" t="s">
        <v>695</v>
      </c>
      <c r="F97" s="17">
        <v>26</v>
      </c>
      <c r="G97" s="17">
        <v>3</v>
      </c>
      <c r="H97" s="54"/>
      <c r="I97" s="54"/>
    </row>
    <row r="98" spans="2:9" s="265" customFormat="1" ht="44.4" customHeight="1" thickBot="1" x14ac:dyDescent="0.35">
      <c r="B98" s="17" t="s">
        <v>786</v>
      </c>
      <c r="C98" s="28"/>
      <c r="D98" s="18" t="s">
        <v>717</v>
      </c>
      <c r="E98" s="17" t="s">
        <v>695</v>
      </c>
      <c r="F98" s="17">
        <v>26</v>
      </c>
      <c r="G98" s="17">
        <v>3</v>
      </c>
      <c r="H98" s="54"/>
      <c r="I98" s="54"/>
    </row>
    <row r="99" spans="2:9" s="265" customFormat="1" ht="37.799999999999997" customHeight="1" x14ac:dyDescent="0.3">
      <c r="B99" s="25" t="s">
        <v>787</v>
      </c>
      <c r="C99" s="25"/>
      <c r="D99" s="314" t="s">
        <v>872</v>
      </c>
      <c r="E99" s="315"/>
      <c r="F99" s="315"/>
      <c r="G99" s="315"/>
      <c r="H99" s="316"/>
      <c r="I99" s="316"/>
    </row>
    <row r="100" spans="2:9" s="265" customFormat="1" ht="44.4" customHeight="1" x14ac:dyDescent="0.3">
      <c r="B100" s="17" t="s">
        <v>788</v>
      </c>
      <c r="C100" s="28"/>
      <c r="D100" s="18" t="s">
        <v>718</v>
      </c>
      <c r="E100" s="17" t="s">
        <v>695</v>
      </c>
      <c r="F100" s="17">
        <v>11</v>
      </c>
      <c r="G100" s="17">
        <v>3</v>
      </c>
      <c r="H100" s="54"/>
      <c r="I100" s="54"/>
    </row>
    <row r="101" spans="2:9" s="265" customFormat="1" ht="44.4" customHeight="1" thickBot="1" x14ac:dyDescent="0.35">
      <c r="B101" s="17" t="s">
        <v>789</v>
      </c>
      <c r="C101" s="28"/>
      <c r="D101" s="18" t="s">
        <v>717</v>
      </c>
      <c r="E101" s="17" t="s">
        <v>695</v>
      </c>
      <c r="F101" s="17">
        <v>11</v>
      </c>
      <c r="G101" s="17">
        <v>3</v>
      </c>
      <c r="H101" s="54"/>
      <c r="I101" s="54"/>
    </row>
    <row r="102" spans="2:9" s="265" customFormat="1" ht="39.6" customHeight="1" x14ac:dyDescent="0.3">
      <c r="B102" s="25" t="s">
        <v>790</v>
      </c>
      <c r="C102" s="25"/>
      <c r="D102" s="314" t="s">
        <v>873</v>
      </c>
      <c r="E102" s="315"/>
      <c r="F102" s="315"/>
      <c r="G102" s="315"/>
      <c r="H102" s="316"/>
      <c r="I102" s="316"/>
    </row>
    <row r="103" spans="2:9" s="265" customFormat="1" ht="44.4" customHeight="1" x14ac:dyDescent="0.3">
      <c r="B103" s="17" t="s">
        <v>791</v>
      </c>
      <c r="C103" s="28"/>
      <c r="D103" s="18" t="s">
        <v>718</v>
      </c>
      <c r="E103" s="17" t="s">
        <v>695</v>
      </c>
      <c r="F103" s="17">
        <v>19</v>
      </c>
      <c r="G103" s="17">
        <v>3</v>
      </c>
      <c r="H103" s="54"/>
      <c r="I103" s="54"/>
    </row>
    <row r="104" spans="2:9" s="265" customFormat="1" ht="44.4" customHeight="1" thickBot="1" x14ac:dyDescent="0.35">
      <c r="B104" s="17" t="s">
        <v>792</v>
      </c>
      <c r="C104" s="28"/>
      <c r="D104" s="18" t="s">
        <v>717</v>
      </c>
      <c r="E104" s="17" t="s">
        <v>695</v>
      </c>
      <c r="F104" s="17">
        <v>19</v>
      </c>
      <c r="G104" s="17">
        <v>3</v>
      </c>
      <c r="H104" s="54"/>
      <c r="I104" s="54"/>
    </row>
    <row r="105" spans="2:9" s="265" customFormat="1" ht="44.4" customHeight="1" x14ac:dyDescent="0.3">
      <c r="B105" s="25" t="s">
        <v>793</v>
      </c>
      <c r="C105" s="25"/>
      <c r="D105" s="314" t="s">
        <v>874</v>
      </c>
      <c r="E105" s="315"/>
      <c r="F105" s="315"/>
      <c r="G105" s="315"/>
      <c r="H105" s="316"/>
      <c r="I105" s="316"/>
    </row>
    <row r="106" spans="2:9" s="265" customFormat="1" ht="44.4" customHeight="1" x14ac:dyDescent="0.3">
      <c r="B106" s="17" t="s">
        <v>794</v>
      </c>
      <c r="C106" s="28"/>
      <c r="D106" s="18" t="s">
        <v>718</v>
      </c>
      <c r="E106" s="17" t="s">
        <v>695</v>
      </c>
      <c r="F106" s="17">
        <v>32</v>
      </c>
      <c r="G106" s="17">
        <v>3</v>
      </c>
      <c r="H106" s="54"/>
      <c r="I106" s="54"/>
    </row>
    <row r="107" spans="2:9" s="265" customFormat="1" ht="44.4" customHeight="1" thickBot="1" x14ac:dyDescent="0.35">
      <c r="B107" s="17" t="s">
        <v>795</v>
      </c>
      <c r="C107" s="28"/>
      <c r="D107" s="18" t="s">
        <v>717</v>
      </c>
      <c r="E107" s="17" t="s">
        <v>695</v>
      </c>
      <c r="F107" s="17">
        <v>32</v>
      </c>
      <c r="G107" s="17">
        <v>3</v>
      </c>
      <c r="H107" s="54"/>
      <c r="I107" s="54"/>
    </row>
    <row r="108" spans="2:9" s="265" customFormat="1" ht="44.4" customHeight="1" x14ac:dyDescent="0.3">
      <c r="B108" s="25" t="s">
        <v>878</v>
      </c>
      <c r="C108" s="25"/>
      <c r="D108" s="314" t="s">
        <v>877</v>
      </c>
      <c r="E108" s="315"/>
      <c r="F108" s="315"/>
      <c r="G108" s="315"/>
      <c r="H108" s="316"/>
      <c r="I108" s="316"/>
    </row>
    <row r="109" spans="2:9" s="265" customFormat="1" ht="44.4" customHeight="1" x14ac:dyDescent="0.3">
      <c r="B109" s="17" t="s">
        <v>880</v>
      </c>
      <c r="C109" s="28"/>
      <c r="D109" s="18" t="s">
        <v>718</v>
      </c>
      <c r="E109" s="17" t="s">
        <v>695</v>
      </c>
      <c r="F109" s="17">
        <v>4</v>
      </c>
      <c r="G109" s="17">
        <v>3</v>
      </c>
      <c r="H109" s="54"/>
      <c r="I109" s="54"/>
    </row>
    <row r="110" spans="2:9" s="265" customFormat="1" ht="44.4" customHeight="1" thickBot="1" x14ac:dyDescent="0.35">
      <c r="B110" s="17" t="s">
        <v>879</v>
      </c>
      <c r="C110" s="28"/>
      <c r="D110" s="18" t="s">
        <v>717</v>
      </c>
      <c r="E110" s="17" t="s">
        <v>695</v>
      </c>
      <c r="F110" s="17">
        <v>4</v>
      </c>
      <c r="G110" s="17">
        <v>3</v>
      </c>
      <c r="H110" s="54"/>
      <c r="I110" s="54"/>
    </row>
    <row r="111" spans="2:9" s="265" customFormat="1" ht="29.4" customHeight="1" thickBot="1" x14ac:dyDescent="0.35">
      <c r="B111" s="22" t="s">
        <v>7</v>
      </c>
      <c r="C111" s="22"/>
      <c r="D111" s="22"/>
      <c r="E111" s="22"/>
      <c r="F111" s="22"/>
      <c r="G111" s="22"/>
      <c r="H111" s="23"/>
      <c r="I111" s="319"/>
    </row>
    <row r="112" spans="2:9" x14ac:dyDescent="0.25">
      <c r="B112" s="5"/>
      <c r="C112" s="5"/>
      <c r="D112" s="5"/>
      <c r="E112" s="5"/>
      <c r="F112" s="5"/>
      <c r="G112" s="5"/>
      <c r="H112" s="7"/>
      <c r="I112" s="7"/>
    </row>
    <row r="113" spans="2:9" x14ac:dyDescent="0.25">
      <c r="B113" s="5"/>
      <c r="C113" s="5"/>
      <c r="D113" s="5"/>
      <c r="E113" s="5"/>
      <c r="F113" s="5"/>
      <c r="G113" s="5"/>
      <c r="H113" s="7"/>
      <c r="I113" s="7"/>
    </row>
    <row r="114" spans="2:9" x14ac:dyDescent="0.25">
      <c r="B114" s="5"/>
      <c r="C114" s="5"/>
      <c r="D114" s="5"/>
      <c r="E114" s="5"/>
      <c r="F114" s="5"/>
      <c r="G114" s="5"/>
      <c r="H114" s="7"/>
      <c r="I114" s="7"/>
    </row>
    <row r="115" spans="2:9" x14ac:dyDescent="0.25">
      <c r="B115" s="5"/>
      <c r="C115" s="5"/>
      <c r="D115" s="5"/>
      <c r="E115" s="5"/>
      <c r="F115" s="5"/>
      <c r="G115" s="5"/>
      <c r="H115" s="7"/>
      <c r="I115" s="7"/>
    </row>
    <row r="116" spans="2:9" x14ac:dyDescent="0.25">
      <c r="B116" s="5"/>
      <c r="C116" s="5"/>
      <c r="D116" s="5"/>
      <c r="E116" s="5"/>
      <c r="F116" s="5"/>
      <c r="G116" s="5"/>
      <c r="H116" s="7"/>
      <c r="I116" s="7"/>
    </row>
    <row r="117" spans="2:9" x14ac:dyDescent="0.25">
      <c r="B117" s="5"/>
      <c r="C117" s="5"/>
      <c r="D117" s="5"/>
      <c r="E117" s="5"/>
      <c r="F117" s="5"/>
      <c r="G117" s="5"/>
      <c r="H117" s="7"/>
      <c r="I117" s="7"/>
    </row>
    <row r="118" spans="2:9" x14ac:dyDescent="0.25">
      <c r="B118" s="5"/>
      <c r="C118" s="5"/>
      <c r="D118" s="5"/>
      <c r="E118" s="5"/>
      <c r="F118" s="5"/>
      <c r="G118" s="5"/>
      <c r="H118" s="7"/>
      <c r="I118" s="7"/>
    </row>
    <row r="119" spans="2:9" x14ac:dyDescent="0.25">
      <c r="B119" s="5"/>
      <c r="C119" s="5"/>
      <c r="D119" s="5"/>
      <c r="E119" s="5"/>
      <c r="F119" s="5"/>
      <c r="G119" s="5"/>
      <c r="H119" s="7"/>
      <c r="I119" s="7"/>
    </row>
    <row r="120" spans="2:9" x14ac:dyDescent="0.25">
      <c r="B120" s="5"/>
      <c r="C120" s="5"/>
      <c r="D120" s="5"/>
      <c r="E120" s="5"/>
      <c r="F120" s="5"/>
      <c r="G120" s="5"/>
      <c r="H120" s="7"/>
      <c r="I120" s="7"/>
    </row>
    <row r="121" spans="2:9" x14ac:dyDescent="0.25">
      <c r="B121" s="5"/>
      <c r="C121" s="5"/>
      <c r="D121" s="5"/>
      <c r="E121" s="5"/>
      <c r="F121" s="5"/>
      <c r="G121" s="5"/>
    </row>
    <row r="122" spans="2:9" x14ac:dyDescent="0.25">
      <c r="B122" s="5"/>
      <c r="C122" s="5"/>
      <c r="D122" s="5"/>
      <c r="E122" s="5"/>
      <c r="F122" s="5"/>
      <c r="G122" s="5"/>
    </row>
    <row r="123" spans="2:9" x14ac:dyDescent="0.25">
      <c r="B123" s="5"/>
      <c r="C123" s="5"/>
      <c r="D123" s="5"/>
      <c r="E123" s="5"/>
      <c r="F123" s="5"/>
      <c r="G123" s="5"/>
    </row>
    <row r="124" spans="2:9" x14ac:dyDescent="0.25">
      <c r="B124" s="5"/>
      <c r="C124" s="5"/>
      <c r="D124" s="5"/>
      <c r="E124" s="5"/>
      <c r="F124" s="5"/>
      <c r="G124" s="5"/>
    </row>
    <row r="125" spans="2:9" x14ac:dyDescent="0.25">
      <c r="B125" s="5"/>
      <c r="C125" s="5"/>
      <c r="D125" s="5"/>
      <c r="E125" s="5"/>
      <c r="F125" s="5"/>
      <c r="G125" s="5"/>
    </row>
    <row r="126" spans="2:9" x14ac:dyDescent="0.25">
      <c r="C126" s="5"/>
      <c r="D126" s="5"/>
      <c r="E126" s="5"/>
      <c r="F126" s="5"/>
      <c r="G126" s="5"/>
    </row>
  </sheetData>
  <mergeCells count="1">
    <mergeCell ref="E2:G2"/>
  </mergeCells>
  <pageMargins left="0.19685039370078741" right="0.27559055118110237" top="0.43307086614173229" bottom="0.35433070866141736" header="0.31496062992125984" footer="0.31496062992125984"/>
  <pageSetup paperSize="9" scale="61" firstPageNumber="8" orientation="portrait" useFirstPageNumber="1" r:id="rId1"/>
  <headerFooter>
    <oddFooter>&amp;C&amp;"-,Bold"&amp;12PAGE &amp;P OF BOQ</oddFooter>
  </headerFooter>
  <rowBreaks count="4" manualBreakCount="4">
    <brk id="33" min="1" max="8" man="1"/>
    <brk id="59" min="1" max="8" man="1"/>
    <brk id="85" min="1" max="8" man="1"/>
    <brk id="111" min="1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/>
  </sheetPr>
  <dimension ref="B1:H75"/>
  <sheetViews>
    <sheetView tabSelected="1" view="pageLayout" zoomScaleNormal="100" zoomScaleSheetLayoutView="100" workbookViewId="0">
      <selection activeCell="D3" sqref="D3"/>
    </sheetView>
  </sheetViews>
  <sheetFormatPr defaultColWidth="9.109375" defaultRowHeight="13.8" x14ac:dyDescent="0.25"/>
  <cols>
    <col min="1" max="1" width="1.109375" style="13" customWidth="1"/>
    <col min="2" max="2" width="7.88671875" style="13" customWidth="1"/>
    <col min="3" max="3" width="11.6640625" style="13" customWidth="1"/>
    <col min="4" max="4" width="55.88671875" style="13" customWidth="1"/>
    <col min="5" max="5" width="8.44140625" style="13" bestFit="1" customWidth="1"/>
    <col min="6" max="6" width="10.109375" style="13" customWidth="1"/>
    <col min="7" max="7" width="21.77734375" style="13" customWidth="1"/>
    <col min="8" max="8" width="26.5546875" style="13" customWidth="1"/>
    <col min="9" max="9" width="9.109375" style="13" customWidth="1"/>
    <col min="10" max="16384" width="9.109375" style="13"/>
  </cols>
  <sheetData>
    <row r="1" spans="2:8" ht="17.399999999999999" x14ac:dyDescent="0.3">
      <c r="B1" s="2"/>
      <c r="C1" s="2"/>
      <c r="D1" s="8"/>
      <c r="E1" s="1"/>
      <c r="F1" s="1"/>
      <c r="G1" s="14"/>
    </row>
    <row r="2" spans="2:8" s="12" customFormat="1" ht="16.8" customHeight="1" x14ac:dyDescent="0.25">
      <c r="B2" s="2" t="str">
        <f>SUMMARY!$B$2</f>
        <v>SCHEDULED MAINTENANCE TO REFRIGERATION EQUIPMENT AND HEAT PUMPS  AT CLUSTER 3</v>
      </c>
      <c r="C2" s="7"/>
      <c r="D2" s="2"/>
      <c r="E2" s="249"/>
      <c r="F2" s="249"/>
      <c r="G2" s="7"/>
      <c r="H2" s="7"/>
    </row>
    <row r="3" spans="2:8" ht="24" customHeight="1" x14ac:dyDescent="0.25">
      <c r="B3" s="248" t="s">
        <v>9</v>
      </c>
      <c r="C3" s="38"/>
      <c r="D3" s="248" t="str">
        <f>'SCHED 3B_HEAT PUMPS'!D2</f>
        <v>SCMU3-2526-0268-HO</v>
      </c>
      <c r="E3" s="362" t="s">
        <v>10</v>
      </c>
      <c r="F3" s="363"/>
      <c r="G3" s="364" t="s">
        <v>672</v>
      </c>
      <c r="H3" s="364"/>
    </row>
    <row r="4" spans="2:8" x14ac:dyDescent="0.25">
      <c r="B4" s="2" t="s">
        <v>8</v>
      </c>
      <c r="C4" s="14"/>
      <c r="D4" s="2" t="str">
        <f>SUMMARY!$D$6</f>
        <v>REFRIGERATION EQUIPMENT AND HEAT PUMPS</v>
      </c>
      <c r="E4" s="57"/>
      <c r="F4" s="2"/>
      <c r="G4" s="14"/>
      <c r="H4" s="14"/>
    </row>
    <row r="5" spans="2:8" x14ac:dyDescent="0.25">
      <c r="B5" s="2"/>
      <c r="C5" s="2"/>
      <c r="D5" s="2"/>
      <c r="E5" s="2"/>
      <c r="F5" s="2"/>
      <c r="G5" s="14"/>
      <c r="H5" s="14"/>
    </row>
    <row r="6" spans="2:8" s="4" customFormat="1" x14ac:dyDescent="0.3">
      <c r="B6" s="4" t="s">
        <v>809</v>
      </c>
      <c r="D6" s="15" t="s">
        <v>23</v>
      </c>
      <c r="E6" s="288"/>
      <c r="F6" s="288"/>
      <c r="G6" s="288"/>
      <c r="H6" s="288"/>
    </row>
    <row r="7" spans="2:8" ht="6" customHeight="1" thickBot="1" x14ac:dyDescent="0.3">
      <c r="B7" s="5"/>
      <c r="C7" s="5"/>
      <c r="D7" s="5"/>
      <c r="E7" s="5"/>
      <c r="F7" s="5"/>
      <c r="G7" s="14"/>
      <c r="H7" s="14"/>
    </row>
    <row r="8" spans="2:8" s="33" customFormat="1" ht="44.25" customHeight="1" thickBot="1" x14ac:dyDescent="0.35">
      <c r="B8" s="16" t="s">
        <v>11</v>
      </c>
      <c r="C8" s="16" t="s">
        <v>6</v>
      </c>
      <c r="D8" s="16" t="s">
        <v>0</v>
      </c>
      <c r="E8" s="16" t="s">
        <v>1</v>
      </c>
      <c r="F8" s="16" t="s">
        <v>4</v>
      </c>
      <c r="G8" s="16" t="s">
        <v>2</v>
      </c>
      <c r="H8" s="16" t="s">
        <v>5</v>
      </c>
    </row>
    <row r="9" spans="2:8" s="33" customFormat="1" ht="42" customHeight="1" x14ac:dyDescent="0.3">
      <c r="B9" s="58">
        <v>1</v>
      </c>
      <c r="C9" s="58" t="s">
        <v>21</v>
      </c>
      <c r="D9" s="59" t="s">
        <v>24</v>
      </c>
      <c r="E9" s="60"/>
      <c r="F9" s="60"/>
      <c r="G9" s="61"/>
      <c r="H9" s="61"/>
    </row>
    <row r="10" spans="2:8" s="33" customFormat="1" ht="24" customHeight="1" x14ac:dyDescent="0.3">
      <c r="B10" s="17" t="s">
        <v>15</v>
      </c>
      <c r="C10" s="35"/>
      <c r="D10" s="18" t="s">
        <v>25</v>
      </c>
      <c r="E10" s="17" t="s">
        <v>668</v>
      </c>
      <c r="F10" s="62">
        <f>((4*36)*17)/4</f>
        <v>612</v>
      </c>
      <c r="G10" s="36"/>
      <c r="H10" s="34"/>
    </row>
    <row r="11" spans="2:8" s="33" customFormat="1" ht="24" customHeight="1" x14ac:dyDescent="0.3">
      <c r="B11" s="17" t="s">
        <v>16</v>
      </c>
      <c r="C11" s="35"/>
      <c r="D11" s="18" t="s">
        <v>26</v>
      </c>
      <c r="E11" s="17" t="s">
        <v>668</v>
      </c>
      <c r="F11" s="62">
        <f>((4*36)*17)/4</f>
        <v>612</v>
      </c>
      <c r="G11" s="36"/>
      <c r="H11" s="34"/>
    </row>
    <row r="12" spans="2:8" s="33" customFormat="1" ht="24" customHeight="1" x14ac:dyDescent="0.3">
      <c r="B12" s="17" t="s">
        <v>17</v>
      </c>
      <c r="C12" s="35"/>
      <c r="D12" s="18" t="s">
        <v>27</v>
      </c>
      <c r="E12" s="17" t="s">
        <v>668</v>
      </c>
      <c r="F12" s="62">
        <f>((4*36)*17)</f>
        <v>2448</v>
      </c>
      <c r="G12" s="36"/>
      <c r="H12" s="34"/>
    </row>
    <row r="13" spans="2:8" s="33" customFormat="1" ht="24" customHeight="1" x14ac:dyDescent="0.3">
      <c r="B13" s="17" t="s">
        <v>18</v>
      </c>
      <c r="C13" s="35"/>
      <c r="D13" s="29" t="s">
        <v>28</v>
      </c>
      <c r="E13" s="17" t="s">
        <v>668</v>
      </c>
      <c r="F13" s="62">
        <f>((4*36)*17)/4</f>
        <v>612</v>
      </c>
      <c r="G13" s="36"/>
      <c r="H13" s="34"/>
    </row>
    <row r="14" spans="2:8" s="33" customFormat="1" ht="24" customHeight="1" x14ac:dyDescent="0.3">
      <c r="B14" s="17" t="s">
        <v>19</v>
      </c>
      <c r="C14" s="35"/>
      <c r="D14" s="18" t="s">
        <v>29</v>
      </c>
      <c r="E14" s="17" t="s">
        <v>668</v>
      </c>
      <c r="F14" s="62">
        <f>((4*36)*17)</f>
        <v>2448</v>
      </c>
      <c r="G14" s="36"/>
      <c r="H14" s="34"/>
    </row>
    <row r="15" spans="2:8" s="33" customFormat="1" ht="24" customHeight="1" thickBot="1" x14ac:dyDescent="0.35">
      <c r="B15" s="42" t="s">
        <v>31</v>
      </c>
      <c r="C15" s="37"/>
      <c r="D15" s="20" t="s">
        <v>30</v>
      </c>
      <c r="E15" s="17" t="s">
        <v>668</v>
      </c>
      <c r="F15" s="62">
        <f>((4*36)*17)/4</f>
        <v>612</v>
      </c>
      <c r="G15" s="36"/>
      <c r="H15" s="34"/>
    </row>
    <row r="16" spans="2:8" s="33" customFormat="1" ht="60" customHeight="1" x14ac:dyDescent="0.3">
      <c r="B16" s="184">
        <v>2</v>
      </c>
      <c r="C16" s="185" t="s">
        <v>43</v>
      </c>
      <c r="D16" s="190" t="s">
        <v>34</v>
      </c>
      <c r="E16" s="191"/>
      <c r="F16" s="191"/>
      <c r="G16" s="192"/>
      <c r="H16" s="193"/>
    </row>
    <row r="17" spans="2:8" s="33" customFormat="1" ht="24.6" customHeight="1" thickBot="1" x14ac:dyDescent="0.35">
      <c r="B17" s="182" t="s">
        <v>14</v>
      </c>
      <c r="C17" s="183"/>
      <c r="D17" s="186" t="s">
        <v>40</v>
      </c>
      <c r="E17" s="182" t="s">
        <v>669</v>
      </c>
      <c r="F17" s="187">
        <f>(110*2*36)*17</f>
        <v>134640</v>
      </c>
      <c r="G17" s="188"/>
      <c r="H17" s="189"/>
    </row>
    <row r="18" spans="2:8" s="33" customFormat="1" ht="45.75" customHeight="1" x14ac:dyDescent="0.3">
      <c r="B18" s="44">
        <v>3</v>
      </c>
      <c r="C18" s="45" t="s">
        <v>43</v>
      </c>
      <c r="D18" s="46" t="s">
        <v>44</v>
      </c>
      <c r="E18" s="47"/>
      <c r="F18" s="47"/>
      <c r="G18" s="48"/>
      <c r="H18" s="49"/>
    </row>
    <row r="19" spans="2:8" s="33" customFormat="1" ht="24.6" customHeight="1" x14ac:dyDescent="0.3">
      <c r="B19" s="17" t="s">
        <v>20</v>
      </c>
      <c r="C19" s="35"/>
      <c r="D19" s="18" t="s">
        <v>33</v>
      </c>
      <c r="E19" s="17" t="s">
        <v>670</v>
      </c>
      <c r="F19" s="42">
        <v>65</v>
      </c>
      <c r="G19" s="36"/>
      <c r="H19" s="34"/>
    </row>
    <row r="20" spans="2:8" s="33" customFormat="1" ht="24.6" customHeight="1" thickBot="1" x14ac:dyDescent="0.35">
      <c r="B20" s="42" t="s">
        <v>22</v>
      </c>
      <c r="C20" s="37"/>
      <c r="D20" s="20" t="s">
        <v>32</v>
      </c>
      <c r="E20" s="42" t="s">
        <v>671</v>
      </c>
      <c r="F20" s="42">
        <v>65</v>
      </c>
      <c r="G20" s="53"/>
      <c r="H20" s="34"/>
    </row>
    <row r="21" spans="2:8" s="33" customFormat="1" ht="57.75" customHeight="1" thickBot="1" x14ac:dyDescent="0.35">
      <c r="B21" s="50">
        <v>4</v>
      </c>
      <c r="C21" s="50" t="s">
        <v>45</v>
      </c>
      <c r="D21" s="56" t="s">
        <v>46</v>
      </c>
      <c r="E21" s="43" t="s">
        <v>42</v>
      </c>
      <c r="F21" s="43">
        <v>1</v>
      </c>
      <c r="G21" s="342">
        <v>2000000</v>
      </c>
      <c r="H21" s="343">
        <f>G21</f>
        <v>2000000</v>
      </c>
    </row>
    <row r="22" spans="2:8" s="33" customFormat="1" ht="84.75" customHeight="1" thickBot="1" x14ac:dyDescent="0.35">
      <c r="B22" s="50">
        <v>5</v>
      </c>
      <c r="C22" s="50" t="s">
        <v>47</v>
      </c>
      <c r="D22" s="51" t="s">
        <v>48</v>
      </c>
      <c r="E22" s="43" t="s">
        <v>3</v>
      </c>
      <c r="F22" s="43"/>
      <c r="G22" s="70"/>
      <c r="H22" s="52"/>
    </row>
    <row r="23" spans="2:8" s="33" customFormat="1" ht="46.2" customHeight="1" thickBot="1" x14ac:dyDescent="0.35">
      <c r="B23" s="50">
        <v>6</v>
      </c>
      <c r="C23" s="50"/>
      <c r="D23" s="56" t="s">
        <v>1044</v>
      </c>
      <c r="E23" s="43" t="s">
        <v>42</v>
      </c>
      <c r="F23" s="43">
        <v>1</v>
      </c>
      <c r="G23" s="342">
        <v>500000</v>
      </c>
      <c r="H23" s="343">
        <f>G23</f>
        <v>500000</v>
      </c>
    </row>
    <row r="24" spans="2:8" s="33" customFormat="1" ht="70.2" customHeight="1" thickBot="1" x14ac:dyDescent="0.35">
      <c r="B24" s="50">
        <v>7</v>
      </c>
      <c r="C24" s="50"/>
      <c r="D24" s="51" t="s">
        <v>1045</v>
      </c>
      <c r="E24" s="43" t="s">
        <v>3</v>
      </c>
      <c r="F24" s="43"/>
      <c r="G24" s="70"/>
      <c r="H24" s="52"/>
    </row>
    <row r="25" spans="2:8" s="33" customFormat="1" ht="16.95" customHeight="1" thickBot="1" x14ac:dyDescent="0.35">
      <c r="B25" s="17"/>
      <c r="C25" s="17"/>
      <c r="D25" s="18"/>
      <c r="E25" s="17"/>
      <c r="F25" s="17"/>
      <c r="G25" s="34"/>
      <c r="H25" s="34"/>
    </row>
    <row r="26" spans="2:8" s="33" customFormat="1" ht="30" customHeight="1" thickBot="1" x14ac:dyDescent="0.35">
      <c r="B26" s="365" t="s">
        <v>7</v>
      </c>
      <c r="C26" s="366"/>
      <c r="D26" s="366"/>
      <c r="E26" s="366"/>
      <c r="F26" s="366"/>
      <c r="G26" s="367"/>
      <c r="H26" s="181"/>
    </row>
    <row r="27" spans="2:8" s="33" customFormat="1" x14ac:dyDescent="0.3">
      <c r="B27" s="29"/>
      <c r="C27" s="29"/>
      <c r="D27" s="29"/>
      <c r="E27" s="29"/>
      <c r="F27" s="29"/>
      <c r="G27" s="38"/>
      <c r="H27" s="38"/>
    </row>
    <row r="28" spans="2:8" s="33" customFormat="1" ht="5.25" customHeight="1" x14ac:dyDescent="0.3">
      <c r="B28" s="29"/>
      <c r="C28" s="29"/>
      <c r="D28" s="29"/>
      <c r="E28" s="29"/>
      <c r="F28" s="29"/>
      <c r="G28" s="38"/>
      <c r="H28" s="38"/>
    </row>
    <row r="29" spans="2:8" s="33" customFormat="1" x14ac:dyDescent="0.3">
      <c r="B29" s="29"/>
      <c r="C29" s="29"/>
      <c r="D29" s="29"/>
      <c r="E29" s="29"/>
      <c r="F29" s="29"/>
      <c r="G29" s="38"/>
      <c r="H29" s="38"/>
    </row>
    <row r="30" spans="2:8" s="33" customFormat="1" x14ac:dyDescent="0.3">
      <c r="B30" s="29"/>
      <c r="C30" s="29"/>
      <c r="D30" s="29"/>
      <c r="E30" s="29"/>
      <c r="F30" s="29"/>
      <c r="G30" s="38"/>
      <c r="H30" s="38"/>
    </row>
    <row r="31" spans="2:8" s="33" customFormat="1" x14ac:dyDescent="0.3">
      <c r="B31" s="29"/>
      <c r="C31" s="29"/>
      <c r="D31" s="29"/>
      <c r="E31" s="29"/>
      <c r="F31" s="29"/>
      <c r="G31" s="38"/>
      <c r="H31" s="38"/>
    </row>
    <row r="32" spans="2:8" s="33" customFormat="1" ht="22.8" x14ac:dyDescent="0.3">
      <c r="B32" s="29"/>
      <c r="C32" s="29"/>
      <c r="D32" s="29"/>
      <c r="E32" s="29"/>
      <c r="F32" s="29"/>
      <c r="G32" s="158"/>
      <c r="H32" s="38"/>
    </row>
    <row r="33" spans="2:8" s="33" customFormat="1" ht="20.399999999999999" x14ac:dyDescent="0.3">
      <c r="B33" s="29"/>
      <c r="C33" s="29"/>
      <c r="D33" s="29"/>
      <c r="E33" s="29"/>
      <c r="F33" s="29"/>
      <c r="G33" s="159"/>
      <c r="H33" s="171"/>
    </row>
    <row r="34" spans="2:8" s="33" customFormat="1" x14ac:dyDescent="0.3">
      <c r="B34" s="29"/>
      <c r="C34" s="29"/>
      <c r="D34" s="29"/>
      <c r="E34" s="29"/>
      <c r="F34" s="29"/>
      <c r="G34" s="38"/>
      <c r="H34" s="38"/>
    </row>
    <row r="35" spans="2:8" s="33" customFormat="1" x14ac:dyDescent="0.3">
      <c r="B35" s="29"/>
      <c r="C35" s="29"/>
      <c r="D35" s="29"/>
      <c r="E35" s="29"/>
      <c r="F35" s="29"/>
      <c r="G35" s="38"/>
      <c r="H35" s="38"/>
    </row>
    <row r="36" spans="2:8" s="33" customFormat="1" x14ac:dyDescent="0.3">
      <c r="B36" s="29"/>
      <c r="C36" s="29"/>
      <c r="D36" s="29"/>
      <c r="E36" s="29"/>
      <c r="F36" s="29"/>
      <c r="G36" s="38"/>
      <c r="H36" s="38"/>
    </row>
    <row r="37" spans="2:8" s="33" customFormat="1" x14ac:dyDescent="0.3">
      <c r="B37" s="29"/>
      <c r="C37" s="29"/>
      <c r="D37" s="29"/>
      <c r="E37" s="29"/>
      <c r="F37" s="29"/>
      <c r="G37" s="38"/>
      <c r="H37" s="38"/>
    </row>
    <row r="38" spans="2:8" s="33" customFormat="1" x14ac:dyDescent="0.3">
      <c r="B38" s="29"/>
      <c r="C38" s="29"/>
      <c r="D38" s="29"/>
      <c r="E38" s="29"/>
      <c r="F38" s="29"/>
      <c r="G38" s="38"/>
      <c r="H38" s="38"/>
    </row>
    <row r="39" spans="2:8" s="33" customFormat="1" x14ac:dyDescent="0.3">
      <c r="B39" s="29"/>
      <c r="C39" s="29"/>
      <c r="D39" s="29"/>
      <c r="E39" s="29"/>
      <c r="F39" s="29"/>
      <c r="G39" s="38"/>
      <c r="H39" s="38"/>
    </row>
    <row r="40" spans="2:8" s="33" customFormat="1" x14ac:dyDescent="0.3">
      <c r="B40" s="29"/>
      <c r="C40" s="29"/>
      <c r="D40" s="29"/>
      <c r="E40" s="29"/>
      <c r="F40" s="29"/>
      <c r="G40" s="38"/>
      <c r="H40" s="38"/>
    </row>
    <row r="41" spans="2:8" s="33" customFormat="1" x14ac:dyDescent="0.3">
      <c r="B41" s="29"/>
      <c r="C41" s="29"/>
      <c r="D41" s="29"/>
      <c r="E41" s="29"/>
      <c r="F41" s="29"/>
      <c r="G41" s="38"/>
      <c r="H41" s="38"/>
    </row>
    <row r="42" spans="2:8" s="33" customFormat="1" x14ac:dyDescent="0.3">
      <c r="B42" s="29"/>
      <c r="C42" s="29"/>
      <c r="D42" s="29"/>
      <c r="E42" s="29"/>
      <c r="F42" s="29"/>
      <c r="G42" s="38"/>
      <c r="H42" s="38"/>
    </row>
    <row r="43" spans="2:8" s="33" customFormat="1" x14ac:dyDescent="0.3">
      <c r="B43" s="29"/>
      <c r="C43" s="29"/>
      <c r="D43" s="29"/>
      <c r="E43" s="29"/>
      <c r="F43" s="29"/>
      <c r="G43" s="38"/>
      <c r="H43" s="38"/>
    </row>
    <row r="44" spans="2:8" s="33" customFormat="1" x14ac:dyDescent="0.3">
      <c r="B44" s="29"/>
      <c r="C44" s="29"/>
      <c r="D44" s="29"/>
      <c r="E44" s="29"/>
      <c r="F44" s="29"/>
      <c r="G44" s="38"/>
      <c r="H44" s="38"/>
    </row>
    <row r="45" spans="2:8" s="33" customFormat="1" x14ac:dyDescent="0.3">
      <c r="B45" s="29"/>
      <c r="C45" s="29"/>
      <c r="D45" s="29"/>
      <c r="E45" s="29"/>
      <c r="F45" s="29"/>
      <c r="G45" s="38"/>
      <c r="H45" s="38"/>
    </row>
    <row r="46" spans="2:8" s="33" customFormat="1" x14ac:dyDescent="0.3">
      <c r="B46" s="29"/>
      <c r="C46" s="29"/>
      <c r="D46" s="29"/>
      <c r="E46" s="29"/>
      <c r="F46" s="29"/>
      <c r="G46" s="38"/>
      <c r="H46" s="38"/>
    </row>
    <row r="47" spans="2:8" s="33" customFormat="1" x14ac:dyDescent="0.3">
      <c r="B47" s="29"/>
      <c r="C47" s="29"/>
      <c r="D47" s="29"/>
      <c r="E47" s="29"/>
      <c r="F47" s="29"/>
      <c r="G47" s="38"/>
      <c r="H47" s="38"/>
    </row>
    <row r="48" spans="2:8" s="33" customFormat="1" x14ac:dyDescent="0.3">
      <c r="B48" s="29"/>
      <c r="C48" s="29"/>
      <c r="D48" s="29"/>
      <c r="E48" s="29"/>
      <c r="F48" s="29"/>
      <c r="G48" s="38"/>
      <c r="H48" s="38"/>
    </row>
    <row r="49" spans="2:8" s="33" customFormat="1" x14ac:dyDescent="0.3">
      <c r="B49" s="29"/>
      <c r="C49" s="29"/>
      <c r="D49" s="29"/>
      <c r="E49" s="29"/>
      <c r="F49" s="29"/>
      <c r="G49" s="38"/>
      <c r="H49" s="38"/>
    </row>
    <row r="50" spans="2:8" s="33" customFormat="1" x14ac:dyDescent="0.3">
      <c r="B50" s="29"/>
      <c r="C50" s="29"/>
      <c r="D50" s="29"/>
      <c r="E50" s="29"/>
      <c r="F50" s="29"/>
      <c r="G50" s="38"/>
      <c r="H50" s="38"/>
    </row>
    <row r="51" spans="2:8" s="33" customFormat="1" x14ac:dyDescent="0.3">
      <c r="B51" s="29"/>
      <c r="C51" s="29"/>
      <c r="D51" s="29"/>
      <c r="E51" s="29"/>
      <c r="F51" s="29"/>
      <c r="G51" s="38"/>
      <c r="H51" s="38"/>
    </row>
    <row r="52" spans="2:8" s="33" customFormat="1" x14ac:dyDescent="0.3">
      <c r="B52" s="29"/>
      <c r="C52" s="29"/>
      <c r="D52" s="29"/>
      <c r="E52" s="29"/>
      <c r="F52" s="29"/>
      <c r="G52" s="38"/>
      <c r="H52" s="38"/>
    </row>
    <row r="53" spans="2:8" s="33" customFormat="1" x14ac:dyDescent="0.3">
      <c r="B53" s="29"/>
      <c r="C53" s="29"/>
      <c r="D53" s="29"/>
      <c r="E53" s="29"/>
      <c r="F53" s="29"/>
      <c r="G53" s="38"/>
      <c r="H53" s="38"/>
    </row>
    <row r="54" spans="2:8" s="33" customFormat="1" x14ac:dyDescent="0.3">
      <c r="B54" s="29"/>
      <c r="C54" s="29"/>
      <c r="D54" s="29"/>
      <c r="E54" s="29"/>
      <c r="F54" s="29"/>
      <c r="G54" s="38"/>
      <c r="H54" s="38"/>
    </row>
    <row r="55" spans="2:8" s="33" customFormat="1" x14ac:dyDescent="0.3">
      <c r="B55" s="29"/>
      <c r="C55" s="29"/>
      <c r="D55" s="29"/>
      <c r="E55" s="29"/>
      <c r="F55" s="29"/>
      <c r="G55" s="38"/>
      <c r="H55" s="38"/>
    </row>
    <row r="56" spans="2:8" s="33" customFormat="1" x14ac:dyDescent="0.3">
      <c r="B56" s="29"/>
      <c r="C56" s="29"/>
      <c r="D56" s="29"/>
      <c r="E56" s="29"/>
      <c r="F56" s="29"/>
      <c r="G56" s="38"/>
      <c r="H56" s="38"/>
    </row>
    <row r="57" spans="2:8" s="33" customFormat="1" x14ac:dyDescent="0.3">
      <c r="B57" s="29"/>
      <c r="C57" s="29"/>
      <c r="D57" s="29"/>
      <c r="E57" s="29"/>
      <c r="F57" s="29"/>
      <c r="G57" s="38"/>
      <c r="H57" s="38"/>
    </row>
    <row r="58" spans="2:8" s="33" customFormat="1" x14ac:dyDescent="0.3">
      <c r="B58" s="29"/>
      <c r="C58" s="29"/>
      <c r="D58" s="29"/>
      <c r="E58" s="29"/>
      <c r="F58" s="29"/>
      <c r="G58" s="38"/>
      <c r="H58" s="38"/>
    </row>
    <row r="59" spans="2:8" s="33" customFormat="1" x14ac:dyDescent="0.3">
      <c r="B59" s="29"/>
      <c r="C59" s="29"/>
      <c r="D59" s="29"/>
      <c r="E59" s="29"/>
      <c r="F59" s="29"/>
      <c r="G59" s="38"/>
      <c r="H59" s="38"/>
    </row>
    <row r="60" spans="2:8" s="33" customFormat="1" x14ac:dyDescent="0.3">
      <c r="B60" s="29"/>
      <c r="C60" s="29"/>
      <c r="D60" s="29"/>
      <c r="E60" s="29"/>
      <c r="F60" s="29"/>
      <c r="G60" s="38"/>
      <c r="H60" s="38"/>
    </row>
    <row r="61" spans="2:8" s="33" customFormat="1" x14ac:dyDescent="0.3">
      <c r="B61" s="29"/>
      <c r="C61" s="29"/>
      <c r="D61" s="29"/>
      <c r="E61" s="29"/>
      <c r="F61" s="29"/>
      <c r="G61" s="38"/>
      <c r="H61" s="38"/>
    </row>
    <row r="62" spans="2:8" s="33" customFormat="1" x14ac:dyDescent="0.3">
      <c r="B62" s="29"/>
      <c r="C62" s="29"/>
      <c r="D62" s="29"/>
      <c r="E62" s="29"/>
      <c r="F62" s="29"/>
      <c r="G62" s="38"/>
      <c r="H62" s="38"/>
    </row>
    <row r="63" spans="2:8" s="33" customFormat="1" x14ac:dyDescent="0.3">
      <c r="B63" s="29"/>
      <c r="C63" s="29"/>
      <c r="D63" s="29"/>
      <c r="E63" s="29"/>
      <c r="F63" s="29"/>
      <c r="G63" s="38"/>
      <c r="H63" s="38"/>
    </row>
    <row r="64" spans="2:8" s="33" customFormat="1" x14ac:dyDescent="0.3">
      <c r="B64" s="29"/>
      <c r="C64" s="29"/>
      <c r="D64" s="29"/>
      <c r="E64" s="29"/>
      <c r="F64" s="29"/>
      <c r="G64" s="38"/>
      <c r="H64" s="38"/>
    </row>
    <row r="65" spans="2:8" x14ac:dyDescent="0.25">
      <c r="B65" s="5"/>
      <c r="C65" s="5"/>
      <c r="D65" s="5"/>
      <c r="E65" s="5"/>
      <c r="F65" s="5"/>
      <c r="G65" s="14"/>
      <c r="H65" s="14"/>
    </row>
    <row r="66" spans="2:8" x14ac:dyDescent="0.25">
      <c r="B66" s="5"/>
      <c r="C66" s="5"/>
      <c r="D66" s="5"/>
      <c r="E66" s="5"/>
      <c r="F66" s="5"/>
      <c r="G66" s="14"/>
      <c r="H66" s="14"/>
    </row>
    <row r="67" spans="2:8" x14ac:dyDescent="0.25">
      <c r="B67" s="5"/>
      <c r="C67" s="5"/>
      <c r="D67" s="5"/>
      <c r="E67" s="5"/>
      <c r="F67" s="5"/>
      <c r="G67" s="14"/>
      <c r="H67" s="14"/>
    </row>
    <row r="68" spans="2:8" x14ac:dyDescent="0.25">
      <c r="B68" s="5"/>
      <c r="C68" s="5"/>
      <c r="D68" s="5"/>
      <c r="E68" s="5"/>
      <c r="F68" s="5"/>
      <c r="G68" s="14"/>
      <c r="H68" s="14"/>
    </row>
    <row r="69" spans="2:8" x14ac:dyDescent="0.25">
      <c r="B69" s="5"/>
      <c r="C69" s="5"/>
      <c r="D69" s="5"/>
      <c r="E69" s="5"/>
      <c r="F69" s="5"/>
      <c r="G69" s="14"/>
      <c r="H69" s="14"/>
    </row>
    <row r="70" spans="2:8" x14ac:dyDescent="0.25">
      <c r="B70" s="5"/>
      <c r="C70" s="5"/>
      <c r="D70" s="5"/>
      <c r="E70" s="5"/>
      <c r="F70" s="5"/>
    </row>
    <row r="71" spans="2:8" x14ac:dyDescent="0.25">
      <c r="B71" s="5"/>
      <c r="C71" s="5"/>
      <c r="D71" s="5"/>
      <c r="E71" s="5"/>
      <c r="F71" s="5"/>
    </row>
    <row r="72" spans="2:8" x14ac:dyDescent="0.25">
      <c r="B72" s="5"/>
      <c r="C72" s="5"/>
      <c r="D72" s="5"/>
      <c r="E72" s="5"/>
      <c r="F72" s="5"/>
    </row>
    <row r="73" spans="2:8" x14ac:dyDescent="0.25">
      <c r="B73" s="5"/>
      <c r="C73" s="5"/>
      <c r="D73" s="5"/>
      <c r="E73" s="5"/>
      <c r="F73" s="5"/>
    </row>
    <row r="74" spans="2:8" x14ac:dyDescent="0.25">
      <c r="B74" s="5"/>
      <c r="C74" s="5"/>
      <c r="D74" s="5"/>
      <c r="E74" s="5"/>
      <c r="F74" s="5"/>
    </row>
    <row r="75" spans="2:8" x14ac:dyDescent="0.25">
      <c r="B75" s="5"/>
      <c r="C75" s="5"/>
      <c r="D75" s="5"/>
      <c r="E75" s="5"/>
      <c r="F75" s="5"/>
    </row>
  </sheetData>
  <mergeCells count="3">
    <mergeCell ref="E3:F3"/>
    <mergeCell ref="G3:H3"/>
    <mergeCell ref="B26:G26"/>
  </mergeCells>
  <pageMargins left="0.19685039370078741" right="0.19685039370078741" top="0.74803149606299213" bottom="0.74803149606299213" header="0.31496062992125984" footer="0.31496062992125984"/>
  <pageSetup paperSize="9" scale="65" firstPageNumber="15" fitToHeight="0" orientation="portrait" useFirstPageNumber="1" r:id="rId1"/>
  <headerFooter>
    <oddFooter>&amp;C&amp;"-,Bold"&amp;12PAGE &amp;P OF BOQ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57"/>
  <sheetViews>
    <sheetView view="pageBreakPreview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1</v>
      </c>
      <c r="I9" s="420"/>
    </row>
    <row r="10" spans="1:13" x14ac:dyDescent="0.3">
      <c r="A10" s="82" t="s">
        <v>50</v>
      </c>
      <c r="B10" s="80"/>
      <c r="E10" s="83"/>
      <c r="F10" s="406" t="s">
        <v>51</v>
      </c>
      <c r="G10" s="407"/>
      <c r="H10" s="421">
        <v>43770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s">
        <v>92</v>
      </c>
      <c r="I11" s="409"/>
    </row>
    <row r="12" spans="1:13" x14ac:dyDescent="0.3">
      <c r="A12" s="82" t="s">
        <v>54</v>
      </c>
      <c r="B12" s="80"/>
      <c r="E12" s="83"/>
      <c r="F12" s="406" t="s">
        <v>55</v>
      </c>
      <c r="G12" s="407"/>
      <c r="H12" s="408">
        <v>39138</v>
      </c>
      <c r="I12" s="409"/>
    </row>
    <row r="13" spans="1:13" x14ac:dyDescent="0.3">
      <c r="A13" s="82" t="s">
        <v>56</v>
      </c>
      <c r="B13" s="80"/>
      <c r="E13" s="83"/>
      <c r="F13" s="406" t="s">
        <v>57</v>
      </c>
      <c r="G13" s="407"/>
      <c r="H13" s="408" t="s">
        <v>91</v>
      </c>
      <c r="I13" s="409"/>
      <c r="M13" t="s">
        <v>58</v>
      </c>
    </row>
    <row r="14" spans="1:13" x14ac:dyDescent="0.3">
      <c r="A14" s="84"/>
      <c r="B14" s="85"/>
      <c r="C14" s="85"/>
      <c r="D14" s="85"/>
      <c r="E14" s="86"/>
      <c r="F14" s="406" t="s">
        <v>59</v>
      </c>
      <c r="G14" s="407"/>
      <c r="H14" s="408" t="s">
        <v>60</v>
      </c>
      <c r="I14" s="409"/>
    </row>
    <row r="15" spans="1:13" x14ac:dyDescent="0.3">
      <c r="A15" s="412" t="s">
        <v>145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2" x14ac:dyDescent="0.3">
      <c r="A17" s="87" t="s">
        <v>62</v>
      </c>
      <c r="B17" s="88" t="s">
        <v>63</v>
      </c>
      <c r="C17" s="88"/>
      <c r="D17" s="89"/>
      <c r="E17" s="90" t="s">
        <v>64</v>
      </c>
      <c r="F17" s="90" t="s">
        <v>65</v>
      </c>
      <c r="G17" s="90" t="s">
        <v>66</v>
      </c>
      <c r="H17" s="90" t="s">
        <v>67</v>
      </c>
      <c r="I17" s="91" t="s">
        <v>68</v>
      </c>
    </row>
    <row r="18" spans="1:12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2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2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2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2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2" x14ac:dyDescent="0.3">
      <c r="A23" s="103" t="s">
        <v>71</v>
      </c>
      <c r="B23" s="104" t="s">
        <v>63</v>
      </c>
      <c r="C23" s="104"/>
      <c r="D23" s="104"/>
      <c r="E23" s="105"/>
      <c r="F23" s="148" t="s">
        <v>66</v>
      </c>
      <c r="G23" s="105" t="s">
        <v>137</v>
      </c>
      <c r="H23" s="106" t="s">
        <v>67</v>
      </c>
      <c r="I23" s="107" t="s">
        <v>68</v>
      </c>
    </row>
    <row r="24" spans="1:12" x14ac:dyDescent="0.3">
      <c r="A24" s="108">
        <v>1</v>
      </c>
      <c r="B24" s="385" t="s">
        <v>93</v>
      </c>
      <c r="C24" s="386"/>
      <c r="D24" s="386"/>
      <c r="E24" s="387"/>
      <c r="F24" s="140">
        <v>2</v>
      </c>
      <c r="G24" s="149">
        <v>0.15</v>
      </c>
      <c r="H24" s="111">
        <v>110</v>
      </c>
      <c r="I24" s="112">
        <f>H24*F24*1.15</f>
        <v>252.99999999999997</v>
      </c>
    </row>
    <row r="25" spans="1:12" x14ac:dyDescent="0.3">
      <c r="A25" s="108">
        <v>2</v>
      </c>
      <c r="B25" s="395" t="s">
        <v>142</v>
      </c>
      <c r="C25" s="396"/>
      <c r="D25" s="396"/>
      <c r="E25" s="397"/>
      <c r="F25" s="109">
        <v>2</v>
      </c>
      <c r="G25" s="110">
        <v>0.15</v>
      </c>
      <c r="H25" s="111">
        <v>65</v>
      </c>
      <c r="I25" s="112">
        <f>H25*F25*1.15</f>
        <v>149.5</v>
      </c>
    </row>
    <row r="26" spans="1:12" x14ac:dyDescent="0.3">
      <c r="A26" s="108">
        <v>3</v>
      </c>
      <c r="B26" s="395" t="s">
        <v>94</v>
      </c>
      <c r="C26" s="396"/>
      <c r="D26" s="396"/>
      <c r="E26" s="397"/>
      <c r="F26" s="109">
        <v>1</v>
      </c>
      <c r="G26" s="110">
        <v>0.15</v>
      </c>
      <c r="H26" s="111">
        <v>6239</v>
      </c>
      <c r="I26" s="112">
        <f>H26*F26*1.15</f>
        <v>7174.8499999999995</v>
      </c>
    </row>
    <row r="27" spans="1:12" x14ac:dyDescent="0.3">
      <c r="A27" s="108">
        <v>4</v>
      </c>
      <c r="B27" s="395" t="s">
        <v>95</v>
      </c>
      <c r="C27" s="396"/>
      <c r="D27" s="396"/>
      <c r="E27" s="397"/>
      <c r="F27" s="109">
        <v>2</v>
      </c>
      <c r="G27" s="110">
        <v>0.15</v>
      </c>
      <c r="H27" s="111">
        <v>21.6</v>
      </c>
      <c r="I27" s="112">
        <f>H27*F27*1.15</f>
        <v>49.68</v>
      </c>
    </row>
    <row r="28" spans="1:12" x14ac:dyDescent="0.3">
      <c r="A28" s="108">
        <v>5</v>
      </c>
      <c r="B28" s="395" t="s">
        <v>144</v>
      </c>
      <c r="C28" s="396"/>
      <c r="D28" s="396"/>
      <c r="E28" s="397"/>
      <c r="F28" s="109">
        <v>2</v>
      </c>
      <c r="G28" s="110">
        <v>0.15</v>
      </c>
      <c r="H28" s="111">
        <v>65.5</v>
      </c>
      <c r="I28" s="112">
        <f t="shared" ref="I28:I29" si="1">H28*F28*1.15</f>
        <v>150.64999999999998</v>
      </c>
    </row>
    <row r="29" spans="1:12" x14ac:dyDescent="0.3">
      <c r="A29" s="108">
        <v>6</v>
      </c>
      <c r="B29" s="395" t="s">
        <v>143</v>
      </c>
      <c r="C29" s="396"/>
      <c r="D29" s="396"/>
      <c r="E29" s="397"/>
      <c r="F29" s="109">
        <v>2</v>
      </c>
      <c r="G29" s="110">
        <v>0.15</v>
      </c>
      <c r="H29" s="111">
        <v>68.5</v>
      </c>
      <c r="I29" s="112">
        <f t="shared" si="1"/>
        <v>157.54999999999998</v>
      </c>
    </row>
    <row r="30" spans="1:12" x14ac:dyDescent="0.3">
      <c r="A30" s="108"/>
      <c r="B30" s="398"/>
      <c r="C30" s="345"/>
      <c r="D30" s="345"/>
      <c r="E30" s="399"/>
      <c r="F30" s="109"/>
      <c r="G30" s="144"/>
      <c r="H30" s="111"/>
      <c r="I30" s="112"/>
    </row>
    <row r="31" spans="1:12" x14ac:dyDescent="0.3">
      <c r="A31" s="108"/>
      <c r="B31" s="390"/>
      <c r="C31" s="391"/>
      <c r="D31" s="391"/>
      <c r="E31" s="392"/>
      <c r="F31" s="100"/>
      <c r="G31" s="145"/>
      <c r="H31" s="111"/>
      <c r="I31" s="112"/>
      <c r="L31" s="113"/>
    </row>
    <row r="32" spans="1:12" x14ac:dyDescent="0.3">
      <c r="A32" s="400" t="s">
        <v>73</v>
      </c>
      <c r="B32" s="401"/>
      <c r="C32" s="401"/>
      <c r="D32" s="401"/>
      <c r="E32" s="401"/>
      <c r="F32" s="401"/>
      <c r="G32" s="401"/>
      <c r="H32" s="402"/>
      <c r="I32" s="155">
        <f>SUM(I24:I31)</f>
        <v>7935.23</v>
      </c>
    </row>
    <row r="33" spans="1:9" x14ac:dyDescent="0.3">
      <c r="A33" s="379" t="s">
        <v>74</v>
      </c>
      <c r="B33" s="380"/>
      <c r="C33" s="380"/>
      <c r="D33" s="380"/>
      <c r="E33" s="380"/>
      <c r="F33" s="380"/>
      <c r="G33" s="380"/>
      <c r="H33" s="380"/>
      <c r="I33" s="381"/>
    </row>
    <row r="34" spans="1:9" x14ac:dyDescent="0.3">
      <c r="A34" s="103" t="s">
        <v>75</v>
      </c>
      <c r="B34" s="424" t="s">
        <v>76</v>
      </c>
      <c r="C34" s="425"/>
      <c r="D34" s="426"/>
      <c r="E34" s="382" t="s">
        <v>64</v>
      </c>
      <c r="F34" s="384"/>
      <c r="G34" s="105" t="s">
        <v>66</v>
      </c>
      <c r="H34" s="106" t="s">
        <v>67</v>
      </c>
      <c r="I34" s="107" t="s">
        <v>68</v>
      </c>
    </row>
    <row r="35" spans="1:9" x14ac:dyDescent="0.3">
      <c r="A35" s="108">
        <v>1</v>
      </c>
      <c r="B35" s="403" t="s">
        <v>77</v>
      </c>
      <c r="C35" s="404"/>
      <c r="D35" s="405"/>
      <c r="E35" s="388" t="s">
        <v>78</v>
      </c>
      <c r="F35" s="389"/>
      <c r="G35" s="140">
        <v>15</v>
      </c>
      <c r="H35" s="138">
        <v>450</v>
      </c>
      <c r="I35" s="115">
        <f>SUM(G35*H35)</f>
        <v>6750</v>
      </c>
    </row>
    <row r="36" spans="1:9" x14ac:dyDescent="0.3">
      <c r="A36" s="108">
        <v>2</v>
      </c>
      <c r="B36" s="373" t="s">
        <v>79</v>
      </c>
      <c r="C36" s="374"/>
      <c r="D36" s="375"/>
      <c r="E36" s="398" t="s">
        <v>78</v>
      </c>
      <c r="F36" s="399"/>
      <c r="G36" s="109"/>
      <c r="H36" s="139">
        <v>350</v>
      </c>
      <c r="I36" s="112">
        <f t="shared" ref="I36:I40" si="2">SUM(G36*H36)</f>
        <v>0</v>
      </c>
    </row>
    <row r="37" spans="1:9" x14ac:dyDescent="0.3">
      <c r="A37" s="108">
        <v>3</v>
      </c>
      <c r="B37" s="373" t="s">
        <v>80</v>
      </c>
      <c r="C37" s="374"/>
      <c r="D37" s="375"/>
      <c r="E37" s="398" t="s">
        <v>78</v>
      </c>
      <c r="F37" s="399"/>
      <c r="G37" s="109"/>
      <c r="H37" s="139">
        <v>300</v>
      </c>
      <c r="I37" s="112">
        <f t="shared" si="2"/>
        <v>0</v>
      </c>
    </row>
    <row r="38" spans="1:9" x14ac:dyDescent="0.3">
      <c r="A38" s="108">
        <v>4</v>
      </c>
      <c r="B38" s="373" t="s">
        <v>81</v>
      </c>
      <c r="C38" s="374"/>
      <c r="D38" s="375"/>
      <c r="E38" s="398" t="s">
        <v>78</v>
      </c>
      <c r="F38" s="399"/>
      <c r="G38" s="109">
        <v>15</v>
      </c>
      <c r="H38" s="139">
        <v>200</v>
      </c>
      <c r="I38" s="112">
        <f t="shared" si="2"/>
        <v>3000</v>
      </c>
    </row>
    <row r="39" spans="1:9" x14ac:dyDescent="0.3">
      <c r="A39" s="108">
        <v>5</v>
      </c>
      <c r="B39" s="373" t="s">
        <v>82</v>
      </c>
      <c r="C39" s="374"/>
      <c r="D39" s="375"/>
      <c r="E39" s="398" t="s">
        <v>78</v>
      </c>
      <c r="F39" s="399"/>
      <c r="G39" s="109"/>
      <c r="H39" s="141">
        <v>200</v>
      </c>
      <c r="I39" s="112">
        <f t="shared" si="2"/>
        <v>0</v>
      </c>
    </row>
    <row r="40" spans="1:9" x14ac:dyDescent="0.3">
      <c r="A40" s="108">
        <v>6</v>
      </c>
      <c r="B40" s="373" t="s">
        <v>30</v>
      </c>
      <c r="C40" s="374"/>
      <c r="D40" s="375"/>
      <c r="E40" s="398" t="s">
        <v>78</v>
      </c>
      <c r="F40" s="399"/>
      <c r="G40" s="109"/>
      <c r="H40" s="141">
        <v>140</v>
      </c>
      <c r="I40" s="112">
        <f t="shared" si="2"/>
        <v>0</v>
      </c>
    </row>
    <row r="41" spans="1:9" x14ac:dyDescent="0.3">
      <c r="A41" s="108"/>
      <c r="B41" s="373"/>
      <c r="C41" s="374"/>
      <c r="D41" s="375"/>
      <c r="E41" s="116"/>
      <c r="F41" s="83"/>
      <c r="G41" s="83"/>
      <c r="H41" s="99"/>
      <c r="I41" s="112"/>
    </row>
    <row r="42" spans="1:9" x14ac:dyDescent="0.3">
      <c r="A42" s="97"/>
      <c r="B42" s="373"/>
      <c r="C42" s="374"/>
      <c r="D42" s="375"/>
      <c r="F42" s="83"/>
      <c r="G42" s="83"/>
      <c r="H42" s="99"/>
      <c r="I42" s="112"/>
    </row>
    <row r="43" spans="1:9" x14ac:dyDescent="0.3">
      <c r="A43" s="117"/>
      <c r="B43" s="376"/>
      <c r="C43" s="377"/>
      <c r="D43" s="378"/>
      <c r="E43" s="85"/>
      <c r="F43" s="86"/>
      <c r="G43" s="83"/>
      <c r="H43" s="101"/>
      <c r="I43" s="112"/>
    </row>
    <row r="44" spans="1:9" x14ac:dyDescent="0.3">
      <c r="A44" s="400" t="s">
        <v>83</v>
      </c>
      <c r="B44" s="401"/>
      <c r="C44" s="401"/>
      <c r="D44" s="401"/>
      <c r="E44" s="401"/>
      <c r="F44" s="401"/>
      <c r="G44" s="401"/>
      <c r="H44" s="402"/>
      <c r="I44" s="123">
        <f>SUM(I35:I43)</f>
        <v>9750</v>
      </c>
    </row>
    <row r="45" spans="1:9" x14ac:dyDescent="0.3">
      <c r="A45" s="379" t="s">
        <v>84</v>
      </c>
      <c r="B45" s="380"/>
      <c r="C45" s="380"/>
      <c r="D45" s="380"/>
      <c r="E45" s="380"/>
      <c r="F45" s="380"/>
      <c r="G45" s="380"/>
      <c r="H45" s="380"/>
      <c r="I45" s="381"/>
    </row>
    <row r="46" spans="1:9" x14ac:dyDescent="0.3">
      <c r="A46" s="103" t="s">
        <v>85</v>
      </c>
      <c r="B46" s="382" t="s">
        <v>86</v>
      </c>
      <c r="C46" s="383"/>
      <c r="D46" s="384"/>
      <c r="E46" s="382" t="s">
        <v>87</v>
      </c>
      <c r="F46" s="384"/>
      <c r="G46" s="119" t="s">
        <v>88</v>
      </c>
      <c r="H46" s="119" t="s">
        <v>67</v>
      </c>
      <c r="I46" s="120" t="s">
        <v>68</v>
      </c>
    </row>
    <row r="47" spans="1:9" x14ac:dyDescent="0.3">
      <c r="A47" s="108">
        <v>12</v>
      </c>
      <c r="B47" s="385" t="s">
        <v>128</v>
      </c>
      <c r="C47" s="386"/>
      <c r="D47" s="387"/>
      <c r="E47" s="388"/>
      <c r="F47" s="389"/>
      <c r="G47" s="109"/>
      <c r="H47" s="121"/>
      <c r="I47" s="112"/>
    </row>
    <row r="48" spans="1:9" x14ac:dyDescent="0.3">
      <c r="A48" s="108"/>
      <c r="B48" s="395" t="s">
        <v>129</v>
      </c>
      <c r="C48" s="396"/>
      <c r="D48" s="397"/>
      <c r="E48" s="398">
        <v>2</v>
      </c>
      <c r="F48" s="399"/>
      <c r="G48" s="109">
        <v>154.4</v>
      </c>
      <c r="H48" s="121">
        <v>5</v>
      </c>
      <c r="I48" s="112">
        <f>H48*G48</f>
        <v>772</v>
      </c>
    </row>
    <row r="49" spans="1:12" x14ac:dyDescent="0.3">
      <c r="A49" s="122"/>
      <c r="B49" s="390"/>
      <c r="C49" s="391"/>
      <c r="D49" s="392"/>
      <c r="E49" s="393"/>
      <c r="F49" s="394"/>
      <c r="G49" s="109"/>
      <c r="H49" s="121"/>
      <c r="I49" s="112"/>
    </row>
    <row r="50" spans="1:12" x14ac:dyDescent="0.3">
      <c r="A50" s="401" t="s">
        <v>89</v>
      </c>
      <c r="B50" s="401"/>
      <c r="C50" s="401"/>
      <c r="D50" s="401"/>
      <c r="E50" s="401"/>
      <c r="F50" s="401"/>
      <c r="G50" s="401"/>
      <c r="H50" s="402"/>
      <c r="I50" s="123">
        <f>SUM(I47:I49)</f>
        <v>772</v>
      </c>
    </row>
    <row r="51" spans="1:12" x14ac:dyDescent="0.3">
      <c r="A51" s="124"/>
      <c r="B51" s="125"/>
      <c r="C51" s="125"/>
      <c r="D51" s="125"/>
      <c r="E51" s="125"/>
      <c r="F51" s="126"/>
      <c r="G51" s="127"/>
      <c r="H51" s="127"/>
      <c r="I51" s="128"/>
      <c r="L51" s="80"/>
    </row>
    <row r="52" spans="1:12" x14ac:dyDescent="0.3">
      <c r="A52" s="368"/>
      <c r="B52" s="369"/>
      <c r="C52" s="369"/>
      <c r="D52" s="369"/>
      <c r="E52" s="369"/>
      <c r="F52" s="129"/>
      <c r="G52" s="372" t="s">
        <v>90</v>
      </c>
      <c r="H52" s="369"/>
      <c r="I52" s="130">
        <f>I50+I44+I32+I21</f>
        <v>18457.23</v>
      </c>
    </row>
    <row r="53" spans="1:12" x14ac:dyDescent="0.3">
      <c r="A53" s="368"/>
      <c r="B53" s="369"/>
      <c r="C53" s="369"/>
      <c r="D53" s="369"/>
      <c r="E53" s="369"/>
      <c r="F53" s="83"/>
      <c r="G53" s="131"/>
      <c r="H53" s="132"/>
      <c r="I53" s="133"/>
    </row>
    <row r="54" spans="1:12" ht="15" thickBot="1" x14ac:dyDescent="0.35">
      <c r="A54" s="368"/>
      <c r="B54" s="369"/>
      <c r="C54" s="369"/>
      <c r="D54" s="369"/>
      <c r="E54" s="369"/>
      <c r="F54" s="83"/>
      <c r="G54" s="422" t="s">
        <v>133</v>
      </c>
      <c r="H54" s="423"/>
      <c r="I54" s="142">
        <f>I52+I53</f>
        <v>18457.23</v>
      </c>
    </row>
    <row r="55" spans="1:12" ht="15.6" thickTop="1" thickBot="1" x14ac:dyDescent="0.35">
      <c r="A55" s="134"/>
      <c r="B55" s="135"/>
      <c r="C55" s="370"/>
      <c r="D55" s="371"/>
      <c r="E55" s="371"/>
      <c r="F55" s="371"/>
      <c r="G55" s="136"/>
      <c r="H55" s="136"/>
      <c r="I55" s="137"/>
    </row>
    <row r="57" spans="1:12" x14ac:dyDescent="0.3">
      <c r="A57" s="80"/>
      <c r="B57" s="80"/>
    </row>
  </sheetData>
  <mergeCells count="67">
    <mergeCell ref="G54:H54"/>
    <mergeCell ref="A50:H50"/>
    <mergeCell ref="E48:F48"/>
    <mergeCell ref="A21:H21"/>
    <mergeCell ref="A44:H44"/>
    <mergeCell ref="B34:D34"/>
    <mergeCell ref="E34:F34"/>
    <mergeCell ref="A22:I22"/>
    <mergeCell ref="B24:E24"/>
    <mergeCell ref="B25:E25"/>
    <mergeCell ref="B26:E26"/>
    <mergeCell ref="B31:E31"/>
    <mergeCell ref="B29:E29"/>
    <mergeCell ref="B30:E30"/>
    <mergeCell ref="B36:D36"/>
    <mergeCell ref="E36:F36"/>
    <mergeCell ref="A9:E9"/>
    <mergeCell ref="F9:G9"/>
    <mergeCell ref="H9:I9"/>
    <mergeCell ref="F10:G10"/>
    <mergeCell ref="H10:I10"/>
    <mergeCell ref="F11:G11"/>
    <mergeCell ref="H11:I11"/>
    <mergeCell ref="B27:E27"/>
    <mergeCell ref="B28:E28"/>
    <mergeCell ref="F12:G12"/>
    <mergeCell ref="H12:I12"/>
    <mergeCell ref="F13:G13"/>
    <mergeCell ref="H13:I13"/>
    <mergeCell ref="F14:G14"/>
    <mergeCell ref="H14:I14"/>
    <mergeCell ref="B18:D18"/>
    <mergeCell ref="B19:D19"/>
    <mergeCell ref="B20:D20"/>
    <mergeCell ref="A15:I15"/>
    <mergeCell ref="A16:I16"/>
    <mergeCell ref="B37:D37"/>
    <mergeCell ref="E37:F37"/>
    <mergeCell ref="A32:H32"/>
    <mergeCell ref="A33:I33"/>
    <mergeCell ref="B35:D35"/>
    <mergeCell ref="E35:F35"/>
    <mergeCell ref="B38:D38"/>
    <mergeCell ref="E38:F38"/>
    <mergeCell ref="B39:D39"/>
    <mergeCell ref="E39:F39"/>
    <mergeCell ref="B40:D40"/>
    <mergeCell ref="E40:F40"/>
    <mergeCell ref="A52:B52"/>
    <mergeCell ref="C52:E52"/>
    <mergeCell ref="G52:H52"/>
    <mergeCell ref="B41:D41"/>
    <mergeCell ref="B42:D42"/>
    <mergeCell ref="B43:D43"/>
    <mergeCell ref="A45:I45"/>
    <mergeCell ref="B46:D46"/>
    <mergeCell ref="E46:F46"/>
    <mergeCell ref="B47:D47"/>
    <mergeCell ref="E47:F47"/>
    <mergeCell ref="B49:D49"/>
    <mergeCell ref="E49:F49"/>
    <mergeCell ref="B48:D48"/>
    <mergeCell ref="A53:B53"/>
    <mergeCell ref="C53:E53"/>
    <mergeCell ref="A54:B54"/>
    <mergeCell ref="C54:E54"/>
    <mergeCell ref="C55:F55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57"/>
  <sheetViews>
    <sheetView view="pageBreakPreview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2</v>
      </c>
      <c r="I9" s="420"/>
    </row>
    <row r="10" spans="1:13" x14ac:dyDescent="0.3">
      <c r="A10" s="82" t="s">
        <v>50</v>
      </c>
      <c r="B10" s="80"/>
      <c r="E10" s="83"/>
      <c r="F10" s="406" t="s">
        <v>51</v>
      </c>
      <c r="G10" s="407"/>
      <c r="H10" s="421">
        <v>43498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s">
        <v>97</v>
      </c>
      <c r="I11" s="409"/>
    </row>
    <row r="12" spans="1:13" x14ac:dyDescent="0.3">
      <c r="A12" s="82" t="s">
        <v>54</v>
      </c>
      <c r="B12" s="80"/>
      <c r="E12" s="83"/>
      <c r="F12" s="406" t="s">
        <v>55</v>
      </c>
      <c r="G12" s="407"/>
      <c r="H12" s="408">
        <v>40578</v>
      </c>
      <c r="I12" s="409"/>
    </row>
    <row r="13" spans="1:13" x14ac:dyDescent="0.3">
      <c r="A13" s="82" t="s">
        <v>56</v>
      </c>
      <c r="B13" s="80"/>
      <c r="E13" s="83"/>
      <c r="F13" s="406" t="s">
        <v>57</v>
      </c>
      <c r="G13" s="407"/>
      <c r="H13" s="408" t="s">
        <v>91</v>
      </c>
      <c r="I13" s="409"/>
      <c r="M13" t="s">
        <v>58</v>
      </c>
    </row>
    <row r="14" spans="1:13" x14ac:dyDescent="0.3">
      <c r="A14" s="84"/>
      <c r="B14" s="85"/>
      <c r="C14" s="85"/>
      <c r="D14" s="85"/>
      <c r="E14" s="86"/>
      <c r="F14" s="406" t="s">
        <v>59</v>
      </c>
      <c r="G14" s="407"/>
      <c r="H14" s="408" t="s">
        <v>60</v>
      </c>
      <c r="I14" s="409"/>
    </row>
    <row r="15" spans="1:13" x14ac:dyDescent="0.3">
      <c r="A15" s="412" t="s">
        <v>134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2" x14ac:dyDescent="0.3">
      <c r="A17" s="87" t="s">
        <v>62</v>
      </c>
      <c r="B17" s="88" t="s">
        <v>63</v>
      </c>
      <c r="C17" s="88"/>
      <c r="D17" s="89"/>
      <c r="E17" s="90" t="s">
        <v>64</v>
      </c>
      <c r="F17" s="90" t="s">
        <v>65</v>
      </c>
      <c r="G17" s="90" t="s">
        <v>66</v>
      </c>
      <c r="H17" s="90" t="s">
        <v>67</v>
      </c>
      <c r="I17" s="91" t="s">
        <v>68</v>
      </c>
    </row>
    <row r="18" spans="1:12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2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2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2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2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2" x14ac:dyDescent="0.3">
      <c r="A23" s="103" t="s">
        <v>71</v>
      </c>
      <c r="B23" s="104" t="s">
        <v>63</v>
      </c>
      <c r="C23" s="104"/>
      <c r="D23" s="104"/>
      <c r="E23" s="105"/>
      <c r="F23" s="148" t="s">
        <v>66</v>
      </c>
      <c r="G23" s="106" t="s">
        <v>72</v>
      </c>
      <c r="H23" s="106" t="s">
        <v>67</v>
      </c>
      <c r="I23" s="107" t="s">
        <v>68</v>
      </c>
    </row>
    <row r="24" spans="1:12" x14ac:dyDescent="0.3">
      <c r="A24" s="108"/>
      <c r="B24" s="385"/>
      <c r="C24" s="386"/>
      <c r="D24" s="386"/>
      <c r="E24" s="387"/>
      <c r="F24" s="156"/>
      <c r="G24" s="93"/>
      <c r="H24" s="111"/>
      <c r="I24" s="112"/>
    </row>
    <row r="25" spans="1:12" x14ac:dyDescent="0.3">
      <c r="A25" s="108"/>
      <c r="B25" s="395"/>
      <c r="C25" s="396"/>
      <c r="D25" s="396"/>
      <c r="E25" s="397"/>
      <c r="F25" s="116"/>
      <c r="G25" s="98"/>
      <c r="H25" s="111"/>
      <c r="I25" s="112"/>
    </row>
    <row r="26" spans="1:12" x14ac:dyDescent="0.3">
      <c r="A26" s="108"/>
      <c r="B26" s="395"/>
      <c r="C26" s="396"/>
      <c r="D26" s="396"/>
      <c r="E26" s="397"/>
      <c r="F26" s="116"/>
      <c r="G26" s="98"/>
      <c r="H26" s="111"/>
      <c r="I26" s="112"/>
    </row>
    <row r="27" spans="1:12" x14ac:dyDescent="0.3">
      <c r="A27" s="108"/>
      <c r="B27" s="395"/>
      <c r="C27" s="396"/>
      <c r="D27" s="396"/>
      <c r="E27" s="397"/>
      <c r="F27" s="116"/>
      <c r="G27" s="98"/>
      <c r="H27" s="111"/>
      <c r="I27" s="112"/>
    </row>
    <row r="28" spans="1:12" x14ac:dyDescent="0.3">
      <c r="A28" s="108"/>
      <c r="B28" s="395"/>
      <c r="C28" s="396"/>
      <c r="D28" s="396"/>
      <c r="E28" s="397"/>
      <c r="F28" s="116"/>
      <c r="G28" s="98"/>
      <c r="H28" s="111"/>
      <c r="I28" s="112"/>
    </row>
    <row r="29" spans="1:12" x14ac:dyDescent="0.3">
      <c r="A29" s="108"/>
      <c r="B29" s="398"/>
      <c r="C29" s="345"/>
      <c r="D29" s="345"/>
      <c r="E29" s="399"/>
      <c r="F29" s="116"/>
      <c r="G29" s="98"/>
      <c r="H29" s="111"/>
      <c r="I29" s="112"/>
    </row>
    <row r="30" spans="1:12" x14ac:dyDescent="0.3">
      <c r="A30" s="108"/>
      <c r="B30" s="398"/>
      <c r="C30" s="345"/>
      <c r="D30" s="345"/>
      <c r="E30" s="399"/>
      <c r="F30" s="116"/>
      <c r="G30" s="98"/>
      <c r="H30" s="111"/>
      <c r="I30" s="112"/>
    </row>
    <row r="31" spans="1:12" x14ac:dyDescent="0.3">
      <c r="A31" s="108"/>
      <c r="B31" s="390"/>
      <c r="C31" s="391"/>
      <c r="D31" s="391"/>
      <c r="E31" s="392"/>
      <c r="F31" s="116"/>
      <c r="G31" s="157"/>
      <c r="H31" s="111"/>
      <c r="I31" s="112"/>
      <c r="L31" s="113"/>
    </row>
    <row r="32" spans="1:12" x14ac:dyDescent="0.3">
      <c r="A32" s="400" t="s">
        <v>73</v>
      </c>
      <c r="B32" s="401"/>
      <c r="C32" s="401"/>
      <c r="D32" s="401"/>
      <c r="E32" s="401"/>
      <c r="F32" s="401"/>
      <c r="G32" s="401"/>
      <c r="H32" s="402"/>
      <c r="I32" s="114">
        <f>SUM(I24:I31)</f>
        <v>0</v>
      </c>
    </row>
    <row r="33" spans="1:9" x14ac:dyDescent="0.3">
      <c r="A33" s="379" t="s">
        <v>74</v>
      </c>
      <c r="B33" s="380"/>
      <c r="C33" s="380"/>
      <c r="D33" s="380"/>
      <c r="E33" s="380"/>
      <c r="F33" s="380"/>
      <c r="G33" s="380"/>
      <c r="H33" s="380"/>
      <c r="I33" s="381"/>
    </row>
    <row r="34" spans="1:9" x14ac:dyDescent="0.3">
      <c r="A34" s="103" t="s">
        <v>75</v>
      </c>
      <c r="B34" s="424" t="s">
        <v>76</v>
      </c>
      <c r="C34" s="425"/>
      <c r="D34" s="426"/>
      <c r="E34" s="382" t="s">
        <v>64</v>
      </c>
      <c r="F34" s="384"/>
      <c r="G34" s="105" t="s">
        <v>66</v>
      </c>
      <c r="H34" s="106" t="s">
        <v>67</v>
      </c>
      <c r="I34" s="107" t="s">
        <v>68</v>
      </c>
    </row>
    <row r="35" spans="1:9" x14ac:dyDescent="0.3">
      <c r="A35" s="108">
        <v>1</v>
      </c>
      <c r="B35" s="403" t="s">
        <v>77</v>
      </c>
      <c r="C35" s="404"/>
      <c r="D35" s="405"/>
      <c r="E35" s="388" t="s">
        <v>78</v>
      </c>
      <c r="F35" s="389"/>
      <c r="G35" s="140">
        <v>6</v>
      </c>
      <c r="H35" s="138">
        <v>450</v>
      </c>
      <c r="I35" s="115">
        <f>SUM(G35*H35)</f>
        <v>2700</v>
      </c>
    </row>
    <row r="36" spans="1:9" x14ac:dyDescent="0.3">
      <c r="A36" s="108">
        <v>2</v>
      </c>
      <c r="B36" s="373" t="s">
        <v>79</v>
      </c>
      <c r="C36" s="374"/>
      <c r="D36" s="375"/>
      <c r="E36" s="398" t="s">
        <v>78</v>
      </c>
      <c r="F36" s="399"/>
      <c r="G36" s="109"/>
      <c r="H36" s="139">
        <v>350</v>
      </c>
      <c r="I36" s="112">
        <f t="shared" ref="I36:I40" si="1">SUM(G36*H36)</f>
        <v>0</v>
      </c>
    </row>
    <row r="37" spans="1:9" x14ac:dyDescent="0.3">
      <c r="A37" s="108">
        <v>3</v>
      </c>
      <c r="B37" s="373" t="s">
        <v>80</v>
      </c>
      <c r="C37" s="374"/>
      <c r="D37" s="375"/>
      <c r="E37" s="398" t="s">
        <v>78</v>
      </c>
      <c r="F37" s="399"/>
      <c r="G37" s="109"/>
      <c r="H37" s="139">
        <v>300</v>
      </c>
      <c r="I37" s="112">
        <f t="shared" si="1"/>
        <v>0</v>
      </c>
    </row>
    <row r="38" spans="1:9" x14ac:dyDescent="0.3">
      <c r="A38" s="108">
        <v>4</v>
      </c>
      <c r="B38" s="373" t="s">
        <v>81</v>
      </c>
      <c r="C38" s="374"/>
      <c r="D38" s="375"/>
      <c r="E38" s="398" t="s">
        <v>78</v>
      </c>
      <c r="F38" s="399"/>
      <c r="G38" s="109">
        <v>6</v>
      </c>
      <c r="H38" s="139">
        <v>200</v>
      </c>
      <c r="I38" s="112">
        <f t="shared" si="1"/>
        <v>1200</v>
      </c>
    </row>
    <row r="39" spans="1:9" x14ac:dyDescent="0.3">
      <c r="A39" s="108">
        <v>5</v>
      </c>
      <c r="B39" s="373" t="s">
        <v>82</v>
      </c>
      <c r="C39" s="374"/>
      <c r="D39" s="375"/>
      <c r="E39" s="398" t="s">
        <v>78</v>
      </c>
      <c r="F39" s="399"/>
      <c r="G39" s="109"/>
      <c r="H39" s="141">
        <v>200</v>
      </c>
      <c r="I39" s="112">
        <f t="shared" si="1"/>
        <v>0</v>
      </c>
    </row>
    <row r="40" spans="1:9" x14ac:dyDescent="0.3">
      <c r="A40" s="108">
        <v>6</v>
      </c>
      <c r="B40" s="373" t="s">
        <v>30</v>
      </c>
      <c r="C40" s="374"/>
      <c r="D40" s="375"/>
      <c r="E40" s="398" t="s">
        <v>78</v>
      </c>
      <c r="F40" s="399"/>
      <c r="G40" s="109"/>
      <c r="H40" s="141">
        <v>140</v>
      </c>
      <c r="I40" s="112">
        <f t="shared" si="1"/>
        <v>0</v>
      </c>
    </row>
    <row r="41" spans="1:9" x14ac:dyDescent="0.3">
      <c r="A41" s="108"/>
      <c r="B41" s="373"/>
      <c r="C41" s="374"/>
      <c r="D41" s="375"/>
      <c r="E41" s="116"/>
      <c r="F41" s="83"/>
      <c r="G41" s="83"/>
      <c r="H41" s="99"/>
      <c r="I41" s="112"/>
    </row>
    <row r="42" spans="1:9" x14ac:dyDescent="0.3">
      <c r="A42" s="97"/>
      <c r="B42" s="373"/>
      <c r="C42" s="374"/>
      <c r="D42" s="375"/>
      <c r="F42" s="83"/>
      <c r="G42" s="83"/>
      <c r="H42" s="99"/>
      <c r="I42" s="112"/>
    </row>
    <row r="43" spans="1:9" x14ac:dyDescent="0.3">
      <c r="A43" s="117"/>
      <c r="B43" s="376"/>
      <c r="C43" s="377"/>
      <c r="D43" s="378"/>
      <c r="E43" s="85"/>
      <c r="F43" s="86"/>
      <c r="G43" s="83"/>
      <c r="H43" s="101"/>
      <c r="I43" s="112"/>
    </row>
    <row r="44" spans="1:9" x14ac:dyDescent="0.3">
      <c r="A44" s="400" t="s">
        <v>83</v>
      </c>
      <c r="B44" s="401"/>
      <c r="C44" s="401"/>
      <c r="D44" s="401"/>
      <c r="E44" s="401"/>
      <c r="F44" s="401"/>
      <c r="G44" s="401"/>
      <c r="H44" s="402"/>
      <c r="I44" s="123">
        <f>SUM(I35:I43)</f>
        <v>3900</v>
      </c>
    </row>
    <row r="45" spans="1:9" x14ac:dyDescent="0.3">
      <c r="A45" s="379" t="s">
        <v>84</v>
      </c>
      <c r="B45" s="380"/>
      <c r="C45" s="380"/>
      <c r="D45" s="380"/>
      <c r="E45" s="380"/>
      <c r="F45" s="380"/>
      <c r="G45" s="380"/>
      <c r="H45" s="380"/>
      <c r="I45" s="381"/>
    </row>
    <row r="46" spans="1:9" x14ac:dyDescent="0.3">
      <c r="A46" s="103" t="s">
        <v>85</v>
      </c>
      <c r="B46" s="382" t="s">
        <v>86</v>
      </c>
      <c r="C46" s="383"/>
      <c r="D46" s="384"/>
      <c r="E46" s="382" t="s">
        <v>87</v>
      </c>
      <c r="F46" s="384"/>
      <c r="G46" s="119" t="s">
        <v>88</v>
      </c>
      <c r="H46" s="119" t="s">
        <v>67</v>
      </c>
      <c r="I46" s="120" t="s">
        <v>68</v>
      </c>
    </row>
    <row r="47" spans="1:9" x14ac:dyDescent="0.3">
      <c r="A47" s="108">
        <v>12</v>
      </c>
      <c r="B47" s="385" t="s">
        <v>98</v>
      </c>
      <c r="C47" s="386"/>
      <c r="D47" s="387"/>
      <c r="E47" s="388"/>
      <c r="F47" s="389"/>
      <c r="G47" s="109"/>
      <c r="H47" s="121"/>
      <c r="I47" s="112"/>
    </row>
    <row r="48" spans="1:9" x14ac:dyDescent="0.3">
      <c r="A48" s="108"/>
      <c r="B48" s="395" t="s">
        <v>130</v>
      </c>
      <c r="C48" s="396"/>
      <c r="D48" s="397"/>
      <c r="E48" s="398">
        <v>1</v>
      </c>
      <c r="F48" s="399"/>
      <c r="G48" s="109">
        <v>47</v>
      </c>
      <c r="H48" s="121">
        <v>5</v>
      </c>
      <c r="I48" s="112">
        <f>H48*G48</f>
        <v>235</v>
      </c>
    </row>
    <row r="49" spans="1:12" x14ac:dyDescent="0.3">
      <c r="A49" s="122"/>
      <c r="B49" s="390"/>
      <c r="C49" s="391"/>
      <c r="D49" s="392"/>
      <c r="E49" s="393"/>
      <c r="F49" s="394"/>
      <c r="G49" s="109"/>
      <c r="H49" s="121"/>
      <c r="I49" s="112"/>
    </row>
    <row r="50" spans="1:12" x14ac:dyDescent="0.3">
      <c r="A50" s="401" t="s">
        <v>89</v>
      </c>
      <c r="B50" s="401"/>
      <c r="C50" s="401"/>
      <c r="D50" s="401"/>
      <c r="E50" s="401"/>
      <c r="F50" s="401"/>
      <c r="G50" s="401"/>
      <c r="H50" s="402"/>
      <c r="I50" s="123">
        <f>SUM(I47:I49)</f>
        <v>235</v>
      </c>
    </row>
    <row r="51" spans="1:12" x14ac:dyDescent="0.3">
      <c r="A51" s="124"/>
      <c r="B51" s="125"/>
      <c r="C51" s="125"/>
      <c r="D51" s="125"/>
      <c r="E51" s="125"/>
      <c r="F51" s="126"/>
      <c r="G51" s="127"/>
      <c r="H51" s="127"/>
      <c r="I51" s="128"/>
      <c r="L51" s="80"/>
    </row>
    <row r="52" spans="1:12" x14ac:dyDescent="0.3">
      <c r="A52" s="368"/>
      <c r="B52" s="369"/>
      <c r="C52" s="369"/>
      <c r="D52" s="369"/>
      <c r="E52" s="369"/>
      <c r="F52" s="129"/>
      <c r="G52" s="372" t="s">
        <v>90</v>
      </c>
      <c r="H52" s="369"/>
      <c r="I52" s="130">
        <f>I50+I44+I32+I21</f>
        <v>4135</v>
      </c>
    </row>
    <row r="53" spans="1:12" x14ac:dyDescent="0.3">
      <c r="A53" s="368"/>
      <c r="B53" s="369"/>
      <c r="C53" s="369"/>
      <c r="D53" s="369"/>
      <c r="E53" s="369"/>
      <c r="F53" s="83"/>
      <c r="G53" s="131"/>
      <c r="H53" s="132"/>
      <c r="I53" s="133"/>
    </row>
    <row r="54" spans="1:12" ht="15" thickBot="1" x14ac:dyDescent="0.35">
      <c r="A54" s="368"/>
      <c r="B54" s="369"/>
      <c r="C54" s="369"/>
      <c r="D54" s="369"/>
      <c r="E54" s="369"/>
      <c r="F54" s="83"/>
      <c r="G54" s="422" t="s">
        <v>133</v>
      </c>
      <c r="H54" s="423"/>
      <c r="I54" s="142">
        <f>I52</f>
        <v>4135</v>
      </c>
    </row>
    <row r="55" spans="1:12" ht="15.6" thickTop="1" thickBot="1" x14ac:dyDescent="0.35">
      <c r="A55" s="134"/>
      <c r="B55" s="135"/>
      <c r="C55" s="370"/>
      <c r="D55" s="371"/>
      <c r="E55" s="371"/>
      <c r="F55" s="371"/>
      <c r="G55" s="136"/>
      <c r="H55" s="136"/>
      <c r="I55" s="137"/>
    </row>
    <row r="57" spans="1:12" x14ac:dyDescent="0.3">
      <c r="A57" s="80"/>
      <c r="B57" s="80"/>
    </row>
  </sheetData>
  <mergeCells count="67"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  <mergeCell ref="B47:D47"/>
    <mergeCell ref="E47:F47"/>
    <mergeCell ref="B48:D48"/>
    <mergeCell ref="E48:F48"/>
    <mergeCell ref="B49:D49"/>
    <mergeCell ref="E49:F49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35:D35"/>
    <mergeCell ref="E35:F35"/>
    <mergeCell ref="B36:D36"/>
    <mergeCell ref="E36:F36"/>
    <mergeCell ref="B37:D37"/>
    <mergeCell ref="E37:F37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M57"/>
  <sheetViews>
    <sheetView view="pageBreakPreview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6.4414062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3</v>
      </c>
      <c r="I9" s="420"/>
    </row>
    <row r="10" spans="1:13" x14ac:dyDescent="0.3">
      <c r="A10" s="82" t="s">
        <v>50</v>
      </c>
      <c r="B10" s="80"/>
      <c r="E10" s="83"/>
      <c r="F10" s="406" t="s">
        <v>51</v>
      </c>
      <c r="G10" s="407"/>
      <c r="H10" s="421">
        <v>43801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s">
        <v>99</v>
      </c>
      <c r="I11" s="409"/>
    </row>
    <row r="12" spans="1:13" x14ac:dyDescent="0.3">
      <c r="A12" s="82" t="s">
        <v>54</v>
      </c>
      <c r="B12" s="80"/>
      <c r="E12" s="83"/>
      <c r="F12" s="406" t="s">
        <v>55</v>
      </c>
      <c r="G12" s="407"/>
      <c r="H12" s="408">
        <v>41253</v>
      </c>
      <c r="I12" s="409"/>
    </row>
    <row r="13" spans="1:13" x14ac:dyDescent="0.3">
      <c r="A13" s="82" t="s">
        <v>56</v>
      </c>
      <c r="B13" s="80"/>
      <c r="E13" s="83"/>
      <c r="F13" s="406" t="s">
        <v>57</v>
      </c>
      <c r="G13" s="407"/>
      <c r="H13" s="408" t="s">
        <v>91</v>
      </c>
      <c r="I13" s="409"/>
      <c r="M13" t="s">
        <v>58</v>
      </c>
    </row>
    <row r="14" spans="1:13" x14ac:dyDescent="0.3">
      <c r="A14" s="84"/>
      <c r="B14" s="85"/>
      <c r="C14" s="85"/>
      <c r="D14" s="85"/>
      <c r="E14" s="86"/>
      <c r="F14" s="406" t="s">
        <v>59</v>
      </c>
      <c r="G14" s="407"/>
      <c r="H14" s="408" t="s">
        <v>60</v>
      </c>
      <c r="I14" s="409"/>
    </row>
    <row r="15" spans="1:13" x14ac:dyDescent="0.3">
      <c r="A15" s="412" t="s">
        <v>100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2" x14ac:dyDescent="0.3">
      <c r="A17" s="87" t="s">
        <v>62</v>
      </c>
      <c r="B17" s="151" t="s">
        <v>63</v>
      </c>
      <c r="C17" s="151"/>
      <c r="D17" s="152"/>
      <c r="E17" s="90" t="s">
        <v>64</v>
      </c>
      <c r="F17" s="90" t="s">
        <v>65</v>
      </c>
      <c r="G17" s="153" t="s">
        <v>66</v>
      </c>
      <c r="H17" s="153" t="s">
        <v>67</v>
      </c>
      <c r="I17" s="154" t="s">
        <v>68</v>
      </c>
    </row>
    <row r="18" spans="1:12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2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2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2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2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2" x14ac:dyDescent="0.3">
      <c r="A23" s="103" t="s">
        <v>71</v>
      </c>
      <c r="B23" s="104" t="s">
        <v>63</v>
      </c>
      <c r="C23" s="104"/>
      <c r="D23" s="104"/>
      <c r="E23" s="105"/>
      <c r="F23" s="106" t="s">
        <v>66</v>
      </c>
      <c r="G23" s="106" t="s">
        <v>72</v>
      </c>
      <c r="H23" s="106" t="s">
        <v>67</v>
      </c>
      <c r="I23" s="107" t="s">
        <v>68</v>
      </c>
    </row>
    <row r="24" spans="1:12" x14ac:dyDescent="0.3">
      <c r="A24" s="108"/>
      <c r="B24" s="385"/>
      <c r="C24" s="386"/>
      <c r="D24" s="386"/>
      <c r="E24" s="387"/>
      <c r="F24" s="109"/>
      <c r="G24" s="110"/>
      <c r="H24" s="111"/>
      <c r="I24" s="112"/>
    </row>
    <row r="25" spans="1:12" x14ac:dyDescent="0.3">
      <c r="A25" s="108"/>
      <c r="B25" s="395"/>
      <c r="C25" s="396"/>
      <c r="D25" s="396"/>
      <c r="E25" s="397"/>
      <c r="F25" s="109"/>
      <c r="G25" s="110"/>
      <c r="H25" s="111"/>
      <c r="I25" s="112"/>
    </row>
    <row r="26" spans="1:12" x14ac:dyDescent="0.3">
      <c r="A26" s="108"/>
      <c r="B26" s="395"/>
      <c r="C26" s="396"/>
      <c r="D26" s="396"/>
      <c r="E26" s="397"/>
      <c r="F26" s="109"/>
      <c r="G26" s="110"/>
      <c r="H26" s="111"/>
      <c r="I26" s="112"/>
    </row>
    <row r="27" spans="1:12" x14ac:dyDescent="0.3">
      <c r="A27" s="108"/>
      <c r="B27" s="395"/>
      <c r="C27" s="396"/>
      <c r="D27" s="396"/>
      <c r="E27" s="397"/>
      <c r="F27" s="109"/>
      <c r="G27" s="110"/>
      <c r="H27" s="111"/>
      <c r="I27" s="112"/>
    </row>
    <row r="28" spans="1:12" x14ac:dyDescent="0.3">
      <c r="A28" s="108"/>
      <c r="B28" s="395"/>
      <c r="C28" s="396"/>
      <c r="D28" s="396"/>
      <c r="E28" s="397"/>
      <c r="F28" s="109"/>
      <c r="G28" s="110"/>
      <c r="H28" s="111"/>
      <c r="I28" s="112"/>
    </row>
    <row r="29" spans="1:12" x14ac:dyDescent="0.3">
      <c r="A29" s="108"/>
      <c r="B29" s="398"/>
      <c r="C29" s="345"/>
      <c r="D29" s="345"/>
      <c r="E29" s="399"/>
      <c r="F29" s="98"/>
      <c r="G29" s="110"/>
      <c r="H29" s="111"/>
      <c r="I29" s="112"/>
    </row>
    <row r="30" spans="1:12" x14ac:dyDescent="0.3">
      <c r="A30" s="108"/>
      <c r="B30" s="398"/>
      <c r="C30" s="345"/>
      <c r="D30" s="345"/>
      <c r="E30" s="399"/>
      <c r="F30" s="98"/>
      <c r="G30" s="110"/>
      <c r="H30" s="111"/>
      <c r="I30" s="112"/>
    </row>
    <row r="31" spans="1:12" x14ac:dyDescent="0.3">
      <c r="A31" s="108"/>
      <c r="B31" s="390"/>
      <c r="C31" s="391"/>
      <c r="D31" s="391"/>
      <c r="E31" s="392"/>
      <c r="F31" s="98"/>
      <c r="G31" s="110"/>
      <c r="H31" s="111"/>
      <c r="I31" s="112"/>
      <c r="L31" s="113"/>
    </row>
    <row r="32" spans="1:12" x14ac:dyDescent="0.3">
      <c r="A32" s="400" t="s">
        <v>73</v>
      </c>
      <c r="B32" s="401"/>
      <c r="C32" s="401"/>
      <c r="D32" s="401"/>
      <c r="E32" s="401"/>
      <c r="F32" s="401"/>
      <c r="G32" s="401"/>
      <c r="H32" s="402"/>
      <c r="I32" s="114">
        <f>SUM(I24:I31)</f>
        <v>0</v>
      </c>
    </row>
    <row r="33" spans="1:9" x14ac:dyDescent="0.3">
      <c r="A33" s="379" t="s">
        <v>74</v>
      </c>
      <c r="B33" s="380"/>
      <c r="C33" s="380"/>
      <c r="D33" s="380"/>
      <c r="E33" s="380"/>
      <c r="F33" s="380"/>
      <c r="G33" s="380"/>
      <c r="H33" s="380"/>
      <c r="I33" s="381"/>
    </row>
    <row r="34" spans="1:9" x14ac:dyDescent="0.3">
      <c r="A34" s="103" t="s">
        <v>75</v>
      </c>
      <c r="B34" s="424" t="s">
        <v>76</v>
      </c>
      <c r="C34" s="425"/>
      <c r="D34" s="426"/>
      <c r="E34" s="382" t="s">
        <v>64</v>
      </c>
      <c r="F34" s="384"/>
      <c r="G34" s="105" t="s">
        <v>66</v>
      </c>
      <c r="H34" s="106" t="s">
        <v>67</v>
      </c>
      <c r="I34" s="107" t="s">
        <v>68</v>
      </c>
    </row>
    <row r="35" spans="1:9" x14ac:dyDescent="0.3">
      <c r="A35" s="108">
        <v>1</v>
      </c>
      <c r="B35" s="403" t="s">
        <v>77</v>
      </c>
      <c r="C35" s="404"/>
      <c r="D35" s="405"/>
      <c r="E35" s="388" t="s">
        <v>78</v>
      </c>
      <c r="F35" s="389"/>
      <c r="G35" s="160">
        <v>1.5</v>
      </c>
      <c r="H35" s="138">
        <v>450</v>
      </c>
      <c r="I35" s="115">
        <f>SUM(G35*H35)</f>
        <v>675</v>
      </c>
    </row>
    <row r="36" spans="1:9" x14ac:dyDescent="0.3">
      <c r="A36" s="108">
        <v>2</v>
      </c>
      <c r="B36" s="373" t="s">
        <v>79</v>
      </c>
      <c r="C36" s="374"/>
      <c r="D36" s="375"/>
      <c r="E36" s="398" t="s">
        <v>78</v>
      </c>
      <c r="F36" s="399"/>
      <c r="G36" s="109"/>
      <c r="H36" s="139">
        <v>350</v>
      </c>
      <c r="I36" s="112">
        <f t="shared" ref="I36:I40" si="1">SUM(G36*H36)</f>
        <v>0</v>
      </c>
    </row>
    <row r="37" spans="1:9" x14ac:dyDescent="0.3">
      <c r="A37" s="108">
        <v>3</v>
      </c>
      <c r="B37" s="373" t="s">
        <v>80</v>
      </c>
      <c r="C37" s="374"/>
      <c r="D37" s="375"/>
      <c r="E37" s="398" t="s">
        <v>78</v>
      </c>
      <c r="F37" s="399"/>
      <c r="G37" s="109"/>
      <c r="H37" s="139">
        <v>300</v>
      </c>
      <c r="I37" s="112">
        <f t="shared" si="1"/>
        <v>0</v>
      </c>
    </row>
    <row r="38" spans="1:9" x14ac:dyDescent="0.3">
      <c r="A38" s="108">
        <v>4</v>
      </c>
      <c r="B38" s="373" t="s">
        <v>81</v>
      </c>
      <c r="C38" s="374"/>
      <c r="D38" s="375"/>
      <c r="E38" s="398" t="s">
        <v>78</v>
      </c>
      <c r="F38" s="399"/>
      <c r="G38" s="161">
        <v>1.5</v>
      </c>
      <c r="H38" s="139">
        <v>200</v>
      </c>
      <c r="I38" s="112">
        <f t="shared" si="1"/>
        <v>300</v>
      </c>
    </row>
    <row r="39" spans="1:9" x14ac:dyDescent="0.3">
      <c r="A39" s="108">
        <v>5</v>
      </c>
      <c r="B39" s="373" t="s">
        <v>82</v>
      </c>
      <c r="C39" s="374"/>
      <c r="D39" s="375"/>
      <c r="E39" s="398" t="s">
        <v>78</v>
      </c>
      <c r="F39" s="399"/>
      <c r="G39" s="109"/>
      <c r="H39" s="141">
        <v>200</v>
      </c>
      <c r="I39" s="112">
        <f t="shared" si="1"/>
        <v>0</v>
      </c>
    </row>
    <row r="40" spans="1:9" x14ac:dyDescent="0.3">
      <c r="A40" s="108">
        <v>6</v>
      </c>
      <c r="B40" s="373" t="s">
        <v>30</v>
      </c>
      <c r="C40" s="374"/>
      <c r="D40" s="375"/>
      <c r="E40" s="398" t="s">
        <v>78</v>
      </c>
      <c r="F40" s="399"/>
      <c r="G40" s="109"/>
      <c r="H40" s="141">
        <v>140</v>
      </c>
      <c r="I40" s="112">
        <f t="shared" si="1"/>
        <v>0</v>
      </c>
    </row>
    <row r="41" spans="1:9" x14ac:dyDescent="0.3">
      <c r="A41" s="108"/>
      <c r="B41" s="373"/>
      <c r="C41" s="374"/>
      <c r="D41" s="375"/>
      <c r="E41" s="116"/>
      <c r="F41" s="83"/>
      <c r="G41" s="83"/>
      <c r="H41" s="99"/>
      <c r="I41" s="112"/>
    </row>
    <row r="42" spans="1:9" x14ac:dyDescent="0.3">
      <c r="A42" s="97"/>
      <c r="B42" s="373"/>
      <c r="C42" s="374"/>
      <c r="D42" s="375"/>
      <c r="F42" s="83"/>
      <c r="G42" s="83"/>
      <c r="H42" s="99"/>
      <c r="I42" s="112"/>
    </row>
    <row r="43" spans="1:9" x14ac:dyDescent="0.3">
      <c r="A43" s="117"/>
      <c r="B43" s="376"/>
      <c r="C43" s="377"/>
      <c r="D43" s="378"/>
      <c r="E43" s="85"/>
      <c r="F43" s="86"/>
      <c r="G43" s="83"/>
      <c r="H43" s="101"/>
      <c r="I43" s="112"/>
    </row>
    <row r="44" spans="1:9" x14ac:dyDescent="0.3">
      <c r="A44" s="400" t="s">
        <v>83</v>
      </c>
      <c r="B44" s="401"/>
      <c r="C44" s="401"/>
      <c r="D44" s="401"/>
      <c r="E44" s="401"/>
      <c r="F44" s="401"/>
      <c r="G44" s="401"/>
      <c r="H44" s="402"/>
      <c r="I44" s="118">
        <f>SUM(I35:I43)</f>
        <v>975</v>
      </c>
    </row>
    <row r="45" spans="1:9" x14ac:dyDescent="0.3">
      <c r="A45" s="379" t="s">
        <v>84</v>
      </c>
      <c r="B45" s="380"/>
      <c r="C45" s="380"/>
      <c r="D45" s="380"/>
      <c r="E45" s="380"/>
      <c r="F45" s="380"/>
      <c r="G45" s="380"/>
      <c r="H45" s="380"/>
      <c r="I45" s="381"/>
    </row>
    <row r="46" spans="1:9" x14ac:dyDescent="0.3">
      <c r="A46" s="103" t="s">
        <v>85</v>
      </c>
      <c r="B46" s="382" t="s">
        <v>86</v>
      </c>
      <c r="C46" s="383"/>
      <c r="D46" s="384"/>
      <c r="E46" s="382" t="s">
        <v>87</v>
      </c>
      <c r="F46" s="384"/>
      <c r="G46" s="119" t="s">
        <v>88</v>
      </c>
      <c r="H46" s="119" t="s">
        <v>67</v>
      </c>
      <c r="I46" s="120" t="s">
        <v>68</v>
      </c>
    </row>
    <row r="47" spans="1:9" x14ac:dyDescent="0.3">
      <c r="A47" s="108">
        <v>12</v>
      </c>
      <c r="B47" s="385" t="s">
        <v>101</v>
      </c>
      <c r="C47" s="386"/>
      <c r="D47" s="387"/>
      <c r="E47" s="388"/>
      <c r="F47" s="389"/>
      <c r="G47" s="109"/>
      <c r="H47" s="121"/>
      <c r="I47" s="112"/>
    </row>
    <row r="48" spans="1:9" x14ac:dyDescent="0.3">
      <c r="A48" s="108"/>
      <c r="B48" s="395" t="s">
        <v>102</v>
      </c>
      <c r="C48" s="396"/>
      <c r="D48" s="397"/>
      <c r="E48" s="398">
        <v>1</v>
      </c>
      <c r="F48" s="399"/>
      <c r="G48" s="109">
        <v>21.4</v>
      </c>
      <c r="H48" s="121">
        <v>5</v>
      </c>
      <c r="I48" s="112">
        <f>H48*G48</f>
        <v>107</v>
      </c>
    </row>
    <row r="49" spans="1:12" x14ac:dyDescent="0.3">
      <c r="A49" s="122"/>
      <c r="B49" s="390"/>
      <c r="C49" s="391"/>
      <c r="D49" s="392"/>
      <c r="E49" s="393"/>
      <c r="F49" s="394"/>
      <c r="G49" s="109"/>
      <c r="H49" s="121"/>
      <c r="I49" s="112"/>
    </row>
    <row r="50" spans="1:12" x14ac:dyDescent="0.3">
      <c r="A50" s="401" t="s">
        <v>89</v>
      </c>
      <c r="B50" s="401"/>
      <c r="C50" s="401"/>
      <c r="D50" s="401"/>
      <c r="E50" s="401"/>
      <c r="F50" s="401"/>
      <c r="G50" s="401"/>
      <c r="H50" s="402"/>
      <c r="I50" s="123">
        <f>SUM(I47:I49)</f>
        <v>107</v>
      </c>
    </row>
    <row r="51" spans="1:12" x14ac:dyDescent="0.3">
      <c r="A51" s="124"/>
      <c r="B51" s="125"/>
      <c r="C51" s="125"/>
      <c r="D51" s="125"/>
      <c r="E51" s="125"/>
      <c r="F51" s="126"/>
      <c r="G51" s="127"/>
      <c r="H51" s="127"/>
      <c r="I51" s="128"/>
      <c r="L51" s="80"/>
    </row>
    <row r="52" spans="1:12" x14ac:dyDescent="0.3">
      <c r="A52" s="368"/>
      <c r="B52" s="369"/>
      <c r="C52" s="369"/>
      <c r="D52" s="369"/>
      <c r="E52" s="369"/>
      <c r="F52" s="129"/>
      <c r="G52" s="372" t="s">
        <v>90</v>
      </c>
      <c r="H52" s="369"/>
      <c r="I52" s="130">
        <f>I50+I44+I32+I21</f>
        <v>1082</v>
      </c>
    </row>
    <row r="53" spans="1:12" x14ac:dyDescent="0.3">
      <c r="A53" s="368"/>
      <c r="B53" s="369"/>
      <c r="C53" s="369"/>
      <c r="D53" s="369"/>
      <c r="E53" s="369"/>
      <c r="F53" s="83"/>
      <c r="G53" s="131"/>
      <c r="H53" s="132"/>
      <c r="I53" s="133"/>
    </row>
    <row r="54" spans="1:12" ht="15" thickBot="1" x14ac:dyDescent="0.35">
      <c r="A54" s="368"/>
      <c r="B54" s="369"/>
      <c r="C54" s="369"/>
      <c r="D54" s="369"/>
      <c r="E54" s="369"/>
      <c r="F54" s="83"/>
      <c r="G54" s="422" t="s">
        <v>133</v>
      </c>
      <c r="H54" s="423"/>
      <c r="I54" s="142">
        <f>I52+I53</f>
        <v>1082</v>
      </c>
    </row>
    <row r="55" spans="1:12" ht="15.6" thickTop="1" thickBot="1" x14ac:dyDescent="0.35">
      <c r="A55" s="134"/>
      <c r="B55" s="135"/>
      <c r="C55" s="370"/>
      <c r="D55" s="371"/>
      <c r="E55" s="371"/>
      <c r="F55" s="371"/>
      <c r="G55" s="136"/>
      <c r="H55" s="136"/>
      <c r="I55" s="137"/>
    </row>
    <row r="57" spans="1:12" x14ac:dyDescent="0.3">
      <c r="A57" s="80"/>
      <c r="B57" s="80"/>
    </row>
  </sheetData>
  <mergeCells count="67"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  <mergeCell ref="B47:D47"/>
    <mergeCell ref="E47:F47"/>
    <mergeCell ref="B48:D48"/>
    <mergeCell ref="E48:F48"/>
    <mergeCell ref="B49:D49"/>
    <mergeCell ref="E49:F49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35:D35"/>
    <mergeCell ref="E35:F35"/>
    <mergeCell ref="B36:D36"/>
    <mergeCell ref="E36:F36"/>
    <mergeCell ref="B37:D37"/>
    <mergeCell ref="E37:F37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57"/>
  <sheetViews>
    <sheetView view="pageBreakPreview" topLeftCell="A10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4</v>
      </c>
      <c r="I9" s="420"/>
    </row>
    <row r="10" spans="1:13" x14ac:dyDescent="0.3">
      <c r="A10" s="82" t="s">
        <v>50</v>
      </c>
      <c r="B10" s="80"/>
      <c r="E10" s="83"/>
      <c r="F10" s="406" t="s">
        <v>51</v>
      </c>
      <c r="G10" s="407"/>
      <c r="H10" s="421">
        <v>43771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s">
        <v>131</v>
      </c>
      <c r="I11" s="409"/>
    </row>
    <row r="12" spans="1:13" x14ac:dyDescent="0.3">
      <c r="A12" s="82" t="s">
        <v>54</v>
      </c>
      <c r="B12" s="80"/>
      <c r="E12" s="83"/>
      <c r="F12" s="406" t="s">
        <v>55</v>
      </c>
      <c r="G12" s="407"/>
      <c r="H12" s="408">
        <v>41177</v>
      </c>
      <c r="I12" s="409"/>
    </row>
    <row r="13" spans="1:13" x14ac:dyDescent="0.3">
      <c r="A13" s="82" t="s">
        <v>56</v>
      </c>
      <c r="B13" s="80"/>
      <c r="E13" s="83"/>
      <c r="F13" s="406" t="s">
        <v>57</v>
      </c>
      <c r="G13" s="407"/>
      <c r="H13" s="408" t="s">
        <v>91</v>
      </c>
      <c r="I13" s="409"/>
      <c r="M13" t="s">
        <v>58</v>
      </c>
    </row>
    <row r="14" spans="1:13" x14ac:dyDescent="0.3">
      <c r="A14" s="84"/>
      <c r="B14" s="85"/>
      <c r="C14" s="85"/>
      <c r="D14" s="85"/>
      <c r="E14" s="86"/>
      <c r="F14" s="406" t="s">
        <v>59</v>
      </c>
      <c r="G14" s="407"/>
      <c r="H14" s="408" t="s">
        <v>60</v>
      </c>
      <c r="I14" s="409"/>
    </row>
    <row r="15" spans="1:13" x14ac:dyDescent="0.3">
      <c r="A15" s="412" t="s">
        <v>135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27" t="s">
        <v>61</v>
      </c>
      <c r="B16" s="428"/>
      <c r="C16" s="428"/>
      <c r="D16" s="428"/>
      <c r="E16" s="428"/>
      <c r="F16" s="428"/>
      <c r="G16" s="428"/>
      <c r="H16" s="428"/>
      <c r="I16" s="429"/>
    </row>
    <row r="17" spans="1:12" x14ac:dyDescent="0.3">
      <c r="A17" s="87" t="s">
        <v>62</v>
      </c>
      <c r="B17" s="430" t="s">
        <v>63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2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2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2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2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2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2" x14ac:dyDescent="0.3">
      <c r="A23" s="103" t="s">
        <v>71</v>
      </c>
      <c r="B23" s="104" t="s">
        <v>63</v>
      </c>
      <c r="C23" s="104"/>
      <c r="D23" s="104"/>
      <c r="E23" s="105"/>
      <c r="F23" s="148" t="s">
        <v>66</v>
      </c>
      <c r="G23" s="105" t="s">
        <v>138</v>
      </c>
      <c r="H23" s="119" t="s">
        <v>67</v>
      </c>
      <c r="I23" s="120" t="s">
        <v>68</v>
      </c>
    </row>
    <row r="24" spans="1:12" x14ac:dyDescent="0.3">
      <c r="A24" s="108">
        <v>1</v>
      </c>
      <c r="B24" s="385" t="s">
        <v>103</v>
      </c>
      <c r="C24" s="386"/>
      <c r="D24" s="386"/>
      <c r="E24" s="387"/>
      <c r="F24" s="140">
        <v>1</v>
      </c>
      <c r="G24" s="149">
        <v>0.15</v>
      </c>
      <c r="H24" s="111">
        <v>396</v>
      </c>
      <c r="I24" s="112">
        <f>H24*F24*1.15</f>
        <v>455.4</v>
      </c>
    </row>
    <row r="25" spans="1:12" x14ac:dyDescent="0.3">
      <c r="A25" s="108">
        <v>2</v>
      </c>
      <c r="B25" s="395" t="s">
        <v>104</v>
      </c>
      <c r="C25" s="396"/>
      <c r="D25" s="396"/>
      <c r="E25" s="397"/>
      <c r="F25" s="109">
        <v>1</v>
      </c>
      <c r="G25" s="110">
        <v>0.15</v>
      </c>
      <c r="H25" s="111">
        <v>12</v>
      </c>
      <c r="I25" s="112">
        <f>H25*F25*1.15</f>
        <v>13.799999999999999</v>
      </c>
    </row>
    <row r="26" spans="1:12" x14ac:dyDescent="0.3">
      <c r="A26" s="108"/>
      <c r="B26" s="395"/>
      <c r="C26" s="396"/>
      <c r="D26" s="396"/>
      <c r="E26" s="397"/>
      <c r="F26" s="98"/>
      <c r="G26" s="144"/>
      <c r="H26" s="111"/>
      <c r="I26" s="112"/>
    </row>
    <row r="27" spans="1:12" x14ac:dyDescent="0.3">
      <c r="A27" s="108"/>
      <c r="B27" s="395"/>
      <c r="C27" s="396"/>
      <c r="D27" s="396"/>
      <c r="E27" s="397"/>
      <c r="F27" s="98"/>
      <c r="G27" s="144"/>
      <c r="H27" s="111"/>
      <c r="I27" s="112"/>
    </row>
    <row r="28" spans="1:12" x14ac:dyDescent="0.3">
      <c r="A28" s="108"/>
      <c r="B28" s="395"/>
      <c r="C28" s="396"/>
      <c r="D28" s="396"/>
      <c r="E28" s="397"/>
      <c r="F28" s="98"/>
      <c r="G28" s="144"/>
      <c r="H28" s="111"/>
      <c r="I28" s="112"/>
    </row>
    <row r="29" spans="1:12" x14ac:dyDescent="0.3">
      <c r="A29" s="108"/>
      <c r="B29" s="398"/>
      <c r="C29" s="345"/>
      <c r="D29" s="345"/>
      <c r="E29" s="399"/>
      <c r="F29" s="98"/>
      <c r="G29" s="144"/>
      <c r="H29" s="111"/>
      <c r="I29" s="112"/>
    </row>
    <row r="30" spans="1:12" x14ac:dyDescent="0.3">
      <c r="A30" s="108"/>
      <c r="B30" s="398"/>
      <c r="C30" s="345"/>
      <c r="D30" s="345"/>
      <c r="E30" s="399"/>
      <c r="F30" s="98"/>
      <c r="G30" s="83"/>
      <c r="H30" s="111"/>
      <c r="I30" s="112"/>
    </row>
    <row r="31" spans="1:12" x14ac:dyDescent="0.3">
      <c r="A31" s="108"/>
      <c r="B31" s="390"/>
      <c r="C31" s="391"/>
      <c r="D31" s="391"/>
      <c r="E31" s="392"/>
      <c r="F31" s="100"/>
      <c r="G31" s="145"/>
      <c r="H31" s="111"/>
      <c r="I31" s="112"/>
      <c r="L31" s="150"/>
    </row>
    <row r="32" spans="1:12" x14ac:dyDescent="0.3">
      <c r="A32" s="400" t="s">
        <v>73</v>
      </c>
      <c r="B32" s="401"/>
      <c r="C32" s="401"/>
      <c r="D32" s="401"/>
      <c r="E32" s="401"/>
      <c r="F32" s="401"/>
      <c r="G32" s="401"/>
      <c r="H32" s="402"/>
      <c r="I32" s="155">
        <f>SUM(I24:I31)</f>
        <v>469.2</v>
      </c>
    </row>
    <row r="33" spans="1:9" x14ac:dyDescent="0.3">
      <c r="A33" s="379" t="s">
        <v>74</v>
      </c>
      <c r="B33" s="380"/>
      <c r="C33" s="380"/>
      <c r="D33" s="380"/>
      <c r="E33" s="380"/>
      <c r="F33" s="380"/>
      <c r="G33" s="380"/>
      <c r="H33" s="380"/>
      <c r="I33" s="381"/>
    </row>
    <row r="34" spans="1:9" x14ac:dyDescent="0.3">
      <c r="A34" s="103" t="s">
        <v>75</v>
      </c>
      <c r="B34" s="382" t="s">
        <v>76</v>
      </c>
      <c r="C34" s="383"/>
      <c r="D34" s="384"/>
      <c r="E34" s="382" t="s">
        <v>64</v>
      </c>
      <c r="F34" s="384"/>
      <c r="G34" s="147" t="s">
        <v>66</v>
      </c>
      <c r="H34" s="119" t="s">
        <v>67</v>
      </c>
      <c r="I34" s="120" t="s">
        <v>68</v>
      </c>
    </row>
    <row r="35" spans="1:9" x14ac:dyDescent="0.3">
      <c r="A35" s="108">
        <v>1</v>
      </c>
      <c r="B35" s="403" t="s">
        <v>77</v>
      </c>
      <c r="C35" s="404"/>
      <c r="D35" s="405"/>
      <c r="E35" s="388" t="s">
        <v>78</v>
      </c>
      <c r="F35" s="389"/>
      <c r="G35" s="140">
        <v>2</v>
      </c>
      <c r="H35" s="138">
        <v>450</v>
      </c>
      <c r="I35" s="115">
        <f>SUM(G35*H35)</f>
        <v>900</v>
      </c>
    </row>
    <row r="36" spans="1:9" x14ac:dyDescent="0.3">
      <c r="A36" s="108">
        <v>2</v>
      </c>
      <c r="B36" s="373" t="s">
        <v>79</v>
      </c>
      <c r="C36" s="374"/>
      <c r="D36" s="375"/>
      <c r="E36" s="398" t="s">
        <v>78</v>
      </c>
      <c r="F36" s="399"/>
      <c r="G36" s="109"/>
      <c r="H36" s="139">
        <v>350</v>
      </c>
      <c r="I36" s="112">
        <f t="shared" ref="I36:I40" si="1">SUM(G36*H36)</f>
        <v>0</v>
      </c>
    </row>
    <row r="37" spans="1:9" x14ac:dyDescent="0.3">
      <c r="A37" s="108">
        <v>3</v>
      </c>
      <c r="B37" s="373" t="s">
        <v>80</v>
      </c>
      <c r="C37" s="374"/>
      <c r="D37" s="375"/>
      <c r="E37" s="398" t="s">
        <v>78</v>
      </c>
      <c r="F37" s="399"/>
      <c r="G37" s="109"/>
      <c r="H37" s="139">
        <v>300</v>
      </c>
      <c r="I37" s="112">
        <f t="shared" si="1"/>
        <v>0</v>
      </c>
    </row>
    <row r="38" spans="1:9" x14ac:dyDescent="0.3">
      <c r="A38" s="108">
        <v>4</v>
      </c>
      <c r="B38" s="373" t="s">
        <v>81</v>
      </c>
      <c r="C38" s="374"/>
      <c r="D38" s="375"/>
      <c r="E38" s="398" t="s">
        <v>78</v>
      </c>
      <c r="F38" s="399"/>
      <c r="G38" s="109">
        <v>2</v>
      </c>
      <c r="H38" s="139">
        <v>200</v>
      </c>
      <c r="I38" s="112">
        <f t="shared" si="1"/>
        <v>400</v>
      </c>
    </row>
    <row r="39" spans="1:9" x14ac:dyDescent="0.3">
      <c r="A39" s="108">
        <v>5</v>
      </c>
      <c r="B39" s="373" t="s">
        <v>82</v>
      </c>
      <c r="C39" s="374"/>
      <c r="D39" s="375"/>
      <c r="E39" s="398" t="s">
        <v>78</v>
      </c>
      <c r="F39" s="399"/>
      <c r="G39" s="109"/>
      <c r="H39" s="141">
        <v>200</v>
      </c>
      <c r="I39" s="112">
        <f t="shared" si="1"/>
        <v>0</v>
      </c>
    </row>
    <row r="40" spans="1:9" x14ac:dyDescent="0.3">
      <c r="A40" s="108">
        <v>6</v>
      </c>
      <c r="B40" s="373" t="s">
        <v>30</v>
      </c>
      <c r="C40" s="374"/>
      <c r="D40" s="375"/>
      <c r="E40" s="398" t="s">
        <v>78</v>
      </c>
      <c r="F40" s="399"/>
      <c r="G40" s="109"/>
      <c r="H40" s="141">
        <v>140</v>
      </c>
      <c r="I40" s="112">
        <f t="shared" si="1"/>
        <v>0</v>
      </c>
    </row>
    <row r="41" spans="1:9" x14ac:dyDescent="0.3">
      <c r="A41" s="108"/>
      <c r="B41" s="373"/>
      <c r="C41" s="374"/>
      <c r="D41" s="375"/>
      <c r="E41" s="116"/>
      <c r="F41" s="83"/>
      <c r="G41" s="83"/>
      <c r="H41" s="99"/>
      <c r="I41" s="112"/>
    </row>
    <row r="42" spans="1:9" x14ac:dyDescent="0.3">
      <c r="A42" s="97"/>
      <c r="B42" s="373"/>
      <c r="C42" s="374"/>
      <c r="D42" s="375"/>
      <c r="F42" s="83"/>
      <c r="G42" s="83"/>
      <c r="H42" s="99"/>
      <c r="I42" s="112"/>
    </row>
    <row r="43" spans="1:9" x14ac:dyDescent="0.3">
      <c r="A43" s="117"/>
      <c r="B43" s="376"/>
      <c r="C43" s="377"/>
      <c r="D43" s="378"/>
      <c r="E43" s="85"/>
      <c r="F43" s="86"/>
      <c r="G43" s="83"/>
      <c r="H43" s="101"/>
      <c r="I43" s="112"/>
    </row>
    <row r="44" spans="1:9" x14ac:dyDescent="0.3">
      <c r="A44" s="400" t="s">
        <v>83</v>
      </c>
      <c r="B44" s="401"/>
      <c r="C44" s="401"/>
      <c r="D44" s="401"/>
      <c r="E44" s="401"/>
      <c r="F44" s="401"/>
      <c r="G44" s="401"/>
      <c r="H44" s="402"/>
      <c r="I44" s="123">
        <f>SUM(I35:I43)</f>
        <v>1300</v>
      </c>
    </row>
    <row r="45" spans="1:9" x14ac:dyDescent="0.3">
      <c r="A45" s="379" t="s">
        <v>84</v>
      </c>
      <c r="B45" s="380"/>
      <c r="C45" s="380"/>
      <c r="D45" s="380"/>
      <c r="E45" s="380"/>
      <c r="F45" s="380"/>
      <c r="G45" s="380"/>
      <c r="H45" s="380"/>
      <c r="I45" s="381"/>
    </row>
    <row r="46" spans="1:9" x14ac:dyDescent="0.3">
      <c r="A46" s="103" t="s">
        <v>85</v>
      </c>
      <c r="B46" s="382" t="s">
        <v>86</v>
      </c>
      <c r="C46" s="383"/>
      <c r="D46" s="384"/>
      <c r="E46" s="382" t="s">
        <v>87</v>
      </c>
      <c r="F46" s="384"/>
      <c r="G46" s="119" t="s">
        <v>88</v>
      </c>
      <c r="H46" s="119" t="s">
        <v>67</v>
      </c>
      <c r="I46" s="120" t="s">
        <v>68</v>
      </c>
    </row>
    <row r="47" spans="1:9" x14ac:dyDescent="0.3">
      <c r="A47" s="108">
        <v>1</v>
      </c>
      <c r="B47" s="385" t="s">
        <v>132</v>
      </c>
      <c r="C47" s="386"/>
      <c r="D47" s="387"/>
      <c r="E47" s="388"/>
      <c r="F47" s="389"/>
      <c r="G47" s="109"/>
      <c r="H47" s="121"/>
      <c r="I47" s="112"/>
    </row>
    <row r="48" spans="1:9" x14ac:dyDescent="0.3">
      <c r="A48" s="108"/>
      <c r="B48" s="395" t="s">
        <v>105</v>
      </c>
      <c r="C48" s="396"/>
      <c r="D48" s="397"/>
      <c r="E48" s="398">
        <v>1</v>
      </c>
      <c r="F48" s="399"/>
      <c r="G48" s="109">
        <v>28.6</v>
      </c>
      <c r="H48" s="121">
        <v>5</v>
      </c>
      <c r="I48" s="112">
        <f>H48*G48</f>
        <v>143</v>
      </c>
    </row>
    <row r="49" spans="1:12" x14ac:dyDescent="0.3">
      <c r="A49" s="122"/>
      <c r="B49" s="390"/>
      <c r="C49" s="391"/>
      <c r="D49" s="392"/>
      <c r="E49" s="393"/>
      <c r="F49" s="394"/>
      <c r="G49" s="109"/>
      <c r="H49" s="121"/>
      <c r="I49" s="112"/>
    </row>
    <row r="50" spans="1:12" x14ac:dyDescent="0.3">
      <c r="A50" s="401" t="s">
        <v>89</v>
      </c>
      <c r="B50" s="401"/>
      <c r="C50" s="401"/>
      <c r="D50" s="401"/>
      <c r="E50" s="401"/>
      <c r="F50" s="401"/>
      <c r="G50" s="401"/>
      <c r="H50" s="402"/>
      <c r="I50" s="123">
        <f>SUM(I47:I49)</f>
        <v>143</v>
      </c>
    </row>
    <row r="51" spans="1:12" x14ac:dyDescent="0.3">
      <c r="A51" s="124"/>
      <c r="B51" s="125"/>
      <c r="C51" s="125"/>
      <c r="D51" s="125"/>
      <c r="E51" s="125"/>
      <c r="F51" s="126"/>
      <c r="G51" s="127"/>
      <c r="H51" s="127"/>
      <c r="I51" s="128"/>
      <c r="L51" s="80"/>
    </row>
    <row r="52" spans="1:12" x14ac:dyDescent="0.3">
      <c r="A52" s="368"/>
      <c r="B52" s="369"/>
      <c r="C52" s="369"/>
      <c r="D52" s="369"/>
      <c r="E52" s="369"/>
      <c r="F52" s="129"/>
      <c r="G52" s="372" t="s">
        <v>90</v>
      </c>
      <c r="H52" s="369"/>
      <c r="I52" s="130">
        <f>I50+I44+I32+I21</f>
        <v>1912.2</v>
      </c>
    </row>
    <row r="53" spans="1:12" x14ac:dyDescent="0.3">
      <c r="A53" s="368"/>
      <c r="B53" s="369"/>
      <c r="C53" s="369"/>
      <c r="D53" s="369"/>
      <c r="E53" s="369"/>
      <c r="F53" s="83"/>
      <c r="G53" s="131"/>
      <c r="H53" s="132"/>
      <c r="I53" s="133"/>
    </row>
    <row r="54" spans="1:12" ht="15" thickBot="1" x14ac:dyDescent="0.35">
      <c r="A54" s="368"/>
      <c r="B54" s="369"/>
      <c r="C54" s="369"/>
      <c r="D54" s="369"/>
      <c r="E54" s="369"/>
      <c r="F54" s="83"/>
      <c r="G54" s="422" t="s">
        <v>133</v>
      </c>
      <c r="H54" s="423"/>
      <c r="I54" s="142">
        <f>I52+I53</f>
        <v>1912.2</v>
      </c>
    </row>
    <row r="55" spans="1:12" ht="15.6" thickTop="1" thickBot="1" x14ac:dyDescent="0.35">
      <c r="A55" s="134"/>
      <c r="B55" s="135"/>
      <c r="C55" s="370"/>
      <c r="D55" s="371"/>
      <c r="E55" s="371"/>
      <c r="F55" s="371"/>
      <c r="G55" s="136"/>
      <c r="H55" s="136"/>
      <c r="I55" s="137"/>
    </row>
    <row r="57" spans="1:12" x14ac:dyDescent="0.3">
      <c r="A57" s="80"/>
      <c r="B57" s="80"/>
    </row>
  </sheetData>
  <mergeCells count="68"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  <mergeCell ref="B47:D47"/>
    <mergeCell ref="E47:F47"/>
    <mergeCell ref="B48:D48"/>
    <mergeCell ref="E48:F48"/>
    <mergeCell ref="B49:D49"/>
    <mergeCell ref="E49:F49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35:D35"/>
    <mergeCell ref="E35:F35"/>
    <mergeCell ref="B36:D36"/>
    <mergeCell ref="E36:F36"/>
    <mergeCell ref="B37:D37"/>
    <mergeCell ref="E37:F37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17:D17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M57"/>
  <sheetViews>
    <sheetView view="pageBreakPreview" topLeftCell="A7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5</v>
      </c>
      <c r="I9" s="420"/>
    </row>
    <row r="10" spans="1:13" x14ac:dyDescent="0.3">
      <c r="A10" s="82" t="s">
        <v>50</v>
      </c>
      <c r="B10" s="80"/>
      <c r="E10" s="83"/>
      <c r="F10" s="406" t="s">
        <v>51</v>
      </c>
      <c r="G10" s="407"/>
      <c r="H10" s="421">
        <v>43740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s">
        <v>92</v>
      </c>
      <c r="I11" s="409"/>
    </row>
    <row r="12" spans="1:13" x14ac:dyDescent="0.3">
      <c r="A12" s="82" t="s">
        <v>54</v>
      </c>
      <c r="B12" s="80"/>
      <c r="E12" s="83"/>
      <c r="F12" s="406" t="s">
        <v>55</v>
      </c>
      <c r="G12" s="407"/>
      <c r="H12" s="408">
        <v>41140</v>
      </c>
      <c r="I12" s="409"/>
    </row>
    <row r="13" spans="1:13" x14ac:dyDescent="0.3">
      <c r="A13" s="82" t="s">
        <v>56</v>
      </c>
      <c r="B13" s="80"/>
      <c r="E13" s="83"/>
      <c r="F13" s="406" t="s">
        <v>57</v>
      </c>
      <c r="G13" s="407"/>
      <c r="H13" s="408" t="s">
        <v>91</v>
      </c>
      <c r="I13" s="409"/>
      <c r="M13" t="s">
        <v>58</v>
      </c>
    </row>
    <row r="14" spans="1:13" x14ac:dyDescent="0.3">
      <c r="A14" s="84"/>
      <c r="B14" s="85"/>
      <c r="C14" s="85"/>
      <c r="D14" s="85"/>
      <c r="E14" s="86"/>
      <c r="F14" s="406" t="s">
        <v>59</v>
      </c>
      <c r="G14" s="407"/>
      <c r="H14" s="408" t="s">
        <v>60</v>
      </c>
      <c r="I14" s="409"/>
    </row>
    <row r="15" spans="1:13" x14ac:dyDescent="0.3">
      <c r="A15" s="412" t="s">
        <v>106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2" x14ac:dyDescent="0.3">
      <c r="A17" s="87" t="s">
        <v>62</v>
      </c>
      <c r="B17" s="430" t="s">
        <v>63</v>
      </c>
      <c r="C17" s="431"/>
      <c r="D17" s="432"/>
      <c r="E17" s="90" t="s">
        <v>64</v>
      </c>
      <c r="F17" s="90" t="s">
        <v>65</v>
      </c>
      <c r="G17" s="153" t="s">
        <v>66</v>
      </c>
      <c r="H17" s="153" t="s">
        <v>67</v>
      </c>
      <c r="I17" s="154" t="s">
        <v>68</v>
      </c>
    </row>
    <row r="18" spans="1:12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2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2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2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2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2" x14ac:dyDescent="0.3">
      <c r="A23" s="103" t="s">
        <v>71</v>
      </c>
      <c r="B23" s="382" t="s">
        <v>63</v>
      </c>
      <c r="C23" s="383"/>
      <c r="D23" s="383"/>
      <c r="E23" s="384"/>
      <c r="F23" s="382" t="s">
        <v>66</v>
      </c>
      <c r="G23" s="384"/>
      <c r="H23" s="119" t="s">
        <v>67</v>
      </c>
      <c r="I23" s="120" t="s">
        <v>68</v>
      </c>
    </row>
    <row r="24" spans="1:12" x14ac:dyDescent="0.3">
      <c r="A24" s="108"/>
      <c r="B24" s="385"/>
      <c r="C24" s="386"/>
      <c r="D24" s="386"/>
      <c r="E24" s="387"/>
      <c r="F24" s="388"/>
      <c r="G24" s="389"/>
      <c r="H24" s="111"/>
      <c r="I24" s="112"/>
    </row>
    <row r="25" spans="1:12" x14ac:dyDescent="0.3">
      <c r="A25" s="108"/>
      <c r="B25" s="395"/>
      <c r="C25" s="396"/>
      <c r="D25" s="396"/>
      <c r="E25" s="397"/>
      <c r="F25" s="398"/>
      <c r="G25" s="399"/>
      <c r="H25" s="111"/>
      <c r="I25" s="112"/>
    </row>
    <row r="26" spans="1:12" x14ac:dyDescent="0.3">
      <c r="A26" s="108"/>
      <c r="B26" s="395"/>
      <c r="C26" s="396"/>
      <c r="D26" s="396"/>
      <c r="E26" s="397"/>
      <c r="F26" s="398"/>
      <c r="G26" s="399"/>
      <c r="H26" s="111"/>
      <c r="I26" s="112"/>
    </row>
    <row r="27" spans="1:12" x14ac:dyDescent="0.3">
      <c r="A27" s="108"/>
      <c r="B27" s="395"/>
      <c r="C27" s="396"/>
      <c r="D27" s="396"/>
      <c r="E27" s="397"/>
      <c r="F27" s="398"/>
      <c r="G27" s="399"/>
      <c r="H27" s="111"/>
      <c r="I27" s="112"/>
    </row>
    <row r="28" spans="1:12" x14ac:dyDescent="0.3">
      <c r="A28" s="108"/>
      <c r="B28" s="395"/>
      <c r="C28" s="396"/>
      <c r="D28" s="396"/>
      <c r="E28" s="397"/>
      <c r="F28" s="398"/>
      <c r="G28" s="399"/>
      <c r="H28" s="111"/>
      <c r="I28" s="112"/>
    </row>
    <row r="29" spans="1:12" x14ac:dyDescent="0.3">
      <c r="A29" s="108"/>
      <c r="B29" s="398"/>
      <c r="C29" s="345"/>
      <c r="D29" s="345"/>
      <c r="E29" s="399"/>
      <c r="F29" s="373"/>
      <c r="G29" s="375"/>
      <c r="H29" s="111"/>
      <c r="I29" s="112"/>
    </row>
    <row r="30" spans="1:12" x14ac:dyDescent="0.3">
      <c r="A30" s="108"/>
      <c r="B30" s="398"/>
      <c r="C30" s="345"/>
      <c r="D30" s="345"/>
      <c r="E30" s="399"/>
      <c r="F30" s="373"/>
      <c r="G30" s="375"/>
      <c r="H30" s="111"/>
      <c r="I30" s="112"/>
    </row>
    <row r="31" spans="1:12" x14ac:dyDescent="0.3">
      <c r="A31" s="108"/>
      <c r="B31" s="390"/>
      <c r="C31" s="391"/>
      <c r="D31" s="391"/>
      <c r="E31" s="392"/>
      <c r="F31" s="116"/>
      <c r="G31" s="146"/>
      <c r="H31" s="111"/>
      <c r="I31" s="112"/>
      <c r="L31" s="113"/>
    </row>
    <row r="32" spans="1:12" x14ac:dyDescent="0.3">
      <c r="A32" s="400" t="s">
        <v>73</v>
      </c>
      <c r="B32" s="401"/>
      <c r="C32" s="401"/>
      <c r="D32" s="401"/>
      <c r="E32" s="401"/>
      <c r="F32" s="401"/>
      <c r="G32" s="401"/>
      <c r="H32" s="402"/>
      <c r="I32" s="114">
        <f>SUM(I24:I31)</f>
        <v>0</v>
      </c>
    </row>
    <row r="33" spans="1:9" x14ac:dyDescent="0.3">
      <c r="A33" s="379" t="s">
        <v>74</v>
      </c>
      <c r="B33" s="380"/>
      <c r="C33" s="380"/>
      <c r="D33" s="380"/>
      <c r="E33" s="380"/>
      <c r="F33" s="380"/>
      <c r="G33" s="380"/>
      <c r="H33" s="380"/>
      <c r="I33" s="381"/>
    </row>
    <row r="34" spans="1:9" x14ac:dyDescent="0.3">
      <c r="A34" s="103" t="s">
        <v>75</v>
      </c>
      <c r="B34" s="382" t="s">
        <v>76</v>
      </c>
      <c r="C34" s="383"/>
      <c r="D34" s="384"/>
      <c r="E34" s="382" t="s">
        <v>64</v>
      </c>
      <c r="F34" s="384"/>
      <c r="G34" s="147" t="s">
        <v>66</v>
      </c>
      <c r="H34" s="119" t="s">
        <v>67</v>
      </c>
      <c r="I34" s="120" t="s">
        <v>68</v>
      </c>
    </row>
    <row r="35" spans="1:9" x14ac:dyDescent="0.3">
      <c r="A35" s="108">
        <v>1</v>
      </c>
      <c r="B35" s="403" t="s">
        <v>77</v>
      </c>
      <c r="C35" s="404"/>
      <c r="D35" s="405"/>
      <c r="E35" s="388" t="s">
        <v>78</v>
      </c>
      <c r="F35" s="389"/>
      <c r="G35" s="140">
        <v>1</v>
      </c>
      <c r="H35" s="138">
        <v>450</v>
      </c>
      <c r="I35" s="115">
        <f>SUM(G35*H35)</f>
        <v>450</v>
      </c>
    </row>
    <row r="36" spans="1:9" x14ac:dyDescent="0.3">
      <c r="A36" s="108">
        <v>2</v>
      </c>
      <c r="B36" s="373" t="s">
        <v>79</v>
      </c>
      <c r="C36" s="374"/>
      <c r="D36" s="375"/>
      <c r="E36" s="398" t="s">
        <v>78</v>
      </c>
      <c r="F36" s="399"/>
      <c r="G36" s="109"/>
      <c r="H36" s="139">
        <v>350</v>
      </c>
      <c r="I36" s="112">
        <f t="shared" ref="I36:I40" si="1">SUM(G36*H36)</f>
        <v>0</v>
      </c>
    </row>
    <row r="37" spans="1:9" x14ac:dyDescent="0.3">
      <c r="A37" s="108">
        <v>3</v>
      </c>
      <c r="B37" s="373" t="s">
        <v>80</v>
      </c>
      <c r="C37" s="374"/>
      <c r="D37" s="375"/>
      <c r="E37" s="398" t="s">
        <v>78</v>
      </c>
      <c r="F37" s="399"/>
      <c r="G37" s="109"/>
      <c r="H37" s="139">
        <v>300</v>
      </c>
      <c r="I37" s="112">
        <f t="shared" si="1"/>
        <v>0</v>
      </c>
    </row>
    <row r="38" spans="1:9" x14ac:dyDescent="0.3">
      <c r="A38" s="108">
        <v>4</v>
      </c>
      <c r="B38" s="373" t="s">
        <v>81</v>
      </c>
      <c r="C38" s="374"/>
      <c r="D38" s="375"/>
      <c r="E38" s="398" t="s">
        <v>78</v>
      </c>
      <c r="F38" s="399"/>
      <c r="G38" s="109">
        <v>1</v>
      </c>
      <c r="H38" s="139">
        <v>200</v>
      </c>
      <c r="I38" s="112">
        <f t="shared" si="1"/>
        <v>200</v>
      </c>
    </row>
    <row r="39" spans="1:9" x14ac:dyDescent="0.3">
      <c r="A39" s="108">
        <v>5</v>
      </c>
      <c r="B39" s="373" t="s">
        <v>82</v>
      </c>
      <c r="C39" s="374"/>
      <c r="D39" s="375"/>
      <c r="E39" s="398" t="s">
        <v>78</v>
      </c>
      <c r="F39" s="399"/>
      <c r="G39" s="109"/>
      <c r="H39" s="141">
        <v>200</v>
      </c>
      <c r="I39" s="112">
        <f t="shared" si="1"/>
        <v>0</v>
      </c>
    </row>
    <row r="40" spans="1:9" x14ac:dyDescent="0.3">
      <c r="A40" s="108">
        <v>6</v>
      </c>
      <c r="B40" s="373" t="s">
        <v>30</v>
      </c>
      <c r="C40" s="374"/>
      <c r="D40" s="375"/>
      <c r="E40" s="398" t="s">
        <v>78</v>
      </c>
      <c r="F40" s="399"/>
      <c r="G40" s="109"/>
      <c r="H40" s="141">
        <v>140</v>
      </c>
      <c r="I40" s="112">
        <f t="shared" si="1"/>
        <v>0</v>
      </c>
    </row>
    <row r="41" spans="1:9" x14ac:dyDescent="0.3">
      <c r="A41" s="108"/>
      <c r="B41" s="373"/>
      <c r="C41" s="374"/>
      <c r="D41" s="375"/>
      <c r="E41" s="116"/>
      <c r="F41" s="83"/>
      <c r="G41" s="83"/>
      <c r="H41" s="99"/>
      <c r="I41" s="112"/>
    </row>
    <row r="42" spans="1:9" x14ac:dyDescent="0.3">
      <c r="A42" s="97"/>
      <c r="B42" s="373"/>
      <c r="C42" s="374"/>
      <c r="D42" s="375"/>
      <c r="F42" s="83"/>
      <c r="G42" s="83"/>
      <c r="H42" s="99"/>
      <c r="I42" s="112"/>
    </row>
    <row r="43" spans="1:9" x14ac:dyDescent="0.3">
      <c r="A43" s="117"/>
      <c r="B43" s="376"/>
      <c r="C43" s="377"/>
      <c r="D43" s="378"/>
      <c r="E43" s="85"/>
      <c r="F43" s="86"/>
      <c r="G43" s="83"/>
      <c r="H43" s="101"/>
      <c r="I43" s="112"/>
    </row>
    <row r="44" spans="1:9" x14ac:dyDescent="0.3">
      <c r="A44" s="400" t="s">
        <v>83</v>
      </c>
      <c r="B44" s="401"/>
      <c r="C44" s="401"/>
      <c r="D44" s="401"/>
      <c r="E44" s="401"/>
      <c r="F44" s="401"/>
      <c r="G44" s="401"/>
      <c r="H44" s="402"/>
      <c r="I44" s="118">
        <f>SUM(I35:I43)</f>
        <v>650</v>
      </c>
    </row>
    <row r="45" spans="1:9" x14ac:dyDescent="0.3">
      <c r="A45" s="379" t="s">
        <v>84</v>
      </c>
      <c r="B45" s="380"/>
      <c r="C45" s="380"/>
      <c r="D45" s="380"/>
      <c r="E45" s="380"/>
      <c r="F45" s="380"/>
      <c r="G45" s="380"/>
      <c r="H45" s="380"/>
      <c r="I45" s="381"/>
    </row>
    <row r="46" spans="1:9" x14ac:dyDescent="0.3">
      <c r="A46" s="103" t="s">
        <v>85</v>
      </c>
      <c r="B46" s="382" t="s">
        <v>86</v>
      </c>
      <c r="C46" s="383"/>
      <c r="D46" s="384"/>
      <c r="E46" s="382" t="s">
        <v>87</v>
      </c>
      <c r="F46" s="384"/>
      <c r="G46" s="119" t="s">
        <v>88</v>
      </c>
      <c r="H46" s="119" t="s">
        <v>67</v>
      </c>
      <c r="I46" s="120" t="s">
        <v>68</v>
      </c>
    </row>
    <row r="47" spans="1:9" x14ac:dyDescent="0.3">
      <c r="A47" s="108">
        <v>1</v>
      </c>
      <c r="B47" s="385" t="s">
        <v>107</v>
      </c>
      <c r="C47" s="386"/>
      <c r="D47" s="387"/>
      <c r="E47" s="388"/>
      <c r="F47" s="389"/>
      <c r="G47" s="109"/>
      <c r="H47" s="121"/>
      <c r="I47" s="112"/>
    </row>
    <row r="48" spans="1:9" x14ac:dyDescent="0.3">
      <c r="A48" s="108"/>
      <c r="B48" s="395" t="s">
        <v>108</v>
      </c>
      <c r="C48" s="396"/>
      <c r="D48" s="397"/>
      <c r="E48" s="398">
        <v>1</v>
      </c>
      <c r="F48" s="399"/>
      <c r="G48" s="109">
        <v>77.2</v>
      </c>
      <c r="H48" s="121">
        <v>5</v>
      </c>
      <c r="I48" s="112">
        <f>H48*G48</f>
        <v>386</v>
      </c>
    </row>
    <row r="49" spans="1:12" x14ac:dyDescent="0.3">
      <c r="A49" s="122"/>
      <c r="B49" s="390"/>
      <c r="C49" s="391"/>
      <c r="D49" s="392"/>
      <c r="E49" s="393"/>
      <c r="F49" s="394"/>
      <c r="G49" s="109"/>
      <c r="H49" s="121"/>
      <c r="I49" s="112"/>
    </row>
    <row r="50" spans="1:12" x14ac:dyDescent="0.3">
      <c r="A50" s="401" t="s">
        <v>89</v>
      </c>
      <c r="B50" s="401"/>
      <c r="C50" s="401"/>
      <c r="D50" s="401"/>
      <c r="E50" s="401"/>
      <c r="F50" s="401"/>
      <c r="G50" s="401"/>
      <c r="H50" s="402"/>
      <c r="I50" s="123">
        <f>SUM(I47:I49)</f>
        <v>386</v>
      </c>
    </row>
    <row r="51" spans="1:12" x14ac:dyDescent="0.3">
      <c r="A51" s="124"/>
      <c r="B51" s="125"/>
      <c r="C51" s="125"/>
      <c r="D51" s="125"/>
      <c r="E51" s="125"/>
      <c r="F51" s="126"/>
      <c r="G51" s="127"/>
      <c r="H51" s="127"/>
      <c r="I51" s="128"/>
      <c r="L51" s="80"/>
    </row>
    <row r="52" spans="1:12" x14ac:dyDescent="0.3">
      <c r="A52" s="368"/>
      <c r="B52" s="369"/>
      <c r="C52" s="369"/>
      <c r="D52" s="369"/>
      <c r="E52" s="369"/>
      <c r="F52" s="129"/>
      <c r="G52" s="372" t="s">
        <v>90</v>
      </c>
      <c r="H52" s="369"/>
      <c r="I52" s="130">
        <f>I50+I44+I32+I21</f>
        <v>1036</v>
      </c>
    </row>
    <row r="53" spans="1:12" x14ac:dyDescent="0.3">
      <c r="A53" s="368"/>
      <c r="B53" s="369"/>
      <c r="C53" s="369"/>
      <c r="D53" s="369"/>
      <c r="E53" s="369"/>
      <c r="F53" s="83"/>
      <c r="G53" s="131"/>
      <c r="H53" s="132"/>
      <c r="I53" s="133"/>
    </row>
    <row r="54" spans="1:12" ht="15" thickBot="1" x14ac:dyDescent="0.35">
      <c r="A54" s="368"/>
      <c r="B54" s="369"/>
      <c r="C54" s="369"/>
      <c r="D54" s="369"/>
      <c r="E54" s="369"/>
      <c r="F54" s="83"/>
      <c r="G54" s="422" t="s">
        <v>133</v>
      </c>
      <c r="H54" s="423"/>
      <c r="I54" s="142">
        <f>I52+I53</f>
        <v>1036</v>
      </c>
    </row>
    <row r="55" spans="1:12" ht="15.6" thickTop="1" thickBot="1" x14ac:dyDescent="0.35">
      <c r="A55" s="134"/>
      <c r="B55" s="135"/>
      <c r="C55" s="370"/>
      <c r="D55" s="371"/>
      <c r="E55" s="371"/>
      <c r="F55" s="371"/>
      <c r="G55" s="136"/>
      <c r="H55" s="136"/>
      <c r="I55" s="137"/>
    </row>
    <row r="57" spans="1:12" x14ac:dyDescent="0.3">
      <c r="A57" s="80"/>
      <c r="B57" s="80"/>
    </row>
  </sheetData>
  <mergeCells count="77">
    <mergeCell ref="B23:E23"/>
    <mergeCell ref="F26:G26"/>
    <mergeCell ref="F27:G27"/>
    <mergeCell ref="F28:G28"/>
    <mergeCell ref="F29:G29"/>
    <mergeCell ref="F30:G30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  <mergeCell ref="B47:D47"/>
    <mergeCell ref="E47:F47"/>
    <mergeCell ref="B48:D48"/>
    <mergeCell ref="E48:F48"/>
    <mergeCell ref="B49:D49"/>
    <mergeCell ref="E49:F49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35:D35"/>
    <mergeCell ref="E35:F35"/>
    <mergeCell ref="B36:D36"/>
    <mergeCell ref="E36:F36"/>
    <mergeCell ref="B37:D37"/>
    <mergeCell ref="E37:F37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F23:G23"/>
    <mergeCell ref="F24:G24"/>
    <mergeCell ref="F25:G25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17:D17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M57"/>
  <sheetViews>
    <sheetView view="pageBreakPreview" topLeftCell="A13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6</v>
      </c>
      <c r="I9" s="420"/>
    </row>
    <row r="10" spans="1:13" x14ac:dyDescent="0.3">
      <c r="A10" s="82" t="s">
        <v>50</v>
      </c>
      <c r="B10" s="80"/>
      <c r="E10" s="83"/>
      <c r="F10" s="406" t="s">
        <v>51</v>
      </c>
      <c r="G10" s="407"/>
      <c r="H10" s="421" t="s">
        <v>109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s">
        <v>110</v>
      </c>
      <c r="I11" s="409"/>
    </row>
    <row r="12" spans="1:13" x14ac:dyDescent="0.3">
      <c r="A12" s="82" t="s">
        <v>54</v>
      </c>
      <c r="B12" s="80"/>
      <c r="E12" s="83"/>
      <c r="F12" s="406" t="s">
        <v>55</v>
      </c>
      <c r="G12" s="407"/>
      <c r="H12" s="408">
        <v>41408</v>
      </c>
      <c r="I12" s="409"/>
    </row>
    <row r="13" spans="1:13" x14ac:dyDescent="0.3">
      <c r="A13" s="82" t="s">
        <v>56</v>
      </c>
      <c r="B13" s="80"/>
      <c r="E13" s="83"/>
      <c r="F13" s="406" t="s">
        <v>57</v>
      </c>
      <c r="G13" s="407"/>
      <c r="H13" s="408" t="s">
        <v>91</v>
      </c>
      <c r="I13" s="409"/>
      <c r="M13" t="s">
        <v>58</v>
      </c>
    </row>
    <row r="14" spans="1:13" x14ac:dyDescent="0.3">
      <c r="A14" s="84"/>
      <c r="B14" s="85"/>
      <c r="C14" s="85"/>
      <c r="D14" s="85"/>
      <c r="E14" s="86"/>
      <c r="F14" s="406" t="s">
        <v>59</v>
      </c>
      <c r="G14" s="407"/>
      <c r="H14" s="408" t="s">
        <v>60</v>
      </c>
      <c r="I14" s="409"/>
    </row>
    <row r="15" spans="1:13" x14ac:dyDescent="0.3">
      <c r="A15" s="412" t="s">
        <v>111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2" x14ac:dyDescent="0.3">
      <c r="A17" s="87" t="s">
        <v>62</v>
      </c>
      <c r="B17" s="88" t="s">
        <v>63</v>
      </c>
      <c r="C17" s="88"/>
      <c r="D17" s="89"/>
      <c r="E17" s="90" t="s">
        <v>64</v>
      </c>
      <c r="F17" s="90" t="s">
        <v>65</v>
      </c>
      <c r="G17" s="90" t="s">
        <v>66</v>
      </c>
      <c r="H17" s="90" t="s">
        <v>67</v>
      </c>
      <c r="I17" s="91" t="s">
        <v>68</v>
      </c>
    </row>
    <row r="18" spans="1:12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2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2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2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2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2" x14ac:dyDescent="0.3">
      <c r="A23" s="103" t="s">
        <v>71</v>
      </c>
      <c r="B23" s="104" t="s">
        <v>63</v>
      </c>
      <c r="C23" s="104"/>
      <c r="D23" s="104"/>
      <c r="E23" s="105"/>
      <c r="F23" s="382" t="s">
        <v>66</v>
      </c>
      <c r="G23" s="384"/>
      <c r="H23" s="106" t="s">
        <v>67</v>
      </c>
      <c r="I23" s="107" t="s">
        <v>68</v>
      </c>
    </row>
    <row r="24" spans="1:12" x14ac:dyDescent="0.3">
      <c r="A24" s="108"/>
      <c r="B24" s="385"/>
      <c r="C24" s="386"/>
      <c r="D24" s="386"/>
      <c r="E24" s="387"/>
      <c r="F24" s="388"/>
      <c r="G24" s="389"/>
      <c r="H24" s="111"/>
      <c r="I24" s="112"/>
    </row>
    <row r="25" spans="1:12" x14ac:dyDescent="0.3">
      <c r="A25" s="108"/>
      <c r="B25" s="395"/>
      <c r="C25" s="396"/>
      <c r="D25" s="396"/>
      <c r="E25" s="397"/>
      <c r="F25" s="398"/>
      <c r="G25" s="399"/>
      <c r="H25" s="111"/>
      <c r="I25" s="112"/>
    </row>
    <row r="26" spans="1:12" x14ac:dyDescent="0.3">
      <c r="A26" s="108"/>
      <c r="B26" s="395"/>
      <c r="C26" s="396"/>
      <c r="D26" s="396"/>
      <c r="E26" s="397"/>
      <c r="F26" s="398"/>
      <c r="G26" s="399"/>
      <c r="H26" s="111"/>
      <c r="I26" s="112"/>
    </row>
    <row r="27" spans="1:12" x14ac:dyDescent="0.3">
      <c r="A27" s="108"/>
      <c r="B27" s="395"/>
      <c r="C27" s="396"/>
      <c r="D27" s="396"/>
      <c r="E27" s="397"/>
      <c r="F27" s="398"/>
      <c r="G27" s="399"/>
      <c r="H27" s="111"/>
      <c r="I27" s="112"/>
    </row>
    <row r="28" spans="1:12" x14ac:dyDescent="0.3">
      <c r="A28" s="108"/>
      <c r="B28" s="395"/>
      <c r="C28" s="396"/>
      <c r="D28" s="396"/>
      <c r="E28" s="397"/>
      <c r="F28" s="398"/>
      <c r="G28" s="399"/>
      <c r="H28" s="111"/>
      <c r="I28" s="112"/>
    </row>
    <row r="29" spans="1:12" x14ac:dyDescent="0.3">
      <c r="A29" s="108"/>
      <c r="B29" s="398"/>
      <c r="C29" s="345"/>
      <c r="D29" s="345"/>
      <c r="E29" s="399"/>
      <c r="F29" s="373"/>
      <c r="G29" s="375"/>
      <c r="H29" s="111"/>
      <c r="I29" s="112"/>
    </row>
    <row r="30" spans="1:12" x14ac:dyDescent="0.3">
      <c r="A30" s="108"/>
      <c r="B30" s="398"/>
      <c r="C30" s="345"/>
      <c r="D30" s="345"/>
      <c r="E30" s="399"/>
      <c r="F30" s="373"/>
      <c r="G30" s="375"/>
      <c r="H30" s="111"/>
      <c r="I30" s="112"/>
    </row>
    <row r="31" spans="1:12" x14ac:dyDescent="0.3">
      <c r="A31" s="108"/>
      <c r="B31" s="390"/>
      <c r="C31" s="391"/>
      <c r="D31" s="391"/>
      <c r="E31" s="392"/>
      <c r="F31" s="376"/>
      <c r="G31" s="378"/>
      <c r="H31" s="111"/>
      <c r="I31" s="112"/>
      <c r="L31" s="113"/>
    </row>
    <row r="32" spans="1:12" x14ac:dyDescent="0.3">
      <c r="A32" s="400" t="s">
        <v>73</v>
      </c>
      <c r="B32" s="401"/>
      <c r="C32" s="401"/>
      <c r="D32" s="401"/>
      <c r="E32" s="401"/>
      <c r="F32" s="401"/>
      <c r="G32" s="401"/>
      <c r="H32" s="402"/>
      <c r="I32" s="114">
        <f>SUM(I24:I31)</f>
        <v>0</v>
      </c>
    </row>
    <row r="33" spans="1:9" x14ac:dyDescent="0.3">
      <c r="A33" s="379" t="s">
        <v>74</v>
      </c>
      <c r="B33" s="380"/>
      <c r="C33" s="380"/>
      <c r="D33" s="380"/>
      <c r="E33" s="380"/>
      <c r="F33" s="380"/>
      <c r="G33" s="380"/>
      <c r="H33" s="380"/>
      <c r="I33" s="381"/>
    </row>
    <row r="34" spans="1:9" x14ac:dyDescent="0.3">
      <c r="A34" s="103" t="s">
        <v>75</v>
      </c>
      <c r="B34" s="424" t="s">
        <v>76</v>
      </c>
      <c r="C34" s="425"/>
      <c r="D34" s="426"/>
      <c r="E34" s="382" t="s">
        <v>64</v>
      </c>
      <c r="F34" s="384"/>
      <c r="G34" s="105" t="s">
        <v>66</v>
      </c>
      <c r="H34" s="106" t="s">
        <v>67</v>
      </c>
      <c r="I34" s="107" t="s">
        <v>68</v>
      </c>
    </row>
    <row r="35" spans="1:9" x14ac:dyDescent="0.3">
      <c r="A35" s="108">
        <v>1</v>
      </c>
      <c r="B35" s="403" t="s">
        <v>77</v>
      </c>
      <c r="C35" s="404"/>
      <c r="D35" s="405"/>
      <c r="E35" s="388" t="s">
        <v>78</v>
      </c>
      <c r="F35" s="389"/>
      <c r="G35" s="140">
        <v>1</v>
      </c>
      <c r="H35" s="138">
        <v>450</v>
      </c>
      <c r="I35" s="115">
        <f>SUM(G35*H35)</f>
        <v>450</v>
      </c>
    </row>
    <row r="36" spans="1:9" x14ac:dyDescent="0.3">
      <c r="A36" s="108">
        <v>2</v>
      </c>
      <c r="B36" s="373" t="s">
        <v>79</v>
      </c>
      <c r="C36" s="374"/>
      <c r="D36" s="375"/>
      <c r="E36" s="398" t="s">
        <v>78</v>
      </c>
      <c r="F36" s="399"/>
      <c r="G36" s="109"/>
      <c r="H36" s="139">
        <v>350</v>
      </c>
      <c r="I36" s="112">
        <f t="shared" ref="I36:I40" si="1">SUM(G36*H36)</f>
        <v>0</v>
      </c>
    </row>
    <row r="37" spans="1:9" x14ac:dyDescent="0.3">
      <c r="A37" s="108">
        <v>3</v>
      </c>
      <c r="B37" s="373" t="s">
        <v>80</v>
      </c>
      <c r="C37" s="374"/>
      <c r="D37" s="375"/>
      <c r="E37" s="398" t="s">
        <v>78</v>
      </c>
      <c r="F37" s="399"/>
      <c r="G37" s="109"/>
      <c r="H37" s="139">
        <v>300</v>
      </c>
      <c r="I37" s="112">
        <f t="shared" si="1"/>
        <v>0</v>
      </c>
    </row>
    <row r="38" spans="1:9" x14ac:dyDescent="0.3">
      <c r="A38" s="108">
        <v>4</v>
      </c>
      <c r="B38" s="373" t="s">
        <v>81</v>
      </c>
      <c r="C38" s="374"/>
      <c r="D38" s="375"/>
      <c r="E38" s="398" t="s">
        <v>78</v>
      </c>
      <c r="F38" s="399"/>
      <c r="G38" s="109">
        <v>1</v>
      </c>
      <c r="H38" s="139">
        <v>200</v>
      </c>
      <c r="I38" s="112">
        <f t="shared" si="1"/>
        <v>200</v>
      </c>
    </row>
    <row r="39" spans="1:9" x14ac:dyDescent="0.3">
      <c r="A39" s="108">
        <v>5</v>
      </c>
      <c r="B39" s="373" t="s">
        <v>82</v>
      </c>
      <c r="C39" s="374"/>
      <c r="D39" s="375"/>
      <c r="E39" s="398" t="s">
        <v>78</v>
      </c>
      <c r="F39" s="399"/>
      <c r="G39" s="109"/>
      <c r="H39" s="141">
        <v>200</v>
      </c>
      <c r="I39" s="112">
        <f t="shared" si="1"/>
        <v>0</v>
      </c>
    </row>
    <row r="40" spans="1:9" x14ac:dyDescent="0.3">
      <c r="A40" s="108">
        <v>6</v>
      </c>
      <c r="B40" s="373" t="s">
        <v>30</v>
      </c>
      <c r="C40" s="374"/>
      <c r="D40" s="375"/>
      <c r="E40" s="398" t="s">
        <v>78</v>
      </c>
      <c r="F40" s="399"/>
      <c r="G40" s="109"/>
      <c r="H40" s="141">
        <v>140</v>
      </c>
      <c r="I40" s="112">
        <f t="shared" si="1"/>
        <v>0</v>
      </c>
    </row>
    <row r="41" spans="1:9" x14ac:dyDescent="0.3">
      <c r="A41" s="108"/>
      <c r="B41" s="373"/>
      <c r="C41" s="374"/>
      <c r="D41" s="375"/>
      <c r="E41" s="116"/>
      <c r="F41" s="83"/>
      <c r="G41" s="83"/>
      <c r="H41" s="99"/>
      <c r="I41" s="112"/>
    </row>
    <row r="42" spans="1:9" x14ac:dyDescent="0.3">
      <c r="A42" s="97"/>
      <c r="B42" s="373"/>
      <c r="C42" s="374"/>
      <c r="D42" s="375"/>
      <c r="F42" s="83"/>
      <c r="G42" s="83"/>
      <c r="H42" s="99"/>
      <c r="I42" s="112"/>
    </row>
    <row r="43" spans="1:9" x14ac:dyDescent="0.3">
      <c r="A43" s="117"/>
      <c r="B43" s="376"/>
      <c r="C43" s="377"/>
      <c r="D43" s="378"/>
      <c r="E43" s="85"/>
      <c r="F43" s="86"/>
      <c r="G43" s="83"/>
      <c r="H43" s="101"/>
      <c r="I43" s="112"/>
    </row>
    <row r="44" spans="1:9" x14ac:dyDescent="0.3">
      <c r="A44" s="400" t="s">
        <v>83</v>
      </c>
      <c r="B44" s="401"/>
      <c r="C44" s="401"/>
      <c r="D44" s="401"/>
      <c r="E44" s="401"/>
      <c r="F44" s="401"/>
      <c r="G44" s="401"/>
      <c r="H44" s="402"/>
      <c r="I44" s="118">
        <f>SUM(I35:I43)</f>
        <v>650</v>
      </c>
    </row>
    <row r="45" spans="1:9" x14ac:dyDescent="0.3">
      <c r="A45" s="379" t="s">
        <v>84</v>
      </c>
      <c r="B45" s="380"/>
      <c r="C45" s="380"/>
      <c r="D45" s="380"/>
      <c r="E45" s="380"/>
      <c r="F45" s="380"/>
      <c r="G45" s="380"/>
      <c r="H45" s="380"/>
      <c r="I45" s="381"/>
    </row>
    <row r="46" spans="1:9" x14ac:dyDescent="0.3">
      <c r="A46" s="103" t="s">
        <v>85</v>
      </c>
      <c r="B46" s="382" t="s">
        <v>86</v>
      </c>
      <c r="C46" s="383"/>
      <c r="D46" s="384"/>
      <c r="E46" s="382" t="s">
        <v>87</v>
      </c>
      <c r="F46" s="384"/>
      <c r="G46" s="119" t="s">
        <v>88</v>
      </c>
      <c r="H46" s="119" t="s">
        <v>67</v>
      </c>
      <c r="I46" s="120" t="s">
        <v>68</v>
      </c>
    </row>
    <row r="47" spans="1:9" x14ac:dyDescent="0.3">
      <c r="A47" s="108">
        <v>12</v>
      </c>
      <c r="B47" s="385" t="s">
        <v>112</v>
      </c>
      <c r="C47" s="386"/>
      <c r="D47" s="387"/>
      <c r="E47" s="388"/>
      <c r="F47" s="389"/>
      <c r="G47" s="109"/>
      <c r="H47" s="121"/>
      <c r="I47" s="112"/>
    </row>
    <row r="48" spans="1:9" x14ac:dyDescent="0.3">
      <c r="A48" s="108"/>
      <c r="B48" s="395" t="s">
        <v>108</v>
      </c>
      <c r="C48" s="396"/>
      <c r="D48" s="397"/>
      <c r="E48" s="398">
        <v>1</v>
      </c>
      <c r="F48" s="399"/>
      <c r="G48" s="109">
        <v>48.8</v>
      </c>
      <c r="H48" s="121">
        <v>5</v>
      </c>
      <c r="I48" s="112">
        <f>H48*G48</f>
        <v>244</v>
      </c>
    </row>
    <row r="49" spans="1:12" x14ac:dyDescent="0.3">
      <c r="A49" s="122"/>
      <c r="B49" s="390"/>
      <c r="C49" s="391"/>
      <c r="D49" s="392"/>
      <c r="E49" s="393"/>
      <c r="F49" s="394"/>
      <c r="G49" s="109"/>
      <c r="H49" s="121"/>
      <c r="I49" s="112"/>
    </row>
    <row r="50" spans="1:12" x14ac:dyDescent="0.3">
      <c r="A50" s="401" t="s">
        <v>89</v>
      </c>
      <c r="B50" s="401"/>
      <c r="C50" s="401"/>
      <c r="D50" s="401"/>
      <c r="E50" s="401"/>
      <c r="F50" s="401"/>
      <c r="G50" s="401"/>
      <c r="H50" s="402"/>
      <c r="I50" s="123">
        <f>SUM(I47:I49)</f>
        <v>244</v>
      </c>
    </row>
    <row r="51" spans="1:12" x14ac:dyDescent="0.3">
      <c r="A51" s="124"/>
      <c r="B51" s="125"/>
      <c r="C51" s="125"/>
      <c r="D51" s="125"/>
      <c r="E51" s="125"/>
      <c r="F51" s="126"/>
      <c r="G51" s="127"/>
      <c r="H51" s="127"/>
      <c r="I51" s="128"/>
      <c r="L51" s="80"/>
    </row>
    <row r="52" spans="1:12" x14ac:dyDescent="0.3">
      <c r="A52" s="368"/>
      <c r="B52" s="369"/>
      <c r="C52" s="369"/>
      <c r="D52" s="369"/>
      <c r="E52" s="369"/>
      <c r="F52" s="129"/>
      <c r="G52" s="372" t="s">
        <v>90</v>
      </c>
      <c r="H52" s="369"/>
      <c r="I52" s="130">
        <f>I50+I44+I32+I21</f>
        <v>894</v>
      </c>
    </row>
    <row r="53" spans="1:12" x14ac:dyDescent="0.3">
      <c r="A53" s="368"/>
      <c r="B53" s="369"/>
      <c r="C53" s="369"/>
      <c r="D53" s="369"/>
      <c r="E53" s="369"/>
      <c r="F53" s="83"/>
      <c r="G53" s="131"/>
      <c r="H53" s="132"/>
      <c r="I53" s="133"/>
    </row>
    <row r="54" spans="1:12" ht="15" thickBot="1" x14ac:dyDescent="0.35">
      <c r="A54" s="368"/>
      <c r="B54" s="369"/>
      <c r="C54" s="369"/>
      <c r="D54" s="369"/>
      <c r="E54" s="369"/>
      <c r="F54" s="83"/>
      <c r="G54" s="422" t="s">
        <v>133</v>
      </c>
      <c r="H54" s="423"/>
      <c r="I54" s="142">
        <f>I52+I53</f>
        <v>894</v>
      </c>
    </row>
    <row r="55" spans="1:12" ht="15.6" thickTop="1" thickBot="1" x14ac:dyDescent="0.35">
      <c r="A55" s="134"/>
      <c r="B55" s="135"/>
      <c r="C55" s="370"/>
      <c r="D55" s="371"/>
      <c r="E55" s="371"/>
      <c r="F55" s="371"/>
      <c r="G55" s="136"/>
      <c r="H55" s="136"/>
      <c r="I55" s="137"/>
    </row>
    <row r="57" spans="1:12" x14ac:dyDescent="0.3">
      <c r="A57" s="80"/>
      <c r="B57" s="80"/>
    </row>
  </sheetData>
  <mergeCells count="76">
    <mergeCell ref="F31:G31"/>
    <mergeCell ref="F26:G26"/>
    <mergeCell ref="F27:G27"/>
    <mergeCell ref="F28:G28"/>
    <mergeCell ref="F29:G29"/>
    <mergeCell ref="F30:G30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  <mergeCell ref="B47:D47"/>
    <mergeCell ref="E47:F47"/>
    <mergeCell ref="B48:D48"/>
    <mergeCell ref="E48:F48"/>
    <mergeCell ref="B49:D49"/>
    <mergeCell ref="E49:F49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35:D35"/>
    <mergeCell ref="E35:F35"/>
    <mergeCell ref="B36:D36"/>
    <mergeCell ref="E36:F36"/>
    <mergeCell ref="B37:D37"/>
    <mergeCell ref="E37:F37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F23:G23"/>
    <mergeCell ref="F24:G24"/>
    <mergeCell ref="F25:G25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M57"/>
  <sheetViews>
    <sheetView view="pageBreakPreview" topLeftCell="A13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7</v>
      </c>
      <c r="I9" s="420"/>
    </row>
    <row r="10" spans="1:13" x14ac:dyDescent="0.3">
      <c r="A10" s="82" t="s">
        <v>50</v>
      </c>
      <c r="B10" s="80"/>
      <c r="E10" s="83"/>
      <c r="F10" s="406" t="s">
        <v>51</v>
      </c>
      <c r="G10" s="407"/>
      <c r="H10" s="421" t="s">
        <v>113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s">
        <v>110</v>
      </c>
      <c r="I11" s="409"/>
    </row>
    <row r="12" spans="1:13" x14ac:dyDescent="0.3">
      <c r="A12" s="82" t="s">
        <v>54</v>
      </c>
      <c r="B12" s="80"/>
      <c r="E12" s="83"/>
      <c r="F12" s="406" t="s">
        <v>55</v>
      </c>
      <c r="G12" s="407"/>
      <c r="H12" s="408">
        <v>43238</v>
      </c>
      <c r="I12" s="409"/>
    </row>
    <row r="13" spans="1:13" x14ac:dyDescent="0.3">
      <c r="A13" s="82" t="s">
        <v>56</v>
      </c>
      <c r="B13" s="80"/>
      <c r="E13" s="83"/>
      <c r="F13" s="406" t="s">
        <v>57</v>
      </c>
      <c r="G13" s="407"/>
      <c r="H13" s="408" t="s">
        <v>91</v>
      </c>
      <c r="I13" s="409"/>
      <c r="M13" t="s">
        <v>58</v>
      </c>
    </row>
    <row r="14" spans="1:13" x14ac:dyDescent="0.3">
      <c r="A14" s="84"/>
      <c r="B14" s="85"/>
      <c r="C14" s="85"/>
      <c r="D14" s="85"/>
      <c r="E14" s="86"/>
      <c r="F14" s="406" t="s">
        <v>59</v>
      </c>
      <c r="G14" s="407"/>
      <c r="H14" s="408" t="s">
        <v>60</v>
      </c>
      <c r="I14" s="409"/>
    </row>
    <row r="15" spans="1:13" x14ac:dyDescent="0.3">
      <c r="A15" s="412" t="s">
        <v>114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2" x14ac:dyDescent="0.3">
      <c r="A17" s="87" t="s">
        <v>62</v>
      </c>
      <c r="B17" s="88" t="s">
        <v>63</v>
      </c>
      <c r="C17" s="88"/>
      <c r="D17" s="89"/>
      <c r="E17" s="90" t="s">
        <v>64</v>
      </c>
      <c r="F17" s="90" t="s">
        <v>65</v>
      </c>
      <c r="G17" s="90" t="s">
        <v>66</v>
      </c>
      <c r="H17" s="90" t="s">
        <v>67</v>
      </c>
      <c r="I17" s="91" t="s">
        <v>68</v>
      </c>
    </row>
    <row r="18" spans="1:12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2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2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2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2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2" x14ac:dyDescent="0.3">
      <c r="A23" s="103" t="s">
        <v>71</v>
      </c>
      <c r="B23" s="104" t="s">
        <v>63</v>
      </c>
      <c r="C23" s="104"/>
      <c r="D23" s="104"/>
      <c r="E23" s="105"/>
      <c r="F23" s="382" t="s">
        <v>66</v>
      </c>
      <c r="G23" s="384"/>
      <c r="H23" s="106" t="s">
        <v>67</v>
      </c>
      <c r="I23" s="107" t="s">
        <v>68</v>
      </c>
    </row>
    <row r="24" spans="1:12" x14ac:dyDescent="0.3">
      <c r="A24" s="108"/>
      <c r="B24" s="385"/>
      <c r="C24" s="386"/>
      <c r="D24" s="386"/>
      <c r="E24" s="387"/>
      <c r="F24" s="388"/>
      <c r="G24" s="389"/>
      <c r="H24" s="111"/>
      <c r="I24" s="112"/>
    </row>
    <row r="25" spans="1:12" x14ac:dyDescent="0.3">
      <c r="A25" s="108"/>
      <c r="B25" s="395"/>
      <c r="C25" s="396"/>
      <c r="D25" s="396"/>
      <c r="E25" s="397"/>
      <c r="F25" s="398"/>
      <c r="G25" s="399"/>
      <c r="H25" s="111"/>
      <c r="I25" s="112"/>
    </row>
    <row r="26" spans="1:12" x14ac:dyDescent="0.3">
      <c r="A26" s="108"/>
      <c r="B26" s="395"/>
      <c r="C26" s="396"/>
      <c r="D26" s="396"/>
      <c r="E26" s="397"/>
      <c r="F26" s="398"/>
      <c r="G26" s="399"/>
      <c r="H26" s="111"/>
      <c r="I26" s="112"/>
    </row>
    <row r="27" spans="1:12" x14ac:dyDescent="0.3">
      <c r="A27" s="108"/>
      <c r="B27" s="395"/>
      <c r="C27" s="396"/>
      <c r="D27" s="396"/>
      <c r="E27" s="397"/>
      <c r="F27" s="398"/>
      <c r="G27" s="399"/>
      <c r="H27" s="111"/>
      <c r="I27" s="112"/>
    </row>
    <row r="28" spans="1:12" x14ac:dyDescent="0.3">
      <c r="A28" s="108"/>
      <c r="B28" s="395"/>
      <c r="C28" s="396"/>
      <c r="D28" s="396"/>
      <c r="E28" s="397"/>
      <c r="F28" s="398"/>
      <c r="G28" s="399"/>
      <c r="H28" s="111"/>
      <c r="I28" s="112"/>
    </row>
    <row r="29" spans="1:12" x14ac:dyDescent="0.3">
      <c r="A29" s="108"/>
      <c r="B29" s="398"/>
      <c r="C29" s="345"/>
      <c r="D29" s="345"/>
      <c r="E29" s="399"/>
      <c r="F29" s="373"/>
      <c r="G29" s="375"/>
      <c r="H29" s="111"/>
      <c r="I29" s="112"/>
    </row>
    <row r="30" spans="1:12" x14ac:dyDescent="0.3">
      <c r="A30" s="108"/>
      <c r="B30" s="398"/>
      <c r="C30" s="345"/>
      <c r="D30" s="345"/>
      <c r="E30" s="399"/>
      <c r="F30" s="373"/>
      <c r="G30" s="375"/>
      <c r="H30" s="111"/>
      <c r="I30" s="112"/>
    </row>
    <row r="31" spans="1:12" x14ac:dyDescent="0.3">
      <c r="A31" s="108"/>
      <c r="B31" s="390"/>
      <c r="C31" s="391"/>
      <c r="D31" s="391"/>
      <c r="E31" s="392"/>
      <c r="F31" s="376"/>
      <c r="G31" s="378"/>
      <c r="H31" s="111"/>
      <c r="I31" s="112"/>
      <c r="L31" s="113"/>
    </row>
    <row r="32" spans="1:12" x14ac:dyDescent="0.3">
      <c r="A32" s="400" t="s">
        <v>73</v>
      </c>
      <c r="B32" s="401"/>
      <c r="C32" s="401"/>
      <c r="D32" s="401"/>
      <c r="E32" s="401"/>
      <c r="F32" s="401"/>
      <c r="G32" s="401"/>
      <c r="H32" s="402"/>
      <c r="I32" s="114">
        <f>SUM(I24:I31)</f>
        <v>0</v>
      </c>
    </row>
    <row r="33" spans="1:9" x14ac:dyDescent="0.3">
      <c r="A33" s="379" t="s">
        <v>74</v>
      </c>
      <c r="B33" s="380"/>
      <c r="C33" s="380"/>
      <c r="D33" s="380"/>
      <c r="E33" s="380"/>
      <c r="F33" s="380"/>
      <c r="G33" s="380"/>
      <c r="H33" s="380"/>
      <c r="I33" s="381"/>
    </row>
    <row r="34" spans="1:9" x14ac:dyDescent="0.3">
      <c r="A34" s="103" t="s">
        <v>75</v>
      </c>
      <c r="B34" s="382" t="s">
        <v>76</v>
      </c>
      <c r="C34" s="383"/>
      <c r="D34" s="384"/>
      <c r="E34" s="382" t="s">
        <v>64</v>
      </c>
      <c r="F34" s="384"/>
      <c r="G34" s="105" t="s">
        <v>66</v>
      </c>
      <c r="H34" s="106" t="s">
        <v>67</v>
      </c>
      <c r="I34" s="107" t="s">
        <v>68</v>
      </c>
    </row>
    <row r="35" spans="1:9" x14ac:dyDescent="0.3">
      <c r="A35" s="108">
        <v>1</v>
      </c>
      <c r="B35" s="403" t="s">
        <v>77</v>
      </c>
      <c r="C35" s="404"/>
      <c r="D35" s="405"/>
      <c r="E35" s="388" t="s">
        <v>78</v>
      </c>
      <c r="F35" s="389"/>
      <c r="G35" s="140">
        <v>1.5</v>
      </c>
      <c r="H35" s="138">
        <v>450</v>
      </c>
      <c r="I35" s="115">
        <f>SUM(G35*H35)</f>
        <v>675</v>
      </c>
    </row>
    <row r="36" spans="1:9" x14ac:dyDescent="0.3">
      <c r="A36" s="108">
        <v>2</v>
      </c>
      <c r="B36" s="373" t="s">
        <v>79</v>
      </c>
      <c r="C36" s="374"/>
      <c r="D36" s="375"/>
      <c r="E36" s="398" t="s">
        <v>78</v>
      </c>
      <c r="F36" s="399"/>
      <c r="G36" s="109"/>
      <c r="H36" s="139">
        <v>350</v>
      </c>
      <c r="I36" s="112">
        <f t="shared" ref="I36:I40" si="1">SUM(G36*H36)</f>
        <v>0</v>
      </c>
    </row>
    <row r="37" spans="1:9" x14ac:dyDescent="0.3">
      <c r="A37" s="108">
        <v>3</v>
      </c>
      <c r="B37" s="373" t="s">
        <v>80</v>
      </c>
      <c r="C37" s="374"/>
      <c r="D37" s="375"/>
      <c r="E37" s="398" t="s">
        <v>78</v>
      </c>
      <c r="F37" s="399"/>
      <c r="G37" s="109"/>
      <c r="H37" s="139">
        <v>300</v>
      </c>
      <c r="I37" s="112">
        <f t="shared" si="1"/>
        <v>0</v>
      </c>
    </row>
    <row r="38" spans="1:9" x14ac:dyDescent="0.3">
      <c r="A38" s="108">
        <v>4</v>
      </c>
      <c r="B38" s="373" t="s">
        <v>81</v>
      </c>
      <c r="C38" s="374"/>
      <c r="D38" s="375"/>
      <c r="E38" s="398" t="s">
        <v>78</v>
      </c>
      <c r="F38" s="399"/>
      <c r="G38" s="109">
        <v>1.5</v>
      </c>
      <c r="H38" s="139">
        <v>200</v>
      </c>
      <c r="I38" s="112">
        <f t="shared" si="1"/>
        <v>300</v>
      </c>
    </row>
    <row r="39" spans="1:9" x14ac:dyDescent="0.3">
      <c r="A39" s="108">
        <v>5</v>
      </c>
      <c r="B39" s="373" t="s">
        <v>82</v>
      </c>
      <c r="C39" s="374"/>
      <c r="D39" s="375"/>
      <c r="E39" s="398" t="s">
        <v>78</v>
      </c>
      <c r="F39" s="399"/>
      <c r="G39" s="109"/>
      <c r="H39" s="141">
        <v>200</v>
      </c>
      <c r="I39" s="112">
        <f t="shared" si="1"/>
        <v>0</v>
      </c>
    </row>
    <row r="40" spans="1:9" x14ac:dyDescent="0.3">
      <c r="A40" s="108">
        <v>6</v>
      </c>
      <c r="B40" s="373" t="s">
        <v>30</v>
      </c>
      <c r="C40" s="374"/>
      <c r="D40" s="375"/>
      <c r="E40" s="398" t="s">
        <v>78</v>
      </c>
      <c r="F40" s="399"/>
      <c r="G40" s="109"/>
      <c r="H40" s="141">
        <v>140</v>
      </c>
      <c r="I40" s="112">
        <f t="shared" si="1"/>
        <v>0</v>
      </c>
    </row>
    <row r="41" spans="1:9" x14ac:dyDescent="0.3">
      <c r="A41" s="108"/>
      <c r="B41" s="373"/>
      <c r="C41" s="374"/>
      <c r="D41" s="375"/>
      <c r="E41" s="116"/>
      <c r="F41" s="83"/>
      <c r="G41" s="83"/>
      <c r="H41" s="99"/>
      <c r="I41" s="112"/>
    </row>
    <row r="42" spans="1:9" x14ac:dyDescent="0.3">
      <c r="A42" s="97"/>
      <c r="B42" s="373"/>
      <c r="C42" s="374"/>
      <c r="D42" s="375"/>
      <c r="F42" s="83"/>
      <c r="G42" s="83"/>
      <c r="H42" s="99"/>
      <c r="I42" s="112"/>
    </row>
    <row r="43" spans="1:9" x14ac:dyDescent="0.3">
      <c r="A43" s="117"/>
      <c r="B43" s="376"/>
      <c r="C43" s="377"/>
      <c r="D43" s="378"/>
      <c r="E43" s="85"/>
      <c r="F43" s="86"/>
      <c r="G43" s="83"/>
      <c r="H43" s="101"/>
      <c r="I43" s="112"/>
    </row>
    <row r="44" spans="1:9" x14ac:dyDescent="0.3">
      <c r="A44" s="400" t="s">
        <v>83</v>
      </c>
      <c r="B44" s="401"/>
      <c r="C44" s="401"/>
      <c r="D44" s="401"/>
      <c r="E44" s="401"/>
      <c r="F44" s="401"/>
      <c r="G44" s="401"/>
      <c r="H44" s="402"/>
      <c r="I44" s="118">
        <f>SUM(I35:I43)</f>
        <v>975</v>
      </c>
    </row>
    <row r="45" spans="1:9" x14ac:dyDescent="0.3">
      <c r="A45" s="379" t="s">
        <v>84</v>
      </c>
      <c r="B45" s="380"/>
      <c r="C45" s="380"/>
      <c r="D45" s="380"/>
      <c r="E45" s="380"/>
      <c r="F45" s="380"/>
      <c r="G45" s="380"/>
      <c r="H45" s="380"/>
      <c r="I45" s="381"/>
    </row>
    <row r="46" spans="1:9" x14ac:dyDescent="0.3">
      <c r="A46" s="103" t="s">
        <v>85</v>
      </c>
      <c r="B46" s="382" t="s">
        <v>86</v>
      </c>
      <c r="C46" s="383"/>
      <c r="D46" s="384"/>
      <c r="E46" s="382" t="s">
        <v>87</v>
      </c>
      <c r="F46" s="384"/>
      <c r="G46" s="119" t="s">
        <v>88</v>
      </c>
      <c r="H46" s="119" t="s">
        <v>67</v>
      </c>
      <c r="I46" s="120" t="s">
        <v>68</v>
      </c>
    </row>
    <row r="47" spans="1:9" x14ac:dyDescent="0.3">
      <c r="A47" s="108">
        <v>1</v>
      </c>
      <c r="B47" s="385" t="s">
        <v>112</v>
      </c>
      <c r="C47" s="386"/>
      <c r="D47" s="387"/>
      <c r="E47" s="388"/>
      <c r="F47" s="389"/>
      <c r="G47" s="109"/>
      <c r="H47" s="121"/>
      <c r="I47" s="112"/>
    </row>
    <row r="48" spans="1:9" x14ac:dyDescent="0.3">
      <c r="A48" s="108"/>
      <c r="B48" s="395" t="s">
        <v>108</v>
      </c>
      <c r="C48" s="396"/>
      <c r="D48" s="397"/>
      <c r="E48" s="398">
        <v>1</v>
      </c>
      <c r="F48" s="399"/>
      <c r="G48" s="109">
        <v>48.8</v>
      </c>
      <c r="H48" s="121">
        <v>5</v>
      </c>
      <c r="I48" s="112">
        <f>H48*G48</f>
        <v>244</v>
      </c>
    </row>
    <row r="49" spans="1:12" x14ac:dyDescent="0.3">
      <c r="A49" s="122"/>
      <c r="B49" s="390"/>
      <c r="C49" s="391"/>
      <c r="D49" s="392"/>
      <c r="E49" s="393"/>
      <c r="F49" s="394"/>
      <c r="G49" s="109"/>
      <c r="H49" s="121"/>
      <c r="I49" s="112"/>
    </row>
    <row r="50" spans="1:12" x14ac:dyDescent="0.3">
      <c r="A50" s="401" t="s">
        <v>89</v>
      </c>
      <c r="B50" s="401"/>
      <c r="C50" s="401"/>
      <c r="D50" s="401"/>
      <c r="E50" s="401"/>
      <c r="F50" s="401"/>
      <c r="G50" s="401"/>
      <c r="H50" s="402"/>
      <c r="I50" s="123">
        <f>SUM(I47:I49)</f>
        <v>244</v>
      </c>
    </row>
    <row r="51" spans="1:12" x14ac:dyDescent="0.3">
      <c r="A51" s="124"/>
      <c r="B51" s="125"/>
      <c r="C51" s="125"/>
      <c r="D51" s="125"/>
      <c r="E51" s="125"/>
      <c r="F51" s="126"/>
      <c r="G51" s="127"/>
      <c r="H51" s="127"/>
      <c r="I51" s="128"/>
      <c r="L51" s="80"/>
    </row>
    <row r="52" spans="1:12" x14ac:dyDescent="0.3">
      <c r="A52" s="368"/>
      <c r="B52" s="369"/>
      <c r="C52" s="369"/>
      <c r="D52" s="369"/>
      <c r="E52" s="369"/>
      <c r="F52" s="129"/>
      <c r="G52" s="372" t="s">
        <v>90</v>
      </c>
      <c r="H52" s="369"/>
      <c r="I52" s="130">
        <f>I50+I44+I32+I21</f>
        <v>1219</v>
      </c>
    </row>
    <row r="53" spans="1:12" x14ac:dyDescent="0.3">
      <c r="A53" s="368"/>
      <c r="B53" s="369"/>
      <c r="C53" s="369"/>
      <c r="D53" s="369"/>
      <c r="E53" s="369"/>
      <c r="F53" s="83"/>
      <c r="G53" s="131"/>
      <c r="H53" s="132"/>
      <c r="I53" s="133"/>
    </row>
    <row r="54" spans="1:12" ht="15" thickBot="1" x14ac:dyDescent="0.35">
      <c r="A54" s="368"/>
      <c r="B54" s="369"/>
      <c r="C54" s="369"/>
      <c r="D54" s="369"/>
      <c r="E54" s="369"/>
      <c r="F54" s="83"/>
      <c r="G54" s="422" t="s">
        <v>133</v>
      </c>
      <c r="H54" s="423"/>
      <c r="I54" s="142">
        <f>I52+I53</f>
        <v>1219</v>
      </c>
    </row>
    <row r="55" spans="1:12" ht="15.6" thickTop="1" thickBot="1" x14ac:dyDescent="0.35">
      <c r="A55" s="134"/>
      <c r="B55" s="135"/>
      <c r="C55" s="370"/>
      <c r="D55" s="371"/>
      <c r="E55" s="371"/>
      <c r="F55" s="371"/>
      <c r="G55" s="136"/>
      <c r="H55" s="136"/>
      <c r="I55" s="137"/>
    </row>
    <row r="57" spans="1:12" x14ac:dyDescent="0.3">
      <c r="A57" s="80"/>
      <c r="B57" s="80"/>
    </row>
  </sheetData>
  <mergeCells count="76">
    <mergeCell ref="F31:G31"/>
    <mergeCell ref="F26:G26"/>
    <mergeCell ref="F27:G27"/>
    <mergeCell ref="F28:G28"/>
    <mergeCell ref="F29:G29"/>
    <mergeCell ref="F30:G30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  <mergeCell ref="B47:D47"/>
    <mergeCell ref="E47:F47"/>
    <mergeCell ref="B48:D48"/>
    <mergeCell ref="E48:F48"/>
    <mergeCell ref="B49:D49"/>
    <mergeCell ref="E49:F49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35:D35"/>
    <mergeCell ref="E35:F35"/>
    <mergeCell ref="B36:D36"/>
    <mergeCell ref="E36:F36"/>
    <mergeCell ref="B37:D37"/>
    <mergeCell ref="E37:F37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F23:G23"/>
    <mergeCell ref="F24:G24"/>
    <mergeCell ref="F25:G25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M57"/>
  <sheetViews>
    <sheetView view="pageBreakPreview" topLeftCell="A13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8</v>
      </c>
      <c r="I9" s="420"/>
    </row>
    <row r="10" spans="1:13" x14ac:dyDescent="0.3">
      <c r="A10" s="82" t="s">
        <v>50</v>
      </c>
      <c r="B10" s="80"/>
      <c r="E10" s="83"/>
      <c r="F10" s="406" t="s">
        <v>51</v>
      </c>
      <c r="G10" s="407"/>
      <c r="H10" s="421" t="s">
        <v>115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s">
        <v>116</v>
      </c>
      <c r="I11" s="409"/>
    </row>
    <row r="12" spans="1:13" x14ac:dyDescent="0.3">
      <c r="A12" s="82" t="s">
        <v>54</v>
      </c>
      <c r="B12" s="80"/>
      <c r="E12" s="83"/>
      <c r="F12" s="406" t="s">
        <v>55</v>
      </c>
      <c r="G12" s="407"/>
      <c r="H12" s="408">
        <v>43191</v>
      </c>
      <c r="I12" s="409"/>
    </row>
    <row r="13" spans="1:13" x14ac:dyDescent="0.3">
      <c r="A13" s="82" t="s">
        <v>56</v>
      </c>
      <c r="B13" s="80"/>
      <c r="E13" s="83"/>
      <c r="F13" s="406" t="s">
        <v>57</v>
      </c>
      <c r="G13" s="407"/>
      <c r="H13" s="408" t="s">
        <v>91</v>
      </c>
      <c r="I13" s="409"/>
      <c r="M13" t="s">
        <v>58</v>
      </c>
    </row>
    <row r="14" spans="1:13" x14ac:dyDescent="0.3">
      <c r="A14" s="84"/>
      <c r="B14" s="85"/>
      <c r="C14" s="85"/>
      <c r="D14" s="85"/>
      <c r="E14" s="86"/>
      <c r="F14" s="406" t="s">
        <v>59</v>
      </c>
      <c r="G14" s="407"/>
      <c r="H14" s="408" t="s">
        <v>60</v>
      </c>
      <c r="I14" s="409"/>
    </row>
    <row r="15" spans="1:13" x14ac:dyDescent="0.3">
      <c r="A15" s="412" t="s">
        <v>117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2" x14ac:dyDescent="0.3">
      <c r="A17" s="87" t="s">
        <v>62</v>
      </c>
      <c r="B17" s="88" t="s">
        <v>63</v>
      </c>
      <c r="C17" s="88"/>
      <c r="D17" s="89"/>
      <c r="E17" s="90" t="s">
        <v>64</v>
      </c>
      <c r="F17" s="90" t="s">
        <v>65</v>
      </c>
      <c r="G17" s="90" t="s">
        <v>66</v>
      </c>
      <c r="H17" s="90" t="s">
        <v>67</v>
      </c>
      <c r="I17" s="91" t="s">
        <v>68</v>
      </c>
    </row>
    <row r="18" spans="1:12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2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2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2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2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2" x14ac:dyDescent="0.3">
      <c r="A23" s="103" t="s">
        <v>71</v>
      </c>
      <c r="B23" s="104" t="s">
        <v>63</v>
      </c>
      <c r="C23" s="104"/>
      <c r="D23" s="104"/>
      <c r="E23" s="105"/>
      <c r="F23" s="106" t="s">
        <v>66</v>
      </c>
      <c r="G23" s="105" t="s">
        <v>138</v>
      </c>
      <c r="H23" s="106" t="s">
        <v>67</v>
      </c>
      <c r="I23" s="107" t="s">
        <v>68</v>
      </c>
    </row>
    <row r="24" spans="1:12" x14ac:dyDescent="0.3">
      <c r="A24" s="108"/>
      <c r="B24" s="385"/>
      <c r="C24" s="386"/>
      <c r="D24" s="386"/>
      <c r="E24" s="387"/>
      <c r="F24" s="93"/>
      <c r="G24" s="94"/>
      <c r="H24" s="111"/>
      <c r="I24" s="112"/>
    </row>
    <row r="25" spans="1:12" x14ac:dyDescent="0.3">
      <c r="A25" s="108"/>
      <c r="B25" s="395"/>
      <c r="C25" s="396"/>
      <c r="D25" s="396"/>
      <c r="E25" s="397"/>
      <c r="F25" s="98"/>
      <c r="G25" s="83"/>
      <c r="H25" s="111"/>
      <c r="I25" s="112"/>
    </row>
    <row r="26" spans="1:12" x14ac:dyDescent="0.3">
      <c r="A26" s="108"/>
      <c r="B26" s="395"/>
      <c r="C26" s="396"/>
      <c r="D26" s="396"/>
      <c r="E26" s="397"/>
      <c r="F26" s="98"/>
      <c r="G26" s="83"/>
      <c r="H26" s="111"/>
      <c r="I26" s="112"/>
    </row>
    <row r="27" spans="1:12" x14ac:dyDescent="0.3">
      <c r="A27" s="108"/>
      <c r="B27" s="395"/>
      <c r="C27" s="396"/>
      <c r="D27" s="396"/>
      <c r="E27" s="397"/>
      <c r="F27" s="98"/>
      <c r="G27" s="83"/>
      <c r="H27" s="111"/>
      <c r="I27" s="112"/>
    </row>
    <row r="28" spans="1:12" x14ac:dyDescent="0.3">
      <c r="A28" s="108"/>
      <c r="B28" s="395"/>
      <c r="C28" s="396"/>
      <c r="D28" s="396"/>
      <c r="E28" s="397"/>
      <c r="F28" s="98"/>
      <c r="G28" s="83"/>
      <c r="H28" s="111"/>
      <c r="I28" s="112"/>
    </row>
    <row r="29" spans="1:12" x14ac:dyDescent="0.3">
      <c r="A29" s="108"/>
      <c r="B29" s="398"/>
      <c r="C29" s="345"/>
      <c r="D29" s="345"/>
      <c r="E29" s="399"/>
      <c r="F29" s="98"/>
      <c r="G29" s="83"/>
      <c r="H29" s="111"/>
      <c r="I29" s="112"/>
    </row>
    <row r="30" spans="1:12" x14ac:dyDescent="0.3">
      <c r="A30" s="108"/>
      <c r="B30" s="398"/>
      <c r="C30" s="345"/>
      <c r="D30" s="345"/>
      <c r="E30" s="399"/>
      <c r="F30" s="98"/>
      <c r="G30" s="83"/>
      <c r="H30" s="111"/>
      <c r="I30" s="112"/>
    </row>
    <row r="31" spans="1:12" x14ac:dyDescent="0.3">
      <c r="A31" s="108"/>
      <c r="B31" s="390"/>
      <c r="C31" s="391"/>
      <c r="D31" s="391"/>
      <c r="E31" s="392"/>
      <c r="F31" s="100"/>
      <c r="G31" s="86"/>
      <c r="H31" s="111"/>
      <c r="I31" s="112"/>
      <c r="L31" s="113"/>
    </row>
    <row r="32" spans="1:12" x14ac:dyDescent="0.3">
      <c r="A32" s="400" t="s">
        <v>73</v>
      </c>
      <c r="B32" s="401"/>
      <c r="C32" s="401"/>
      <c r="D32" s="401"/>
      <c r="E32" s="401"/>
      <c r="F32" s="401"/>
      <c r="G32" s="401"/>
      <c r="H32" s="402"/>
      <c r="I32" s="114">
        <f>SUM(I24:I31)</f>
        <v>0</v>
      </c>
    </row>
    <row r="33" spans="1:9" x14ac:dyDescent="0.3">
      <c r="A33" s="379" t="s">
        <v>74</v>
      </c>
      <c r="B33" s="380"/>
      <c r="C33" s="380"/>
      <c r="D33" s="380"/>
      <c r="E33" s="380"/>
      <c r="F33" s="380"/>
      <c r="G33" s="380"/>
      <c r="H33" s="380"/>
      <c r="I33" s="381"/>
    </row>
    <row r="34" spans="1:9" x14ac:dyDescent="0.3">
      <c r="A34" s="103" t="s">
        <v>75</v>
      </c>
      <c r="B34" s="382" t="s">
        <v>76</v>
      </c>
      <c r="C34" s="383"/>
      <c r="D34" s="384"/>
      <c r="E34" s="382" t="s">
        <v>64</v>
      </c>
      <c r="F34" s="384"/>
      <c r="G34" s="105" t="s">
        <v>66</v>
      </c>
      <c r="H34" s="106" t="s">
        <v>67</v>
      </c>
      <c r="I34" s="107" t="s">
        <v>68</v>
      </c>
    </row>
    <row r="35" spans="1:9" x14ac:dyDescent="0.3">
      <c r="A35" s="108">
        <v>1</v>
      </c>
      <c r="B35" s="403" t="s">
        <v>77</v>
      </c>
      <c r="C35" s="404"/>
      <c r="D35" s="405"/>
      <c r="E35" s="388" t="s">
        <v>78</v>
      </c>
      <c r="F35" s="389"/>
      <c r="G35" s="140">
        <v>2.5</v>
      </c>
      <c r="H35" s="138">
        <v>450</v>
      </c>
      <c r="I35" s="115">
        <f>SUM(G35*H35)</f>
        <v>1125</v>
      </c>
    </row>
    <row r="36" spans="1:9" x14ac:dyDescent="0.3">
      <c r="A36" s="108">
        <v>2</v>
      </c>
      <c r="B36" s="373" t="s">
        <v>79</v>
      </c>
      <c r="C36" s="374"/>
      <c r="D36" s="375"/>
      <c r="E36" s="398" t="s">
        <v>78</v>
      </c>
      <c r="F36" s="399"/>
      <c r="G36" s="109"/>
      <c r="H36" s="139">
        <v>350</v>
      </c>
      <c r="I36" s="112">
        <f t="shared" ref="I36:I40" si="1">SUM(G36*H36)</f>
        <v>0</v>
      </c>
    </row>
    <row r="37" spans="1:9" x14ac:dyDescent="0.3">
      <c r="A37" s="108">
        <v>3</v>
      </c>
      <c r="B37" s="373" t="s">
        <v>80</v>
      </c>
      <c r="C37" s="374"/>
      <c r="D37" s="375"/>
      <c r="E37" s="398" t="s">
        <v>78</v>
      </c>
      <c r="F37" s="399"/>
      <c r="G37" s="109"/>
      <c r="H37" s="139">
        <v>300</v>
      </c>
      <c r="I37" s="112">
        <f t="shared" si="1"/>
        <v>0</v>
      </c>
    </row>
    <row r="38" spans="1:9" x14ac:dyDescent="0.3">
      <c r="A38" s="108">
        <v>4</v>
      </c>
      <c r="B38" s="373" t="s">
        <v>81</v>
      </c>
      <c r="C38" s="374"/>
      <c r="D38" s="375"/>
      <c r="E38" s="398" t="s">
        <v>78</v>
      </c>
      <c r="F38" s="399"/>
      <c r="G38" s="109">
        <v>2.5</v>
      </c>
      <c r="H38" s="139">
        <v>200</v>
      </c>
      <c r="I38" s="112">
        <f t="shared" si="1"/>
        <v>500</v>
      </c>
    </row>
    <row r="39" spans="1:9" x14ac:dyDescent="0.3">
      <c r="A39" s="108">
        <v>5</v>
      </c>
      <c r="B39" s="373" t="s">
        <v>82</v>
      </c>
      <c r="C39" s="374"/>
      <c r="D39" s="375"/>
      <c r="E39" s="398" t="s">
        <v>78</v>
      </c>
      <c r="F39" s="399"/>
      <c r="G39" s="109"/>
      <c r="H39" s="141">
        <v>200</v>
      </c>
      <c r="I39" s="112">
        <f t="shared" si="1"/>
        <v>0</v>
      </c>
    </row>
    <row r="40" spans="1:9" x14ac:dyDescent="0.3">
      <c r="A40" s="108">
        <v>6</v>
      </c>
      <c r="B40" s="373" t="s">
        <v>30</v>
      </c>
      <c r="C40" s="374"/>
      <c r="D40" s="375"/>
      <c r="E40" s="398" t="s">
        <v>78</v>
      </c>
      <c r="F40" s="399"/>
      <c r="G40" s="109"/>
      <c r="H40" s="141">
        <v>140</v>
      </c>
      <c r="I40" s="112">
        <f t="shared" si="1"/>
        <v>0</v>
      </c>
    </row>
    <row r="41" spans="1:9" x14ac:dyDescent="0.3">
      <c r="A41" s="108"/>
      <c r="B41" s="373"/>
      <c r="C41" s="374"/>
      <c r="D41" s="375"/>
      <c r="E41" s="116"/>
      <c r="F41" s="83"/>
      <c r="G41" s="83"/>
      <c r="H41" s="99"/>
      <c r="I41" s="112"/>
    </row>
    <row r="42" spans="1:9" x14ac:dyDescent="0.3">
      <c r="A42" s="97"/>
      <c r="B42" s="373"/>
      <c r="C42" s="374"/>
      <c r="D42" s="375"/>
      <c r="F42" s="83"/>
      <c r="G42" s="83"/>
      <c r="H42" s="99"/>
      <c r="I42" s="112"/>
    </row>
    <row r="43" spans="1:9" x14ac:dyDescent="0.3">
      <c r="A43" s="117"/>
      <c r="B43" s="376"/>
      <c r="C43" s="377"/>
      <c r="D43" s="378"/>
      <c r="E43" s="85"/>
      <c r="F43" s="86"/>
      <c r="G43" s="83"/>
      <c r="H43" s="101"/>
      <c r="I43" s="112"/>
    </row>
    <row r="44" spans="1:9" x14ac:dyDescent="0.3">
      <c r="A44" s="400" t="s">
        <v>83</v>
      </c>
      <c r="B44" s="401"/>
      <c r="C44" s="401"/>
      <c r="D44" s="401"/>
      <c r="E44" s="401"/>
      <c r="F44" s="401"/>
      <c r="G44" s="401"/>
      <c r="H44" s="402"/>
      <c r="I44" s="118">
        <f>SUM(I35:I43)</f>
        <v>1625</v>
      </c>
    </row>
    <row r="45" spans="1:9" x14ac:dyDescent="0.3">
      <c r="A45" s="379" t="s">
        <v>84</v>
      </c>
      <c r="B45" s="380"/>
      <c r="C45" s="380"/>
      <c r="D45" s="380"/>
      <c r="E45" s="380"/>
      <c r="F45" s="380"/>
      <c r="G45" s="380"/>
      <c r="H45" s="380"/>
      <c r="I45" s="381"/>
    </row>
    <row r="46" spans="1:9" x14ac:dyDescent="0.3">
      <c r="A46" s="103" t="s">
        <v>85</v>
      </c>
      <c r="B46" s="382" t="s">
        <v>86</v>
      </c>
      <c r="C46" s="383"/>
      <c r="D46" s="384"/>
      <c r="E46" s="382" t="s">
        <v>87</v>
      </c>
      <c r="F46" s="384"/>
      <c r="G46" s="119" t="s">
        <v>88</v>
      </c>
      <c r="H46" s="119" t="s">
        <v>67</v>
      </c>
      <c r="I46" s="120" t="s">
        <v>68</v>
      </c>
    </row>
    <row r="47" spans="1:9" x14ac:dyDescent="0.3">
      <c r="A47" s="108">
        <v>1</v>
      </c>
      <c r="B47" s="385" t="s">
        <v>118</v>
      </c>
      <c r="C47" s="386"/>
      <c r="D47" s="387"/>
      <c r="E47" s="388"/>
      <c r="F47" s="389"/>
      <c r="G47" s="109"/>
      <c r="H47" s="121"/>
      <c r="I47" s="112"/>
    </row>
    <row r="48" spans="1:9" x14ac:dyDescent="0.3">
      <c r="A48" s="108"/>
      <c r="B48" s="395" t="s">
        <v>96</v>
      </c>
      <c r="C48" s="396"/>
      <c r="D48" s="397"/>
      <c r="E48" s="398">
        <v>1</v>
      </c>
      <c r="F48" s="399"/>
      <c r="G48" s="109">
        <v>81.400000000000006</v>
      </c>
      <c r="H48" s="121">
        <v>5</v>
      </c>
      <c r="I48" s="112">
        <f>H48*G48</f>
        <v>407</v>
      </c>
    </row>
    <row r="49" spans="1:12" x14ac:dyDescent="0.3">
      <c r="A49" s="122"/>
      <c r="B49" s="390"/>
      <c r="C49" s="391"/>
      <c r="D49" s="392"/>
      <c r="E49" s="393"/>
      <c r="F49" s="394"/>
      <c r="G49" s="109"/>
      <c r="H49" s="121"/>
      <c r="I49" s="112"/>
    </row>
    <row r="50" spans="1:12" x14ac:dyDescent="0.3">
      <c r="A50" s="401" t="s">
        <v>89</v>
      </c>
      <c r="B50" s="401"/>
      <c r="C50" s="401"/>
      <c r="D50" s="401"/>
      <c r="E50" s="401"/>
      <c r="F50" s="401"/>
      <c r="G50" s="401"/>
      <c r="H50" s="402"/>
      <c r="I50" s="123">
        <f>SUM(I47:I49)</f>
        <v>407</v>
      </c>
    </row>
    <row r="51" spans="1:12" x14ac:dyDescent="0.3">
      <c r="A51" s="124"/>
      <c r="B51" s="125"/>
      <c r="C51" s="125"/>
      <c r="D51" s="125"/>
      <c r="E51" s="125"/>
      <c r="F51" s="126"/>
      <c r="G51" s="127"/>
      <c r="H51" s="127"/>
      <c r="I51" s="128"/>
      <c r="L51" s="80"/>
    </row>
    <row r="52" spans="1:12" x14ac:dyDescent="0.3">
      <c r="A52" s="368"/>
      <c r="B52" s="369"/>
      <c r="C52" s="369"/>
      <c r="D52" s="369"/>
      <c r="E52" s="369"/>
      <c r="F52" s="129"/>
      <c r="G52" s="372" t="s">
        <v>90</v>
      </c>
      <c r="H52" s="369"/>
      <c r="I52" s="130">
        <f>I50+I44+I32+I21</f>
        <v>2032</v>
      </c>
    </row>
    <row r="53" spans="1:12" x14ac:dyDescent="0.3">
      <c r="A53" s="368"/>
      <c r="B53" s="369"/>
      <c r="C53" s="369"/>
      <c r="D53" s="369"/>
      <c r="E53" s="369"/>
      <c r="F53" s="83"/>
      <c r="G53" s="131"/>
      <c r="H53" s="132"/>
      <c r="I53" s="133"/>
    </row>
    <row r="54" spans="1:12" ht="15" thickBot="1" x14ac:dyDescent="0.35">
      <c r="A54" s="368"/>
      <c r="B54" s="369"/>
      <c r="C54" s="369"/>
      <c r="D54" s="369"/>
      <c r="E54" s="369"/>
      <c r="F54" s="83"/>
      <c r="G54" s="422" t="s">
        <v>133</v>
      </c>
      <c r="H54" s="423"/>
      <c r="I54" s="142">
        <f>I52+I53</f>
        <v>2032</v>
      </c>
    </row>
    <row r="55" spans="1:12" ht="15.6" thickTop="1" thickBot="1" x14ac:dyDescent="0.35">
      <c r="A55" s="134"/>
      <c r="B55" s="135"/>
      <c r="C55" s="370"/>
      <c r="D55" s="371"/>
      <c r="E55" s="371"/>
      <c r="F55" s="371"/>
      <c r="G55" s="136"/>
      <c r="H55" s="136"/>
      <c r="I55" s="137"/>
    </row>
    <row r="57" spans="1:12" x14ac:dyDescent="0.3">
      <c r="A57" s="80"/>
      <c r="B57" s="80"/>
    </row>
  </sheetData>
  <mergeCells count="67"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  <mergeCell ref="B47:D47"/>
    <mergeCell ref="E47:F47"/>
    <mergeCell ref="B48:D48"/>
    <mergeCell ref="E48:F48"/>
    <mergeCell ref="B49:D49"/>
    <mergeCell ref="E49:F49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35:D35"/>
    <mergeCell ref="E35:F35"/>
    <mergeCell ref="B36:D36"/>
    <mergeCell ref="E36:F36"/>
    <mergeCell ref="B37:D37"/>
    <mergeCell ref="E37:F37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M57"/>
  <sheetViews>
    <sheetView view="pageBreakPreview" topLeftCell="A16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9</v>
      </c>
      <c r="I9" s="420"/>
    </row>
    <row r="10" spans="1:13" x14ac:dyDescent="0.3">
      <c r="A10" s="82" t="s">
        <v>50</v>
      </c>
      <c r="B10" s="80"/>
      <c r="E10" s="83"/>
      <c r="F10" s="406" t="s">
        <v>51</v>
      </c>
      <c r="G10" s="407"/>
      <c r="H10" s="421">
        <v>43618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s">
        <v>97</v>
      </c>
      <c r="I11" s="409"/>
    </row>
    <row r="12" spans="1:13" x14ac:dyDescent="0.3">
      <c r="A12" s="82" t="s">
        <v>54</v>
      </c>
      <c r="B12" s="80"/>
      <c r="E12" s="83"/>
      <c r="F12" s="406" t="s">
        <v>55</v>
      </c>
      <c r="G12" s="407"/>
      <c r="H12" s="408">
        <v>42608</v>
      </c>
      <c r="I12" s="409"/>
    </row>
    <row r="13" spans="1:13" x14ac:dyDescent="0.3">
      <c r="A13" s="82" t="s">
        <v>56</v>
      </c>
      <c r="B13" s="80"/>
      <c r="E13" s="83"/>
      <c r="F13" s="406" t="s">
        <v>57</v>
      </c>
      <c r="G13" s="407"/>
      <c r="H13" s="408" t="s">
        <v>91</v>
      </c>
      <c r="I13" s="409"/>
      <c r="M13" t="s">
        <v>58</v>
      </c>
    </row>
    <row r="14" spans="1:13" x14ac:dyDescent="0.3">
      <c r="A14" s="84"/>
      <c r="B14" s="85"/>
      <c r="C14" s="85"/>
      <c r="D14" s="85"/>
      <c r="E14" s="86"/>
      <c r="F14" s="406" t="s">
        <v>59</v>
      </c>
      <c r="G14" s="407"/>
      <c r="H14" s="408" t="s">
        <v>60</v>
      </c>
      <c r="I14" s="409"/>
    </row>
    <row r="15" spans="1:13" x14ac:dyDescent="0.3">
      <c r="A15" s="412" t="s">
        <v>136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2" x14ac:dyDescent="0.3">
      <c r="A17" s="87" t="s">
        <v>62</v>
      </c>
      <c r="B17" s="88" t="s">
        <v>63</v>
      </c>
      <c r="C17" s="88"/>
      <c r="D17" s="89"/>
      <c r="E17" s="90" t="s">
        <v>64</v>
      </c>
      <c r="F17" s="90" t="s">
        <v>65</v>
      </c>
      <c r="G17" s="90" t="s">
        <v>66</v>
      </c>
      <c r="H17" s="90" t="s">
        <v>67</v>
      </c>
      <c r="I17" s="91" t="s">
        <v>68</v>
      </c>
    </row>
    <row r="18" spans="1:12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2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2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2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2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2" x14ac:dyDescent="0.3">
      <c r="A23" s="103" t="s">
        <v>71</v>
      </c>
      <c r="B23" s="104" t="s">
        <v>63</v>
      </c>
      <c r="C23" s="104"/>
      <c r="D23" s="104"/>
      <c r="E23" s="105"/>
      <c r="F23" s="148" t="s">
        <v>66</v>
      </c>
      <c r="G23" s="105" t="s">
        <v>137</v>
      </c>
      <c r="H23" s="106" t="s">
        <v>67</v>
      </c>
      <c r="I23" s="107" t="s">
        <v>68</v>
      </c>
    </row>
    <row r="24" spans="1:12" x14ac:dyDescent="0.3">
      <c r="A24" s="108">
        <v>1</v>
      </c>
      <c r="B24" s="385" t="s">
        <v>121</v>
      </c>
      <c r="C24" s="386"/>
      <c r="D24" s="386"/>
      <c r="E24" s="387"/>
      <c r="F24" s="140">
        <v>1</v>
      </c>
      <c r="G24" s="149">
        <v>0.15</v>
      </c>
      <c r="H24" s="111">
        <v>239.13</v>
      </c>
      <c r="I24" s="112">
        <f>H24*F24*1.15</f>
        <v>274.99949999999995</v>
      </c>
    </row>
    <row r="25" spans="1:12" x14ac:dyDescent="0.3">
      <c r="A25" s="108">
        <v>2</v>
      </c>
      <c r="B25" s="395" t="s">
        <v>122</v>
      </c>
      <c r="C25" s="396"/>
      <c r="D25" s="396"/>
      <c r="E25" s="397"/>
      <c r="F25" s="109">
        <v>1</v>
      </c>
      <c r="G25" s="145">
        <v>0.15</v>
      </c>
      <c r="H25" s="111">
        <v>52.17</v>
      </c>
      <c r="I25" s="112">
        <f>H25*F25*1.15</f>
        <v>59.9955</v>
      </c>
    </row>
    <row r="26" spans="1:12" x14ac:dyDescent="0.3">
      <c r="A26" s="108"/>
      <c r="B26" s="395"/>
      <c r="C26" s="396"/>
      <c r="D26" s="396"/>
      <c r="E26" s="397"/>
      <c r="F26" s="98"/>
      <c r="G26" s="144"/>
      <c r="H26" s="111"/>
      <c r="I26" s="112"/>
    </row>
    <row r="27" spans="1:12" x14ac:dyDescent="0.3">
      <c r="A27" s="108"/>
      <c r="B27" s="395"/>
      <c r="C27" s="396"/>
      <c r="D27" s="396"/>
      <c r="E27" s="397"/>
      <c r="F27" s="98"/>
      <c r="G27" s="144"/>
      <c r="H27" s="111"/>
      <c r="I27" s="112"/>
    </row>
    <row r="28" spans="1:12" x14ac:dyDescent="0.3">
      <c r="A28" s="108"/>
      <c r="B28" s="395"/>
      <c r="C28" s="396"/>
      <c r="D28" s="396"/>
      <c r="E28" s="397"/>
      <c r="F28" s="98"/>
      <c r="G28" s="144"/>
      <c r="H28" s="111"/>
      <c r="I28" s="112"/>
    </row>
    <row r="29" spans="1:12" x14ac:dyDescent="0.3">
      <c r="A29" s="108"/>
      <c r="B29" s="398"/>
      <c r="C29" s="345"/>
      <c r="D29" s="345"/>
      <c r="E29" s="399"/>
      <c r="F29" s="98"/>
      <c r="G29" s="144"/>
      <c r="H29" s="111"/>
      <c r="I29" s="112"/>
    </row>
    <row r="30" spans="1:12" x14ac:dyDescent="0.3">
      <c r="A30" s="108"/>
      <c r="B30" s="398"/>
      <c r="C30" s="345"/>
      <c r="D30" s="345"/>
      <c r="E30" s="399"/>
      <c r="F30" s="98"/>
      <c r="G30" s="83"/>
      <c r="H30" s="111"/>
      <c r="I30" s="112"/>
    </row>
    <row r="31" spans="1:12" x14ac:dyDescent="0.3">
      <c r="A31" s="108"/>
      <c r="B31" s="390"/>
      <c r="C31" s="391"/>
      <c r="D31" s="391"/>
      <c r="E31" s="392"/>
      <c r="F31" s="100"/>
      <c r="G31" s="146"/>
      <c r="H31" s="111"/>
      <c r="I31" s="112"/>
      <c r="L31" s="113"/>
    </row>
    <row r="32" spans="1:12" x14ac:dyDescent="0.3">
      <c r="A32" s="400" t="s">
        <v>73</v>
      </c>
      <c r="B32" s="401"/>
      <c r="C32" s="401"/>
      <c r="D32" s="401"/>
      <c r="E32" s="401"/>
      <c r="F32" s="401"/>
      <c r="G32" s="401"/>
      <c r="H32" s="402"/>
      <c r="I32" s="114">
        <f>SUM(I24:I31)</f>
        <v>334.99499999999995</v>
      </c>
    </row>
    <row r="33" spans="1:9" x14ac:dyDescent="0.3">
      <c r="A33" s="379" t="s">
        <v>74</v>
      </c>
      <c r="B33" s="380"/>
      <c r="C33" s="380"/>
      <c r="D33" s="380"/>
      <c r="E33" s="380"/>
      <c r="F33" s="380"/>
      <c r="G33" s="380"/>
      <c r="H33" s="380"/>
      <c r="I33" s="381"/>
    </row>
    <row r="34" spans="1:9" x14ac:dyDescent="0.3">
      <c r="A34" s="103" t="s">
        <v>75</v>
      </c>
      <c r="B34" s="382" t="s">
        <v>76</v>
      </c>
      <c r="C34" s="383"/>
      <c r="D34" s="384"/>
      <c r="E34" s="382" t="s">
        <v>64</v>
      </c>
      <c r="F34" s="384"/>
      <c r="G34" s="105" t="s">
        <v>66</v>
      </c>
      <c r="H34" s="106" t="s">
        <v>67</v>
      </c>
      <c r="I34" s="107" t="s">
        <v>68</v>
      </c>
    </row>
    <row r="35" spans="1:9" x14ac:dyDescent="0.3">
      <c r="A35" s="108">
        <v>1</v>
      </c>
      <c r="B35" s="403" t="s">
        <v>77</v>
      </c>
      <c r="C35" s="404"/>
      <c r="D35" s="405"/>
      <c r="E35" s="388" t="s">
        <v>78</v>
      </c>
      <c r="F35" s="389"/>
      <c r="G35" s="140">
        <v>2</v>
      </c>
      <c r="H35" s="138">
        <v>450</v>
      </c>
      <c r="I35" s="115">
        <f>SUM(G35*H35)</f>
        <v>900</v>
      </c>
    </row>
    <row r="36" spans="1:9" x14ac:dyDescent="0.3">
      <c r="A36" s="108">
        <v>2</v>
      </c>
      <c r="B36" s="373" t="s">
        <v>79</v>
      </c>
      <c r="C36" s="374"/>
      <c r="D36" s="375"/>
      <c r="E36" s="398" t="s">
        <v>78</v>
      </c>
      <c r="F36" s="399"/>
      <c r="G36" s="109"/>
      <c r="H36" s="139">
        <v>350</v>
      </c>
      <c r="I36" s="112">
        <f t="shared" ref="I36:I40" si="1">SUM(G36*H36)</f>
        <v>0</v>
      </c>
    </row>
    <row r="37" spans="1:9" x14ac:dyDescent="0.3">
      <c r="A37" s="108">
        <v>3</v>
      </c>
      <c r="B37" s="373" t="s">
        <v>80</v>
      </c>
      <c r="C37" s="374"/>
      <c r="D37" s="375"/>
      <c r="E37" s="398" t="s">
        <v>78</v>
      </c>
      <c r="F37" s="399"/>
      <c r="G37" s="109"/>
      <c r="H37" s="139">
        <v>300</v>
      </c>
      <c r="I37" s="112">
        <f t="shared" si="1"/>
        <v>0</v>
      </c>
    </row>
    <row r="38" spans="1:9" x14ac:dyDescent="0.3">
      <c r="A38" s="108">
        <v>4</v>
      </c>
      <c r="B38" s="373" t="s">
        <v>81</v>
      </c>
      <c r="C38" s="374"/>
      <c r="D38" s="375"/>
      <c r="E38" s="398" t="s">
        <v>78</v>
      </c>
      <c r="F38" s="399"/>
      <c r="G38" s="109">
        <v>2</v>
      </c>
      <c r="H38" s="139">
        <v>200</v>
      </c>
      <c r="I38" s="112">
        <f t="shared" si="1"/>
        <v>400</v>
      </c>
    </row>
    <row r="39" spans="1:9" x14ac:dyDescent="0.3">
      <c r="A39" s="108">
        <v>5</v>
      </c>
      <c r="B39" s="373" t="s">
        <v>82</v>
      </c>
      <c r="C39" s="374"/>
      <c r="D39" s="375"/>
      <c r="E39" s="398" t="s">
        <v>78</v>
      </c>
      <c r="F39" s="399"/>
      <c r="G39" s="109"/>
      <c r="H39" s="141">
        <v>200</v>
      </c>
      <c r="I39" s="112">
        <f t="shared" si="1"/>
        <v>0</v>
      </c>
    </row>
    <row r="40" spans="1:9" x14ac:dyDescent="0.3">
      <c r="A40" s="108">
        <v>6</v>
      </c>
      <c r="B40" s="373" t="s">
        <v>30</v>
      </c>
      <c r="C40" s="374"/>
      <c r="D40" s="375"/>
      <c r="E40" s="398" t="s">
        <v>78</v>
      </c>
      <c r="F40" s="399"/>
      <c r="G40" s="109"/>
      <c r="H40" s="141">
        <v>140</v>
      </c>
      <c r="I40" s="112">
        <f t="shared" si="1"/>
        <v>0</v>
      </c>
    </row>
    <row r="41" spans="1:9" x14ac:dyDescent="0.3">
      <c r="A41" s="108"/>
      <c r="B41" s="373"/>
      <c r="C41" s="374"/>
      <c r="D41" s="375"/>
      <c r="E41" s="116"/>
      <c r="F41" s="83"/>
      <c r="G41" s="83"/>
      <c r="H41" s="99"/>
      <c r="I41" s="112"/>
    </row>
    <row r="42" spans="1:9" x14ac:dyDescent="0.3">
      <c r="A42" s="97"/>
      <c r="B42" s="373"/>
      <c r="C42" s="374"/>
      <c r="D42" s="375"/>
      <c r="F42" s="83"/>
      <c r="G42" s="83"/>
      <c r="H42" s="99"/>
      <c r="I42" s="112"/>
    </row>
    <row r="43" spans="1:9" x14ac:dyDescent="0.3">
      <c r="A43" s="117"/>
      <c r="B43" s="376"/>
      <c r="C43" s="377"/>
      <c r="D43" s="378"/>
      <c r="E43" s="85"/>
      <c r="F43" s="86"/>
      <c r="G43" s="83"/>
      <c r="H43" s="101"/>
      <c r="I43" s="112"/>
    </row>
    <row r="44" spans="1:9" x14ac:dyDescent="0.3">
      <c r="A44" s="400" t="s">
        <v>83</v>
      </c>
      <c r="B44" s="401"/>
      <c r="C44" s="401"/>
      <c r="D44" s="401"/>
      <c r="E44" s="401"/>
      <c r="F44" s="401"/>
      <c r="G44" s="401"/>
      <c r="H44" s="402"/>
      <c r="I44" s="118">
        <f>SUM(I35:I43)</f>
        <v>1300</v>
      </c>
    </row>
    <row r="45" spans="1:9" x14ac:dyDescent="0.3">
      <c r="A45" s="379" t="s">
        <v>84</v>
      </c>
      <c r="B45" s="380"/>
      <c r="C45" s="380"/>
      <c r="D45" s="380"/>
      <c r="E45" s="380"/>
      <c r="F45" s="380"/>
      <c r="G45" s="380"/>
      <c r="H45" s="380"/>
      <c r="I45" s="381"/>
    </row>
    <row r="46" spans="1:9" x14ac:dyDescent="0.3">
      <c r="A46" s="103" t="s">
        <v>85</v>
      </c>
      <c r="B46" s="382" t="s">
        <v>86</v>
      </c>
      <c r="C46" s="383"/>
      <c r="D46" s="384"/>
      <c r="E46" s="382" t="s">
        <v>87</v>
      </c>
      <c r="F46" s="384"/>
      <c r="G46" s="119" t="s">
        <v>88</v>
      </c>
      <c r="H46" s="119" t="s">
        <v>67</v>
      </c>
      <c r="I46" s="120" t="s">
        <v>68</v>
      </c>
    </row>
    <row r="47" spans="1:9" x14ac:dyDescent="0.3">
      <c r="A47" s="108">
        <v>1</v>
      </c>
      <c r="B47" s="385" t="s">
        <v>119</v>
      </c>
      <c r="C47" s="386"/>
      <c r="D47" s="387"/>
      <c r="E47" s="388"/>
      <c r="F47" s="389"/>
      <c r="G47" s="109"/>
      <c r="H47" s="121"/>
      <c r="I47" s="112"/>
    </row>
    <row r="48" spans="1:9" x14ac:dyDescent="0.3">
      <c r="A48" s="108"/>
      <c r="B48" s="395" t="s">
        <v>120</v>
      </c>
      <c r="C48" s="396"/>
      <c r="D48" s="397"/>
      <c r="E48" s="398">
        <v>1</v>
      </c>
      <c r="F48" s="399"/>
      <c r="G48" s="109">
        <v>47</v>
      </c>
      <c r="H48" s="121">
        <v>5</v>
      </c>
      <c r="I48" s="112">
        <f>H48*G48</f>
        <v>235</v>
      </c>
    </row>
    <row r="49" spans="1:12" x14ac:dyDescent="0.3">
      <c r="A49" s="122"/>
      <c r="B49" s="390"/>
      <c r="C49" s="391"/>
      <c r="D49" s="392"/>
      <c r="E49" s="393"/>
      <c r="F49" s="394"/>
      <c r="G49" s="109"/>
      <c r="H49" s="121"/>
      <c r="I49" s="112"/>
    </row>
    <row r="50" spans="1:12" x14ac:dyDescent="0.3">
      <c r="A50" s="401" t="s">
        <v>89</v>
      </c>
      <c r="B50" s="401"/>
      <c r="C50" s="401"/>
      <c r="D50" s="401"/>
      <c r="E50" s="401"/>
      <c r="F50" s="401"/>
      <c r="G50" s="401"/>
      <c r="H50" s="402"/>
      <c r="I50" s="123">
        <f>SUM(I47:I49)</f>
        <v>235</v>
      </c>
    </row>
    <row r="51" spans="1:12" x14ac:dyDescent="0.3">
      <c r="A51" s="124"/>
      <c r="B51" s="125"/>
      <c r="C51" s="125"/>
      <c r="D51" s="125"/>
      <c r="E51" s="125"/>
      <c r="F51" s="126"/>
      <c r="G51" s="127"/>
      <c r="H51" s="127"/>
      <c r="I51" s="128"/>
      <c r="L51" s="80"/>
    </row>
    <row r="52" spans="1:12" x14ac:dyDescent="0.3">
      <c r="A52" s="368"/>
      <c r="B52" s="369"/>
      <c r="C52" s="369"/>
      <c r="D52" s="369"/>
      <c r="E52" s="369"/>
      <c r="F52" s="129"/>
      <c r="G52" s="372" t="s">
        <v>90</v>
      </c>
      <c r="H52" s="369"/>
      <c r="I52" s="130">
        <f>I50+I44+I32+I21</f>
        <v>1869.9949999999999</v>
      </c>
    </row>
    <row r="53" spans="1:12" x14ac:dyDescent="0.3">
      <c r="A53" s="368"/>
      <c r="B53" s="369"/>
      <c r="C53" s="369"/>
      <c r="D53" s="369"/>
      <c r="E53" s="369"/>
      <c r="F53" s="83"/>
      <c r="G53" s="131"/>
      <c r="H53" s="132"/>
      <c r="I53" s="133"/>
    </row>
    <row r="54" spans="1:12" ht="15" thickBot="1" x14ac:dyDescent="0.35">
      <c r="A54" s="368"/>
      <c r="B54" s="369"/>
      <c r="C54" s="369"/>
      <c r="D54" s="369"/>
      <c r="E54" s="369"/>
      <c r="F54" s="83"/>
      <c r="G54" s="422" t="s">
        <v>133</v>
      </c>
      <c r="H54" s="423"/>
      <c r="I54" s="142">
        <f>I52+I53</f>
        <v>1869.9949999999999</v>
      </c>
    </row>
    <row r="55" spans="1:12" ht="15.6" thickTop="1" thickBot="1" x14ac:dyDescent="0.35">
      <c r="A55" s="134"/>
      <c r="B55" s="135"/>
      <c r="C55" s="370"/>
      <c r="D55" s="371"/>
      <c r="E55" s="371"/>
      <c r="F55" s="371"/>
      <c r="G55" s="136"/>
      <c r="H55" s="136"/>
      <c r="I55" s="137"/>
    </row>
    <row r="57" spans="1:12" x14ac:dyDescent="0.3">
      <c r="A57" s="80"/>
      <c r="B57" s="80"/>
    </row>
  </sheetData>
  <mergeCells count="67"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  <mergeCell ref="B47:D47"/>
    <mergeCell ref="E47:F47"/>
    <mergeCell ref="B48:D48"/>
    <mergeCell ref="E48:F48"/>
    <mergeCell ref="B49:D49"/>
    <mergeCell ref="E49:F49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35:D35"/>
    <mergeCell ref="E35:F35"/>
    <mergeCell ref="B36:D36"/>
    <mergeCell ref="E36:F36"/>
    <mergeCell ref="B37:D37"/>
    <mergeCell ref="E37:F37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M57"/>
  <sheetViews>
    <sheetView view="pageBreakPreview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10</v>
      </c>
      <c r="I9" s="420"/>
    </row>
    <row r="10" spans="1:13" x14ac:dyDescent="0.3">
      <c r="A10" s="82" t="s">
        <v>50</v>
      </c>
      <c r="B10" s="80"/>
      <c r="E10" s="83"/>
      <c r="F10" s="406" t="s">
        <v>51</v>
      </c>
      <c r="G10" s="407"/>
      <c r="H10" s="421">
        <v>43619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s">
        <v>123</v>
      </c>
      <c r="I11" s="409"/>
    </row>
    <row r="12" spans="1:13" x14ac:dyDescent="0.3">
      <c r="A12" s="82" t="s">
        <v>54</v>
      </c>
      <c r="B12" s="80"/>
      <c r="E12" s="83"/>
      <c r="F12" s="406" t="s">
        <v>55</v>
      </c>
      <c r="G12" s="407"/>
      <c r="H12" s="408">
        <v>42600</v>
      </c>
      <c r="I12" s="409"/>
    </row>
    <row r="13" spans="1:13" x14ac:dyDescent="0.3">
      <c r="A13" s="82" t="s">
        <v>56</v>
      </c>
      <c r="B13" s="80"/>
      <c r="E13" s="83"/>
      <c r="F13" s="406" t="s">
        <v>57</v>
      </c>
      <c r="G13" s="407"/>
      <c r="H13" s="408" t="s">
        <v>91</v>
      </c>
      <c r="I13" s="409"/>
      <c r="M13" t="s">
        <v>58</v>
      </c>
    </row>
    <row r="14" spans="1:13" x14ac:dyDescent="0.3">
      <c r="A14" s="84"/>
      <c r="B14" s="85"/>
      <c r="C14" s="85"/>
      <c r="D14" s="85"/>
      <c r="E14" s="86"/>
      <c r="F14" s="406" t="s">
        <v>59</v>
      </c>
      <c r="G14" s="407"/>
      <c r="H14" s="408" t="s">
        <v>60</v>
      </c>
      <c r="I14" s="409"/>
    </row>
    <row r="15" spans="1:13" x14ac:dyDescent="0.3">
      <c r="A15" s="412" t="s">
        <v>124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2" x14ac:dyDescent="0.3">
      <c r="A17" s="87" t="s">
        <v>62</v>
      </c>
      <c r="B17" s="88" t="s">
        <v>63</v>
      </c>
      <c r="C17" s="88"/>
      <c r="D17" s="89"/>
      <c r="E17" s="90" t="s">
        <v>64</v>
      </c>
      <c r="F17" s="90" t="s">
        <v>65</v>
      </c>
      <c r="G17" s="90" t="s">
        <v>66</v>
      </c>
      <c r="H17" s="90" t="s">
        <v>67</v>
      </c>
      <c r="I17" s="91" t="s">
        <v>68</v>
      </c>
    </row>
    <row r="18" spans="1:12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2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2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2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2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2" x14ac:dyDescent="0.3">
      <c r="A23" s="103" t="s">
        <v>71</v>
      </c>
      <c r="B23" s="382" t="s">
        <v>63</v>
      </c>
      <c r="C23" s="383"/>
      <c r="D23" s="383"/>
      <c r="E23" s="384"/>
      <c r="F23" s="148" t="s">
        <v>66</v>
      </c>
      <c r="G23" s="105" t="s">
        <v>138</v>
      </c>
      <c r="H23" s="106" t="s">
        <v>67</v>
      </c>
      <c r="I23" s="107" t="s">
        <v>68</v>
      </c>
    </row>
    <row r="24" spans="1:12" x14ac:dyDescent="0.3">
      <c r="A24" s="108">
        <v>1</v>
      </c>
      <c r="B24" s="385" t="s">
        <v>125</v>
      </c>
      <c r="C24" s="386"/>
      <c r="D24" s="386"/>
      <c r="E24" s="387"/>
      <c r="F24" s="140">
        <v>4</v>
      </c>
      <c r="G24" s="149">
        <v>0.15</v>
      </c>
      <c r="H24" s="162">
        <v>3346</v>
      </c>
      <c r="I24" s="112">
        <f>H24*F24*1.15</f>
        <v>15391.599999999999</v>
      </c>
    </row>
    <row r="25" spans="1:12" x14ac:dyDescent="0.3">
      <c r="A25" s="108">
        <v>2</v>
      </c>
      <c r="B25" s="395" t="s">
        <v>126</v>
      </c>
      <c r="C25" s="396"/>
      <c r="D25" s="396"/>
      <c r="E25" s="397"/>
      <c r="F25" s="109">
        <v>4</v>
      </c>
      <c r="G25" s="110">
        <v>0.15</v>
      </c>
      <c r="H25" s="162">
        <v>2213</v>
      </c>
      <c r="I25" s="112">
        <f>H25*F25*1.15</f>
        <v>10179.799999999999</v>
      </c>
    </row>
    <row r="26" spans="1:12" x14ac:dyDescent="0.3">
      <c r="A26" s="108"/>
      <c r="B26" s="395"/>
      <c r="C26" s="396"/>
      <c r="D26" s="396"/>
      <c r="E26" s="397"/>
      <c r="F26" s="109"/>
      <c r="G26" s="144"/>
      <c r="H26" s="111"/>
      <c r="I26" s="112"/>
    </row>
    <row r="27" spans="1:12" x14ac:dyDescent="0.3">
      <c r="A27" s="108"/>
      <c r="B27" s="395"/>
      <c r="C27" s="396"/>
      <c r="D27" s="396"/>
      <c r="E27" s="397"/>
      <c r="F27" s="109"/>
      <c r="G27" s="144"/>
      <c r="H27" s="111"/>
      <c r="I27" s="112"/>
    </row>
    <row r="28" spans="1:12" x14ac:dyDescent="0.3">
      <c r="A28" s="108"/>
      <c r="B28" s="395"/>
      <c r="C28" s="396"/>
      <c r="D28" s="396"/>
      <c r="E28" s="397"/>
      <c r="F28" s="109"/>
      <c r="G28" s="144"/>
      <c r="H28" s="111"/>
      <c r="I28" s="112"/>
    </row>
    <row r="29" spans="1:12" x14ac:dyDescent="0.3">
      <c r="A29" s="108"/>
      <c r="B29" s="398"/>
      <c r="C29" s="345"/>
      <c r="D29" s="345"/>
      <c r="E29" s="399"/>
      <c r="F29" s="98"/>
      <c r="G29" s="145"/>
      <c r="H29" s="111"/>
      <c r="I29" s="112"/>
    </row>
    <row r="30" spans="1:12" x14ac:dyDescent="0.3">
      <c r="A30" s="108"/>
      <c r="B30" s="398"/>
      <c r="C30" s="345"/>
      <c r="D30" s="345"/>
      <c r="E30" s="399"/>
      <c r="F30" s="98"/>
      <c r="G30" s="145"/>
      <c r="H30" s="111"/>
      <c r="I30" s="112"/>
    </row>
    <row r="31" spans="1:12" x14ac:dyDescent="0.3">
      <c r="A31" s="108"/>
      <c r="B31" s="390"/>
      <c r="C31" s="391"/>
      <c r="D31" s="391"/>
      <c r="E31" s="392"/>
      <c r="F31" s="143"/>
      <c r="G31" s="145"/>
      <c r="H31" s="111"/>
      <c r="I31" s="112"/>
      <c r="L31" s="113"/>
    </row>
    <row r="32" spans="1:12" x14ac:dyDescent="0.3">
      <c r="A32" s="400" t="s">
        <v>73</v>
      </c>
      <c r="B32" s="401"/>
      <c r="C32" s="401"/>
      <c r="D32" s="401"/>
      <c r="E32" s="401"/>
      <c r="F32" s="401"/>
      <c r="G32" s="401"/>
      <c r="H32" s="402"/>
      <c r="I32" s="114">
        <f>SUM(I24:I31)</f>
        <v>25571.399999999998</v>
      </c>
    </row>
    <row r="33" spans="1:9" x14ac:dyDescent="0.3">
      <c r="A33" s="379" t="s">
        <v>74</v>
      </c>
      <c r="B33" s="380"/>
      <c r="C33" s="380"/>
      <c r="D33" s="380"/>
      <c r="E33" s="380"/>
      <c r="F33" s="380"/>
      <c r="G33" s="380"/>
      <c r="H33" s="380"/>
      <c r="I33" s="381"/>
    </row>
    <row r="34" spans="1:9" x14ac:dyDescent="0.3">
      <c r="A34" s="103" t="s">
        <v>75</v>
      </c>
      <c r="B34" s="382" t="s">
        <v>76</v>
      </c>
      <c r="C34" s="383"/>
      <c r="D34" s="384"/>
      <c r="E34" s="382" t="s">
        <v>64</v>
      </c>
      <c r="F34" s="384"/>
      <c r="G34" s="105" t="s">
        <v>66</v>
      </c>
      <c r="H34" s="106" t="s">
        <v>67</v>
      </c>
      <c r="I34" s="107" t="s">
        <v>68</v>
      </c>
    </row>
    <row r="35" spans="1:9" x14ac:dyDescent="0.3">
      <c r="A35" s="108">
        <v>1</v>
      </c>
      <c r="B35" s="403" t="s">
        <v>77</v>
      </c>
      <c r="C35" s="404"/>
      <c r="D35" s="405"/>
      <c r="E35" s="388" t="s">
        <v>78</v>
      </c>
      <c r="F35" s="389"/>
      <c r="G35" s="140">
        <v>4</v>
      </c>
      <c r="H35" s="138">
        <v>450</v>
      </c>
      <c r="I35" s="115">
        <f>SUM(G35*H35)</f>
        <v>1800</v>
      </c>
    </row>
    <row r="36" spans="1:9" x14ac:dyDescent="0.3">
      <c r="A36" s="108">
        <v>2</v>
      </c>
      <c r="B36" s="373" t="s">
        <v>79</v>
      </c>
      <c r="C36" s="374"/>
      <c r="D36" s="375"/>
      <c r="E36" s="398" t="s">
        <v>78</v>
      </c>
      <c r="F36" s="399"/>
      <c r="G36" s="109"/>
      <c r="H36" s="139">
        <v>350</v>
      </c>
      <c r="I36" s="112">
        <f t="shared" ref="I36:I40" si="1">SUM(G36*H36)</f>
        <v>0</v>
      </c>
    </row>
    <row r="37" spans="1:9" x14ac:dyDescent="0.3">
      <c r="A37" s="108">
        <v>3</v>
      </c>
      <c r="B37" s="373" t="s">
        <v>80</v>
      </c>
      <c r="C37" s="374"/>
      <c r="D37" s="375"/>
      <c r="E37" s="398" t="s">
        <v>78</v>
      </c>
      <c r="F37" s="399"/>
      <c r="G37" s="109"/>
      <c r="H37" s="139">
        <v>300</v>
      </c>
      <c r="I37" s="112">
        <f t="shared" si="1"/>
        <v>0</v>
      </c>
    </row>
    <row r="38" spans="1:9" x14ac:dyDescent="0.3">
      <c r="A38" s="108">
        <v>4</v>
      </c>
      <c r="B38" s="373" t="s">
        <v>81</v>
      </c>
      <c r="C38" s="374"/>
      <c r="D38" s="375"/>
      <c r="E38" s="398" t="s">
        <v>78</v>
      </c>
      <c r="F38" s="399"/>
      <c r="G38" s="109">
        <v>4</v>
      </c>
      <c r="H38" s="139">
        <v>200</v>
      </c>
      <c r="I38" s="112">
        <f t="shared" si="1"/>
        <v>800</v>
      </c>
    </row>
    <row r="39" spans="1:9" x14ac:dyDescent="0.3">
      <c r="A39" s="108">
        <v>5</v>
      </c>
      <c r="B39" s="373" t="s">
        <v>82</v>
      </c>
      <c r="C39" s="374"/>
      <c r="D39" s="375"/>
      <c r="E39" s="398" t="s">
        <v>78</v>
      </c>
      <c r="F39" s="399"/>
      <c r="G39" s="109"/>
      <c r="H39" s="141">
        <v>200</v>
      </c>
      <c r="I39" s="112">
        <f t="shared" si="1"/>
        <v>0</v>
      </c>
    </row>
    <row r="40" spans="1:9" x14ac:dyDescent="0.3">
      <c r="A40" s="108">
        <v>6</v>
      </c>
      <c r="B40" s="373" t="s">
        <v>30</v>
      </c>
      <c r="C40" s="374"/>
      <c r="D40" s="375"/>
      <c r="E40" s="398" t="s">
        <v>78</v>
      </c>
      <c r="F40" s="399"/>
      <c r="G40" s="109"/>
      <c r="H40" s="141">
        <v>140</v>
      </c>
      <c r="I40" s="112">
        <f t="shared" si="1"/>
        <v>0</v>
      </c>
    </row>
    <row r="41" spans="1:9" x14ac:dyDescent="0.3">
      <c r="A41" s="108"/>
      <c r="B41" s="373"/>
      <c r="C41" s="374"/>
      <c r="D41" s="375"/>
      <c r="E41" s="116"/>
      <c r="F41" s="83"/>
      <c r="G41" s="83"/>
      <c r="H41" s="99"/>
      <c r="I41" s="112"/>
    </row>
    <row r="42" spans="1:9" x14ac:dyDescent="0.3">
      <c r="A42" s="97"/>
      <c r="B42" s="373"/>
      <c r="C42" s="374"/>
      <c r="D42" s="375"/>
      <c r="F42" s="83"/>
      <c r="G42" s="83"/>
      <c r="H42" s="99"/>
      <c r="I42" s="112"/>
    </row>
    <row r="43" spans="1:9" x14ac:dyDescent="0.3">
      <c r="A43" s="117"/>
      <c r="B43" s="376"/>
      <c r="C43" s="377"/>
      <c r="D43" s="378"/>
      <c r="E43" s="85"/>
      <c r="F43" s="86"/>
      <c r="G43" s="83"/>
      <c r="H43" s="101"/>
      <c r="I43" s="112"/>
    </row>
    <row r="44" spans="1:9" x14ac:dyDescent="0.3">
      <c r="A44" s="400" t="s">
        <v>83</v>
      </c>
      <c r="B44" s="401"/>
      <c r="C44" s="401"/>
      <c r="D44" s="401"/>
      <c r="E44" s="401"/>
      <c r="F44" s="401"/>
      <c r="G44" s="401"/>
      <c r="H44" s="402"/>
      <c r="I44" s="118">
        <f>SUM(I35:I43)</f>
        <v>2600</v>
      </c>
    </row>
    <row r="45" spans="1:9" x14ac:dyDescent="0.3">
      <c r="A45" s="379" t="s">
        <v>84</v>
      </c>
      <c r="B45" s="380"/>
      <c r="C45" s="380"/>
      <c r="D45" s="380"/>
      <c r="E45" s="380"/>
      <c r="F45" s="380"/>
      <c r="G45" s="380"/>
      <c r="H45" s="380"/>
      <c r="I45" s="381"/>
    </row>
    <row r="46" spans="1:9" x14ac:dyDescent="0.3">
      <c r="A46" s="103" t="s">
        <v>85</v>
      </c>
      <c r="B46" s="382" t="s">
        <v>86</v>
      </c>
      <c r="C46" s="383"/>
      <c r="D46" s="384"/>
      <c r="E46" s="382" t="s">
        <v>87</v>
      </c>
      <c r="F46" s="384"/>
      <c r="G46" s="119" t="s">
        <v>88</v>
      </c>
      <c r="H46" s="119" t="s">
        <v>67</v>
      </c>
      <c r="I46" s="120" t="s">
        <v>68</v>
      </c>
    </row>
    <row r="47" spans="1:9" x14ac:dyDescent="0.3">
      <c r="A47" s="108">
        <v>1</v>
      </c>
      <c r="B47" s="385" t="s">
        <v>127</v>
      </c>
      <c r="C47" s="386"/>
      <c r="D47" s="387"/>
      <c r="E47" s="388"/>
      <c r="F47" s="389"/>
      <c r="G47" s="109"/>
      <c r="H47" s="121"/>
      <c r="I47" s="112"/>
    </row>
    <row r="48" spans="1:9" x14ac:dyDescent="0.3">
      <c r="A48" s="108"/>
      <c r="B48" s="395" t="s">
        <v>141</v>
      </c>
      <c r="C48" s="396"/>
      <c r="D48" s="397"/>
      <c r="E48" s="398">
        <v>1</v>
      </c>
      <c r="F48" s="399"/>
      <c r="G48" s="109">
        <v>23</v>
      </c>
      <c r="H48" s="121">
        <v>5</v>
      </c>
      <c r="I48" s="112">
        <f>H48*G48</f>
        <v>115</v>
      </c>
    </row>
    <row r="49" spans="1:12" x14ac:dyDescent="0.3">
      <c r="A49" s="122"/>
      <c r="B49" s="390"/>
      <c r="C49" s="391"/>
      <c r="D49" s="392"/>
      <c r="E49" s="393"/>
      <c r="F49" s="394"/>
      <c r="G49" s="109"/>
      <c r="H49" s="121"/>
      <c r="I49" s="112"/>
    </row>
    <row r="50" spans="1:12" x14ac:dyDescent="0.3">
      <c r="A50" s="400" t="s">
        <v>89</v>
      </c>
      <c r="B50" s="401"/>
      <c r="C50" s="401"/>
      <c r="D50" s="401"/>
      <c r="E50" s="401"/>
      <c r="F50" s="401"/>
      <c r="G50" s="401"/>
      <c r="H50" s="402"/>
      <c r="I50" s="123">
        <f>SUM(I47:I49)</f>
        <v>115</v>
      </c>
    </row>
    <row r="51" spans="1:12" x14ac:dyDescent="0.3">
      <c r="A51" s="124"/>
      <c r="B51" s="125"/>
      <c r="C51" s="125"/>
      <c r="D51" s="125"/>
      <c r="E51" s="125"/>
      <c r="F51" s="126"/>
      <c r="G51" s="127"/>
      <c r="H51" s="127"/>
      <c r="I51" s="128"/>
      <c r="L51" s="80"/>
    </row>
    <row r="52" spans="1:12" x14ac:dyDescent="0.3">
      <c r="A52" s="368"/>
      <c r="B52" s="369"/>
      <c r="C52" s="369"/>
      <c r="D52" s="369"/>
      <c r="E52" s="369"/>
      <c r="F52" s="129"/>
      <c r="G52" s="372" t="s">
        <v>90</v>
      </c>
      <c r="H52" s="369"/>
      <c r="I52" s="130">
        <f>I50+I44+I32+I21</f>
        <v>28286.399999999998</v>
      </c>
    </row>
    <row r="53" spans="1:12" x14ac:dyDescent="0.3">
      <c r="A53" s="368"/>
      <c r="B53" s="369"/>
      <c r="C53" s="369"/>
      <c r="D53" s="369"/>
      <c r="E53" s="369"/>
      <c r="F53" s="83"/>
      <c r="G53" s="131"/>
      <c r="H53" s="132"/>
      <c r="I53" s="133"/>
    </row>
    <row r="54" spans="1:12" ht="15" thickBot="1" x14ac:dyDescent="0.35">
      <c r="A54" s="368"/>
      <c r="B54" s="369"/>
      <c r="C54" s="369"/>
      <c r="D54" s="369"/>
      <c r="E54" s="369"/>
      <c r="F54" s="83"/>
      <c r="G54" s="422" t="s">
        <v>133</v>
      </c>
      <c r="H54" s="423"/>
      <c r="I54" s="142">
        <f>I52+I53</f>
        <v>28286.399999999998</v>
      </c>
    </row>
    <row r="55" spans="1:12" ht="15.6" thickTop="1" thickBot="1" x14ac:dyDescent="0.35">
      <c r="A55" s="134"/>
      <c r="B55" s="135"/>
      <c r="C55" s="370"/>
      <c r="D55" s="371"/>
      <c r="E55" s="371"/>
      <c r="F55" s="371"/>
      <c r="G55" s="136"/>
      <c r="H55" s="136"/>
      <c r="I55" s="137"/>
    </row>
    <row r="57" spans="1:12" x14ac:dyDescent="0.3">
      <c r="A57" s="80"/>
      <c r="B57" s="80"/>
    </row>
  </sheetData>
  <mergeCells count="68">
    <mergeCell ref="B46:D46"/>
    <mergeCell ref="E46:F46"/>
    <mergeCell ref="B38:D38"/>
    <mergeCell ref="E38:F38"/>
    <mergeCell ref="B39:D39"/>
    <mergeCell ref="B47:D47"/>
    <mergeCell ref="E47:F47"/>
    <mergeCell ref="B48:D48"/>
    <mergeCell ref="E48:F48"/>
    <mergeCell ref="B49:D49"/>
    <mergeCell ref="E49:F49"/>
    <mergeCell ref="C55:F55"/>
    <mergeCell ref="A50:H50"/>
    <mergeCell ref="A52:B52"/>
    <mergeCell ref="C52:E52"/>
    <mergeCell ref="G52:H52"/>
    <mergeCell ref="A53:B53"/>
    <mergeCell ref="C53:E53"/>
    <mergeCell ref="G54:H54"/>
    <mergeCell ref="A54:B54"/>
    <mergeCell ref="C54:E54"/>
    <mergeCell ref="A33:I33"/>
    <mergeCell ref="B43:D43"/>
    <mergeCell ref="A44:H44"/>
    <mergeCell ref="A45:I45"/>
    <mergeCell ref="B35:D35"/>
    <mergeCell ref="E35:F35"/>
    <mergeCell ref="B36:D36"/>
    <mergeCell ref="E36:F36"/>
    <mergeCell ref="B37:D37"/>
    <mergeCell ref="E37:F37"/>
    <mergeCell ref="E39:F39"/>
    <mergeCell ref="B40:D40"/>
    <mergeCell ref="E40:F40"/>
    <mergeCell ref="B41:D41"/>
    <mergeCell ref="B42:D42"/>
    <mergeCell ref="A16:I16"/>
    <mergeCell ref="B18:D18"/>
    <mergeCell ref="B19:D19"/>
    <mergeCell ref="B20:D20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B23:E23"/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59"/>
  <sheetViews>
    <sheetView topLeftCell="A16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  <c r="L7" t="s">
        <v>58</v>
      </c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11</v>
      </c>
      <c r="I9" s="420"/>
    </row>
    <row r="10" spans="1:13" x14ac:dyDescent="0.3">
      <c r="A10" s="82" t="s">
        <v>50</v>
      </c>
      <c r="B10" s="80"/>
      <c r="E10" s="83"/>
      <c r="F10" s="406" t="s">
        <v>51</v>
      </c>
      <c r="G10" s="407"/>
      <c r="H10" s="421" t="s">
        <v>146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s">
        <v>92</v>
      </c>
      <c r="I11" s="409"/>
    </row>
    <row r="12" spans="1:13" x14ac:dyDescent="0.3">
      <c r="A12" s="82" t="s">
        <v>54</v>
      </c>
      <c r="B12" s="80"/>
      <c r="E12" s="83"/>
      <c r="F12" s="406" t="s">
        <v>55</v>
      </c>
      <c r="G12" s="407"/>
      <c r="H12" s="408">
        <v>43269</v>
      </c>
      <c r="I12" s="409"/>
    </row>
    <row r="13" spans="1:13" x14ac:dyDescent="0.3">
      <c r="A13" s="82" t="s">
        <v>56</v>
      </c>
      <c r="B13" s="80"/>
      <c r="E13" s="83"/>
      <c r="F13" s="433" t="s">
        <v>57</v>
      </c>
      <c r="G13" s="402"/>
      <c r="H13" s="434" t="s">
        <v>147</v>
      </c>
      <c r="I13" s="435"/>
    </row>
    <row r="14" spans="1:13" x14ac:dyDescent="0.3">
      <c r="A14" s="82"/>
      <c r="B14" s="8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148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2" x14ac:dyDescent="0.3">
      <c r="A17" s="87" t="s">
        <v>62</v>
      </c>
      <c r="B17" s="88" t="s">
        <v>149</v>
      </c>
      <c r="C17" s="88"/>
      <c r="D17" s="89"/>
      <c r="E17" s="90" t="s">
        <v>64</v>
      </c>
      <c r="F17" s="90" t="s">
        <v>65</v>
      </c>
      <c r="G17" s="90" t="s">
        <v>66</v>
      </c>
      <c r="H17" s="90" t="s">
        <v>67</v>
      </c>
      <c r="I17" s="91" t="s">
        <v>68</v>
      </c>
    </row>
    <row r="18" spans="1:12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2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2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2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2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2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</row>
    <row r="24" spans="1:12" x14ac:dyDescent="0.3">
      <c r="A24" s="108"/>
      <c r="B24" s="385"/>
      <c r="C24" s="386"/>
      <c r="D24" s="386"/>
      <c r="E24" s="386"/>
      <c r="F24" s="166"/>
      <c r="G24" s="166"/>
      <c r="H24" s="167"/>
      <c r="I24" s="112"/>
    </row>
    <row r="25" spans="1:12" x14ac:dyDescent="0.3">
      <c r="A25" s="108"/>
      <c r="B25" s="395"/>
      <c r="C25" s="396"/>
      <c r="D25" s="396"/>
      <c r="E25" s="396"/>
      <c r="F25" s="144"/>
      <c r="G25" s="109"/>
      <c r="H25" s="167"/>
      <c r="I25" s="112"/>
    </row>
    <row r="26" spans="1:12" x14ac:dyDescent="0.3">
      <c r="A26" s="108"/>
      <c r="B26" s="395"/>
      <c r="C26" s="396"/>
      <c r="D26" s="396"/>
      <c r="E26" s="396"/>
      <c r="F26" s="144"/>
      <c r="G26" s="144"/>
      <c r="H26" s="167"/>
      <c r="I26" s="112"/>
    </row>
    <row r="27" spans="1:12" x14ac:dyDescent="0.3">
      <c r="A27" s="108"/>
      <c r="B27" s="395"/>
      <c r="C27" s="396"/>
      <c r="D27" s="396"/>
      <c r="E27" s="396"/>
      <c r="F27" s="144"/>
      <c r="G27" s="144"/>
      <c r="H27" s="167"/>
      <c r="I27" s="112"/>
    </row>
    <row r="28" spans="1:12" x14ac:dyDescent="0.3">
      <c r="A28" s="108"/>
      <c r="B28" s="395"/>
      <c r="C28" s="396"/>
      <c r="D28" s="396"/>
      <c r="E28" s="396"/>
      <c r="F28" s="144"/>
      <c r="G28" s="144"/>
      <c r="H28" s="167"/>
      <c r="I28" s="112"/>
    </row>
    <row r="29" spans="1:12" x14ac:dyDescent="0.3">
      <c r="A29" s="108"/>
      <c r="B29" s="398"/>
      <c r="C29" s="345"/>
      <c r="D29" s="345"/>
      <c r="E29" s="345"/>
      <c r="F29" s="83"/>
      <c r="G29" s="145"/>
      <c r="H29" s="167"/>
      <c r="I29" s="112"/>
    </row>
    <row r="30" spans="1:12" x14ac:dyDescent="0.3">
      <c r="A30" s="108"/>
      <c r="B30" s="398"/>
      <c r="C30" s="345"/>
      <c r="D30" s="345"/>
      <c r="E30" s="345"/>
      <c r="F30" s="83"/>
      <c r="G30" s="145"/>
      <c r="H30" s="167"/>
      <c r="I30" s="112"/>
    </row>
    <row r="31" spans="1:12" x14ac:dyDescent="0.3">
      <c r="A31" s="108"/>
      <c r="B31" s="390"/>
      <c r="C31" s="391"/>
      <c r="D31" s="391"/>
      <c r="E31" s="391"/>
      <c r="F31" s="86"/>
      <c r="G31" s="145"/>
      <c r="H31" s="111"/>
      <c r="I31" s="112"/>
      <c r="L31" s="113"/>
    </row>
    <row r="32" spans="1:12" x14ac:dyDescent="0.3">
      <c r="A32" s="433" t="s">
        <v>150</v>
      </c>
      <c r="B32" s="401"/>
      <c r="C32" s="401"/>
      <c r="D32" s="401"/>
      <c r="E32" s="401"/>
      <c r="F32" s="401"/>
      <c r="G32" s="401"/>
      <c r="H32" s="402"/>
      <c r="I32" s="168">
        <f>SUM(I24:I31)</f>
        <v>0</v>
      </c>
      <c r="L32" s="113"/>
    </row>
    <row r="33" spans="1:12" x14ac:dyDescent="0.3">
      <c r="A33" s="400" t="s">
        <v>151</v>
      </c>
      <c r="B33" s="401"/>
      <c r="C33" s="401"/>
      <c r="D33" s="401"/>
      <c r="E33" s="401"/>
      <c r="F33" s="401"/>
      <c r="G33" s="401"/>
      <c r="H33" s="402"/>
      <c r="I33" s="169">
        <f>I32*0.15</f>
        <v>0</v>
      </c>
      <c r="L33" s="113"/>
    </row>
    <row r="34" spans="1:12" x14ac:dyDescent="0.3">
      <c r="A34" s="400" t="s">
        <v>152</v>
      </c>
      <c r="B34" s="401"/>
      <c r="C34" s="401"/>
      <c r="D34" s="401"/>
      <c r="E34" s="401"/>
      <c r="F34" s="401"/>
      <c r="G34" s="401"/>
      <c r="H34" s="402"/>
      <c r="I34" s="114">
        <f>I32+I33</f>
        <v>0</v>
      </c>
    </row>
    <row r="35" spans="1:12" x14ac:dyDescent="0.3">
      <c r="A35" s="379" t="s">
        <v>74</v>
      </c>
      <c r="B35" s="380"/>
      <c r="C35" s="380"/>
      <c r="D35" s="380"/>
      <c r="E35" s="380"/>
      <c r="F35" s="380"/>
      <c r="G35" s="380"/>
      <c r="H35" s="380"/>
      <c r="I35" s="381"/>
    </row>
    <row r="36" spans="1:12" x14ac:dyDescent="0.3">
      <c r="A36" s="103" t="s">
        <v>75</v>
      </c>
      <c r="B36" s="382" t="s">
        <v>76</v>
      </c>
      <c r="C36" s="383"/>
      <c r="D36" s="384"/>
      <c r="E36" s="382" t="s">
        <v>64</v>
      </c>
      <c r="F36" s="384"/>
      <c r="G36" s="147" t="s">
        <v>66</v>
      </c>
      <c r="H36" s="119" t="s">
        <v>67</v>
      </c>
      <c r="I36" s="120" t="s">
        <v>68</v>
      </c>
    </row>
    <row r="37" spans="1:12" x14ac:dyDescent="0.3">
      <c r="A37" s="108">
        <v>1</v>
      </c>
      <c r="B37" s="403" t="s">
        <v>77</v>
      </c>
      <c r="C37" s="404"/>
      <c r="D37" s="405"/>
      <c r="E37" s="388" t="s">
        <v>78</v>
      </c>
      <c r="F37" s="389"/>
      <c r="G37" s="140">
        <v>2</v>
      </c>
      <c r="H37" s="138">
        <v>450</v>
      </c>
      <c r="I37" s="115">
        <f>SUM(G37*H37)</f>
        <v>900</v>
      </c>
    </row>
    <row r="38" spans="1:12" x14ac:dyDescent="0.3">
      <c r="A38" s="108">
        <v>2</v>
      </c>
      <c r="B38" s="373" t="s">
        <v>79</v>
      </c>
      <c r="C38" s="374"/>
      <c r="D38" s="375"/>
      <c r="E38" s="398" t="s">
        <v>78</v>
      </c>
      <c r="F38" s="399"/>
      <c r="G38" s="109"/>
      <c r="H38" s="139">
        <v>350</v>
      </c>
      <c r="I38" s="112">
        <f t="shared" ref="I38:I42" si="1">SUM(G38*H38)</f>
        <v>0</v>
      </c>
    </row>
    <row r="39" spans="1:12" x14ac:dyDescent="0.3">
      <c r="A39" s="108">
        <v>3</v>
      </c>
      <c r="B39" s="373" t="s">
        <v>80</v>
      </c>
      <c r="C39" s="374"/>
      <c r="D39" s="375"/>
      <c r="E39" s="398" t="s">
        <v>78</v>
      </c>
      <c r="F39" s="399"/>
      <c r="G39" s="109"/>
      <c r="H39" s="139">
        <v>300</v>
      </c>
      <c r="I39" s="112">
        <f t="shared" si="1"/>
        <v>0</v>
      </c>
    </row>
    <row r="40" spans="1:12" x14ac:dyDescent="0.3">
      <c r="A40" s="108">
        <v>4</v>
      </c>
      <c r="B40" s="373" t="s">
        <v>81</v>
      </c>
      <c r="C40" s="374"/>
      <c r="D40" s="375"/>
      <c r="E40" s="398" t="s">
        <v>78</v>
      </c>
      <c r="F40" s="399"/>
      <c r="G40" s="109">
        <v>2</v>
      </c>
      <c r="H40" s="139">
        <v>200</v>
      </c>
      <c r="I40" s="112">
        <f t="shared" si="1"/>
        <v>400</v>
      </c>
    </row>
    <row r="41" spans="1:12" x14ac:dyDescent="0.3">
      <c r="A41" s="108">
        <v>5</v>
      </c>
      <c r="B41" s="373" t="s">
        <v>82</v>
      </c>
      <c r="C41" s="374"/>
      <c r="D41" s="375"/>
      <c r="E41" s="398" t="s">
        <v>78</v>
      </c>
      <c r="F41" s="399"/>
      <c r="G41" s="109"/>
      <c r="H41" s="141">
        <v>200</v>
      </c>
      <c r="I41" s="112">
        <f t="shared" si="1"/>
        <v>0</v>
      </c>
    </row>
    <row r="42" spans="1:12" x14ac:dyDescent="0.3">
      <c r="A42" s="108">
        <v>6</v>
      </c>
      <c r="B42" s="373" t="s">
        <v>30</v>
      </c>
      <c r="C42" s="374"/>
      <c r="D42" s="375"/>
      <c r="E42" s="398" t="s">
        <v>78</v>
      </c>
      <c r="F42" s="399"/>
      <c r="G42" s="109"/>
      <c r="H42" s="141">
        <v>140</v>
      </c>
      <c r="I42" s="112">
        <f t="shared" si="1"/>
        <v>0</v>
      </c>
    </row>
    <row r="43" spans="1:12" x14ac:dyDescent="0.3">
      <c r="A43" s="108"/>
      <c r="B43" s="373"/>
      <c r="C43" s="374"/>
      <c r="D43" s="375"/>
      <c r="E43" s="116"/>
      <c r="F43" s="83"/>
      <c r="G43" s="83"/>
      <c r="H43" s="99"/>
      <c r="I43" s="112"/>
    </row>
    <row r="44" spans="1:12" x14ac:dyDescent="0.3">
      <c r="A44" s="97"/>
      <c r="B44" s="373"/>
      <c r="C44" s="374"/>
      <c r="D44" s="375"/>
      <c r="F44" s="83"/>
      <c r="G44" s="83"/>
      <c r="H44" s="99"/>
      <c r="I44" s="112"/>
    </row>
    <row r="45" spans="1:12" x14ac:dyDescent="0.3">
      <c r="A45" s="117"/>
      <c r="B45" s="376"/>
      <c r="C45" s="377"/>
      <c r="D45" s="378"/>
      <c r="E45" s="85"/>
      <c r="F45" s="86"/>
      <c r="G45" s="83"/>
      <c r="H45" s="101"/>
      <c r="I45" s="112"/>
    </row>
    <row r="46" spans="1:12" x14ac:dyDescent="0.3">
      <c r="A46" s="400" t="s">
        <v>83</v>
      </c>
      <c r="B46" s="401"/>
      <c r="C46" s="401"/>
      <c r="D46" s="401"/>
      <c r="E46" s="401"/>
      <c r="F46" s="401"/>
      <c r="G46" s="401"/>
      <c r="H46" s="402"/>
      <c r="I46" s="118">
        <f>SUM(I37:I45)</f>
        <v>1300</v>
      </c>
    </row>
    <row r="47" spans="1:12" x14ac:dyDescent="0.3">
      <c r="A47" s="379" t="s">
        <v>84</v>
      </c>
      <c r="B47" s="380"/>
      <c r="C47" s="380"/>
      <c r="D47" s="380"/>
      <c r="E47" s="380"/>
      <c r="F47" s="380"/>
      <c r="G47" s="380"/>
      <c r="H47" s="380"/>
      <c r="I47" s="381"/>
    </row>
    <row r="48" spans="1:12" x14ac:dyDescent="0.3">
      <c r="A48" s="103" t="s">
        <v>85</v>
      </c>
      <c r="B48" s="382" t="s">
        <v>86</v>
      </c>
      <c r="C48" s="383"/>
      <c r="D48" s="384"/>
      <c r="E48" s="382" t="s">
        <v>87</v>
      </c>
      <c r="F48" s="384"/>
      <c r="G48" s="119" t="s">
        <v>88</v>
      </c>
      <c r="H48" s="119" t="s">
        <v>67</v>
      </c>
      <c r="I48" s="120" t="s">
        <v>68</v>
      </c>
    </row>
    <row r="49" spans="1:12" x14ac:dyDescent="0.3">
      <c r="A49" s="108">
        <v>1</v>
      </c>
      <c r="B49" s="385" t="s">
        <v>153</v>
      </c>
      <c r="C49" s="386"/>
      <c r="D49" s="387"/>
      <c r="E49" s="388"/>
      <c r="F49" s="389"/>
      <c r="G49" s="109"/>
      <c r="H49" s="121"/>
      <c r="I49" s="112"/>
    </row>
    <row r="50" spans="1:12" x14ac:dyDescent="0.3">
      <c r="A50" s="108"/>
      <c r="B50" s="395" t="s">
        <v>96</v>
      </c>
      <c r="C50" s="396"/>
      <c r="D50" s="397"/>
      <c r="E50" s="398">
        <v>1</v>
      </c>
      <c r="F50" s="399"/>
      <c r="G50" s="109">
        <v>77.400000000000006</v>
      </c>
      <c r="H50" s="121">
        <v>5</v>
      </c>
      <c r="I50" s="112">
        <f>H50*G50</f>
        <v>387</v>
      </c>
    </row>
    <row r="51" spans="1:12" x14ac:dyDescent="0.3">
      <c r="A51" s="122"/>
      <c r="B51" s="390"/>
      <c r="C51" s="391"/>
      <c r="D51" s="392"/>
      <c r="E51" s="393"/>
      <c r="F51" s="394"/>
      <c r="G51" s="109"/>
      <c r="H51" s="121"/>
      <c r="I51" s="112"/>
    </row>
    <row r="52" spans="1:12" x14ac:dyDescent="0.3">
      <c r="A52" s="400" t="s">
        <v>89</v>
      </c>
      <c r="B52" s="401"/>
      <c r="C52" s="401"/>
      <c r="D52" s="401"/>
      <c r="E52" s="401"/>
      <c r="F52" s="401"/>
      <c r="G52" s="401"/>
      <c r="H52" s="402"/>
      <c r="I52" s="123">
        <f>SUM(I49:I51)</f>
        <v>387</v>
      </c>
    </row>
    <row r="53" spans="1:12" x14ac:dyDescent="0.3">
      <c r="A53" s="124"/>
      <c r="B53" s="125"/>
      <c r="C53" s="125"/>
      <c r="D53" s="125"/>
      <c r="E53" s="125"/>
      <c r="F53" s="126"/>
      <c r="G53" s="127"/>
      <c r="H53" s="127"/>
      <c r="I53" s="128"/>
      <c r="L53" s="80"/>
    </row>
    <row r="54" spans="1:12" x14ac:dyDescent="0.3">
      <c r="A54" s="368"/>
      <c r="B54" s="369"/>
      <c r="C54" s="369"/>
      <c r="D54" s="369"/>
      <c r="E54" s="369"/>
      <c r="F54" s="129"/>
      <c r="G54" s="372" t="s">
        <v>90</v>
      </c>
      <c r="H54" s="369"/>
      <c r="I54" s="130">
        <f>I52+I46+I34</f>
        <v>1687</v>
      </c>
    </row>
    <row r="55" spans="1:12" x14ac:dyDescent="0.3">
      <c r="A55" s="368"/>
      <c r="B55" s="369"/>
      <c r="C55" s="369"/>
      <c r="D55" s="369"/>
      <c r="E55" s="369"/>
      <c r="F55" s="83"/>
      <c r="G55" s="131"/>
      <c r="H55" s="132"/>
      <c r="I55" s="133"/>
    </row>
    <row r="56" spans="1:12" ht="15" thickBot="1" x14ac:dyDescent="0.35">
      <c r="A56" s="368"/>
      <c r="B56" s="369"/>
      <c r="C56" s="369"/>
      <c r="D56" s="369"/>
      <c r="E56" s="369"/>
      <c r="F56" s="83"/>
      <c r="G56" s="422" t="s">
        <v>133</v>
      </c>
      <c r="H56" s="423"/>
      <c r="I56" s="142">
        <f>I54+I55</f>
        <v>1687</v>
      </c>
    </row>
    <row r="57" spans="1:12" ht="15.6" thickTop="1" thickBot="1" x14ac:dyDescent="0.35">
      <c r="A57" s="134"/>
      <c r="B57" s="135"/>
      <c r="C57" s="370"/>
      <c r="D57" s="371"/>
      <c r="E57" s="371"/>
      <c r="F57" s="371"/>
      <c r="G57" s="136"/>
      <c r="H57" s="136"/>
      <c r="I57" s="137"/>
    </row>
    <row r="59" spans="1:12" x14ac:dyDescent="0.3">
      <c r="A59" s="80"/>
      <c r="B59" s="80"/>
    </row>
  </sheetData>
  <mergeCells count="70">
    <mergeCell ref="C57:F57"/>
    <mergeCell ref="B50:D50"/>
    <mergeCell ref="E50:F50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  <mergeCell ref="B49:D49"/>
    <mergeCell ref="E49:F49"/>
    <mergeCell ref="B41:D41"/>
    <mergeCell ref="E41:F41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38:D38"/>
    <mergeCell ref="E38:F38"/>
    <mergeCell ref="B39:D39"/>
    <mergeCell ref="E39:F39"/>
    <mergeCell ref="B40:D40"/>
    <mergeCell ref="E40:F40"/>
    <mergeCell ref="A34:H34"/>
    <mergeCell ref="A35:I35"/>
    <mergeCell ref="B36:D36"/>
    <mergeCell ref="E36:F36"/>
    <mergeCell ref="B37:D37"/>
    <mergeCell ref="E37:F37"/>
    <mergeCell ref="A33:H33"/>
    <mergeCell ref="A22:I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" right="0.7" top="0.75" bottom="0.75" header="0.3" footer="0.3"/>
  <pageSetup scale="80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59"/>
  <sheetViews>
    <sheetView topLeftCell="A25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12</v>
      </c>
      <c r="I9" s="420"/>
    </row>
    <row r="10" spans="1:13" x14ac:dyDescent="0.3">
      <c r="A10" s="82" t="s">
        <v>50</v>
      </c>
      <c r="B10" s="80"/>
      <c r="E10" s="83"/>
      <c r="F10" s="406" t="s">
        <v>51</v>
      </c>
      <c r="G10" s="407"/>
      <c r="H10" s="421" t="s">
        <v>154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s">
        <v>39</v>
      </c>
      <c r="I11" s="409"/>
    </row>
    <row r="12" spans="1:13" x14ac:dyDescent="0.3">
      <c r="A12" s="82" t="s">
        <v>54</v>
      </c>
      <c r="B12" s="80"/>
      <c r="E12" s="83"/>
      <c r="F12" s="406" t="s">
        <v>55</v>
      </c>
      <c r="G12" s="407"/>
      <c r="H12" s="408">
        <v>43444</v>
      </c>
      <c r="I12" s="409"/>
    </row>
    <row r="13" spans="1:13" x14ac:dyDescent="0.3">
      <c r="A13" s="82" t="s">
        <v>56</v>
      </c>
      <c r="B13" s="8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155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2" x14ac:dyDescent="0.3">
      <c r="A17" s="87" t="s">
        <v>62</v>
      </c>
      <c r="B17" s="88" t="s">
        <v>149</v>
      </c>
      <c r="C17" s="88"/>
      <c r="D17" s="89"/>
      <c r="E17" s="90" t="s">
        <v>64</v>
      </c>
      <c r="F17" s="90" t="s">
        <v>65</v>
      </c>
      <c r="G17" s="90" t="s">
        <v>66</v>
      </c>
      <c r="H17" s="90" t="s">
        <v>67</v>
      </c>
      <c r="I17" s="91" t="s">
        <v>68</v>
      </c>
    </row>
    <row r="18" spans="1:12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2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2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2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2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2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</row>
    <row r="24" spans="1:12" x14ac:dyDescent="0.3">
      <c r="A24" s="108">
        <v>1</v>
      </c>
      <c r="B24" s="385" t="s">
        <v>156</v>
      </c>
      <c r="C24" s="386"/>
      <c r="D24" s="386"/>
      <c r="E24" s="386"/>
      <c r="F24" s="166"/>
      <c r="G24" s="166">
        <v>1</v>
      </c>
      <c r="H24" s="167">
        <v>172.17</v>
      </c>
      <c r="I24" s="112">
        <f>H24*G24</f>
        <v>172.17</v>
      </c>
    </row>
    <row r="25" spans="1:12" x14ac:dyDescent="0.3">
      <c r="A25" s="108">
        <v>2</v>
      </c>
      <c r="B25" s="395" t="s">
        <v>157</v>
      </c>
      <c r="C25" s="396"/>
      <c r="D25" s="396"/>
      <c r="E25" s="396"/>
      <c r="F25" s="144"/>
      <c r="G25" s="109">
        <v>1</v>
      </c>
      <c r="H25" s="167">
        <v>665.1</v>
      </c>
      <c r="I25" s="112">
        <f>H25*G25</f>
        <v>665.1</v>
      </c>
    </row>
    <row r="26" spans="1:12" x14ac:dyDescent="0.3">
      <c r="A26" s="108"/>
      <c r="B26" s="395"/>
      <c r="C26" s="396"/>
      <c r="D26" s="396"/>
      <c r="E26" s="396"/>
      <c r="F26" s="144"/>
      <c r="G26" s="144"/>
      <c r="H26" s="167"/>
      <c r="I26" s="112"/>
    </row>
    <row r="27" spans="1:12" x14ac:dyDescent="0.3">
      <c r="A27" s="108"/>
      <c r="B27" s="395"/>
      <c r="C27" s="396"/>
      <c r="D27" s="396"/>
      <c r="E27" s="396"/>
      <c r="F27" s="144"/>
      <c r="G27" s="144"/>
      <c r="H27" s="167"/>
      <c r="I27" s="112"/>
    </row>
    <row r="28" spans="1:12" x14ac:dyDescent="0.3">
      <c r="A28" s="108"/>
      <c r="B28" s="395"/>
      <c r="C28" s="396"/>
      <c r="D28" s="396"/>
      <c r="E28" s="396"/>
      <c r="F28" s="144"/>
      <c r="G28" s="144"/>
      <c r="H28" s="167"/>
      <c r="I28" s="112"/>
    </row>
    <row r="29" spans="1:12" x14ac:dyDescent="0.3">
      <c r="A29" s="108"/>
      <c r="B29" s="398"/>
      <c r="C29" s="345"/>
      <c r="D29" s="345"/>
      <c r="E29" s="345"/>
      <c r="F29" s="83"/>
      <c r="G29" s="145"/>
      <c r="H29" s="167"/>
      <c r="I29" s="112"/>
    </row>
    <row r="30" spans="1:12" x14ac:dyDescent="0.3">
      <c r="A30" s="108"/>
      <c r="B30" s="398"/>
      <c r="C30" s="345"/>
      <c r="D30" s="345"/>
      <c r="E30" s="345"/>
      <c r="F30" s="83"/>
      <c r="G30" s="145"/>
      <c r="H30" s="167"/>
      <c r="I30" s="112"/>
    </row>
    <row r="31" spans="1:12" x14ac:dyDescent="0.3">
      <c r="A31" s="108"/>
      <c r="B31" s="390"/>
      <c r="C31" s="391"/>
      <c r="D31" s="391"/>
      <c r="E31" s="391"/>
      <c r="F31" s="86"/>
      <c r="G31" s="145"/>
      <c r="H31" s="111"/>
      <c r="I31" s="112"/>
      <c r="L31" s="113"/>
    </row>
    <row r="32" spans="1:12" x14ac:dyDescent="0.3">
      <c r="A32" s="433" t="s">
        <v>150</v>
      </c>
      <c r="B32" s="401"/>
      <c r="C32" s="401"/>
      <c r="D32" s="401"/>
      <c r="E32" s="401"/>
      <c r="F32" s="401"/>
      <c r="G32" s="401"/>
      <c r="H32" s="402"/>
      <c r="I32" s="168">
        <f>SUM(I24:I31)</f>
        <v>837.27</v>
      </c>
      <c r="L32" s="113"/>
    </row>
    <row r="33" spans="1:12" x14ac:dyDescent="0.3">
      <c r="A33" s="400" t="s">
        <v>151</v>
      </c>
      <c r="B33" s="401"/>
      <c r="C33" s="401"/>
      <c r="D33" s="401"/>
      <c r="E33" s="401"/>
      <c r="F33" s="401"/>
      <c r="G33" s="401"/>
      <c r="H33" s="402"/>
      <c r="I33" s="169">
        <f>I32*0.15</f>
        <v>125.59049999999999</v>
      </c>
      <c r="L33" s="113"/>
    </row>
    <row r="34" spans="1:12" x14ac:dyDescent="0.3">
      <c r="A34" s="400" t="s">
        <v>152</v>
      </c>
      <c r="B34" s="401"/>
      <c r="C34" s="401"/>
      <c r="D34" s="401"/>
      <c r="E34" s="401"/>
      <c r="F34" s="401"/>
      <c r="G34" s="401"/>
      <c r="H34" s="402"/>
      <c r="I34" s="114">
        <f>I32+I33</f>
        <v>962.8605</v>
      </c>
    </row>
    <row r="35" spans="1:12" x14ac:dyDescent="0.3">
      <c r="A35" s="379" t="s">
        <v>74</v>
      </c>
      <c r="B35" s="380"/>
      <c r="C35" s="380"/>
      <c r="D35" s="380"/>
      <c r="E35" s="380"/>
      <c r="F35" s="380"/>
      <c r="G35" s="380"/>
      <c r="H35" s="380"/>
      <c r="I35" s="381"/>
    </row>
    <row r="36" spans="1:12" x14ac:dyDescent="0.3">
      <c r="A36" s="103" t="s">
        <v>75</v>
      </c>
      <c r="B36" s="382" t="s">
        <v>76</v>
      </c>
      <c r="C36" s="383"/>
      <c r="D36" s="384"/>
      <c r="E36" s="382" t="s">
        <v>64</v>
      </c>
      <c r="F36" s="384"/>
      <c r="G36" s="147" t="s">
        <v>66</v>
      </c>
      <c r="H36" s="119" t="s">
        <v>67</v>
      </c>
      <c r="I36" s="120" t="s">
        <v>68</v>
      </c>
    </row>
    <row r="37" spans="1:12" x14ac:dyDescent="0.3">
      <c r="A37" s="108">
        <v>1</v>
      </c>
      <c r="B37" s="403" t="s">
        <v>77</v>
      </c>
      <c r="C37" s="404"/>
      <c r="D37" s="405"/>
      <c r="E37" s="388" t="s">
        <v>78</v>
      </c>
      <c r="F37" s="389"/>
      <c r="G37" s="140">
        <v>9</v>
      </c>
      <c r="H37" s="138">
        <v>450</v>
      </c>
      <c r="I37" s="115">
        <f>SUM(G37*H37)</f>
        <v>4050</v>
      </c>
    </row>
    <row r="38" spans="1:12" x14ac:dyDescent="0.3">
      <c r="A38" s="108">
        <v>2</v>
      </c>
      <c r="B38" s="373" t="s">
        <v>79</v>
      </c>
      <c r="C38" s="374"/>
      <c r="D38" s="375"/>
      <c r="E38" s="398" t="s">
        <v>78</v>
      </c>
      <c r="F38" s="399"/>
      <c r="G38" s="109"/>
      <c r="H38" s="139">
        <v>350</v>
      </c>
      <c r="I38" s="112">
        <f t="shared" ref="I38:I42" si="1">SUM(G38*H38)</f>
        <v>0</v>
      </c>
    </row>
    <row r="39" spans="1:12" x14ac:dyDescent="0.3">
      <c r="A39" s="108">
        <v>3</v>
      </c>
      <c r="B39" s="373" t="s">
        <v>80</v>
      </c>
      <c r="C39" s="374"/>
      <c r="D39" s="375"/>
      <c r="E39" s="398" t="s">
        <v>78</v>
      </c>
      <c r="F39" s="399"/>
      <c r="G39" s="109"/>
      <c r="H39" s="139">
        <v>300</v>
      </c>
      <c r="I39" s="112">
        <f t="shared" si="1"/>
        <v>0</v>
      </c>
    </row>
    <row r="40" spans="1:12" x14ac:dyDescent="0.3">
      <c r="A40" s="108">
        <v>4</v>
      </c>
      <c r="B40" s="373" t="s">
        <v>81</v>
      </c>
      <c r="C40" s="374"/>
      <c r="D40" s="375"/>
      <c r="E40" s="398" t="s">
        <v>78</v>
      </c>
      <c r="F40" s="399"/>
      <c r="G40" s="109">
        <v>9</v>
      </c>
      <c r="H40" s="139">
        <v>200</v>
      </c>
      <c r="I40" s="112">
        <f t="shared" si="1"/>
        <v>1800</v>
      </c>
    </row>
    <row r="41" spans="1:12" x14ac:dyDescent="0.3">
      <c r="A41" s="108">
        <v>5</v>
      </c>
      <c r="B41" s="373" t="s">
        <v>82</v>
      </c>
      <c r="C41" s="374"/>
      <c r="D41" s="375"/>
      <c r="E41" s="398" t="s">
        <v>78</v>
      </c>
      <c r="F41" s="399"/>
      <c r="G41" s="109"/>
      <c r="H41" s="141">
        <v>200</v>
      </c>
      <c r="I41" s="112">
        <f t="shared" si="1"/>
        <v>0</v>
      </c>
    </row>
    <row r="42" spans="1:12" x14ac:dyDescent="0.3">
      <c r="A42" s="108">
        <v>6</v>
      </c>
      <c r="B42" s="373" t="s">
        <v>30</v>
      </c>
      <c r="C42" s="374"/>
      <c r="D42" s="375"/>
      <c r="E42" s="398" t="s">
        <v>78</v>
      </c>
      <c r="F42" s="399"/>
      <c r="G42" s="109"/>
      <c r="H42" s="141">
        <v>140</v>
      </c>
      <c r="I42" s="112">
        <f t="shared" si="1"/>
        <v>0</v>
      </c>
    </row>
    <row r="43" spans="1:12" x14ac:dyDescent="0.3">
      <c r="A43" s="108"/>
      <c r="B43" s="373"/>
      <c r="C43" s="374"/>
      <c r="D43" s="375"/>
      <c r="E43" s="116"/>
      <c r="F43" s="83"/>
      <c r="G43" s="83"/>
      <c r="H43" s="99"/>
      <c r="I43" s="112"/>
    </row>
    <row r="44" spans="1:12" x14ac:dyDescent="0.3">
      <c r="A44" s="97"/>
      <c r="B44" s="373"/>
      <c r="C44" s="374"/>
      <c r="D44" s="375"/>
      <c r="F44" s="83"/>
      <c r="G44" s="83"/>
      <c r="H44" s="99"/>
      <c r="I44" s="112"/>
    </row>
    <row r="45" spans="1:12" x14ac:dyDescent="0.3">
      <c r="A45" s="117"/>
      <c r="B45" s="376"/>
      <c r="C45" s="377"/>
      <c r="D45" s="378"/>
      <c r="E45" s="85"/>
      <c r="F45" s="86"/>
      <c r="G45" s="83"/>
      <c r="H45" s="101"/>
      <c r="I45" s="112"/>
    </row>
    <row r="46" spans="1:12" x14ac:dyDescent="0.3">
      <c r="A46" s="400" t="s">
        <v>83</v>
      </c>
      <c r="B46" s="401"/>
      <c r="C46" s="401"/>
      <c r="D46" s="401"/>
      <c r="E46" s="401"/>
      <c r="F46" s="401"/>
      <c r="G46" s="401"/>
      <c r="H46" s="402"/>
      <c r="I46" s="118">
        <f>SUM(I37:I45)</f>
        <v>5850</v>
      </c>
    </row>
    <row r="47" spans="1:12" x14ac:dyDescent="0.3">
      <c r="A47" s="379" t="s">
        <v>84</v>
      </c>
      <c r="B47" s="380"/>
      <c r="C47" s="380"/>
      <c r="D47" s="380"/>
      <c r="E47" s="380"/>
      <c r="F47" s="380"/>
      <c r="G47" s="380"/>
      <c r="H47" s="380"/>
      <c r="I47" s="381"/>
    </row>
    <row r="48" spans="1:12" x14ac:dyDescent="0.3">
      <c r="A48" s="103" t="s">
        <v>85</v>
      </c>
      <c r="B48" s="382" t="s">
        <v>86</v>
      </c>
      <c r="C48" s="383"/>
      <c r="D48" s="384"/>
      <c r="E48" s="382" t="s">
        <v>87</v>
      </c>
      <c r="F48" s="384"/>
      <c r="G48" s="119" t="s">
        <v>88</v>
      </c>
      <c r="H48" s="119" t="s">
        <v>67</v>
      </c>
      <c r="I48" s="120" t="s">
        <v>68</v>
      </c>
    </row>
    <row r="49" spans="1:12" x14ac:dyDescent="0.3">
      <c r="A49" s="108">
        <v>1</v>
      </c>
      <c r="B49" s="385" t="s">
        <v>158</v>
      </c>
      <c r="C49" s="386"/>
      <c r="D49" s="387"/>
      <c r="E49" s="388"/>
      <c r="F49" s="389"/>
      <c r="G49" s="109"/>
      <c r="H49" s="121"/>
      <c r="I49" s="112"/>
    </row>
    <row r="50" spans="1:12" x14ac:dyDescent="0.3">
      <c r="A50" s="108"/>
      <c r="B50" s="395" t="s">
        <v>159</v>
      </c>
      <c r="C50" s="396"/>
      <c r="D50" s="397"/>
      <c r="E50" s="398">
        <v>1</v>
      </c>
      <c r="F50" s="399"/>
      <c r="G50" s="109">
        <v>73.599999999999994</v>
      </c>
      <c r="H50" s="121">
        <v>5</v>
      </c>
      <c r="I50" s="112">
        <f>H50*G50</f>
        <v>368</v>
      </c>
    </row>
    <row r="51" spans="1:12" x14ac:dyDescent="0.3">
      <c r="A51" s="122"/>
      <c r="B51" s="390"/>
      <c r="C51" s="391"/>
      <c r="D51" s="392"/>
      <c r="E51" s="393"/>
      <c r="F51" s="394"/>
      <c r="G51" s="109"/>
      <c r="H51" s="121"/>
      <c r="I51" s="112"/>
    </row>
    <row r="52" spans="1:12" x14ac:dyDescent="0.3">
      <c r="A52" s="400" t="s">
        <v>89</v>
      </c>
      <c r="B52" s="401"/>
      <c r="C52" s="401"/>
      <c r="D52" s="401"/>
      <c r="E52" s="401"/>
      <c r="F52" s="401"/>
      <c r="G52" s="401"/>
      <c r="H52" s="402"/>
      <c r="I52" s="123">
        <f>SUM(I49:I51)</f>
        <v>368</v>
      </c>
    </row>
    <row r="53" spans="1:12" x14ac:dyDescent="0.3">
      <c r="A53" s="124"/>
      <c r="B53" s="125"/>
      <c r="C53" s="125"/>
      <c r="D53" s="125"/>
      <c r="E53" s="125"/>
      <c r="F53" s="126"/>
      <c r="G53" s="127"/>
      <c r="H53" s="127"/>
      <c r="I53" s="128"/>
      <c r="L53" s="80"/>
    </row>
    <row r="54" spans="1:12" x14ac:dyDescent="0.3">
      <c r="A54" s="368"/>
      <c r="B54" s="369"/>
      <c r="C54" s="369"/>
      <c r="D54" s="369"/>
      <c r="E54" s="369"/>
      <c r="F54" s="129"/>
      <c r="G54" s="372" t="s">
        <v>90</v>
      </c>
      <c r="H54" s="369"/>
      <c r="I54" s="130">
        <f>I52+I46+I34+I21</f>
        <v>7180.8604999999998</v>
      </c>
    </row>
    <row r="55" spans="1:12" x14ac:dyDescent="0.3">
      <c r="A55" s="368"/>
      <c r="B55" s="369"/>
      <c r="C55" s="369"/>
      <c r="D55" s="369"/>
      <c r="E55" s="369"/>
      <c r="F55" s="83"/>
      <c r="G55" s="131"/>
      <c r="H55" s="132"/>
      <c r="I55" s="133"/>
    </row>
    <row r="56" spans="1:12" ht="15" thickBot="1" x14ac:dyDescent="0.35">
      <c r="A56" s="368"/>
      <c r="B56" s="369"/>
      <c r="C56" s="369"/>
      <c r="D56" s="369"/>
      <c r="E56" s="369"/>
      <c r="F56" s="83"/>
      <c r="G56" s="422" t="s">
        <v>133</v>
      </c>
      <c r="H56" s="423"/>
      <c r="I56" s="142">
        <f>I54+I55</f>
        <v>7180.8604999999998</v>
      </c>
    </row>
    <row r="57" spans="1:12" ht="15.6" thickTop="1" thickBot="1" x14ac:dyDescent="0.35">
      <c r="A57" s="134"/>
      <c r="B57" s="135"/>
      <c r="C57" s="370"/>
      <c r="D57" s="371"/>
      <c r="E57" s="371"/>
      <c r="F57" s="371"/>
      <c r="G57" s="136"/>
      <c r="H57" s="136"/>
      <c r="I57" s="137"/>
    </row>
    <row r="59" spans="1:12" x14ac:dyDescent="0.3">
      <c r="A59" s="80"/>
      <c r="B59" s="80"/>
    </row>
  </sheetData>
  <mergeCells count="69"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B39:D39"/>
    <mergeCell ref="E39:F39"/>
    <mergeCell ref="B40:D40"/>
    <mergeCell ref="E40:F40"/>
    <mergeCell ref="B41:D41"/>
    <mergeCell ref="E41:F41"/>
    <mergeCell ref="B36:D36"/>
    <mergeCell ref="E36:F36"/>
    <mergeCell ref="B37:D37"/>
    <mergeCell ref="E37:F37"/>
    <mergeCell ref="B38:D38"/>
    <mergeCell ref="E38:F38"/>
    <mergeCell ref="A35:I35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H33"/>
    <mergeCell ref="A34:H34"/>
    <mergeCell ref="B23:E23"/>
    <mergeCell ref="F12:G12"/>
    <mergeCell ref="H12:I12"/>
    <mergeCell ref="F14:G14"/>
    <mergeCell ref="H14:I14"/>
    <mergeCell ref="A15:I15"/>
    <mergeCell ref="A16:I16"/>
    <mergeCell ref="B18:D18"/>
    <mergeCell ref="B19:D19"/>
    <mergeCell ref="B20:D20"/>
    <mergeCell ref="A21:H21"/>
    <mergeCell ref="A22:I22"/>
    <mergeCell ref="H13:I13"/>
    <mergeCell ref="F11:G11"/>
    <mergeCell ref="H11:I11"/>
    <mergeCell ref="A9:E9"/>
    <mergeCell ref="F9:G9"/>
    <mergeCell ref="H9:I9"/>
    <mergeCell ref="F10:G10"/>
    <mergeCell ref="H10:I10"/>
  </mergeCells>
  <pageMargins left="0.7" right="0.7" top="0.75" bottom="0.75" header="0.3" footer="0.3"/>
  <pageSetup scale="8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59"/>
  <sheetViews>
    <sheetView topLeftCell="A16" workbookViewId="0">
      <selection activeCell="A45" sqref="A45"/>
    </sheetView>
  </sheetViews>
  <sheetFormatPr defaultRowHeight="14.4" x14ac:dyDescent="0.3"/>
  <cols>
    <col min="1" max="1" width="12" bestFit="1" customWidth="1"/>
    <col min="4" max="4" width="20.664062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13</v>
      </c>
      <c r="I9" s="420"/>
    </row>
    <row r="10" spans="1:13" x14ac:dyDescent="0.3">
      <c r="A10" s="82" t="s">
        <v>50</v>
      </c>
      <c r="B10" s="80"/>
      <c r="D10" s="170"/>
      <c r="E10" s="83"/>
      <c r="F10" s="406" t="s">
        <v>51</v>
      </c>
      <c r="G10" s="407"/>
      <c r="H10" s="421" t="s">
        <v>160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s">
        <v>161</v>
      </c>
      <c r="I11" s="409"/>
    </row>
    <row r="12" spans="1:13" x14ac:dyDescent="0.3">
      <c r="A12" s="82" t="s">
        <v>54</v>
      </c>
      <c r="B12" s="80"/>
      <c r="E12" s="83"/>
      <c r="F12" s="406" t="s">
        <v>55</v>
      </c>
      <c r="G12" s="407"/>
      <c r="H12" s="408">
        <v>43856</v>
      </c>
      <c r="I12" s="409"/>
    </row>
    <row r="13" spans="1:13" x14ac:dyDescent="0.3">
      <c r="A13" s="82" t="s">
        <v>56</v>
      </c>
      <c r="B13" s="8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194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2" x14ac:dyDescent="0.3">
      <c r="A17" s="87" t="s">
        <v>62</v>
      </c>
      <c r="B17" s="88" t="s">
        <v>149</v>
      </c>
      <c r="C17" s="88"/>
      <c r="D17" s="89"/>
      <c r="E17" s="90" t="s">
        <v>64</v>
      </c>
      <c r="F17" s="90" t="s">
        <v>65</v>
      </c>
      <c r="G17" s="90" t="s">
        <v>66</v>
      </c>
      <c r="H17" s="90" t="s">
        <v>67</v>
      </c>
      <c r="I17" s="91" t="s">
        <v>68</v>
      </c>
    </row>
    <row r="18" spans="1:12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2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2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2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2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2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</row>
    <row r="24" spans="1:12" x14ac:dyDescent="0.3">
      <c r="A24" s="108">
        <v>1</v>
      </c>
      <c r="B24" s="385" t="s">
        <v>162</v>
      </c>
      <c r="C24" s="386"/>
      <c r="D24" s="386"/>
      <c r="E24" s="386"/>
      <c r="F24" s="166"/>
      <c r="G24" s="166">
        <v>1</v>
      </c>
      <c r="H24" s="167">
        <v>110</v>
      </c>
      <c r="I24" s="112">
        <f>H24*G24</f>
        <v>110</v>
      </c>
    </row>
    <row r="25" spans="1:12" x14ac:dyDescent="0.3">
      <c r="A25" s="108"/>
      <c r="B25" s="395"/>
      <c r="C25" s="396"/>
      <c r="D25" s="396"/>
      <c r="E25" s="396"/>
      <c r="F25" s="144"/>
      <c r="G25" s="109"/>
      <c r="H25" s="167"/>
      <c r="I25" s="112"/>
    </row>
    <row r="26" spans="1:12" x14ac:dyDescent="0.3">
      <c r="A26" s="108"/>
      <c r="B26" s="395"/>
      <c r="C26" s="396"/>
      <c r="D26" s="396"/>
      <c r="E26" s="396"/>
      <c r="F26" s="144"/>
      <c r="G26" s="144"/>
      <c r="H26" s="167"/>
      <c r="I26" s="112"/>
    </row>
    <row r="27" spans="1:12" x14ac:dyDescent="0.3">
      <c r="A27" s="108"/>
      <c r="B27" s="395"/>
      <c r="C27" s="396"/>
      <c r="D27" s="396"/>
      <c r="E27" s="396"/>
      <c r="F27" s="144"/>
      <c r="G27" s="144"/>
      <c r="H27" s="167"/>
      <c r="I27" s="112"/>
    </row>
    <row r="28" spans="1:12" x14ac:dyDescent="0.3">
      <c r="A28" s="108"/>
      <c r="B28" s="395"/>
      <c r="C28" s="396"/>
      <c r="D28" s="396"/>
      <c r="E28" s="396"/>
      <c r="F28" s="144"/>
      <c r="G28" s="144"/>
      <c r="H28" s="167"/>
      <c r="I28" s="112"/>
    </row>
    <row r="29" spans="1:12" x14ac:dyDescent="0.3">
      <c r="A29" s="108"/>
      <c r="B29" s="398"/>
      <c r="C29" s="345"/>
      <c r="D29" s="345"/>
      <c r="E29" s="345"/>
      <c r="F29" s="83"/>
      <c r="G29" s="145"/>
      <c r="H29" s="167"/>
      <c r="I29" s="112"/>
    </row>
    <row r="30" spans="1:12" x14ac:dyDescent="0.3">
      <c r="A30" s="108"/>
      <c r="B30" s="398"/>
      <c r="C30" s="345"/>
      <c r="D30" s="345"/>
      <c r="E30" s="345"/>
      <c r="F30" s="83"/>
      <c r="G30" s="145"/>
      <c r="H30" s="167"/>
      <c r="I30" s="112"/>
    </row>
    <row r="31" spans="1:12" x14ac:dyDescent="0.3">
      <c r="A31" s="108"/>
      <c r="B31" s="390"/>
      <c r="C31" s="391"/>
      <c r="D31" s="391"/>
      <c r="E31" s="391"/>
      <c r="F31" s="86"/>
      <c r="G31" s="145"/>
      <c r="H31" s="111"/>
      <c r="I31" s="112"/>
      <c r="L31" s="113"/>
    </row>
    <row r="32" spans="1:12" x14ac:dyDescent="0.3">
      <c r="A32" s="433" t="s">
        <v>150</v>
      </c>
      <c r="B32" s="401"/>
      <c r="C32" s="401"/>
      <c r="D32" s="401"/>
      <c r="E32" s="401"/>
      <c r="F32" s="401"/>
      <c r="G32" s="401"/>
      <c r="H32" s="402"/>
      <c r="I32" s="168">
        <f>SUM(I24:I31)</f>
        <v>110</v>
      </c>
      <c r="L32" s="113"/>
    </row>
    <row r="33" spans="1:12" x14ac:dyDescent="0.3">
      <c r="A33" s="400" t="s">
        <v>151</v>
      </c>
      <c r="B33" s="401"/>
      <c r="C33" s="401"/>
      <c r="D33" s="401"/>
      <c r="E33" s="401"/>
      <c r="F33" s="401"/>
      <c r="G33" s="401"/>
      <c r="H33" s="402"/>
      <c r="I33" s="169">
        <f>I32*0.15</f>
        <v>16.5</v>
      </c>
      <c r="L33" s="113"/>
    </row>
    <row r="34" spans="1:12" x14ac:dyDescent="0.3">
      <c r="A34" s="400" t="s">
        <v>152</v>
      </c>
      <c r="B34" s="401"/>
      <c r="C34" s="401"/>
      <c r="D34" s="401"/>
      <c r="E34" s="401"/>
      <c r="F34" s="401"/>
      <c r="G34" s="401"/>
      <c r="H34" s="402"/>
      <c r="I34" s="114">
        <f>I32+I33</f>
        <v>126.5</v>
      </c>
    </row>
    <row r="35" spans="1:12" x14ac:dyDescent="0.3">
      <c r="A35" s="379" t="s">
        <v>74</v>
      </c>
      <c r="B35" s="380"/>
      <c r="C35" s="380"/>
      <c r="D35" s="380"/>
      <c r="E35" s="380"/>
      <c r="F35" s="380"/>
      <c r="G35" s="380"/>
      <c r="H35" s="380"/>
      <c r="I35" s="381"/>
    </row>
    <row r="36" spans="1:12" x14ac:dyDescent="0.3">
      <c r="A36" s="103" t="s">
        <v>75</v>
      </c>
      <c r="B36" s="382" t="s">
        <v>76</v>
      </c>
      <c r="C36" s="383"/>
      <c r="D36" s="384"/>
      <c r="E36" s="382" t="s">
        <v>64</v>
      </c>
      <c r="F36" s="384"/>
      <c r="G36" s="147" t="s">
        <v>66</v>
      </c>
      <c r="H36" s="119" t="s">
        <v>67</v>
      </c>
      <c r="I36" s="120" t="s">
        <v>68</v>
      </c>
    </row>
    <row r="37" spans="1:12" x14ac:dyDescent="0.3">
      <c r="A37" s="108">
        <v>1</v>
      </c>
      <c r="B37" s="403" t="s">
        <v>77</v>
      </c>
      <c r="C37" s="404"/>
      <c r="D37" s="405"/>
      <c r="E37" s="388" t="s">
        <v>78</v>
      </c>
      <c r="F37" s="389"/>
      <c r="G37" s="140">
        <v>2</v>
      </c>
      <c r="H37" s="138">
        <v>450</v>
      </c>
      <c r="I37" s="115">
        <f>SUM(G37*H37)</f>
        <v>900</v>
      </c>
    </row>
    <row r="38" spans="1:12" x14ac:dyDescent="0.3">
      <c r="A38" s="108">
        <v>2</v>
      </c>
      <c r="B38" s="373" t="s">
        <v>79</v>
      </c>
      <c r="C38" s="374"/>
      <c r="D38" s="375"/>
      <c r="E38" s="398" t="s">
        <v>78</v>
      </c>
      <c r="F38" s="399"/>
      <c r="G38" s="109"/>
      <c r="H38" s="139">
        <v>350</v>
      </c>
      <c r="I38" s="112">
        <f t="shared" ref="I38:I42" si="1">SUM(G38*H38)</f>
        <v>0</v>
      </c>
    </row>
    <row r="39" spans="1:12" x14ac:dyDescent="0.3">
      <c r="A39" s="108">
        <v>3</v>
      </c>
      <c r="B39" s="373" t="s">
        <v>80</v>
      </c>
      <c r="C39" s="374"/>
      <c r="D39" s="375"/>
      <c r="E39" s="398" t="s">
        <v>78</v>
      </c>
      <c r="F39" s="399"/>
      <c r="G39" s="109"/>
      <c r="H39" s="139">
        <v>300</v>
      </c>
      <c r="I39" s="112">
        <f t="shared" si="1"/>
        <v>0</v>
      </c>
    </row>
    <row r="40" spans="1:12" x14ac:dyDescent="0.3">
      <c r="A40" s="108">
        <v>4</v>
      </c>
      <c r="B40" s="373" t="s">
        <v>81</v>
      </c>
      <c r="C40" s="374"/>
      <c r="D40" s="375"/>
      <c r="E40" s="398" t="s">
        <v>78</v>
      </c>
      <c r="F40" s="399"/>
      <c r="G40" s="109">
        <v>2</v>
      </c>
      <c r="H40" s="139">
        <v>200</v>
      </c>
      <c r="I40" s="112">
        <f t="shared" si="1"/>
        <v>400</v>
      </c>
    </row>
    <row r="41" spans="1:12" x14ac:dyDescent="0.3">
      <c r="A41" s="108">
        <v>5</v>
      </c>
      <c r="B41" s="373" t="s">
        <v>82</v>
      </c>
      <c r="C41" s="374"/>
      <c r="D41" s="375"/>
      <c r="E41" s="398" t="s">
        <v>78</v>
      </c>
      <c r="F41" s="399"/>
      <c r="G41" s="109"/>
      <c r="H41" s="141">
        <v>200</v>
      </c>
      <c r="I41" s="112">
        <f t="shared" si="1"/>
        <v>0</v>
      </c>
    </row>
    <row r="42" spans="1:12" x14ac:dyDescent="0.3">
      <c r="A42" s="108">
        <v>6</v>
      </c>
      <c r="B42" s="373" t="s">
        <v>30</v>
      </c>
      <c r="C42" s="374"/>
      <c r="D42" s="375"/>
      <c r="E42" s="398" t="s">
        <v>78</v>
      </c>
      <c r="F42" s="399"/>
      <c r="G42" s="109"/>
      <c r="H42" s="141">
        <v>140</v>
      </c>
      <c r="I42" s="112">
        <f t="shared" si="1"/>
        <v>0</v>
      </c>
    </row>
    <row r="43" spans="1:12" x14ac:dyDescent="0.3">
      <c r="A43" s="108"/>
      <c r="B43" s="373"/>
      <c r="C43" s="374"/>
      <c r="D43" s="375"/>
      <c r="E43" s="116"/>
      <c r="F43" s="83"/>
      <c r="G43" s="83"/>
      <c r="H43" s="99"/>
      <c r="I43" s="112"/>
    </row>
    <row r="44" spans="1:12" x14ac:dyDescent="0.3">
      <c r="A44" s="97"/>
      <c r="B44" s="373"/>
      <c r="C44" s="374"/>
      <c r="D44" s="375"/>
      <c r="F44" s="83"/>
      <c r="G44" s="83"/>
      <c r="H44" s="99"/>
      <c r="I44" s="112"/>
    </row>
    <row r="45" spans="1:12" x14ac:dyDescent="0.3">
      <c r="A45" s="117"/>
      <c r="B45" s="376"/>
      <c r="C45" s="377"/>
      <c r="D45" s="378"/>
      <c r="E45" s="85"/>
      <c r="F45" s="86"/>
      <c r="G45" s="83"/>
      <c r="H45" s="101"/>
      <c r="I45" s="112"/>
    </row>
    <row r="46" spans="1:12" x14ac:dyDescent="0.3">
      <c r="A46" s="400" t="s">
        <v>83</v>
      </c>
      <c r="B46" s="401"/>
      <c r="C46" s="401"/>
      <c r="D46" s="401"/>
      <c r="E46" s="401"/>
      <c r="F46" s="401"/>
      <c r="G46" s="401"/>
      <c r="H46" s="402"/>
      <c r="I46" s="118">
        <f>SUM(I37:I45)</f>
        <v>1300</v>
      </c>
    </row>
    <row r="47" spans="1:12" x14ac:dyDescent="0.3">
      <c r="A47" s="379" t="s">
        <v>84</v>
      </c>
      <c r="B47" s="380"/>
      <c r="C47" s="380"/>
      <c r="D47" s="380"/>
      <c r="E47" s="380"/>
      <c r="F47" s="380"/>
      <c r="G47" s="380"/>
      <c r="H47" s="380"/>
      <c r="I47" s="381"/>
    </row>
    <row r="48" spans="1:12" x14ac:dyDescent="0.3">
      <c r="A48" s="103" t="s">
        <v>85</v>
      </c>
      <c r="B48" s="382" t="s">
        <v>86</v>
      </c>
      <c r="C48" s="383"/>
      <c r="D48" s="384"/>
      <c r="E48" s="382" t="s">
        <v>87</v>
      </c>
      <c r="F48" s="384"/>
      <c r="G48" s="119" t="s">
        <v>88</v>
      </c>
      <c r="H48" s="119" t="s">
        <v>67</v>
      </c>
      <c r="I48" s="120" t="s">
        <v>68</v>
      </c>
    </row>
    <row r="49" spans="1:12" x14ac:dyDescent="0.3">
      <c r="A49" s="108">
        <v>1</v>
      </c>
      <c r="B49" s="385" t="s">
        <v>163</v>
      </c>
      <c r="C49" s="386"/>
      <c r="D49" s="387"/>
      <c r="E49" s="388"/>
      <c r="F49" s="389"/>
      <c r="G49" s="109"/>
      <c r="H49" s="121"/>
      <c r="I49" s="112"/>
    </row>
    <row r="50" spans="1:12" x14ac:dyDescent="0.3">
      <c r="A50" s="108"/>
      <c r="B50" s="395" t="s">
        <v>105</v>
      </c>
      <c r="C50" s="396"/>
      <c r="D50" s="397"/>
      <c r="E50" s="398">
        <v>1</v>
      </c>
      <c r="F50" s="399"/>
      <c r="G50" s="109">
        <v>1.9</v>
      </c>
      <c r="H50" s="121">
        <v>5</v>
      </c>
      <c r="I50" s="112">
        <f>H50*G50</f>
        <v>9.5</v>
      </c>
    </row>
    <row r="51" spans="1:12" x14ac:dyDescent="0.3">
      <c r="A51" s="122"/>
      <c r="B51" s="390"/>
      <c r="C51" s="391"/>
      <c r="D51" s="392"/>
      <c r="E51" s="393"/>
      <c r="F51" s="394"/>
      <c r="G51" s="109"/>
      <c r="H51" s="121"/>
      <c r="I51" s="112"/>
    </row>
    <row r="52" spans="1:12" x14ac:dyDescent="0.3">
      <c r="A52" s="400" t="s">
        <v>89</v>
      </c>
      <c r="B52" s="401"/>
      <c r="C52" s="401"/>
      <c r="D52" s="401"/>
      <c r="E52" s="401"/>
      <c r="F52" s="401"/>
      <c r="G52" s="401"/>
      <c r="H52" s="402"/>
      <c r="I52" s="123">
        <f>SUM(I49:I51)</f>
        <v>9.5</v>
      </c>
    </row>
    <row r="53" spans="1:12" x14ac:dyDescent="0.3">
      <c r="A53" s="124"/>
      <c r="B53" s="125"/>
      <c r="C53" s="125"/>
      <c r="D53" s="125"/>
      <c r="E53" s="125"/>
      <c r="F53" s="126"/>
      <c r="G53" s="127"/>
      <c r="H53" s="127"/>
      <c r="I53" s="128"/>
      <c r="L53" s="80"/>
    </row>
    <row r="54" spans="1:12" x14ac:dyDescent="0.3">
      <c r="A54" s="368"/>
      <c r="B54" s="369"/>
      <c r="C54" s="369"/>
      <c r="D54" s="369"/>
      <c r="E54" s="369"/>
      <c r="F54" s="129"/>
      <c r="G54" s="372" t="s">
        <v>90</v>
      </c>
      <c r="H54" s="369"/>
      <c r="I54" s="130">
        <f>I52+I46+I34+I21</f>
        <v>1436</v>
      </c>
    </row>
    <row r="55" spans="1:12" x14ac:dyDescent="0.3">
      <c r="A55" s="368"/>
      <c r="B55" s="369"/>
      <c r="C55" s="369"/>
      <c r="D55" s="369"/>
      <c r="E55" s="369"/>
      <c r="F55" s="83"/>
      <c r="G55" s="131"/>
      <c r="H55" s="132"/>
      <c r="I55" s="133"/>
    </row>
    <row r="56" spans="1:12" ht="15" thickBot="1" x14ac:dyDescent="0.35">
      <c r="A56" s="368"/>
      <c r="B56" s="369"/>
      <c r="C56" s="369"/>
      <c r="D56" s="369"/>
      <c r="E56" s="369"/>
      <c r="F56" s="83"/>
      <c r="G56" s="422" t="s">
        <v>133</v>
      </c>
      <c r="H56" s="423"/>
      <c r="I56" s="142">
        <f>I54+I55</f>
        <v>1436</v>
      </c>
    </row>
    <row r="57" spans="1:12" ht="15.6" thickTop="1" thickBot="1" x14ac:dyDescent="0.35">
      <c r="A57" s="134"/>
      <c r="B57" s="135"/>
      <c r="C57" s="370"/>
      <c r="D57" s="371"/>
      <c r="E57" s="371"/>
      <c r="F57" s="371"/>
      <c r="G57" s="136"/>
      <c r="H57" s="136"/>
      <c r="I57" s="137"/>
    </row>
    <row r="59" spans="1:12" x14ac:dyDescent="0.3">
      <c r="A59" s="80"/>
      <c r="B59" s="80"/>
    </row>
  </sheetData>
  <mergeCells count="69"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B39:D39"/>
    <mergeCell ref="E39:F39"/>
    <mergeCell ref="B40:D40"/>
    <mergeCell ref="E40:F40"/>
    <mergeCell ref="B41:D41"/>
    <mergeCell ref="E41:F41"/>
    <mergeCell ref="B36:D36"/>
    <mergeCell ref="E36:F36"/>
    <mergeCell ref="B37:D37"/>
    <mergeCell ref="E37:F37"/>
    <mergeCell ref="B38:D38"/>
    <mergeCell ref="E38:F38"/>
    <mergeCell ref="A35:I35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H33"/>
    <mergeCell ref="A34:H34"/>
    <mergeCell ref="B23:E23"/>
    <mergeCell ref="F12:G12"/>
    <mergeCell ref="H12:I12"/>
    <mergeCell ref="F14:G14"/>
    <mergeCell ref="H14:I14"/>
    <mergeCell ref="A15:I15"/>
    <mergeCell ref="A16:I16"/>
    <mergeCell ref="B18:D18"/>
    <mergeCell ref="B19:D19"/>
    <mergeCell ref="B20:D20"/>
    <mergeCell ref="A21:H21"/>
    <mergeCell ref="A22:I22"/>
    <mergeCell ref="H13:I13"/>
    <mergeCell ref="F11:G11"/>
    <mergeCell ref="H11:I11"/>
    <mergeCell ref="A9:E9"/>
    <mergeCell ref="F9:G9"/>
    <mergeCell ref="H9:I9"/>
    <mergeCell ref="F10:G10"/>
    <mergeCell ref="H10:I10"/>
  </mergeCells>
  <pageMargins left="0.7" right="0.7" top="0.75" bottom="0.75" header="0.3" footer="0.3"/>
  <pageSetup scale="80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59"/>
  <sheetViews>
    <sheetView topLeftCell="A28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14</v>
      </c>
      <c r="I9" s="420"/>
    </row>
    <row r="10" spans="1:13" x14ac:dyDescent="0.3">
      <c r="A10" s="82" t="s">
        <v>50</v>
      </c>
      <c r="B10" s="80"/>
      <c r="E10" s="83"/>
      <c r="F10" s="406" t="s">
        <v>51</v>
      </c>
      <c r="G10" s="407"/>
      <c r="H10" s="421" t="s">
        <v>177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s">
        <v>165</v>
      </c>
      <c r="I11" s="409"/>
    </row>
    <row r="12" spans="1:13" x14ac:dyDescent="0.3">
      <c r="A12" s="82" t="s">
        <v>54</v>
      </c>
      <c r="B12" s="80"/>
      <c r="E12" s="83"/>
      <c r="F12" s="406" t="s">
        <v>55</v>
      </c>
      <c r="G12" s="407"/>
      <c r="H12" s="408">
        <v>43167</v>
      </c>
      <c r="I12" s="409"/>
    </row>
    <row r="13" spans="1:13" x14ac:dyDescent="0.3">
      <c r="A13" s="82" t="s">
        <v>56</v>
      </c>
      <c r="B13" s="8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166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2" x14ac:dyDescent="0.3">
      <c r="A17" s="87" t="s">
        <v>62</v>
      </c>
      <c r="B17" s="88" t="s">
        <v>63</v>
      </c>
      <c r="C17" s="88"/>
      <c r="D17" s="89"/>
      <c r="E17" s="90" t="s">
        <v>64</v>
      </c>
      <c r="F17" s="90" t="s">
        <v>65</v>
      </c>
      <c r="G17" s="90" t="s">
        <v>66</v>
      </c>
      <c r="H17" s="90" t="s">
        <v>67</v>
      </c>
      <c r="I17" s="91" t="s">
        <v>68</v>
      </c>
    </row>
    <row r="18" spans="1:12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2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2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2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2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2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</row>
    <row r="24" spans="1:12" x14ac:dyDescent="0.3">
      <c r="A24" s="108">
        <v>1</v>
      </c>
      <c r="B24" s="385" t="s">
        <v>167</v>
      </c>
      <c r="C24" s="386"/>
      <c r="D24" s="386"/>
      <c r="E24" s="386"/>
      <c r="F24" s="166"/>
      <c r="G24" s="166">
        <v>1</v>
      </c>
      <c r="H24" s="167">
        <v>254.18</v>
      </c>
      <c r="I24" s="112">
        <f>H24*G24</f>
        <v>254.18</v>
      </c>
    </row>
    <row r="25" spans="1:12" x14ac:dyDescent="0.3">
      <c r="A25" s="108">
        <v>2</v>
      </c>
      <c r="B25" s="395" t="s">
        <v>168</v>
      </c>
      <c r="C25" s="396"/>
      <c r="D25" s="396"/>
      <c r="E25" s="396"/>
      <c r="F25" s="144"/>
      <c r="G25" s="109">
        <v>1</v>
      </c>
      <c r="H25" s="167">
        <v>250.12</v>
      </c>
      <c r="I25" s="112">
        <f>H25*G25</f>
        <v>250.12</v>
      </c>
    </row>
    <row r="26" spans="1:12" x14ac:dyDescent="0.3">
      <c r="A26" s="108">
        <v>3</v>
      </c>
      <c r="B26" s="395" t="s">
        <v>169</v>
      </c>
      <c r="C26" s="396"/>
      <c r="D26" s="396"/>
      <c r="E26" s="396"/>
      <c r="F26" s="144"/>
      <c r="G26" s="144">
        <v>15</v>
      </c>
      <c r="H26" s="167">
        <v>39.81</v>
      </c>
      <c r="I26" s="112">
        <f>H26*G26</f>
        <v>597.15000000000009</v>
      </c>
    </row>
    <row r="27" spans="1:12" x14ac:dyDescent="0.3">
      <c r="A27" s="108">
        <v>4</v>
      </c>
      <c r="B27" s="395" t="s">
        <v>170</v>
      </c>
      <c r="C27" s="396"/>
      <c r="D27" s="396"/>
      <c r="E27" s="396"/>
      <c r="F27" s="144"/>
      <c r="G27" s="144">
        <v>1</v>
      </c>
      <c r="H27" s="167">
        <v>1646.25</v>
      </c>
      <c r="I27" s="112">
        <f t="shared" ref="I27:I30" si="1">H27*G27</f>
        <v>1646.25</v>
      </c>
    </row>
    <row r="28" spans="1:12" x14ac:dyDescent="0.3">
      <c r="A28" s="108">
        <v>5</v>
      </c>
      <c r="B28" s="395" t="s">
        <v>171</v>
      </c>
      <c r="C28" s="396"/>
      <c r="D28" s="396"/>
      <c r="E28" s="396"/>
      <c r="F28" s="144"/>
      <c r="G28" s="144">
        <v>2</v>
      </c>
      <c r="H28" s="167">
        <v>18.899999999999999</v>
      </c>
      <c r="I28" s="112">
        <f t="shared" si="1"/>
        <v>37.799999999999997</v>
      </c>
    </row>
    <row r="29" spans="1:12" x14ac:dyDescent="0.3">
      <c r="A29" s="108"/>
      <c r="B29" s="398"/>
      <c r="C29" s="345"/>
      <c r="D29" s="345"/>
      <c r="E29" s="345"/>
      <c r="F29" s="83"/>
      <c r="G29" s="144"/>
      <c r="H29" s="167"/>
      <c r="I29" s="112">
        <f t="shared" si="1"/>
        <v>0</v>
      </c>
    </row>
    <row r="30" spans="1:12" x14ac:dyDescent="0.3">
      <c r="A30" s="108"/>
      <c r="B30" s="398"/>
      <c r="C30" s="345"/>
      <c r="D30" s="345"/>
      <c r="E30" s="345"/>
      <c r="F30" s="83"/>
      <c r="G30" s="144"/>
      <c r="H30" s="167"/>
      <c r="I30" s="112">
        <f t="shared" si="1"/>
        <v>0</v>
      </c>
    </row>
    <row r="31" spans="1:12" x14ac:dyDescent="0.3">
      <c r="A31" s="108"/>
      <c r="B31" s="390"/>
      <c r="C31" s="391"/>
      <c r="D31" s="391"/>
      <c r="E31" s="391"/>
      <c r="F31" s="86"/>
      <c r="G31" s="145"/>
      <c r="H31" s="111"/>
      <c r="I31" s="112"/>
      <c r="L31" s="113"/>
    </row>
    <row r="32" spans="1:12" x14ac:dyDescent="0.3">
      <c r="A32" s="433" t="s">
        <v>150</v>
      </c>
      <c r="B32" s="401"/>
      <c r="C32" s="401"/>
      <c r="D32" s="401"/>
      <c r="E32" s="401"/>
      <c r="F32" s="401"/>
      <c r="G32" s="401"/>
      <c r="H32" s="402"/>
      <c r="I32" s="168">
        <f>SUM(I24:I31)</f>
        <v>2785.5</v>
      </c>
      <c r="L32" s="113"/>
    </row>
    <row r="33" spans="1:12" x14ac:dyDescent="0.3">
      <c r="A33" s="400" t="s">
        <v>151</v>
      </c>
      <c r="B33" s="401"/>
      <c r="C33" s="401"/>
      <c r="D33" s="401"/>
      <c r="E33" s="401"/>
      <c r="F33" s="401"/>
      <c r="G33" s="401"/>
      <c r="H33" s="402"/>
      <c r="I33" s="169">
        <f>I32*0.15</f>
        <v>417.82499999999999</v>
      </c>
      <c r="L33" s="113"/>
    </row>
    <row r="34" spans="1:12" x14ac:dyDescent="0.3">
      <c r="A34" s="400" t="s">
        <v>152</v>
      </c>
      <c r="B34" s="401"/>
      <c r="C34" s="401"/>
      <c r="D34" s="401"/>
      <c r="E34" s="401"/>
      <c r="F34" s="401"/>
      <c r="G34" s="401"/>
      <c r="H34" s="402"/>
      <c r="I34" s="114">
        <f>I32+I33</f>
        <v>3203.3249999999998</v>
      </c>
    </row>
    <row r="35" spans="1:12" x14ac:dyDescent="0.3">
      <c r="A35" s="379" t="s">
        <v>74</v>
      </c>
      <c r="B35" s="380"/>
      <c r="C35" s="380"/>
      <c r="D35" s="380"/>
      <c r="E35" s="380"/>
      <c r="F35" s="380"/>
      <c r="G35" s="380"/>
      <c r="H35" s="380"/>
      <c r="I35" s="381"/>
    </row>
    <row r="36" spans="1:12" x14ac:dyDescent="0.3">
      <c r="A36" s="103" t="s">
        <v>75</v>
      </c>
      <c r="B36" s="382" t="s">
        <v>76</v>
      </c>
      <c r="C36" s="383"/>
      <c r="D36" s="384"/>
      <c r="E36" s="382" t="s">
        <v>64</v>
      </c>
      <c r="F36" s="384"/>
      <c r="G36" s="105" t="s">
        <v>66</v>
      </c>
      <c r="H36" s="106" t="s">
        <v>67</v>
      </c>
      <c r="I36" s="107" t="s">
        <v>68</v>
      </c>
    </row>
    <row r="37" spans="1:12" x14ac:dyDescent="0.3">
      <c r="A37" s="108">
        <v>1</v>
      </c>
      <c r="B37" s="403" t="s">
        <v>77</v>
      </c>
      <c r="C37" s="404"/>
      <c r="D37" s="405"/>
      <c r="E37" s="388" t="s">
        <v>78</v>
      </c>
      <c r="F37" s="389"/>
      <c r="G37" s="140">
        <v>6</v>
      </c>
      <c r="H37" s="138">
        <v>450</v>
      </c>
      <c r="I37" s="115">
        <f>SUM(G37*H37)</f>
        <v>2700</v>
      </c>
    </row>
    <row r="38" spans="1:12" x14ac:dyDescent="0.3">
      <c r="A38" s="108">
        <v>2</v>
      </c>
      <c r="B38" s="373" t="s">
        <v>79</v>
      </c>
      <c r="C38" s="374"/>
      <c r="D38" s="375"/>
      <c r="E38" s="398" t="s">
        <v>78</v>
      </c>
      <c r="F38" s="399"/>
      <c r="G38" s="109"/>
      <c r="H38" s="139">
        <v>350</v>
      </c>
      <c r="I38" s="112">
        <f t="shared" ref="I38:I42" si="2">SUM(G38*H38)</f>
        <v>0</v>
      </c>
    </row>
    <row r="39" spans="1:12" x14ac:dyDescent="0.3">
      <c r="A39" s="108">
        <v>3</v>
      </c>
      <c r="B39" s="373" t="s">
        <v>80</v>
      </c>
      <c r="C39" s="374"/>
      <c r="D39" s="375"/>
      <c r="E39" s="398" t="s">
        <v>78</v>
      </c>
      <c r="F39" s="399"/>
      <c r="G39" s="109"/>
      <c r="H39" s="139">
        <v>300</v>
      </c>
      <c r="I39" s="112">
        <f t="shared" si="2"/>
        <v>0</v>
      </c>
    </row>
    <row r="40" spans="1:12" x14ac:dyDescent="0.3">
      <c r="A40" s="108">
        <v>4</v>
      </c>
      <c r="B40" s="373" t="s">
        <v>81</v>
      </c>
      <c r="C40" s="374"/>
      <c r="D40" s="375"/>
      <c r="E40" s="398" t="s">
        <v>78</v>
      </c>
      <c r="F40" s="399"/>
      <c r="G40" s="109">
        <v>6</v>
      </c>
      <c r="H40" s="139">
        <v>200</v>
      </c>
      <c r="I40" s="112">
        <f t="shared" si="2"/>
        <v>1200</v>
      </c>
    </row>
    <row r="41" spans="1:12" x14ac:dyDescent="0.3">
      <c r="A41" s="108">
        <v>5</v>
      </c>
      <c r="B41" s="373" t="s">
        <v>82</v>
      </c>
      <c r="C41" s="374"/>
      <c r="D41" s="375"/>
      <c r="E41" s="398" t="s">
        <v>78</v>
      </c>
      <c r="F41" s="399"/>
      <c r="G41" s="109"/>
      <c r="H41" s="141">
        <v>200</v>
      </c>
      <c r="I41" s="112">
        <f t="shared" si="2"/>
        <v>0</v>
      </c>
    </row>
    <row r="42" spans="1:12" x14ac:dyDescent="0.3">
      <c r="A42" s="108">
        <v>6</v>
      </c>
      <c r="B42" s="373" t="s">
        <v>30</v>
      </c>
      <c r="C42" s="374"/>
      <c r="D42" s="375"/>
      <c r="E42" s="398" t="s">
        <v>78</v>
      </c>
      <c r="F42" s="399"/>
      <c r="G42" s="109"/>
      <c r="H42" s="141">
        <v>140</v>
      </c>
      <c r="I42" s="112">
        <f t="shared" si="2"/>
        <v>0</v>
      </c>
    </row>
    <row r="43" spans="1:12" x14ac:dyDescent="0.3">
      <c r="A43" s="108"/>
      <c r="B43" s="373"/>
      <c r="C43" s="374"/>
      <c r="D43" s="375"/>
      <c r="E43" s="116"/>
      <c r="F43" s="83"/>
      <c r="G43" s="83"/>
      <c r="H43" s="99"/>
      <c r="I43" s="112"/>
    </row>
    <row r="44" spans="1:12" x14ac:dyDescent="0.3">
      <c r="A44" s="97"/>
      <c r="B44" s="373"/>
      <c r="C44" s="374"/>
      <c r="D44" s="375"/>
      <c r="F44" s="83"/>
      <c r="G44" s="83"/>
      <c r="H44" s="99"/>
      <c r="I44" s="112"/>
    </row>
    <row r="45" spans="1:12" x14ac:dyDescent="0.3">
      <c r="A45" s="117"/>
      <c r="B45" s="376"/>
      <c r="C45" s="377"/>
      <c r="D45" s="378"/>
      <c r="E45" s="85"/>
      <c r="F45" s="86"/>
      <c r="G45" s="83"/>
      <c r="H45" s="101"/>
      <c r="I45" s="112"/>
    </row>
    <row r="46" spans="1:12" x14ac:dyDescent="0.3">
      <c r="A46" s="400" t="s">
        <v>83</v>
      </c>
      <c r="B46" s="401"/>
      <c r="C46" s="401"/>
      <c r="D46" s="401"/>
      <c r="E46" s="401"/>
      <c r="F46" s="401"/>
      <c r="G46" s="401"/>
      <c r="H46" s="402"/>
      <c r="I46" s="118">
        <f>SUM(I37:I45)</f>
        <v>3900</v>
      </c>
    </row>
    <row r="47" spans="1:12" x14ac:dyDescent="0.3">
      <c r="A47" s="379" t="s">
        <v>84</v>
      </c>
      <c r="B47" s="380"/>
      <c r="C47" s="380"/>
      <c r="D47" s="380"/>
      <c r="E47" s="380"/>
      <c r="F47" s="380"/>
      <c r="G47" s="380"/>
      <c r="H47" s="380"/>
      <c r="I47" s="381"/>
    </row>
    <row r="48" spans="1:12" x14ac:dyDescent="0.3">
      <c r="A48" s="103" t="s">
        <v>85</v>
      </c>
      <c r="B48" s="382" t="s">
        <v>86</v>
      </c>
      <c r="C48" s="383"/>
      <c r="D48" s="384"/>
      <c r="E48" s="382" t="s">
        <v>87</v>
      </c>
      <c r="F48" s="384"/>
      <c r="G48" s="119" t="s">
        <v>88</v>
      </c>
      <c r="H48" s="119" t="s">
        <v>67</v>
      </c>
      <c r="I48" s="120" t="s">
        <v>68</v>
      </c>
    </row>
    <row r="49" spans="1:12" x14ac:dyDescent="0.3">
      <c r="A49" s="108">
        <v>1</v>
      </c>
      <c r="B49" s="385" t="s">
        <v>195</v>
      </c>
      <c r="C49" s="386"/>
      <c r="D49" s="387"/>
      <c r="E49" s="388"/>
      <c r="F49" s="389"/>
      <c r="G49" s="109"/>
      <c r="H49" s="121"/>
      <c r="I49" s="112"/>
    </row>
    <row r="50" spans="1:12" x14ac:dyDescent="0.3">
      <c r="A50" s="108"/>
      <c r="B50" s="395" t="s">
        <v>105</v>
      </c>
      <c r="C50" s="396"/>
      <c r="D50" s="397"/>
      <c r="E50" s="398">
        <v>1</v>
      </c>
      <c r="F50" s="399"/>
      <c r="G50" s="109">
        <v>28.6</v>
      </c>
      <c r="H50" s="121">
        <v>5</v>
      </c>
      <c r="I50" s="112">
        <f>H50*G50</f>
        <v>143</v>
      </c>
    </row>
    <row r="51" spans="1:12" x14ac:dyDescent="0.3">
      <c r="A51" s="122"/>
      <c r="B51" s="390"/>
      <c r="C51" s="391"/>
      <c r="D51" s="392"/>
      <c r="E51" s="393"/>
      <c r="F51" s="394"/>
      <c r="G51" s="109"/>
      <c r="H51" s="121"/>
      <c r="I51" s="112"/>
    </row>
    <row r="52" spans="1:12" x14ac:dyDescent="0.3">
      <c r="A52" s="400" t="s">
        <v>89</v>
      </c>
      <c r="B52" s="401"/>
      <c r="C52" s="401"/>
      <c r="D52" s="401"/>
      <c r="E52" s="401"/>
      <c r="F52" s="401"/>
      <c r="G52" s="401"/>
      <c r="H52" s="402"/>
      <c r="I52" s="123">
        <f>SUM(I49:I51)</f>
        <v>143</v>
      </c>
    </row>
    <row r="53" spans="1:12" x14ac:dyDescent="0.3">
      <c r="A53" s="124"/>
      <c r="B53" s="125"/>
      <c r="C53" s="125"/>
      <c r="D53" s="125"/>
      <c r="E53" s="125"/>
      <c r="F53" s="126"/>
      <c r="G53" s="127"/>
      <c r="H53" s="127"/>
      <c r="I53" s="128"/>
      <c r="L53" s="80"/>
    </row>
    <row r="54" spans="1:12" x14ac:dyDescent="0.3">
      <c r="A54" s="368"/>
      <c r="B54" s="369"/>
      <c r="C54" s="369"/>
      <c r="D54" s="369"/>
      <c r="E54" s="369"/>
      <c r="F54" s="129"/>
      <c r="G54" s="372" t="s">
        <v>90</v>
      </c>
      <c r="H54" s="369"/>
      <c r="I54" s="130">
        <f>I52+I46+I34+I21</f>
        <v>7246.3249999999998</v>
      </c>
    </row>
    <row r="55" spans="1:12" x14ac:dyDescent="0.3">
      <c r="A55" s="368"/>
      <c r="B55" s="369"/>
      <c r="C55" s="369"/>
      <c r="D55" s="369"/>
      <c r="E55" s="369"/>
      <c r="F55" s="83"/>
      <c r="G55" s="131"/>
      <c r="H55" s="132"/>
      <c r="I55" s="133"/>
    </row>
    <row r="56" spans="1:12" ht="15" thickBot="1" x14ac:dyDescent="0.35">
      <c r="A56" s="368"/>
      <c r="B56" s="369"/>
      <c r="C56" s="369"/>
      <c r="D56" s="369"/>
      <c r="E56" s="369"/>
      <c r="F56" s="83"/>
      <c r="G56" s="422" t="s">
        <v>133</v>
      </c>
      <c r="H56" s="423"/>
      <c r="I56" s="142">
        <f>I54+I55</f>
        <v>7246.3249999999998</v>
      </c>
    </row>
    <row r="57" spans="1:12" ht="15.6" thickTop="1" thickBot="1" x14ac:dyDescent="0.35">
      <c r="A57" s="134"/>
      <c r="B57" s="135"/>
      <c r="C57" s="370"/>
      <c r="D57" s="371"/>
      <c r="E57" s="371"/>
      <c r="F57" s="371"/>
      <c r="G57" s="136"/>
      <c r="H57" s="136"/>
      <c r="I57" s="137"/>
    </row>
    <row r="59" spans="1:12" x14ac:dyDescent="0.3">
      <c r="A59" s="80"/>
      <c r="B59" s="80"/>
    </row>
  </sheetData>
  <mergeCells count="69"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B39:D39"/>
    <mergeCell ref="E39:F39"/>
    <mergeCell ref="B40:D40"/>
    <mergeCell ref="E40:F40"/>
    <mergeCell ref="B41:D41"/>
    <mergeCell ref="E41:F41"/>
    <mergeCell ref="B36:D36"/>
    <mergeCell ref="E36:F36"/>
    <mergeCell ref="B37:D37"/>
    <mergeCell ref="E37:F37"/>
    <mergeCell ref="B38:D38"/>
    <mergeCell ref="E38:F38"/>
    <mergeCell ref="A35:I35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H33"/>
    <mergeCell ref="A34:H34"/>
    <mergeCell ref="B23:E23"/>
    <mergeCell ref="F12:G12"/>
    <mergeCell ref="H12:I12"/>
    <mergeCell ref="F14:G14"/>
    <mergeCell ref="H14:I14"/>
    <mergeCell ref="A15:I15"/>
    <mergeCell ref="A16:I16"/>
    <mergeCell ref="B18:D18"/>
    <mergeCell ref="B19:D19"/>
    <mergeCell ref="B20:D20"/>
    <mergeCell ref="A21:H21"/>
    <mergeCell ref="A22:I22"/>
    <mergeCell ref="H13:I13"/>
    <mergeCell ref="F11:G11"/>
    <mergeCell ref="H11:I11"/>
    <mergeCell ref="A9:E9"/>
    <mergeCell ref="F9:G9"/>
    <mergeCell ref="H9:I9"/>
    <mergeCell ref="F10:G10"/>
    <mergeCell ref="H10:I10"/>
  </mergeCells>
  <pageMargins left="0.7" right="0.7" top="0.75" bottom="0.75" header="0.3" footer="0.3"/>
  <pageSetup scale="80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59"/>
  <sheetViews>
    <sheetView topLeftCell="A28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15</v>
      </c>
      <c r="I9" s="420"/>
    </row>
    <row r="10" spans="1:13" x14ac:dyDescent="0.3">
      <c r="A10" s="82" t="s">
        <v>50</v>
      </c>
      <c r="B10" s="80"/>
      <c r="E10" s="83"/>
      <c r="F10" s="406" t="s">
        <v>51</v>
      </c>
      <c r="G10" s="407"/>
      <c r="H10" s="421" t="s">
        <v>164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s">
        <v>116</v>
      </c>
      <c r="I11" s="409"/>
    </row>
    <row r="12" spans="1:13" x14ac:dyDescent="0.3">
      <c r="A12" s="82" t="s">
        <v>54</v>
      </c>
      <c r="B12" s="80"/>
      <c r="E12" s="83"/>
      <c r="F12" s="406" t="s">
        <v>55</v>
      </c>
      <c r="G12" s="407"/>
      <c r="H12" s="408">
        <v>44769</v>
      </c>
      <c r="I12" s="409"/>
    </row>
    <row r="13" spans="1:13" x14ac:dyDescent="0.3">
      <c r="A13" s="82" t="s">
        <v>56</v>
      </c>
      <c r="B13" s="8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172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2" x14ac:dyDescent="0.3">
      <c r="A17" s="87" t="s">
        <v>62</v>
      </c>
      <c r="B17" s="88" t="s">
        <v>63</v>
      </c>
      <c r="C17" s="88"/>
      <c r="D17" s="89"/>
      <c r="E17" s="90" t="s">
        <v>64</v>
      </c>
      <c r="F17" s="90" t="s">
        <v>65</v>
      </c>
      <c r="G17" s="90" t="s">
        <v>66</v>
      </c>
      <c r="H17" s="90" t="s">
        <v>67</v>
      </c>
      <c r="I17" s="91" t="s">
        <v>68</v>
      </c>
    </row>
    <row r="18" spans="1:12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2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2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2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2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2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</row>
    <row r="24" spans="1:12" x14ac:dyDescent="0.3">
      <c r="A24" s="108">
        <v>1</v>
      </c>
      <c r="B24" s="385" t="s">
        <v>173</v>
      </c>
      <c r="C24" s="386"/>
      <c r="D24" s="386"/>
      <c r="E24" s="386"/>
      <c r="F24" s="166"/>
      <c r="G24" s="166">
        <v>1</v>
      </c>
      <c r="H24" s="167">
        <v>1430</v>
      </c>
      <c r="I24" s="112">
        <f>H24*G24</f>
        <v>1430</v>
      </c>
    </row>
    <row r="25" spans="1:12" x14ac:dyDescent="0.3">
      <c r="A25" s="108"/>
      <c r="B25" s="395"/>
      <c r="C25" s="396"/>
      <c r="D25" s="396"/>
      <c r="E25" s="396"/>
      <c r="F25" s="144"/>
      <c r="G25" s="109"/>
      <c r="H25" s="167"/>
      <c r="I25" s="112"/>
    </row>
    <row r="26" spans="1:12" x14ac:dyDescent="0.3">
      <c r="A26" s="108"/>
      <c r="B26" s="395"/>
      <c r="C26" s="396"/>
      <c r="D26" s="396"/>
      <c r="E26" s="396"/>
      <c r="F26" s="144"/>
      <c r="G26" s="144"/>
      <c r="H26" s="167"/>
      <c r="I26" s="112"/>
    </row>
    <row r="27" spans="1:12" x14ac:dyDescent="0.3">
      <c r="A27" s="108"/>
      <c r="B27" s="395"/>
      <c r="C27" s="396"/>
      <c r="D27" s="396"/>
      <c r="E27" s="396"/>
      <c r="F27" s="144"/>
      <c r="G27" s="144"/>
      <c r="H27" s="167"/>
      <c r="I27" s="112"/>
    </row>
    <row r="28" spans="1:12" x14ac:dyDescent="0.3">
      <c r="A28" s="108"/>
      <c r="B28" s="395"/>
      <c r="C28" s="396"/>
      <c r="D28" s="396"/>
      <c r="E28" s="396"/>
      <c r="F28" s="144"/>
      <c r="G28" s="144"/>
      <c r="H28" s="167"/>
      <c r="I28" s="112"/>
    </row>
    <row r="29" spans="1:12" x14ac:dyDescent="0.3">
      <c r="A29" s="108"/>
      <c r="B29" s="398"/>
      <c r="C29" s="345"/>
      <c r="D29" s="345"/>
      <c r="E29" s="345"/>
      <c r="F29" s="83"/>
      <c r="G29" s="144"/>
      <c r="H29" s="167"/>
      <c r="I29" s="112"/>
    </row>
    <row r="30" spans="1:12" x14ac:dyDescent="0.3">
      <c r="A30" s="108"/>
      <c r="B30" s="398"/>
      <c r="C30" s="345"/>
      <c r="D30" s="345"/>
      <c r="E30" s="345"/>
      <c r="F30" s="83"/>
      <c r="G30" s="144"/>
      <c r="H30" s="167"/>
      <c r="I30" s="112"/>
    </row>
    <row r="31" spans="1:12" x14ac:dyDescent="0.3">
      <c r="A31" s="108"/>
      <c r="B31" s="390"/>
      <c r="C31" s="391"/>
      <c r="D31" s="391"/>
      <c r="E31" s="391"/>
      <c r="F31" s="86"/>
      <c r="G31" s="145"/>
      <c r="H31" s="111"/>
      <c r="I31" s="112"/>
      <c r="L31" s="113"/>
    </row>
    <row r="32" spans="1:12" x14ac:dyDescent="0.3">
      <c r="A32" s="433" t="s">
        <v>150</v>
      </c>
      <c r="B32" s="401"/>
      <c r="C32" s="401"/>
      <c r="D32" s="401"/>
      <c r="E32" s="401"/>
      <c r="F32" s="401"/>
      <c r="G32" s="401"/>
      <c r="H32" s="402"/>
      <c r="I32" s="168">
        <f>SUM(I24:I31)</f>
        <v>1430</v>
      </c>
      <c r="L32" s="113"/>
    </row>
    <row r="33" spans="1:12" x14ac:dyDescent="0.3">
      <c r="A33" s="400" t="s">
        <v>151</v>
      </c>
      <c r="B33" s="401"/>
      <c r="C33" s="401"/>
      <c r="D33" s="401"/>
      <c r="E33" s="401"/>
      <c r="F33" s="401"/>
      <c r="G33" s="401"/>
      <c r="H33" s="402"/>
      <c r="I33" s="169">
        <f>I32*0.15</f>
        <v>214.5</v>
      </c>
      <c r="L33" s="113"/>
    </row>
    <row r="34" spans="1:12" x14ac:dyDescent="0.3">
      <c r="A34" s="400" t="s">
        <v>152</v>
      </c>
      <c r="B34" s="401"/>
      <c r="C34" s="401"/>
      <c r="D34" s="401"/>
      <c r="E34" s="401"/>
      <c r="F34" s="401"/>
      <c r="G34" s="401"/>
      <c r="H34" s="402"/>
      <c r="I34" s="114">
        <f>I32+I33</f>
        <v>1644.5</v>
      </c>
    </row>
    <row r="35" spans="1:12" x14ac:dyDescent="0.3">
      <c r="A35" s="379" t="s">
        <v>74</v>
      </c>
      <c r="B35" s="380"/>
      <c r="C35" s="380"/>
      <c r="D35" s="380"/>
      <c r="E35" s="380"/>
      <c r="F35" s="380"/>
      <c r="G35" s="380"/>
      <c r="H35" s="380"/>
      <c r="I35" s="381"/>
    </row>
    <row r="36" spans="1:12" x14ac:dyDescent="0.3">
      <c r="A36" s="103" t="s">
        <v>75</v>
      </c>
      <c r="B36" s="382" t="s">
        <v>76</v>
      </c>
      <c r="C36" s="383"/>
      <c r="D36" s="384"/>
      <c r="E36" s="382" t="s">
        <v>64</v>
      </c>
      <c r="F36" s="384"/>
      <c r="G36" s="105" t="s">
        <v>66</v>
      </c>
      <c r="H36" s="106" t="s">
        <v>67</v>
      </c>
      <c r="I36" s="107" t="s">
        <v>68</v>
      </c>
    </row>
    <row r="37" spans="1:12" x14ac:dyDescent="0.3">
      <c r="A37" s="108">
        <v>1</v>
      </c>
      <c r="B37" s="403" t="s">
        <v>77</v>
      </c>
      <c r="C37" s="404"/>
      <c r="D37" s="405"/>
      <c r="E37" s="388" t="s">
        <v>78</v>
      </c>
      <c r="F37" s="389"/>
      <c r="G37" s="140">
        <v>1</v>
      </c>
      <c r="H37" s="138">
        <v>450</v>
      </c>
      <c r="I37" s="115">
        <f>SUM(G37*H37)</f>
        <v>450</v>
      </c>
    </row>
    <row r="38" spans="1:12" x14ac:dyDescent="0.3">
      <c r="A38" s="108">
        <v>2</v>
      </c>
      <c r="B38" s="373" t="s">
        <v>79</v>
      </c>
      <c r="C38" s="374"/>
      <c r="D38" s="375"/>
      <c r="E38" s="398" t="s">
        <v>78</v>
      </c>
      <c r="F38" s="399"/>
      <c r="G38" s="109"/>
      <c r="H38" s="139">
        <v>350</v>
      </c>
      <c r="I38" s="112">
        <f t="shared" ref="I38:I42" si="1">SUM(G38*H38)</f>
        <v>0</v>
      </c>
    </row>
    <row r="39" spans="1:12" x14ac:dyDescent="0.3">
      <c r="A39" s="108">
        <v>3</v>
      </c>
      <c r="B39" s="373" t="s">
        <v>80</v>
      </c>
      <c r="C39" s="374"/>
      <c r="D39" s="375"/>
      <c r="E39" s="398" t="s">
        <v>78</v>
      </c>
      <c r="F39" s="399"/>
      <c r="G39" s="109"/>
      <c r="H39" s="139">
        <v>300</v>
      </c>
      <c r="I39" s="112">
        <f t="shared" si="1"/>
        <v>0</v>
      </c>
    </row>
    <row r="40" spans="1:12" x14ac:dyDescent="0.3">
      <c r="A40" s="108">
        <v>4</v>
      </c>
      <c r="B40" s="373" t="s">
        <v>81</v>
      </c>
      <c r="C40" s="374"/>
      <c r="D40" s="375"/>
      <c r="E40" s="398" t="s">
        <v>78</v>
      </c>
      <c r="F40" s="399"/>
      <c r="G40" s="109">
        <v>1</v>
      </c>
      <c r="H40" s="139">
        <v>200</v>
      </c>
      <c r="I40" s="112">
        <f t="shared" si="1"/>
        <v>200</v>
      </c>
    </row>
    <row r="41" spans="1:12" x14ac:dyDescent="0.3">
      <c r="A41" s="108">
        <v>5</v>
      </c>
      <c r="B41" s="373" t="s">
        <v>82</v>
      </c>
      <c r="C41" s="374"/>
      <c r="D41" s="375"/>
      <c r="E41" s="398" t="s">
        <v>78</v>
      </c>
      <c r="F41" s="399"/>
      <c r="G41" s="109"/>
      <c r="H41" s="141">
        <v>200</v>
      </c>
      <c r="I41" s="112">
        <f t="shared" si="1"/>
        <v>0</v>
      </c>
    </row>
    <row r="42" spans="1:12" x14ac:dyDescent="0.3">
      <c r="A42" s="108">
        <v>6</v>
      </c>
      <c r="B42" s="373" t="s">
        <v>30</v>
      </c>
      <c r="C42" s="374"/>
      <c r="D42" s="375"/>
      <c r="E42" s="398" t="s">
        <v>78</v>
      </c>
      <c r="F42" s="399"/>
      <c r="G42" s="109"/>
      <c r="H42" s="141">
        <v>140</v>
      </c>
      <c r="I42" s="112">
        <f t="shared" si="1"/>
        <v>0</v>
      </c>
    </row>
    <row r="43" spans="1:12" x14ac:dyDescent="0.3">
      <c r="A43" s="108"/>
      <c r="B43" s="373"/>
      <c r="C43" s="374"/>
      <c r="D43" s="375"/>
      <c r="E43" s="116"/>
      <c r="F43" s="83"/>
      <c r="G43" s="83"/>
      <c r="H43" s="99"/>
      <c r="I43" s="112"/>
    </row>
    <row r="44" spans="1:12" x14ac:dyDescent="0.3">
      <c r="A44" s="97"/>
      <c r="B44" s="373"/>
      <c r="C44" s="374"/>
      <c r="D44" s="375"/>
      <c r="F44" s="83"/>
      <c r="G44" s="83"/>
      <c r="H44" s="99"/>
      <c r="I44" s="112"/>
    </row>
    <row r="45" spans="1:12" x14ac:dyDescent="0.3">
      <c r="A45" s="117"/>
      <c r="B45" s="376"/>
      <c r="C45" s="377"/>
      <c r="D45" s="378"/>
      <c r="E45" s="85"/>
      <c r="F45" s="86"/>
      <c r="G45" s="83"/>
      <c r="H45" s="101"/>
      <c r="I45" s="112"/>
    </row>
    <row r="46" spans="1:12" x14ac:dyDescent="0.3">
      <c r="A46" s="400" t="s">
        <v>83</v>
      </c>
      <c r="B46" s="401"/>
      <c r="C46" s="401"/>
      <c r="D46" s="401"/>
      <c r="E46" s="401"/>
      <c r="F46" s="401"/>
      <c r="G46" s="401"/>
      <c r="H46" s="402"/>
      <c r="I46" s="118">
        <f>SUM(I37:I45)</f>
        <v>650</v>
      </c>
    </row>
    <row r="47" spans="1:12" x14ac:dyDescent="0.3">
      <c r="A47" s="379" t="s">
        <v>84</v>
      </c>
      <c r="B47" s="380"/>
      <c r="C47" s="380"/>
      <c r="D47" s="380"/>
      <c r="E47" s="380"/>
      <c r="F47" s="380"/>
      <c r="G47" s="380"/>
      <c r="H47" s="380"/>
      <c r="I47" s="381"/>
    </row>
    <row r="48" spans="1:12" x14ac:dyDescent="0.3">
      <c r="A48" s="103" t="s">
        <v>85</v>
      </c>
      <c r="B48" s="382" t="s">
        <v>86</v>
      </c>
      <c r="C48" s="383"/>
      <c r="D48" s="384"/>
      <c r="E48" s="382" t="s">
        <v>87</v>
      </c>
      <c r="F48" s="384"/>
      <c r="G48" s="119" t="s">
        <v>88</v>
      </c>
      <c r="H48" s="119" t="s">
        <v>67</v>
      </c>
      <c r="I48" s="120" t="s">
        <v>68</v>
      </c>
    </row>
    <row r="49" spans="1:12" x14ac:dyDescent="0.3">
      <c r="A49" s="108">
        <v>1</v>
      </c>
      <c r="B49" s="385" t="s">
        <v>174</v>
      </c>
      <c r="C49" s="386"/>
      <c r="D49" s="387"/>
      <c r="E49" s="388"/>
      <c r="F49" s="389"/>
      <c r="G49" s="109"/>
      <c r="H49" s="121"/>
      <c r="I49" s="112"/>
    </row>
    <row r="50" spans="1:12" x14ac:dyDescent="0.3">
      <c r="A50" s="108"/>
      <c r="B50" s="395" t="s">
        <v>105</v>
      </c>
      <c r="C50" s="396"/>
      <c r="D50" s="397"/>
      <c r="E50" s="398">
        <v>1</v>
      </c>
      <c r="F50" s="399"/>
      <c r="G50" s="109">
        <v>81.599999999999994</v>
      </c>
      <c r="H50" s="121">
        <v>5</v>
      </c>
      <c r="I50" s="112">
        <f>H50*G50</f>
        <v>408</v>
      </c>
    </row>
    <row r="51" spans="1:12" x14ac:dyDescent="0.3">
      <c r="A51" s="122"/>
      <c r="B51" s="390"/>
      <c r="C51" s="391"/>
      <c r="D51" s="392"/>
      <c r="E51" s="393"/>
      <c r="F51" s="394"/>
      <c r="G51" s="109"/>
      <c r="H51" s="121"/>
      <c r="I51" s="112"/>
    </row>
    <row r="52" spans="1:12" x14ac:dyDescent="0.3">
      <c r="A52" s="400" t="s">
        <v>89</v>
      </c>
      <c r="B52" s="401"/>
      <c r="C52" s="401"/>
      <c r="D52" s="401"/>
      <c r="E52" s="401"/>
      <c r="F52" s="401"/>
      <c r="G52" s="401"/>
      <c r="H52" s="402"/>
      <c r="I52" s="123">
        <f>SUM(I49:I51)</f>
        <v>408</v>
      </c>
    </row>
    <row r="53" spans="1:12" x14ac:dyDescent="0.3">
      <c r="A53" s="124"/>
      <c r="B53" s="125"/>
      <c r="C53" s="125"/>
      <c r="D53" s="125"/>
      <c r="E53" s="125"/>
      <c r="F53" s="126"/>
      <c r="G53" s="127"/>
      <c r="H53" s="127"/>
      <c r="I53" s="128"/>
      <c r="L53" s="80"/>
    </row>
    <row r="54" spans="1:12" x14ac:dyDescent="0.3">
      <c r="A54" s="368"/>
      <c r="B54" s="369"/>
      <c r="C54" s="369"/>
      <c r="D54" s="369"/>
      <c r="E54" s="369"/>
      <c r="F54" s="129"/>
      <c r="G54" s="372" t="s">
        <v>90</v>
      </c>
      <c r="H54" s="369"/>
      <c r="I54" s="130">
        <f>I52+I46+I34+I21</f>
        <v>2702.5</v>
      </c>
    </row>
    <row r="55" spans="1:12" x14ac:dyDescent="0.3">
      <c r="A55" s="368"/>
      <c r="B55" s="369"/>
      <c r="C55" s="369"/>
      <c r="D55" s="369"/>
      <c r="E55" s="369"/>
      <c r="F55" s="83"/>
      <c r="G55" s="131"/>
      <c r="H55" s="132"/>
      <c r="I55" s="133"/>
    </row>
    <row r="56" spans="1:12" ht="15" thickBot="1" x14ac:dyDescent="0.35">
      <c r="A56" s="368"/>
      <c r="B56" s="369"/>
      <c r="C56" s="369"/>
      <c r="D56" s="369"/>
      <c r="E56" s="369"/>
      <c r="F56" s="83"/>
      <c r="G56" s="422" t="s">
        <v>133</v>
      </c>
      <c r="H56" s="423"/>
      <c r="I56" s="142">
        <f>I54+I55</f>
        <v>2702.5</v>
      </c>
    </row>
    <row r="57" spans="1:12" ht="15.6" thickTop="1" thickBot="1" x14ac:dyDescent="0.35">
      <c r="A57" s="134"/>
      <c r="B57" s="135"/>
      <c r="C57" s="370"/>
      <c r="D57" s="371"/>
      <c r="E57" s="371"/>
      <c r="F57" s="371"/>
      <c r="G57" s="136"/>
      <c r="H57" s="136"/>
      <c r="I57" s="137"/>
    </row>
    <row r="59" spans="1:12" x14ac:dyDescent="0.3">
      <c r="A59" s="80"/>
      <c r="B59" s="80"/>
    </row>
  </sheetData>
  <mergeCells count="69"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B39:D39"/>
    <mergeCell ref="E39:F39"/>
    <mergeCell ref="B40:D40"/>
    <mergeCell ref="E40:F40"/>
    <mergeCell ref="B41:D41"/>
    <mergeCell ref="E41:F41"/>
    <mergeCell ref="B36:D36"/>
    <mergeCell ref="E36:F36"/>
    <mergeCell ref="B37:D37"/>
    <mergeCell ref="E37:F37"/>
    <mergeCell ref="B38:D38"/>
    <mergeCell ref="E38:F38"/>
    <mergeCell ref="A35:I35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H33"/>
    <mergeCell ref="A34:H34"/>
    <mergeCell ref="B23:E23"/>
    <mergeCell ref="F12:G12"/>
    <mergeCell ref="H12:I12"/>
    <mergeCell ref="F14:G14"/>
    <mergeCell ref="H14:I14"/>
    <mergeCell ref="A15:I15"/>
    <mergeCell ref="A16:I16"/>
    <mergeCell ref="B18:D18"/>
    <mergeCell ref="B19:D19"/>
    <mergeCell ref="B20:D20"/>
    <mergeCell ref="A21:H21"/>
    <mergeCell ref="A22:I22"/>
    <mergeCell ref="H13:I13"/>
    <mergeCell ref="F11:G11"/>
    <mergeCell ref="H11:I11"/>
    <mergeCell ref="A9:E9"/>
    <mergeCell ref="F9:G9"/>
    <mergeCell ref="H9:I9"/>
    <mergeCell ref="F10:G10"/>
    <mergeCell ref="H10:I10"/>
  </mergeCells>
  <pageMargins left="0.7" right="0.7" top="0.75" bottom="0.75" header="0.3" footer="0.3"/>
  <pageSetup scale="80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59"/>
  <sheetViews>
    <sheetView topLeftCell="A31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16</v>
      </c>
      <c r="I9" s="420"/>
    </row>
    <row r="10" spans="1:13" x14ac:dyDescent="0.3">
      <c r="A10" s="82" t="s">
        <v>50</v>
      </c>
      <c r="B10" s="80"/>
      <c r="E10" s="83"/>
      <c r="F10" s="406" t="s">
        <v>51</v>
      </c>
      <c r="G10" s="407"/>
      <c r="H10" s="421">
        <v>43713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s">
        <v>175</v>
      </c>
      <c r="I11" s="409"/>
    </row>
    <row r="12" spans="1:13" x14ac:dyDescent="0.3">
      <c r="A12" s="82" t="s">
        <v>54</v>
      </c>
      <c r="B12" s="80"/>
      <c r="E12" s="83"/>
      <c r="F12" s="406" t="s">
        <v>55</v>
      </c>
      <c r="G12" s="407"/>
      <c r="H12" s="408">
        <v>45596</v>
      </c>
      <c r="I12" s="409"/>
    </row>
    <row r="13" spans="1:13" x14ac:dyDescent="0.3">
      <c r="A13" s="82" t="s">
        <v>56</v>
      </c>
      <c r="B13" s="8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176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2" x14ac:dyDescent="0.3">
      <c r="A17" s="87" t="s">
        <v>62</v>
      </c>
      <c r="B17" s="430" t="s">
        <v>149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2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2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2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2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2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2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  <c r="K23" s="125"/>
    </row>
    <row r="24" spans="1:12" x14ac:dyDescent="0.3">
      <c r="A24" s="108">
        <v>1</v>
      </c>
      <c r="B24" s="385" t="s">
        <v>173</v>
      </c>
      <c r="C24" s="386"/>
      <c r="D24" s="386"/>
      <c r="E24" s="386"/>
      <c r="F24" s="166"/>
      <c r="G24" s="166">
        <v>1</v>
      </c>
      <c r="H24" s="167">
        <v>1498.26</v>
      </c>
      <c r="I24" s="112">
        <f>H24*G24</f>
        <v>1498.26</v>
      </c>
    </row>
    <row r="25" spans="1:12" x14ac:dyDescent="0.3">
      <c r="A25" s="108"/>
      <c r="B25" s="395"/>
      <c r="C25" s="396"/>
      <c r="D25" s="396"/>
      <c r="E25" s="396"/>
      <c r="F25" s="144"/>
      <c r="G25" s="109"/>
      <c r="H25" s="167"/>
      <c r="I25" s="112"/>
    </row>
    <row r="26" spans="1:12" x14ac:dyDescent="0.3">
      <c r="A26" s="108"/>
      <c r="B26" s="395"/>
      <c r="C26" s="396"/>
      <c r="D26" s="396"/>
      <c r="E26" s="396"/>
      <c r="F26" s="144"/>
      <c r="G26" s="144"/>
      <c r="H26" s="167"/>
      <c r="I26" s="112"/>
    </row>
    <row r="27" spans="1:12" x14ac:dyDescent="0.3">
      <c r="A27" s="108"/>
      <c r="B27" s="395"/>
      <c r="C27" s="396"/>
      <c r="D27" s="396"/>
      <c r="E27" s="396"/>
      <c r="F27" s="144"/>
      <c r="G27" s="144"/>
      <c r="H27" s="167"/>
      <c r="I27" s="112"/>
    </row>
    <row r="28" spans="1:12" x14ac:dyDescent="0.3">
      <c r="A28" s="108"/>
      <c r="B28" s="395"/>
      <c r="C28" s="396"/>
      <c r="D28" s="396"/>
      <c r="E28" s="396"/>
      <c r="F28" s="144"/>
      <c r="G28" s="144"/>
      <c r="H28" s="167"/>
      <c r="I28" s="112"/>
    </row>
    <row r="29" spans="1:12" x14ac:dyDescent="0.3">
      <c r="A29" s="108"/>
      <c r="B29" s="398"/>
      <c r="C29" s="345"/>
      <c r="D29" s="345"/>
      <c r="E29" s="345"/>
      <c r="F29" s="83"/>
      <c r="G29" s="144"/>
      <c r="H29" s="167"/>
      <c r="I29" s="112"/>
    </row>
    <row r="30" spans="1:12" x14ac:dyDescent="0.3">
      <c r="A30" s="108"/>
      <c r="B30" s="398"/>
      <c r="C30" s="345"/>
      <c r="D30" s="345"/>
      <c r="E30" s="345"/>
      <c r="F30" s="83"/>
      <c r="G30" s="144"/>
      <c r="H30" s="167"/>
      <c r="I30" s="112"/>
    </row>
    <row r="31" spans="1:12" x14ac:dyDescent="0.3">
      <c r="A31" s="108"/>
      <c r="B31" s="390"/>
      <c r="C31" s="391"/>
      <c r="D31" s="391"/>
      <c r="E31" s="391"/>
      <c r="F31" s="86"/>
      <c r="G31" s="145"/>
      <c r="H31" s="111"/>
      <c r="I31" s="112"/>
      <c r="L31" s="113"/>
    </row>
    <row r="32" spans="1:12" x14ac:dyDescent="0.3">
      <c r="A32" s="433" t="s">
        <v>150</v>
      </c>
      <c r="B32" s="401"/>
      <c r="C32" s="401"/>
      <c r="D32" s="401"/>
      <c r="E32" s="401"/>
      <c r="F32" s="401"/>
      <c r="G32" s="401"/>
      <c r="H32" s="402"/>
      <c r="I32" s="168">
        <f>SUM(I24:I31)</f>
        <v>1498.26</v>
      </c>
      <c r="L32" s="113"/>
    </row>
    <row r="33" spans="1:12" x14ac:dyDescent="0.3">
      <c r="A33" s="400" t="s">
        <v>151</v>
      </c>
      <c r="B33" s="401"/>
      <c r="C33" s="401"/>
      <c r="D33" s="401"/>
      <c r="E33" s="401"/>
      <c r="F33" s="401"/>
      <c r="G33" s="401"/>
      <c r="H33" s="402"/>
      <c r="I33" s="169">
        <f>I32*0.15</f>
        <v>224.739</v>
      </c>
      <c r="L33" s="113"/>
    </row>
    <row r="34" spans="1:12" x14ac:dyDescent="0.3">
      <c r="A34" s="400" t="s">
        <v>152</v>
      </c>
      <c r="B34" s="401"/>
      <c r="C34" s="401"/>
      <c r="D34" s="401"/>
      <c r="E34" s="401"/>
      <c r="F34" s="401"/>
      <c r="G34" s="401"/>
      <c r="H34" s="402"/>
      <c r="I34" s="114">
        <f>I32+I33</f>
        <v>1722.999</v>
      </c>
    </row>
    <row r="35" spans="1:12" x14ac:dyDescent="0.3">
      <c r="A35" s="379" t="s">
        <v>74</v>
      </c>
      <c r="B35" s="380"/>
      <c r="C35" s="380"/>
      <c r="D35" s="380"/>
      <c r="E35" s="380"/>
      <c r="F35" s="380"/>
      <c r="G35" s="380"/>
      <c r="H35" s="380"/>
      <c r="I35" s="381"/>
    </row>
    <row r="36" spans="1:12" x14ac:dyDescent="0.3">
      <c r="A36" s="103" t="s">
        <v>75</v>
      </c>
      <c r="B36" s="382" t="s">
        <v>76</v>
      </c>
      <c r="C36" s="383"/>
      <c r="D36" s="384"/>
      <c r="E36" s="382" t="s">
        <v>64</v>
      </c>
      <c r="F36" s="384"/>
      <c r="G36" s="105" t="s">
        <v>66</v>
      </c>
      <c r="H36" s="106" t="s">
        <v>67</v>
      </c>
      <c r="I36" s="107" t="s">
        <v>68</v>
      </c>
    </row>
    <row r="37" spans="1:12" x14ac:dyDescent="0.3">
      <c r="A37" s="108">
        <v>1</v>
      </c>
      <c r="B37" s="403" t="s">
        <v>77</v>
      </c>
      <c r="C37" s="404"/>
      <c r="D37" s="405"/>
      <c r="E37" s="388" t="s">
        <v>78</v>
      </c>
      <c r="F37" s="389"/>
      <c r="G37" s="140">
        <v>3</v>
      </c>
      <c r="H37" s="138">
        <v>450</v>
      </c>
      <c r="I37" s="115">
        <f>SUM(G37*H37)</f>
        <v>1350</v>
      </c>
    </row>
    <row r="38" spans="1:12" x14ac:dyDescent="0.3">
      <c r="A38" s="108">
        <v>2</v>
      </c>
      <c r="B38" s="373" t="s">
        <v>79</v>
      </c>
      <c r="C38" s="374"/>
      <c r="D38" s="375"/>
      <c r="E38" s="398" t="s">
        <v>78</v>
      </c>
      <c r="F38" s="399"/>
      <c r="G38" s="109"/>
      <c r="H38" s="139">
        <v>350</v>
      </c>
      <c r="I38" s="112">
        <f t="shared" ref="I38:I42" si="1">SUM(G38*H38)</f>
        <v>0</v>
      </c>
    </row>
    <row r="39" spans="1:12" x14ac:dyDescent="0.3">
      <c r="A39" s="108">
        <v>3</v>
      </c>
      <c r="B39" s="373" t="s">
        <v>80</v>
      </c>
      <c r="C39" s="374"/>
      <c r="D39" s="375"/>
      <c r="E39" s="398" t="s">
        <v>78</v>
      </c>
      <c r="F39" s="399"/>
      <c r="G39" s="109"/>
      <c r="H39" s="139">
        <v>300</v>
      </c>
      <c r="I39" s="112">
        <f t="shared" si="1"/>
        <v>0</v>
      </c>
    </row>
    <row r="40" spans="1:12" x14ac:dyDescent="0.3">
      <c r="A40" s="108">
        <v>4</v>
      </c>
      <c r="B40" s="373" t="s">
        <v>81</v>
      </c>
      <c r="C40" s="374"/>
      <c r="D40" s="375"/>
      <c r="E40" s="398" t="s">
        <v>78</v>
      </c>
      <c r="F40" s="399"/>
      <c r="G40" s="109"/>
      <c r="H40" s="139">
        <v>200</v>
      </c>
      <c r="I40" s="112">
        <f t="shared" si="1"/>
        <v>0</v>
      </c>
    </row>
    <row r="41" spans="1:12" x14ac:dyDescent="0.3">
      <c r="A41" s="108">
        <v>5</v>
      </c>
      <c r="B41" s="373" t="s">
        <v>82</v>
      </c>
      <c r="C41" s="374"/>
      <c r="D41" s="375"/>
      <c r="E41" s="398" t="s">
        <v>78</v>
      </c>
      <c r="F41" s="399"/>
      <c r="G41" s="109"/>
      <c r="H41" s="141">
        <v>200</v>
      </c>
      <c r="I41" s="112">
        <f t="shared" si="1"/>
        <v>0</v>
      </c>
    </row>
    <row r="42" spans="1:12" x14ac:dyDescent="0.3">
      <c r="A42" s="108">
        <v>6</v>
      </c>
      <c r="B42" s="373" t="s">
        <v>30</v>
      </c>
      <c r="C42" s="374"/>
      <c r="D42" s="375"/>
      <c r="E42" s="398" t="s">
        <v>78</v>
      </c>
      <c r="F42" s="399"/>
      <c r="G42" s="109"/>
      <c r="H42" s="141">
        <v>140</v>
      </c>
      <c r="I42" s="112">
        <f t="shared" si="1"/>
        <v>0</v>
      </c>
    </row>
    <row r="43" spans="1:12" x14ac:dyDescent="0.3">
      <c r="A43" s="108"/>
      <c r="B43" s="373"/>
      <c r="C43" s="374"/>
      <c r="D43" s="375"/>
      <c r="E43" s="116"/>
      <c r="F43" s="83"/>
      <c r="G43" s="83"/>
      <c r="H43" s="99"/>
      <c r="I43" s="112"/>
    </row>
    <row r="44" spans="1:12" x14ac:dyDescent="0.3">
      <c r="A44" s="97"/>
      <c r="B44" s="373"/>
      <c r="C44" s="374"/>
      <c r="D44" s="375"/>
      <c r="F44" s="83"/>
      <c r="G44" s="83"/>
      <c r="H44" s="99"/>
      <c r="I44" s="112"/>
    </row>
    <row r="45" spans="1:12" x14ac:dyDescent="0.3">
      <c r="A45" s="117"/>
      <c r="B45" s="376"/>
      <c r="C45" s="377"/>
      <c r="D45" s="378"/>
      <c r="E45" s="85"/>
      <c r="F45" s="86"/>
      <c r="G45" s="83"/>
      <c r="H45" s="101"/>
      <c r="I45" s="112"/>
    </row>
    <row r="46" spans="1:12" x14ac:dyDescent="0.3">
      <c r="A46" s="400" t="s">
        <v>83</v>
      </c>
      <c r="B46" s="401"/>
      <c r="C46" s="401"/>
      <c r="D46" s="401"/>
      <c r="E46" s="401"/>
      <c r="F46" s="401"/>
      <c r="G46" s="401"/>
      <c r="H46" s="402"/>
      <c r="I46" s="118">
        <f>SUM(I37:I45)</f>
        <v>1350</v>
      </c>
    </row>
    <row r="47" spans="1:12" x14ac:dyDescent="0.3">
      <c r="A47" s="379" t="s">
        <v>84</v>
      </c>
      <c r="B47" s="380"/>
      <c r="C47" s="380"/>
      <c r="D47" s="380"/>
      <c r="E47" s="380"/>
      <c r="F47" s="380"/>
      <c r="G47" s="380"/>
      <c r="H47" s="380"/>
      <c r="I47" s="381"/>
    </row>
    <row r="48" spans="1:12" x14ac:dyDescent="0.3">
      <c r="A48" s="103" t="s">
        <v>85</v>
      </c>
      <c r="B48" s="382" t="s">
        <v>86</v>
      </c>
      <c r="C48" s="383"/>
      <c r="D48" s="384"/>
      <c r="E48" s="382" t="s">
        <v>87</v>
      </c>
      <c r="F48" s="384"/>
      <c r="G48" s="119" t="s">
        <v>88</v>
      </c>
      <c r="H48" s="119" t="s">
        <v>67</v>
      </c>
      <c r="I48" s="120" t="s">
        <v>68</v>
      </c>
    </row>
    <row r="49" spans="1:12" x14ac:dyDescent="0.3">
      <c r="A49" s="108">
        <v>1</v>
      </c>
      <c r="B49" s="385" t="s">
        <v>196</v>
      </c>
      <c r="C49" s="386"/>
      <c r="D49" s="387"/>
      <c r="E49" s="388"/>
      <c r="F49" s="389"/>
      <c r="G49" s="109"/>
      <c r="H49" s="121"/>
      <c r="I49" s="112"/>
    </row>
    <row r="50" spans="1:12" x14ac:dyDescent="0.3">
      <c r="A50" s="108"/>
      <c r="B50" s="395" t="s">
        <v>159</v>
      </c>
      <c r="C50" s="396"/>
      <c r="D50" s="397"/>
      <c r="E50" s="398">
        <v>1</v>
      </c>
      <c r="F50" s="399"/>
      <c r="G50" s="109">
        <v>4.8</v>
      </c>
      <c r="H50" s="121">
        <v>5</v>
      </c>
      <c r="I50" s="112">
        <f>H50*G50</f>
        <v>24</v>
      </c>
    </row>
    <row r="51" spans="1:12" x14ac:dyDescent="0.3">
      <c r="A51" s="122"/>
      <c r="B51" s="390"/>
      <c r="C51" s="391"/>
      <c r="D51" s="392"/>
      <c r="E51" s="393"/>
      <c r="F51" s="394"/>
      <c r="G51" s="109"/>
      <c r="H51" s="121"/>
      <c r="I51" s="112"/>
    </row>
    <row r="52" spans="1:12" x14ac:dyDescent="0.3">
      <c r="A52" s="400" t="s">
        <v>89</v>
      </c>
      <c r="B52" s="401"/>
      <c r="C52" s="401"/>
      <c r="D52" s="401"/>
      <c r="E52" s="401"/>
      <c r="F52" s="401"/>
      <c r="G52" s="401"/>
      <c r="H52" s="402"/>
      <c r="I52" s="123">
        <f>SUM(I49:I51)</f>
        <v>24</v>
      </c>
    </row>
    <row r="53" spans="1:12" x14ac:dyDescent="0.3">
      <c r="A53" s="124"/>
      <c r="B53" s="125"/>
      <c r="C53" s="125"/>
      <c r="D53" s="125"/>
      <c r="E53" s="125"/>
      <c r="F53" s="126"/>
      <c r="G53" s="127"/>
      <c r="H53" s="127"/>
      <c r="I53" s="128"/>
      <c r="L53" s="80"/>
    </row>
    <row r="54" spans="1:12" x14ac:dyDescent="0.3">
      <c r="A54" s="368"/>
      <c r="B54" s="369"/>
      <c r="C54" s="369"/>
      <c r="D54" s="369"/>
      <c r="E54" s="369"/>
      <c r="F54" s="129"/>
      <c r="G54" s="372" t="s">
        <v>90</v>
      </c>
      <c r="H54" s="369"/>
      <c r="I54" s="130">
        <f>I52+I46+I34+I21</f>
        <v>3096.9989999999998</v>
      </c>
    </row>
    <row r="55" spans="1:12" x14ac:dyDescent="0.3">
      <c r="A55" s="368"/>
      <c r="B55" s="369"/>
      <c r="C55" s="369"/>
      <c r="D55" s="369"/>
      <c r="E55" s="369"/>
      <c r="F55" s="83"/>
      <c r="G55" s="131"/>
      <c r="H55" s="132"/>
      <c r="I55" s="133"/>
    </row>
    <row r="56" spans="1:12" ht="15" thickBot="1" x14ac:dyDescent="0.35">
      <c r="A56" s="368"/>
      <c r="B56" s="369"/>
      <c r="C56" s="369"/>
      <c r="D56" s="369"/>
      <c r="E56" s="369"/>
      <c r="F56" s="83"/>
      <c r="G56" s="422" t="s">
        <v>133</v>
      </c>
      <c r="H56" s="423"/>
      <c r="I56" s="142">
        <f>I54+I55</f>
        <v>3096.9989999999998</v>
      </c>
    </row>
    <row r="57" spans="1:12" ht="15.6" thickTop="1" thickBot="1" x14ac:dyDescent="0.35">
      <c r="A57" s="134"/>
      <c r="B57" s="135"/>
      <c r="C57" s="370"/>
      <c r="D57" s="371"/>
      <c r="E57" s="371"/>
      <c r="F57" s="371"/>
      <c r="G57" s="136"/>
      <c r="H57" s="136"/>
      <c r="I57" s="137"/>
    </row>
    <row r="59" spans="1:12" x14ac:dyDescent="0.3">
      <c r="A59" s="80"/>
      <c r="B59" s="80"/>
    </row>
  </sheetData>
  <mergeCells count="70"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B39:D39"/>
    <mergeCell ref="E39:F39"/>
    <mergeCell ref="B40:D40"/>
    <mergeCell ref="E40:F40"/>
    <mergeCell ref="B41:D41"/>
    <mergeCell ref="E41:F41"/>
    <mergeCell ref="B38:D38"/>
    <mergeCell ref="E38:F38"/>
    <mergeCell ref="B29:E29"/>
    <mergeCell ref="B30:E30"/>
    <mergeCell ref="B31:E31"/>
    <mergeCell ref="A32:H32"/>
    <mergeCell ref="A33:H33"/>
    <mergeCell ref="A34:H34"/>
    <mergeCell ref="A35:I35"/>
    <mergeCell ref="B36:D36"/>
    <mergeCell ref="E36:F36"/>
    <mergeCell ref="B37:D37"/>
    <mergeCell ref="E37:F37"/>
    <mergeCell ref="B28:E28"/>
    <mergeCell ref="B17:D17"/>
    <mergeCell ref="B18:D18"/>
    <mergeCell ref="B19:D19"/>
    <mergeCell ref="B20:D20"/>
    <mergeCell ref="A21:H21"/>
    <mergeCell ref="A22:I22"/>
    <mergeCell ref="B23:E23"/>
    <mergeCell ref="B24:E24"/>
    <mergeCell ref="B25:E25"/>
    <mergeCell ref="B26:E26"/>
    <mergeCell ref="B27:E27"/>
    <mergeCell ref="A16:I16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F14:G14"/>
    <mergeCell ref="H14:I14"/>
    <mergeCell ref="A15:I15"/>
    <mergeCell ref="H13:I13"/>
  </mergeCells>
  <pageMargins left="0.7" right="0.7" top="0.75" bottom="0.75" header="0.3" footer="0.3"/>
  <pageSetup scale="80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M59"/>
  <sheetViews>
    <sheetView topLeftCell="A22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17</v>
      </c>
      <c r="I9" s="420"/>
    </row>
    <row r="10" spans="1:13" x14ac:dyDescent="0.3">
      <c r="A10" s="82" t="s">
        <v>50</v>
      </c>
      <c r="B10" s="80"/>
      <c r="E10" s="83"/>
      <c r="F10" s="406" t="s">
        <v>51</v>
      </c>
      <c r="G10" s="407"/>
      <c r="H10" s="421" t="s">
        <v>177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s">
        <v>178</v>
      </c>
      <c r="I11" s="409"/>
    </row>
    <row r="12" spans="1:13" x14ac:dyDescent="0.3">
      <c r="A12" s="82" t="s">
        <v>54</v>
      </c>
      <c r="B12" s="80"/>
      <c r="E12" s="83"/>
      <c r="F12" s="406" t="s">
        <v>55</v>
      </c>
      <c r="G12" s="407"/>
      <c r="H12" s="408">
        <v>44682</v>
      </c>
      <c r="I12" s="409"/>
    </row>
    <row r="13" spans="1:13" x14ac:dyDescent="0.3">
      <c r="A13" s="82" t="s">
        <v>56</v>
      </c>
      <c r="B13" s="8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179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2" x14ac:dyDescent="0.3">
      <c r="A17" s="87" t="s">
        <v>62</v>
      </c>
      <c r="B17" s="430" t="s">
        <v>149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2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2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2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2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2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2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  <c r="K23" s="125"/>
    </row>
    <row r="24" spans="1:12" x14ac:dyDescent="0.3">
      <c r="A24" s="108">
        <v>1</v>
      </c>
      <c r="B24" s="385" t="s">
        <v>180</v>
      </c>
      <c r="C24" s="386"/>
      <c r="D24" s="386"/>
      <c r="E24" s="386"/>
      <c r="F24" s="166"/>
      <c r="G24" s="166">
        <v>1</v>
      </c>
      <c r="H24" s="167">
        <v>4107</v>
      </c>
      <c r="I24" s="112">
        <f>H24*G24</f>
        <v>4107</v>
      </c>
    </row>
    <row r="25" spans="1:12" x14ac:dyDescent="0.3">
      <c r="A25" s="108">
        <v>2</v>
      </c>
      <c r="B25" s="395" t="s">
        <v>181</v>
      </c>
      <c r="C25" s="396"/>
      <c r="D25" s="396"/>
      <c r="E25" s="396"/>
      <c r="F25" s="144"/>
      <c r="G25" s="109">
        <v>1</v>
      </c>
      <c r="H25" s="167">
        <v>1375</v>
      </c>
      <c r="I25" s="112">
        <f>H25*G25</f>
        <v>1375</v>
      </c>
    </row>
    <row r="26" spans="1:12" x14ac:dyDescent="0.3">
      <c r="A26" s="108"/>
      <c r="B26" s="395"/>
      <c r="C26" s="396"/>
      <c r="D26" s="396"/>
      <c r="E26" s="396"/>
      <c r="F26" s="144"/>
      <c r="G26" s="144"/>
      <c r="H26" s="167"/>
      <c r="I26" s="112"/>
    </row>
    <row r="27" spans="1:12" x14ac:dyDescent="0.3">
      <c r="A27" s="108"/>
      <c r="B27" s="395"/>
      <c r="C27" s="396"/>
      <c r="D27" s="396"/>
      <c r="E27" s="396"/>
      <c r="F27" s="144"/>
      <c r="G27" s="144"/>
      <c r="H27" s="167"/>
      <c r="I27" s="112"/>
    </row>
    <row r="28" spans="1:12" x14ac:dyDescent="0.3">
      <c r="A28" s="108"/>
      <c r="B28" s="395"/>
      <c r="C28" s="396"/>
      <c r="D28" s="396"/>
      <c r="E28" s="396"/>
      <c r="F28" s="144"/>
      <c r="G28" s="144"/>
      <c r="H28" s="167"/>
      <c r="I28" s="112"/>
    </row>
    <row r="29" spans="1:12" x14ac:dyDescent="0.3">
      <c r="A29" s="108"/>
      <c r="B29" s="398"/>
      <c r="C29" s="345"/>
      <c r="D29" s="345"/>
      <c r="E29" s="345"/>
      <c r="F29" s="83"/>
      <c r="G29" s="144"/>
      <c r="H29" s="167"/>
      <c r="I29" s="112"/>
    </row>
    <row r="30" spans="1:12" x14ac:dyDescent="0.3">
      <c r="A30" s="108"/>
      <c r="B30" s="398"/>
      <c r="C30" s="345"/>
      <c r="D30" s="345"/>
      <c r="E30" s="345"/>
      <c r="F30" s="83"/>
      <c r="G30" s="144"/>
      <c r="H30" s="167"/>
      <c r="I30" s="112"/>
    </row>
    <row r="31" spans="1:12" x14ac:dyDescent="0.3">
      <c r="A31" s="108"/>
      <c r="B31" s="390"/>
      <c r="C31" s="391"/>
      <c r="D31" s="391"/>
      <c r="E31" s="391"/>
      <c r="F31" s="86"/>
      <c r="G31" s="145"/>
      <c r="H31" s="111"/>
      <c r="I31" s="112"/>
      <c r="L31" s="113"/>
    </row>
    <row r="32" spans="1:12" x14ac:dyDescent="0.3">
      <c r="A32" s="433" t="s">
        <v>150</v>
      </c>
      <c r="B32" s="401"/>
      <c r="C32" s="401"/>
      <c r="D32" s="401"/>
      <c r="E32" s="401"/>
      <c r="F32" s="401"/>
      <c r="G32" s="401"/>
      <c r="H32" s="402"/>
      <c r="I32" s="168">
        <f>SUM(I24:I31)</f>
        <v>5482</v>
      </c>
      <c r="L32" s="113"/>
    </row>
    <row r="33" spans="1:12" x14ac:dyDescent="0.3">
      <c r="A33" s="400" t="s">
        <v>151</v>
      </c>
      <c r="B33" s="401"/>
      <c r="C33" s="401"/>
      <c r="D33" s="401"/>
      <c r="E33" s="401"/>
      <c r="F33" s="401"/>
      <c r="G33" s="401"/>
      <c r="H33" s="402"/>
      <c r="I33" s="169">
        <f>I32*0.15</f>
        <v>822.3</v>
      </c>
      <c r="L33" s="113"/>
    </row>
    <row r="34" spans="1:12" x14ac:dyDescent="0.3">
      <c r="A34" s="400" t="s">
        <v>152</v>
      </c>
      <c r="B34" s="401"/>
      <c r="C34" s="401"/>
      <c r="D34" s="401"/>
      <c r="E34" s="401"/>
      <c r="F34" s="401"/>
      <c r="G34" s="401"/>
      <c r="H34" s="402"/>
      <c r="I34" s="114">
        <f>I32+I33</f>
        <v>6304.3</v>
      </c>
    </row>
    <row r="35" spans="1:12" x14ac:dyDescent="0.3">
      <c r="A35" s="379" t="s">
        <v>74</v>
      </c>
      <c r="B35" s="380"/>
      <c r="C35" s="380"/>
      <c r="D35" s="380"/>
      <c r="E35" s="380"/>
      <c r="F35" s="380"/>
      <c r="G35" s="380"/>
      <c r="H35" s="380"/>
      <c r="I35" s="381"/>
    </row>
    <row r="36" spans="1:12" x14ac:dyDescent="0.3">
      <c r="A36" s="103" t="s">
        <v>75</v>
      </c>
      <c r="B36" s="382" t="s">
        <v>76</v>
      </c>
      <c r="C36" s="383"/>
      <c r="D36" s="384"/>
      <c r="E36" s="382" t="s">
        <v>64</v>
      </c>
      <c r="F36" s="384"/>
      <c r="G36" s="105" t="s">
        <v>66</v>
      </c>
      <c r="H36" s="106" t="s">
        <v>67</v>
      </c>
      <c r="I36" s="107" t="s">
        <v>68</v>
      </c>
    </row>
    <row r="37" spans="1:12" x14ac:dyDescent="0.3">
      <c r="A37" s="108">
        <v>1</v>
      </c>
      <c r="B37" s="403" t="s">
        <v>77</v>
      </c>
      <c r="C37" s="404"/>
      <c r="D37" s="405"/>
      <c r="E37" s="388" t="s">
        <v>78</v>
      </c>
      <c r="F37" s="389"/>
      <c r="G37" s="140">
        <v>5</v>
      </c>
      <c r="H37" s="138">
        <v>450</v>
      </c>
      <c r="I37" s="115">
        <f>SUM(G37*H37)</f>
        <v>2250</v>
      </c>
    </row>
    <row r="38" spans="1:12" x14ac:dyDescent="0.3">
      <c r="A38" s="108">
        <v>2</v>
      </c>
      <c r="B38" s="373" t="s">
        <v>79</v>
      </c>
      <c r="C38" s="374"/>
      <c r="D38" s="375"/>
      <c r="E38" s="398" t="s">
        <v>78</v>
      </c>
      <c r="F38" s="399"/>
      <c r="G38" s="109"/>
      <c r="H38" s="139">
        <v>350</v>
      </c>
      <c r="I38" s="112">
        <f t="shared" ref="I38:I42" si="1">SUM(G38*H38)</f>
        <v>0</v>
      </c>
    </row>
    <row r="39" spans="1:12" x14ac:dyDescent="0.3">
      <c r="A39" s="108">
        <v>3</v>
      </c>
      <c r="B39" s="373" t="s">
        <v>80</v>
      </c>
      <c r="C39" s="374"/>
      <c r="D39" s="375"/>
      <c r="E39" s="398" t="s">
        <v>78</v>
      </c>
      <c r="F39" s="399"/>
      <c r="G39" s="109"/>
      <c r="H39" s="139">
        <v>300</v>
      </c>
      <c r="I39" s="112">
        <f t="shared" si="1"/>
        <v>0</v>
      </c>
    </row>
    <row r="40" spans="1:12" x14ac:dyDescent="0.3">
      <c r="A40" s="108">
        <v>4</v>
      </c>
      <c r="B40" s="373" t="s">
        <v>81</v>
      </c>
      <c r="C40" s="374"/>
      <c r="D40" s="375"/>
      <c r="E40" s="398" t="s">
        <v>78</v>
      </c>
      <c r="F40" s="399"/>
      <c r="G40" s="109">
        <v>5</v>
      </c>
      <c r="H40" s="139">
        <v>200</v>
      </c>
      <c r="I40" s="112">
        <f t="shared" si="1"/>
        <v>1000</v>
      </c>
    </row>
    <row r="41" spans="1:12" x14ac:dyDescent="0.3">
      <c r="A41" s="108">
        <v>5</v>
      </c>
      <c r="B41" s="373" t="s">
        <v>82</v>
      </c>
      <c r="C41" s="374"/>
      <c r="D41" s="375"/>
      <c r="E41" s="398" t="s">
        <v>78</v>
      </c>
      <c r="F41" s="399"/>
      <c r="G41" s="109"/>
      <c r="H41" s="141">
        <v>200</v>
      </c>
      <c r="I41" s="112">
        <f t="shared" si="1"/>
        <v>0</v>
      </c>
    </row>
    <row r="42" spans="1:12" x14ac:dyDescent="0.3">
      <c r="A42" s="108">
        <v>6</v>
      </c>
      <c r="B42" s="373" t="s">
        <v>30</v>
      </c>
      <c r="C42" s="374"/>
      <c r="D42" s="375"/>
      <c r="E42" s="398" t="s">
        <v>78</v>
      </c>
      <c r="F42" s="399"/>
      <c r="G42" s="109"/>
      <c r="H42" s="141">
        <v>140</v>
      </c>
      <c r="I42" s="112">
        <f t="shared" si="1"/>
        <v>0</v>
      </c>
    </row>
    <row r="43" spans="1:12" x14ac:dyDescent="0.3">
      <c r="A43" s="108"/>
      <c r="B43" s="373"/>
      <c r="C43" s="374"/>
      <c r="D43" s="375"/>
      <c r="E43" s="116"/>
      <c r="F43" s="83"/>
      <c r="G43" s="83"/>
      <c r="H43" s="99"/>
      <c r="I43" s="112"/>
    </row>
    <row r="44" spans="1:12" x14ac:dyDescent="0.3">
      <c r="A44" s="97"/>
      <c r="B44" s="373"/>
      <c r="C44" s="374"/>
      <c r="D44" s="375"/>
      <c r="F44" s="83"/>
      <c r="G44" s="83"/>
      <c r="H44" s="99"/>
      <c r="I44" s="112"/>
    </row>
    <row r="45" spans="1:12" x14ac:dyDescent="0.3">
      <c r="A45" s="117"/>
      <c r="B45" s="376"/>
      <c r="C45" s="377"/>
      <c r="D45" s="378"/>
      <c r="E45" s="85"/>
      <c r="F45" s="86"/>
      <c r="G45" s="83"/>
      <c r="H45" s="101"/>
      <c r="I45" s="112"/>
    </row>
    <row r="46" spans="1:12" x14ac:dyDescent="0.3">
      <c r="A46" s="400" t="s">
        <v>83</v>
      </c>
      <c r="B46" s="401"/>
      <c r="C46" s="401"/>
      <c r="D46" s="401"/>
      <c r="E46" s="401"/>
      <c r="F46" s="401"/>
      <c r="G46" s="401"/>
      <c r="H46" s="402"/>
      <c r="I46" s="118">
        <f>SUM(I37:I45)</f>
        <v>3250</v>
      </c>
    </row>
    <row r="47" spans="1:12" x14ac:dyDescent="0.3">
      <c r="A47" s="379" t="s">
        <v>84</v>
      </c>
      <c r="B47" s="380"/>
      <c r="C47" s="380"/>
      <c r="D47" s="380"/>
      <c r="E47" s="380"/>
      <c r="F47" s="380"/>
      <c r="G47" s="380"/>
      <c r="H47" s="380"/>
      <c r="I47" s="381"/>
    </row>
    <row r="48" spans="1:12" x14ac:dyDescent="0.3">
      <c r="A48" s="103" t="s">
        <v>85</v>
      </c>
      <c r="B48" s="382" t="s">
        <v>86</v>
      </c>
      <c r="C48" s="383"/>
      <c r="D48" s="384"/>
      <c r="E48" s="382" t="s">
        <v>87</v>
      </c>
      <c r="F48" s="384"/>
      <c r="G48" s="119" t="s">
        <v>88</v>
      </c>
      <c r="H48" s="119" t="s">
        <v>67</v>
      </c>
      <c r="I48" s="120" t="s">
        <v>68</v>
      </c>
    </row>
    <row r="49" spans="1:12" x14ac:dyDescent="0.3">
      <c r="A49" s="108">
        <v>1</v>
      </c>
      <c r="B49" s="385" t="s">
        <v>182</v>
      </c>
      <c r="C49" s="386"/>
      <c r="D49" s="387"/>
      <c r="E49" s="388"/>
      <c r="F49" s="389"/>
      <c r="G49" s="109"/>
      <c r="H49" s="121"/>
      <c r="I49" s="112"/>
    </row>
    <row r="50" spans="1:12" x14ac:dyDescent="0.3">
      <c r="A50" s="108"/>
      <c r="B50" s="395" t="s">
        <v>183</v>
      </c>
      <c r="C50" s="396"/>
      <c r="D50" s="397"/>
      <c r="E50" s="398">
        <v>1</v>
      </c>
      <c r="F50" s="399"/>
      <c r="G50" s="109">
        <v>26.8</v>
      </c>
      <c r="H50" s="121">
        <v>5</v>
      </c>
      <c r="I50" s="112">
        <f>H50*G50</f>
        <v>134</v>
      </c>
    </row>
    <row r="51" spans="1:12" x14ac:dyDescent="0.3">
      <c r="A51" s="122"/>
      <c r="B51" s="390"/>
      <c r="C51" s="391"/>
      <c r="D51" s="392"/>
      <c r="E51" s="393"/>
      <c r="F51" s="394"/>
      <c r="G51" s="109"/>
      <c r="H51" s="121"/>
      <c r="I51" s="112"/>
    </row>
    <row r="52" spans="1:12" x14ac:dyDescent="0.3">
      <c r="A52" s="400" t="s">
        <v>89</v>
      </c>
      <c r="B52" s="401"/>
      <c r="C52" s="401"/>
      <c r="D52" s="401"/>
      <c r="E52" s="401"/>
      <c r="F52" s="401"/>
      <c r="G52" s="401"/>
      <c r="H52" s="402"/>
      <c r="I52" s="123">
        <f>SUM(I49:I51)</f>
        <v>134</v>
      </c>
    </row>
    <row r="53" spans="1:12" x14ac:dyDescent="0.3">
      <c r="A53" s="124"/>
      <c r="B53" s="125"/>
      <c r="C53" s="125"/>
      <c r="D53" s="125"/>
      <c r="E53" s="125"/>
      <c r="F53" s="126"/>
      <c r="G53" s="127"/>
      <c r="H53" s="127"/>
      <c r="I53" s="128"/>
      <c r="L53" s="80"/>
    </row>
    <row r="54" spans="1:12" x14ac:dyDescent="0.3">
      <c r="A54" s="368"/>
      <c r="B54" s="369"/>
      <c r="C54" s="369"/>
      <c r="D54" s="369"/>
      <c r="E54" s="369"/>
      <c r="F54" s="129"/>
      <c r="G54" s="372" t="s">
        <v>90</v>
      </c>
      <c r="H54" s="369"/>
      <c r="I54" s="130">
        <f>I52+I46+I34+I21</f>
        <v>9688.2999999999993</v>
      </c>
    </row>
    <row r="55" spans="1:12" x14ac:dyDescent="0.3">
      <c r="A55" s="368"/>
      <c r="B55" s="369"/>
      <c r="C55" s="369"/>
      <c r="D55" s="369"/>
      <c r="E55" s="369"/>
      <c r="F55" s="83"/>
      <c r="G55" s="131"/>
      <c r="H55" s="132"/>
      <c r="I55" s="133"/>
    </row>
    <row r="56" spans="1:12" ht="15" thickBot="1" x14ac:dyDescent="0.35">
      <c r="A56" s="368"/>
      <c r="B56" s="369"/>
      <c r="C56" s="369"/>
      <c r="D56" s="369"/>
      <c r="E56" s="369"/>
      <c r="F56" s="83"/>
      <c r="G56" s="422" t="s">
        <v>133</v>
      </c>
      <c r="H56" s="423"/>
      <c r="I56" s="142">
        <f>I54+I55</f>
        <v>9688.2999999999993</v>
      </c>
    </row>
    <row r="57" spans="1:12" ht="15.6" thickTop="1" thickBot="1" x14ac:dyDescent="0.35">
      <c r="A57" s="134"/>
      <c r="B57" s="135"/>
      <c r="C57" s="370"/>
      <c r="D57" s="371"/>
      <c r="E57" s="371"/>
      <c r="F57" s="371"/>
      <c r="G57" s="136"/>
      <c r="H57" s="136"/>
      <c r="I57" s="137"/>
    </row>
    <row r="59" spans="1:12" x14ac:dyDescent="0.3">
      <c r="A59" s="80"/>
      <c r="B59" s="80"/>
    </row>
  </sheetData>
  <mergeCells count="70"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B39:D39"/>
    <mergeCell ref="E39:F39"/>
    <mergeCell ref="B40:D40"/>
    <mergeCell ref="E40:F40"/>
    <mergeCell ref="B41:D41"/>
    <mergeCell ref="E41:F41"/>
    <mergeCell ref="B38:D38"/>
    <mergeCell ref="E38:F38"/>
    <mergeCell ref="B29:E29"/>
    <mergeCell ref="B30:E30"/>
    <mergeCell ref="B31:E31"/>
    <mergeCell ref="A32:H32"/>
    <mergeCell ref="A33:H33"/>
    <mergeCell ref="A34:H34"/>
    <mergeCell ref="A35:I35"/>
    <mergeCell ref="B36:D36"/>
    <mergeCell ref="E36:F36"/>
    <mergeCell ref="B37:D37"/>
    <mergeCell ref="E37:F37"/>
    <mergeCell ref="B28:E28"/>
    <mergeCell ref="B17:D17"/>
    <mergeCell ref="B18:D18"/>
    <mergeCell ref="B19:D19"/>
    <mergeCell ref="B20:D20"/>
    <mergeCell ref="A21:H21"/>
    <mergeCell ref="A22:I22"/>
    <mergeCell ref="B23:E23"/>
    <mergeCell ref="B24:E24"/>
    <mergeCell ref="B25:E25"/>
    <mergeCell ref="B26:E26"/>
    <mergeCell ref="B27:E27"/>
    <mergeCell ref="A16:I16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F14:G14"/>
    <mergeCell ref="H14:I14"/>
    <mergeCell ref="A15:I15"/>
    <mergeCell ref="H13:I13"/>
  </mergeCells>
  <pageMargins left="0.7" right="0.7" top="0.75" bottom="0.75" header="0.3" footer="0.3"/>
  <pageSetup scale="80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59"/>
  <sheetViews>
    <sheetView topLeftCell="A28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18</v>
      </c>
      <c r="I9" s="420"/>
    </row>
    <row r="10" spans="1:13" x14ac:dyDescent="0.3">
      <c r="A10" s="82" t="s">
        <v>50</v>
      </c>
      <c r="B10" s="80"/>
      <c r="E10" s="83"/>
      <c r="F10" s="406" t="s">
        <v>51</v>
      </c>
      <c r="G10" s="407"/>
      <c r="H10" s="421" t="s">
        <v>184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s">
        <v>185</v>
      </c>
      <c r="I11" s="409"/>
    </row>
    <row r="12" spans="1:13" x14ac:dyDescent="0.3">
      <c r="A12" s="82" t="s">
        <v>54</v>
      </c>
      <c r="B12" s="80"/>
      <c r="E12" s="83"/>
      <c r="F12" s="406" t="s">
        <v>55</v>
      </c>
      <c r="G12" s="407"/>
      <c r="H12" s="408">
        <v>45094</v>
      </c>
      <c r="I12" s="409"/>
    </row>
    <row r="13" spans="1:13" x14ac:dyDescent="0.3">
      <c r="A13" s="82" t="s">
        <v>56</v>
      </c>
      <c r="B13" s="8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189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2" x14ac:dyDescent="0.3">
      <c r="A17" s="87" t="s">
        <v>62</v>
      </c>
      <c r="B17" s="430" t="s">
        <v>149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2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2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2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2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2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2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  <c r="K23" s="125"/>
    </row>
    <row r="24" spans="1:12" x14ac:dyDescent="0.3">
      <c r="A24" s="108"/>
      <c r="B24" s="385"/>
      <c r="C24" s="386"/>
      <c r="D24" s="386"/>
      <c r="E24" s="386"/>
      <c r="F24" s="166"/>
      <c r="G24" s="166"/>
      <c r="H24" s="167"/>
      <c r="I24" s="112"/>
    </row>
    <row r="25" spans="1:12" x14ac:dyDescent="0.3">
      <c r="A25" s="108"/>
      <c r="B25" s="395"/>
      <c r="C25" s="396"/>
      <c r="D25" s="396"/>
      <c r="E25" s="396"/>
      <c r="F25" s="144"/>
      <c r="G25" s="109"/>
      <c r="H25" s="167"/>
      <c r="I25" s="112"/>
    </row>
    <row r="26" spans="1:12" x14ac:dyDescent="0.3">
      <c r="A26" s="108"/>
      <c r="B26" s="395"/>
      <c r="C26" s="396"/>
      <c r="D26" s="396"/>
      <c r="E26" s="396"/>
      <c r="F26" s="144"/>
      <c r="G26" s="144"/>
      <c r="H26" s="167"/>
      <c r="I26" s="112"/>
    </row>
    <row r="27" spans="1:12" x14ac:dyDescent="0.3">
      <c r="A27" s="108"/>
      <c r="B27" s="395"/>
      <c r="C27" s="396"/>
      <c r="D27" s="396"/>
      <c r="E27" s="396"/>
      <c r="F27" s="144"/>
      <c r="G27" s="144"/>
      <c r="H27" s="167"/>
      <c r="I27" s="112"/>
    </row>
    <row r="28" spans="1:12" x14ac:dyDescent="0.3">
      <c r="A28" s="108"/>
      <c r="B28" s="395"/>
      <c r="C28" s="396"/>
      <c r="D28" s="396"/>
      <c r="E28" s="396"/>
      <c r="F28" s="144"/>
      <c r="G28" s="144"/>
      <c r="H28" s="167"/>
      <c r="I28" s="112"/>
    </row>
    <row r="29" spans="1:12" x14ac:dyDescent="0.3">
      <c r="A29" s="108"/>
      <c r="B29" s="398"/>
      <c r="C29" s="345"/>
      <c r="D29" s="345"/>
      <c r="E29" s="345"/>
      <c r="F29" s="83"/>
      <c r="G29" s="144"/>
      <c r="H29" s="167"/>
      <c r="I29" s="112"/>
    </row>
    <row r="30" spans="1:12" x14ac:dyDescent="0.3">
      <c r="A30" s="108"/>
      <c r="B30" s="398"/>
      <c r="C30" s="345"/>
      <c r="D30" s="345"/>
      <c r="E30" s="345"/>
      <c r="F30" s="83"/>
      <c r="G30" s="144"/>
      <c r="H30" s="167"/>
      <c r="I30" s="112"/>
    </row>
    <row r="31" spans="1:12" x14ac:dyDescent="0.3">
      <c r="A31" s="108"/>
      <c r="B31" s="390"/>
      <c r="C31" s="391"/>
      <c r="D31" s="391"/>
      <c r="E31" s="391"/>
      <c r="F31" s="86"/>
      <c r="G31" s="145"/>
      <c r="H31" s="111"/>
      <c r="I31" s="112"/>
      <c r="L31" s="113"/>
    </row>
    <row r="32" spans="1:12" x14ac:dyDescent="0.3">
      <c r="A32" s="433" t="s">
        <v>150</v>
      </c>
      <c r="B32" s="401"/>
      <c r="C32" s="401"/>
      <c r="D32" s="401"/>
      <c r="E32" s="401"/>
      <c r="F32" s="401"/>
      <c r="G32" s="401"/>
      <c r="H32" s="402"/>
      <c r="I32" s="168">
        <f>SUM(I24:I31)</f>
        <v>0</v>
      </c>
      <c r="L32" s="113"/>
    </row>
    <row r="33" spans="1:12" x14ac:dyDescent="0.3">
      <c r="A33" s="400" t="s">
        <v>151</v>
      </c>
      <c r="B33" s="401"/>
      <c r="C33" s="401"/>
      <c r="D33" s="401"/>
      <c r="E33" s="401"/>
      <c r="F33" s="401"/>
      <c r="G33" s="401"/>
      <c r="H33" s="402"/>
      <c r="I33" s="169">
        <f>I32*0.15</f>
        <v>0</v>
      </c>
      <c r="L33" s="113"/>
    </row>
    <row r="34" spans="1:12" x14ac:dyDescent="0.3">
      <c r="A34" s="400" t="s">
        <v>152</v>
      </c>
      <c r="B34" s="401"/>
      <c r="C34" s="401"/>
      <c r="D34" s="401"/>
      <c r="E34" s="401"/>
      <c r="F34" s="401"/>
      <c r="G34" s="401"/>
      <c r="H34" s="402"/>
      <c r="I34" s="114">
        <f>I32+I33</f>
        <v>0</v>
      </c>
    </row>
    <row r="35" spans="1:12" x14ac:dyDescent="0.3">
      <c r="A35" s="379" t="s">
        <v>74</v>
      </c>
      <c r="B35" s="380"/>
      <c r="C35" s="380"/>
      <c r="D35" s="380"/>
      <c r="E35" s="380"/>
      <c r="F35" s="380"/>
      <c r="G35" s="380"/>
      <c r="H35" s="380"/>
      <c r="I35" s="381"/>
    </row>
    <row r="36" spans="1:12" x14ac:dyDescent="0.3">
      <c r="A36" s="103" t="s">
        <v>75</v>
      </c>
      <c r="B36" s="382" t="s">
        <v>76</v>
      </c>
      <c r="C36" s="383"/>
      <c r="D36" s="384"/>
      <c r="E36" s="382" t="s">
        <v>64</v>
      </c>
      <c r="F36" s="384"/>
      <c r="G36" s="105" t="s">
        <v>66</v>
      </c>
      <c r="H36" s="106" t="s">
        <v>67</v>
      </c>
      <c r="I36" s="107" t="s">
        <v>68</v>
      </c>
    </row>
    <row r="37" spans="1:12" x14ac:dyDescent="0.3">
      <c r="A37" s="108">
        <v>1</v>
      </c>
      <c r="B37" s="403" t="s">
        <v>77</v>
      </c>
      <c r="C37" s="404"/>
      <c r="D37" s="405"/>
      <c r="E37" s="388" t="s">
        <v>78</v>
      </c>
      <c r="F37" s="389"/>
      <c r="G37" s="140">
        <v>3</v>
      </c>
      <c r="H37" s="138">
        <v>450</v>
      </c>
      <c r="I37" s="115">
        <f>SUM(G37*H37)</f>
        <v>1350</v>
      </c>
    </row>
    <row r="38" spans="1:12" x14ac:dyDescent="0.3">
      <c r="A38" s="108">
        <v>2</v>
      </c>
      <c r="B38" s="373" t="s">
        <v>79</v>
      </c>
      <c r="C38" s="374"/>
      <c r="D38" s="375"/>
      <c r="E38" s="398" t="s">
        <v>78</v>
      </c>
      <c r="F38" s="399"/>
      <c r="G38" s="109"/>
      <c r="H38" s="139">
        <v>350</v>
      </c>
      <c r="I38" s="112">
        <f t="shared" ref="I38:I42" si="1">SUM(G38*H38)</f>
        <v>0</v>
      </c>
    </row>
    <row r="39" spans="1:12" x14ac:dyDescent="0.3">
      <c r="A39" s="108">
        <v>3</v>
      </c>
      <c r="B39" s="373" t="s">
        <v>80</v>
      </c>
      <c r="C39" s="374"/>
      <c r="D39" s="375"/>
      <c r="E39" s="398" t="s">
        <v>78</v>
      </c>
      <c r="F39" s="399"/>
      <c r="G39" s="109"/>
      <c r="H39" s="139">
        <v>300</v>
      </c>
      <c r="I39" s="112">
        <f t="shared" si="1"/>
        <v>0</v>
      </c>
    </row>
    <row r="40" spans="1:12" x14ac:dyDescent="0.3">
      <c r="A40" s="108">
        <v>4</v>
      </c>
      <c r="B40" s="373" t="s">
        <v>81</v>
      </c>
      <c r="C40" s="374"/>
      <c r="D40" s="375"/>
      <c r="E40" s="398" t="s">
        <v>78</v>
      </c>
      <c r="F40" s="399"/>
      <c r="G40" s="109">
        <v>3</v>
      </c>
      <c r="H40" s="139">
        <v>200</v>
      </c>
      <c r="I40" s="112">
        <f t="shared" si="1"/>
        <v>600</v>
      </c>
    </row>
    <row r="41" spans="1:12" x14ac:dyDescent="0.3">
      <c r="A41" s="108">
        <v>5</v>
      </c>
      <c r="B41" s="373" t="s">
        <v>82</v>
      </c>
      <c r="C41" s="374"/>
      <c r="D41" s="375"/>
      <c r="E41" s="398" t="s">
        <v>78</v>
      </c>
      <c r="F41" s="399"/>
      <c r="G41" s="109"/>
      <c r="H41" s="141">
        <v>200</v>
      </c>
      <c r="I41" s="112">
        <f t="shared" si="1"/>
        <v>0</v>
      </c>
    </row>
    <row r="42" spans="1:12" x14ac:dyDescent="0.3">
      <c r="A42" s="108">
        <v>6</v>
      </c>
      <c r="B42" s="373" t="s">
        <v>30</v>
      </c>
      <c r="C42" s="374"/>
      <c r="D42" s="375"/>
      <c r="E42" s="398" t="s">
        <v>78</v>
      </c>
      <c r="F42" s="399"/>
      <c r="G42" s="109"/>
      <c r="H42" s="141">
        <v>140</v>
      </c>
      <c r="I42" s="112">
        <f t="shared" si="1"/>
        <v>0</v>
      </c>
    </row>
    <row r="43" spans="1:12" x14ac:dyDescent="0.3">
      <c r="A43" s="108"/>
      <c r="B43" s="373"/>
      <c r="C43" s="374"/>
      <c r="D43" s="375"/>
      <c r="E43" s="116"/>
      <c r="F43" s="83"/>
      <c r="G43" s="83"/>
      <c r="H43" s="99"/>
      <c r="I43" s="112"/>
    </row>
    <row r="44" spans="1:12" x14ac:dyDescent="0.3">
      <c r="A44" s="97"/>
      <c r="B44" s="373"/>
      <c r="C44" s="374"/>
      <c r="D44" s="375"/>
      <c r="F44" s="83"/>
      <c r="G44" s="83"/>
      <c r="H44" s="99"/>
      <c r="I44" s="112"/>
    </row>
    <row r="45" spans="1:12" x14ac:dyDescent="0.3">
      <c r="A45" s="117"/>
      <c r="B45" s="376"/>
      <c r="C45" s="377"/>
      <c r="D45" s="378"/>
      <c r="E45" s="85"/>
      <c r="F45" s="86"/>
      <c r="G45" s="83"/>
      <c r="H45" s="101"/>
      <c r="I45" s="112"/>
    </row>
    <row r="46" spans="1:12" x14ac:dyDescent="0.3">
      <c r="A46" s="400" t="s">
        <v>83</v>
      </c>
      <c r="B46" s="401"/>
      <c r="C46" s="401"/>
      <c r="D46" s="401"/>
      <c r="E46" s="401"/>
      <c r="F46" s="401"/>
      <c r="G46" s="401"/>
      <c r="H46" s="402"/>
      <c r="I46" s="118">
        <f>SUM(I37:I45)</f>
        <v>1950</v>
      </c>
    </row>
    <row r="47" spans="1:12" x14ac:dyDescent="0.3">
      <c r="A47" s="379" t="s">
        <v>84</v>
      </c>
      <c r="B47" s="380"/>
      <c r="C47" s="380"/>
      <c r="D47" s="380"/>
      <c r="E47" s="380"/>
      <c r="F47" s="380"/>
      <c r="G47" s="380"/>
      <c r="H47" s="380"/>
      <c r="I47" s="381"/>
    </row>
    <row r="48" spans="1:12" x14ac:dyDescent="0.3">
      <c r="A48" s="103" t="s">
        <v>85</v>
      </c>
      <c r="B48" s="382" t="s">
        <v>86</v>
      </c>
      <c r="C48" s="383"/>
      <c r="D48" s="384"/>
      <c r="E48" s="382" t="s">
        <v>87</v>
      </c>
      <c r="F48" s="384"/>
      <c r="G48" s="119" t="s">
        <v>88</v>
      </c>
      <c r="H48" s="119" t="s">
        <v>67</v>
      </c>
      <c r="I48" s="120" t="s">
        <v>68</v>
      </c>
    </row>
    <row r="49" spans="1:12" x14ac:dyDescent="0.3">
      <c r="A49" s="108">
        <v>1</v>
      </c>
      <c r="B49" s="385" t="s">
        <v>186</v>
      </c>
      <c r="C49" s="386"/>
      <c r="D49" s="387"/>
      <c r="E49" s="388"/>
      <c r="F49" s="389"/>
      <c r="G49" s="109"/>
      <c r="H49" s="121"/>
      <c r="I49" s="112"/>
    </row>
    <row r="50" spans="1:12" x14ac:dyDescent="0.3">
      <c r="A50" s="108"/>
      <c r="B50" s="395" t="s">
        <v>187</v>
      </c>
      <c r="C50" s="396"/>
      <c r="D50" s="397"/>
      <c r="E50" s="398">
        <v>1</v>
      </c>
      <c r="F50" s="399"/>
      <c r="G50" s="109">
        <v>28.6</v>
      </c>
      <c r="H50" s="121">
        <v>5</v>
      </c>
      <c r="I50" s="112">
        <f>H50*G50</f>
        <v>143</v>
      </c>
    </row>
    <row r="51" spans="1:12" x14ac:dyDescent="0.3">
      <c r="A51" s="122"/>
      <c r="B51" s="390"/>
      <c r="C51" s="391"/>
      <c r="D51" s="392"/>
      <c r="E51" s="393"/>
      <c r="F51" s="394"/>
      <c r="G51" s="109"/>
      <c r="H51" s="121"/>
      <c r="I51" s="112"/>
    </row>
    <row r="52" spans="1:12" x14ac:dyDescent="0.3">
      <c r="A52" s="400" t="s">
        <v>89</v>
      </c>
      <c r="B52" s="401"/>
      <c r="C52" s="401"/>
      <c r="D52" s="401"/>
      <c r="E52" s="401"/>
      <c r="F52" s="401"/>
      <c r="G52" s="401"/>
      <c r="H52" s="402"/>
      <c r="I52" s="123">
        <f>SUM(I49:I51)</f>
        <v>143</v>
      </c>
    </row>
    <row r="53" spans="1:12" x14ac:dyDescent="0.3">
      <c r="A53" s="124"/>
      <c r="B53" s="125"/>
      <c r="C53" s="125"/>
      <c r="D53" s="125"/>
      <c r="E53" s="125"/>
      <c r="F53" s="126"/>
      <c r="G53" s="127"/>
      <c r="H53" s="127"/>
      <c r="I53" s="128"/>
      <c r="L53" s="80"/>
    </row>
    <row r="54" spans="1:12" x14ac:dyDescent="0.3">
      <c r="A54" s="368"/>
      <c r="B54" s="369"/>
      <c r="C54" s="369"/>
      <c r="D54" s="369"/>
      <c r="E54" s="369"/>
      <c r="F54" s="129"/>
      <c r="G54" s="372" t="s">
        <v>90</v>
      </c>
      <c r="H54" s="369"/>
      <c r="I54" s="130">
        <f>I52+I46+I34</f>
        <v>2093</v>
      </c>
    </row>
    <row r="55" spans="1:12" x14ac:dyDescent="0.3">
      <c r="A55" s="368"/>
      <c r="B55" s="369"/>
      <c r="C55" s="369"/>
      <c r="D55" s="369"/>
      <c r="E55" s="369"/>
      <c r="F55" s="83"/>
      <c r="G55" s="131"/>
      <c r="H55" s="132"/>
      <c r="I55" s="133"/>
    </row>
    <row r="56" spans="1:12" ht="15" thickBot="1" x14ac:dyDescent="0.35">
      <c r="A56" s="368"/>
      <c r="B56" s="369"/>
      <c r="C56" s="369"/>
      <c r="D56" s="369"/>
      <c r="E56" s="369"/>
      <c r="F56" s="83"/>
      <c r="G56" s="422" t="s">
        <v>133</v>
      </c>
      <c r="H56" s="423"/>
      <c r="I56" s="142">
        <f>I54+I55</f>
        <v>2093</v>
      </c>
    </row>
    <row r="57" spans="1:12" ht="15.6" thickTop="1" thickBot="1" x14ac:dyDescent="0.35">
      <c r="A57" s="134"/>
      <c r="B57" s="135"/>
      <c r="C57" s="370"/>
      <c r="D57" s="371"/>
      <c r="E57" s="371"/>
      <c r="F57" s="371"/>
      <c r="G57" s="136"/>
      <c r="H57" s="136"/>
      <c r="I57" s="137"/>
    </row>
    <row r="59" spans="1:12" x14ac:dyDescent="0.3">
      <c r="A59" s="80"/>
      <c r="B59" s="80"/>
    </row>
  </sheetData>
  <mergeCells count="70">
    <mergeCell ref="C57:F57"/>
    <mergeCell ref="B50:D50"/>
    <mergeCell ref="E50:F50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  <mergeCell ref="B49:D49"/>
    <mergeCell ref="E49:F49"/>
    <mergeCell ref="B41:D41"/>
    <mergeCell ref="E41:F41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38:D38"/>
    <mergeCell ref="E38:F38"/>
    <mergeCell ref="B39:D39"/>
    <mergeCell ref="E39:F39"/>
    <mergeCell ref="B40:D40"/>
    <mergeCell ref="E40:F40"/>
    <mergeCell ref="A34:H34"/>
    <mergeCell ref="A35:I35"/>
    <mergeCell ref="B36:D36"/>
    <mergeCell ref="E36:F36"/>
    <mergeCell ref="B37:D37"/>
    <mergeCell ref="E37:F37"/>
    <mergeCell ref="A33:H33"/>
    <mergeCell ref="A22:I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21:H21"/>
    <mergeCell ref="F12:G12"/>
    <mergeCell ref="H12:I12"/>
    <mergeCell ref="H13:I13"/>
    <mergeCell ref="F14:G14"/>
    <mergeCell ref="H14:I14"/>
    <mergeCell ref="A15:I15"/>
    <mergeCell ref="A16:I16"/>
    <mergeCell ref="B17:D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" right="0.7" top="0.75" bottom="0.75" header="0.3" footer="0.3"/>
  <pageSetup scale="80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M59"/>
  <sheetViews>
    <sheetView topLeftCell="A31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19</v>
      </c>
      <c r="I9" s="420"/>
    </row>
    <row r="10" spans="1:13" x14ac:dyDescent="0.3">
      <c r="A10" s="82" t="s">
        <v>50</v>
      </c>
      <c r="B10" s="80"/>
      <c r="E10" s="83"/>
      <c r="F10" s="406" t="s">
        <v>51</v>
      </c>
      <c r="G10" s="407"/>
      <c r="H10" s="421" t="s">
        <v>188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s">
        <v>185</v>
      </c>
      <c r="I11" s="409"/>
    </row>
    <row r="12" spans="1:13" x14ac:dyDescent="0.3">
      <c r="A12" s="82" t="s">
        <v>54</v>
      </c>
      <c r="B12" s="80"/>
      <c r="E12" s="83"/>
      <c r="F12" s="406" t="s">
        <v>55</v>
      </c>
      <c r="G12" s="407"/>
      <c r="H12" s="408">
        <v>46407</v>
      </c>
      <c r="I12" s="409"/>
    </row>
    <row r="13" spans="1:13" x14ac:dyDescent="0.3">
      <c r="A13" s="82" t="s">
        <v>56</v>
      </c>
      <c r="B13" s="8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197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2" x14ac:dyDescent="0.3">
      <c r="A17" s="87" t="s">
        <v>62</v>
      </c>
      <c r="B17" s="430" t="s">
        <v>149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2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2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2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2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2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2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  <c r="K23" s="125"/>
    </row>
    <row r="24" spans="1:12" x14ac:dyDescent="0.3">
      <c r="A24" s="108">
        <v>1</v>
      </c>
      <c r="B24" s="385" t="s">
        <v>190</v>
      </c>
      <c r="C24" s="386"/>
      <c r="D24" s="386"/>
      <c r="E24" s="386"/>
      <c r="F24" s="166"/>
      <c r="G24" s="166">
        <v>1</v>
      </c>
      <c r="H24" s="167">
        <v>1142</v>
      </c>
      <c r="I24" s="112">
        <f>H24*G24</f>
        <v>1142</v>
      </c>
    </row>
    <row r="25" spans="1:12" x14ac:dyDescent="0.3">
      <c r="A25" s="108"/>
      <c r="B25" s="395"/>
      <c r="C25" s="396"/>
      <c r="D25" s="396"/>
      <c r="E25" s="396"/>
      <c r="F25" s="144"/>
      <c r="G25" s="109"/>
      <c r="H25" s="167"/>
      <c r="I25" s="112"/>
    </row>
    <row r="26" spans="1:12" x14ac:dyDescent="0.3">
      <c r="A26" s="108"/>
      <c r="B26" s="395"/>
      <c r="C26" s="396"/>
      <c r="D26" s="396"/>
      <c r="E26" s="396"/>
      <c r="F26" s="144"/>
      <c r="G26" s="144"/>
      <c r="H26" s="167"/>
      <c r="I26" s="112"/>
    </row>
    <row r="27" spans="1:12" x14ac:dyDescent="0.3">
      <c r="A27" s="108"/>
      <c r="B27" s="395"/>
      <c r="C27" s="396"/>
      <c r="D27" s="396"/>
      <c r="E27" s="396"/>
      <c r="F27" s="144"/>
      <c r="G27" s="144"/>
      <c r="H27" s="167"/>
      <c r="I27" s="112"/>
    </row>
    <row r="28" spans="1:12" x14ac:dyDescent="0.3">
      <c r="A28" s="108"/>
      <c r="B28" s="395"/>
      <c r="C28" s="396"/>
      <c r="D28" s="396"/>
      <c r="E28" s="396"/>
      <c r="F28" s="144"/>
      <c r="G28" s="144"/>
      <c r="H28" s="167"/>
      <c r="I28" s="112"/>
    </row>
    <row r="29" spans="1:12" x14ac:dyDescent="0.3">
      <c r="A29" s="108"/>
      <c r="B29" s="398"/>
      <c r="C29" s="345"/>
      <c r="D29" s="345"/>
      <c r="E29" s="345"/>
      <c r="F29" s="83"/>
      <c r="G29" s="144"/>
      <c r="H29" s="167"/>
      <c r="I29" s="112"/>
    </row>
    <row r="30" spans="1:12" x14ac:dyDescent="0.3">
      <c r="A30" s="108"/>
      <c r="B30" s="398"/>
      <c r="C30" s="345"/>
      <c r="D30" s="345"/>
      <c r="E30" s="345"/>
      <c r="F30" s="83"/>
      <c r="G30" s="144"/>
      <c r="H30" s="167"/>
      <c r="I30" s="112"/>
    </row>
    <row r="31" spans="1:12" x14ac:dyDescent="0.3">
      <c r="A31" s="108"/>
      <c r="B31" s="390"/>
      <c r="C31" s="391"/>
      <c r="D31" s="391"/>
      <c r="E31" s="391"/>
      <c r="F31" s="86"/>
      <c r="G31" s="145"/>
      <c r="H31" s="111"/>
      <c r="I31" s="112"/>
      <c r="L31" s="113"/>
    </row>
    <row r="32" spans="1:12" x14ac:dyDescent="0.3">
      <c r="A32" s="433" t="s">
        <v>150</v>
      </c>
      <c r="B32" s="401"/>
      <c r="C32" s="401"/>
      <c r="D32" s="401"/>
      <c r="E32" s="401"/>
      <c r="F32" s="401"/>
      <c r="G32" s="401"/>
      <c r="H32" s="402"/>
      <c r="I32" s="168">
        <f>SUM(I24:I31)</f>
        <v>1142</v>
      </c>
      <c r="L32" s="113"/>
    </row>
    <row r="33" spans="1:12" x14ac:dyDescent="0.3">
      <c r="A33" s="400" t="s">
        <v>151</v>
      </c>
      <c r="B33" s="401"/>
      <c r="C33" s="401"/>
      <c r="D33" s="401"/>
      <c r="E33" s="401"/>
      <c r="F33" s="401"/>
      <c r="G33" s="401"/>
      <c r="H33" s="402"/>
      <c r="I33" s="169">
        <f>I32*0.15</f>
        <v>171.29999999999998</v>
      </c>
      <c r="L33" s="113"/>
    </row>
    <row r="34" spans="1:12" x14ac:dyDescent="0.3">
      <c r="A34" s="400" t="s">
        <v>152</v>
      </c>
      <c r="B34" s="401"/>
      <c r="C34" s="401"/>
      <c r="D34" s="401"/>
      <c r="E34" s="401"/>
      <c r="F34" s="401"/>
      <c r="G34" s="401"/>
      <c r="H34" s="402"/>
      <c r="I34" s="114">
        <f>I32+I33</f>
        <v>1313.3</v>
      </c>
    </row>
    <row r="35" spans="1:12" x14ac:dyDescent="0.3">
      <c r="A35" s="379" t="s">
        <v>74</v>
      </c>
      <c r="B35" s="380"/>
      <c r="C35" s="380"/>
      <c r="D35" s="380"/>
      <c r="E35" s="380"/>
      <c r="F35" s="380"/>
      <c r="G35" s="380"/>
      <c r="H35" s="380"/>
      <c r="I35" s="381"/>
    </row>
    <row r="36" spans="1:12" x14ac:dyDescent="0.3">
      <c r="A36" s="103" t="s">
        <v>75</v>
      </c>
      <c r="B36" s="382" t="s">
        <v>76</v>
      </c>
      <c r="C36" s="383"/>
      <c r="D36" s="384"/>
      <c r="E36" s="382" t="s">
        <v>64</v>
      </c>
      <c r="F36" s="384"/>
      <c r="G36" s="105" t="s">
        <v>66</v>
      </c>
      <c r="H36" s="106" t="s">
        <v>67</v>
      </c>
      <c r="I36" s="107" t="s">
        <v>68</v>
      </c>
    </row>
    <row r="37" spans="1:12" x14ac:dyDescent="0.3">
      <c r="A37" s="108">
        <v>1</v>
      </c>
      <c r="B37" s="403" t="s">
        <v>77</v>
      </c>
      <c r="C37" s="404"/>
      <c r="D37" s="405"/>
      <c r="E37" s="388" t="s">
        <v>78</v>
      </c>
      <c r="F37" s="389"/>
      <c r="G37" s="140">
        <v>4</v>
      </c>
      <c r="H37" s="138">
        <v>450</v>
      </c>
      <c r="I37" s="115">
        <f>SUM(G37*H37)</f>
        <v>1800</v>
      </c>
    </row>
    <row r="38" spans="1:12" x14ac:dyDescent="0.3">
      <c r="A38" s="108">
        <v>2</v>
      </c>
      <c r="B38" s="373" t="s">
        <v>79</v>
      </c>
      <c r="C38" s="374"/>
      <c r="D38" s="375"/>
      <c r="E38" s="398" t="s">
        <v>78</v>
      </c>
      <c r="F38" s="399"/>
      <c r="G38" s="109"/>
      <c r="H38" s="139">
        <v>350</v>
      </c>
      <c r="I38" s="112">
        <f t="shared" ref="I38:I42" si="1">SUM(G38*H38)</f>
        <v>0</v>
      </c>
    </row>
    <row r="39" spans="1:12" x14ac:dyDescent="0.3">
      <c r="A39" s="108">
        <v>3</v>
      </c>
      <c r="B39" s="373" t="s">
        <v>80</v>
      </c>
      <c r="C39" s="374"/>
      <c r="D39" s="375"/>
      <c r="E39" s="398" t="s">
        <v>78</v>
      </c>
      <c r="F39" s="399"/>
      <c r="G39" s="109"/>
      <c r="H39" s="139">
        <v>300</v>
      </c>
      <c r="I39" s="112">
        <f t="shared" si="1"/>
        <v>0</v>
      </c>
    </row>
    <row r="40" spans="1:12" x14ac:dyDescent="0.3">
      <c r="A40" s="108">
        <v>4</v>
      </c>
      <c r="B40" s="373" t="s">
        <v>81</v>
      </c>
      <c r="C40" s="374"/>
      <c r="D40" s="375"/>
      <c r="E40" s="398" t="s">
        <v>78</v>
      </c>
      <c r="F40" s="399"/>
      <c r="G40" s="109">
        <v>4</v>
      </c>
      <c r="H40" s="139">
        <v>200</v>
      </c>
      <c r="I40" s="112">
        <f t="shared" si="1"/>
        <v>800</v>
      </c>
    </row>
    <row r="41" spans="1:12" x14ac:dyDescent="0.3">
      <c r="A41" s="108">
        <v>5</v>
      </c>
      <c r="B41" s="373" t="s">
        <v>82</v>
      </c>
      <c r="C41" s="374"/>
      <c r="D41" s="375"/>
      <c r="E41" s="398" t="s">
        <v>78</v>
      </c>
      <c r="F41" s="399"/>
      <c r="G41" s="109"/>
      <c r="H41" s="141">
        <v>200</v>
      </c>
      <c r="I41" s="112">
        <f t="shared" si="1"/>
        <v>0</v>
      </c>
    </row>
    <row r="42" spans="1:12" x14ac:dyDescent="0.3">
      <c r="A42" s="108">
        <v>6</v>
      </c>
      <c r="B42" s="373" t="s">
        <v>30</v>
      </c>
      <c r="C42" s="374"/>
      <c r="D42" s="375"/>
      <c r="E42" s="398" t="s">
        <v>78</v>
      </c>
      <c r="F42" s="399"/>
      <c r="G42" s="109"/>
      <c r="H42" s="141">
        <v>140</v>
      </c>
      <c r="I42" s="112">
        <f t="shared" si="1"/>
        <v>0</v>
      </c>
    </row>
    <row r="43" spans="1:12" x14ac:dyDescent="0.3">
      <c r="A43" s="108"/>
      <c r="B43" s="373"/>
      <c r="C43" s="374"/>
      <c r="D43" s="375"/>
      <c r="E43" s="116"/>
      <c r="F43" s="83"/>
      <c r="G43" s="83"/>
      <c r="H43" s="99"/>
      <c r="I43" s="112"/>
    </row>
    <row r="44" spans="1:12" x14ac:dyDescent="0.3">
      <c r="A44" s="97"/>
      <c r="B44" s="373"/>
      <c r="C44" s="374"/>
      <c r="D44" s="375"/>
      <c r="F44" s="83"/>
      <c r="G44" s="83"/>
      <c r="H44" s="99"/>
      <c r="I44" s="112"/>
    </row>
    <row r="45" spans="1:12" x14ac:dyDescent="0.3">
      <c r="A45" s="117"/>
      <c r="B45" s="376"/>
      <c r="C45" s="377"/>
      <c r="D45" s="378"/>
      <c r="E45" s="85"/>
      <c r="F45" s="86"/>
      <c r="G45" s="83"/>
      <c r="H45" s="101"/>
      <c r="I45" s="112"/>
    </row>
    <row r="46" spans="1:12" x14ac:dyDescent="0.3">
      <c r="A46" s="400" t="s">
        <v>83</v>
      </c>
      <c r="B46" s="401"/>
      <c r="C46" s="401"/>
      <c r="D46" s="401"/>
      <c r="E46" s="401"/>
      <c r="F46" s="401"/>
      <c r="G46" s="401"/>
      <c r="H46" s="402"/>
      <c r="I46" s="118">
        <f>SUM(I37:I45)</f>
        <v>2600</v>
      </c>
    </row>
    <row r="47" spans="1:12" x14ac:dyDescent="0.3">
      <c r="A47" s="379" t="s">
        <v>84</v>
      </c>
      <c r="B47" s="380"/>
      <c r="C47" s="380"/>
      <c r="D47" s="380"/>
      <c r="E47" s="380"/>
      <c r="F47" s="380"/>
      <c r="G47" s="380"/>
      <c r="H47" s="380"/>
      <c r="I47" s="381"/>
    </row>
    <row r="48" spans="1:12" x14ac:dyDescent="0.3">
      <c r="A48" s="103" t="s">
        <v>85</v>
      </c>
      <c r="B48" s="382" t="s">
        <v>86</v>
      </c>
      <c r="C48" s="383"/>
      <c r="D48" s="384"/>
      <c r="E48" s="382" t="s">
        <v>87</v>
      </c>
      <c r="F48" s="384"/>
      <c r="G48" s="119" t="s">
        <v>88</v>
      </c>
      <c r="H48" s="119" t="s">
        <v>67</v>
      </c>
      <c r="I48" s="120" t="s">
        <v>68</v>
      </c>
    </row>
    <row r="49" spans="1:12" x14ac:dyDescent="0.3">
      <c r="A49" s="108">
        <v>1</v>
      </c>
      <c r="B49" s="385" t="s">
        <v>186</v>
      </c>
      <c r="C49" s="386"/>
      <c r="D49" s="387"/>
      <c r="E49" s="388"/>
      <c r="F49" s="389"/>
      <c r="G49" s="109"/>
      <c r="H49" s="121"/>
      <c r="I49" s="112"/>
    </row>
    <row r="50" spans="1:12" x14ac:dyDescent="0.3">
      <c r="A50" s="108"/>
      <c r="B50" s="395" t="s">
        <v>187</v>
      </c>
      <c r="C50" s="396"/>
      <c r="D50" s="397"/>
      <c r="E50" s="398">
        <v>1</v>
      </c>
      <c r="F50" s="399"/>
      <c r="G50" s="109">
        <v>28.6</v>
      </c>
      <c r="H50" s="121">
        <v>5</v>
      </c>
      <c r="I50" s="112">
        <f>H50*G50</f>
        <v>143</v>
      </c>
    </row>
    <row r="51" spans="1:12" x14ac:dyDescent="0.3">
      <c r="A51" s="122"/>
      <c r="B51" s="390"/>
      <c r="C51" s="391"/>
      <c r="D51" s="392"/>
      <c r="E51" s="393"/>
      <c r="F51" s="394"/>
      <c r="G51" s="109"/>
      <c r="H51" s="121"/>
      <c r="I51" s="112"/>
    </row>
    <row r="52" spans="1:12" x14ac:dyDescent="0.3">
      <c r="A52" s="400" t="s">
        <v>89</v>
      </c>
      <c r="B52" s="401"/>
      <c r="C52" s="401"/>
      <c r="D52" s="401"/>
      <c r="E52" s="401"/>
      <c r="F52" s="401"/>
      <c r="G52" s="401"/>
      <c r="H52" s="402"/>
      <c r="I52" s="123">
        <f>SUM(I49:I51)</f>
        <v>143</v>
      </c>
    </row>
    <row r="53" spans="1:12" x14ac:dyDescent="0.3">
      <c r="A53" s="124"/>
      <c r="B53" s="125"/>
      <c r="C53" s="125"/>
      <c r="D53" s="125"/>
      <c r="E53" s="125"/>
      <c r="F53" s="126"/>
      <c r="G53" s="127"/>
      <c r="H53" s="127"/>
      <c r="I53" s="128"/>
      <c r="L53" s="80"/>
    </row>
    <row r="54" spans="1:12" x14ac:dyDescent="0.3">
      <c r="A54" s="368"/>
      <c r="B54" s="369"/>
      <c r="C54" s="369"/>
      <c r="D54" s="369"/>
      <c r="E54" s="369"/>
      <c r="F54" s="129"/>
      <c r="G54" s="372" t="s">
        <v>90</v>
      </c>
      <c r="H54" s="369"/>
      <c r="I54" s="130">
        <f>I52+I46+I34</f>
        <v>4056.3</v>
      </c>
    </row>
    <row r="55" spans="1:12" x14ac:dyDescent="0.3">
      <c r="A55" s="368"/>
      <c r="B55" s="369"/>
      <c r="C55" s="369"/>
      <c r="D55" s="369"/>
      <c r="E55" s="369"/>
      <c r="F55" s="83"/>
      <c r="G55" s="131"/>
      <c r="H55" s="132"/>
      <c r="I55" s="133"/>
    </row>
    <row r="56" spans="1:12" ht="15" thickBot="1" x14ac:dyDescent="0.35">
      <c r="A56" s="368"/>
      <c r="B56" s="369"/>
      <c r="C56" s="369"/>
      <c r="D56" s="369"/>
      <c r="E56" s="369"/>
      <c r="F56" s="83"/>
      <c r="G56" s="422" t="s">
        <v>133</v>
      </c>
      <c r="H56" s="423"/>
      <c r="I56" s="142">
        <f>I54+I55</f>
        <v>4056.3</v>
      </c>
    </row>
    <row r="57" spans="1:12" ht="15.6" thickTop="1" thickBot="1" x14ac:dyDescent="0.35">
      <c r="A57" s="134"/>
      <c r="B57" s="135"/>
      <c r="C57" s="370"/>
      <c r="D57" s="371"/>
      <c r="E57" s="371"/>
      <c r="F57" s="371"/>
      <c r="G57" s="136"/>
      <c r="H57" s="136"/>
      <c r="I57" s="137"/>
    </row>
    <row r="59" spans="1:12" x14ac:dyDescent="0.3">
      <c r="A59" s="80"/>
      <c r="B59" s="80"/>
    </row>
  </sheetData>
  <mergeCells count="70">
    <mergeCell ref="C57:F57"/>
    <mergeCell ref="B50:D50"/>
    <mergeCell ref="E50:F50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  <mergeCell ref="B49:D49"/>
    <mergeCell ref="E49:F49"/>
    <mergeCell ref="B41:D41"/>
    <mergeCell ref="E41:F41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38:D38"/>
    <mergeCell ref="E38:F38"/>
    <mergeCell ref="B39:D39"/>
    <mergeCell ref="E39:F39"/>
    <mergeCell ref="B40:D40"/>
    <mergeCell ref="E40:F40"/>
    <mergeCell ref="A34:H34"/>
    <mergeCell ref="A35:I35"/>
    <mergeCell ref="B36:D36"/>
    <mergeCell ref="E36:F36"/>
    <mergeCell ref="B37:D37"/>
    <mergeCell ref="E37:F37"/>
    <mergeCell ref="A33:H33"/>
    <mergeCell ref="A22:I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21:H21"/>
    <mergeCell ref="F12:G12"/>
    <mergeCell ref="H12:I12"/>
    <mergeCell ref="H13:I13"/>
    <mergeCell ref="F14:G14"/>
    <mergeCell ref="H14:I14"/>
    <mergeCell ref="A15:I15"/>
    <mergeCell ref="A16:I16"/>
    <mergeCell ref="B17:D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" right="0.7" top="0.75" bottom="0.75" header="0.3" footer="0.3"/>
  <pageSetup scale="8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M59"/>
  <sheetViews>
    <sheetView topLeftCell="A28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20</v>
      </c>
      <c r="I9" s="420"/>
    </row>
    <row r="10" spans="1:13" x14ac:dyDescent="0.3">
      <c r="A10" s="82" t="s">
        <v>50</v>
      </c>
      <c r="B10" s="80"/>
      <c r="E10" s="83"/>
      <c r="F10" s="406" t="s">
        <v>51</v>
      </c>
      <c r="G10" s="407"/>
      <c r="H10" s="421" t="s">
        <v>191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s">
        <v>123</v>
      </c>
      <c r="I11" s="409"/>
    </row>
    <row r="12" spans="1:13" x14ac:dyDescent="0.3">
      <c r="A12" s="82" t="s">
        <v>54</v>
      </c>
      <c r="B12" s="80"/>
      <c r="E12" s="83"/>
      <c r="F12" s="406" t="s">
        <v>55</v>
      </c>
      <c r="G12" s="407"/>
      <c r="H12" s="408">
        <v>46506</v>
      </c>
      <c r="I12" s="409"/>
    </row>
    <row r="13" spans="1:13" x14ac:dyDescent="0.3">
      <c r="A13" s="82" t="s">
        <v>56</v>
      </c>
      <c r="B13" s="8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198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2" x14ac:dyDescent="0.3">
      <c r="A17" s="87" t="s">
        <v>62</v>
      </c>
      <c r="B17" s="430" t="s">
        <v>149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2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2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2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2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2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2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  <c r="K23" s="125"/>
    </row>
    <row r="24" spans="1:12" x14ac:dyDescent="0.3">
      <c r="A24" s="108">
        <v>1</v>
      </c>
      <c r="B24" s="385" t="s">
        <v>192</v>
      </c>
      <c r="C24" s="386"/>
      <c r="D24" s="386"/>
      <c r="E24" s="386"/>
      <c r="F24" s="166"/>
      <c r="G24" s="166">
        <v>1</v>
      </c>
      <c r="H24" s="167">
        <v>428.2</v>
      </c>
      <c r="I24" s="112">
        <f>H24*G24</f>
        <v>428.2</v>
      </c>
    </row>
    <row r="25" spans="1:12" x14ac:dyDescent="0.3">
      <c r="A25" s="108">
        <v>2</v>
      </c>
      <c r="B25" s="395" t="s">
        <v>193</v>
      </c>
      <c r="C25" s="396"/>
      <c r="D25" s="396"/>
      <c r="E25" s="396"/>
      <c r="F25" s="144"/>
      <c r="G25" s="109">
        <v>1</v>
      </c>
      <c r="H25" s="167">
        <v>367.16</v>
      </c>
      <c r="I25" s="112">
        <f>H25*G25</f>
        <v>367.16</v>
      </c>
    </row>
    <row r="26" spans="1:12" x14ac:dyDescent="0.3">
      <c r="A26" s="108"/>
      <c r="B26" s="395"/>
      <c r="C26" s="396"/>
      <c r="D26" s="396"/>
      <c r="E26" s="396"/>
      <c r="F26" s="144"/>
      <c r="G26" s="144"/>
      <c r="H26" s="167"/>
      <c r="I26" s="112"/>
    </row>
    <row r="27" spans="1:12" x14ac:dyDescent="0.3">
      <c r="A27" s="108"/>
      <c r="B27" s="395"/>
      <c r="C27" s="396"/>
      <c r="D27" s="396"/>
      <c r="E27" s="396"/>
      <c r="F27" s="144"/>
      <c r="G27" s="144"/>
      <c r="H27" s="167"/>
      <c r="I27" s="112"/>
    </row>
    <row r="28" spans="1:12" x14ac:dyDescent="0.3">
      <c r="A28" s="108"/>
      <c r="B28" s="395"/>
      <c r="C28" s="396"/>
      <c r="D28" s="396"/>
      <c r="E28" s="396"/>
      <c r="F28" s="144"/>
      <c r="G28" s="144"/>
      <c r="H28" s="167"/>
      <c r="I28" s="112"/>
    </row>
    <row r="29" spans="1:12" x14ac:dyDescent="0.3">
      <c r="A29" s="108"/>
      <c r="B29" s="398"/>
      <c r="C29" s="345"/>
      <c r="D29" s="345"/>
      <c r="E29" s="345"/>
      <c r="F29" s="83"/>
      <c r="G29" s="144"/>
      <c r="H29" s="167"/>
      <c r="I29" s="112"/>
    </row>
    <row r="30" spans="1:12" x14ac:dyDescent="0.3">
      <c r="A30" s="108"/>
      <c r="B30" s="398"/>
      <c r="C30" s="345"/>
      <c r="D30" s="345"/>
      <c r="E30" s="345"/>
      <c r="F30" s="83"/>
      <c r="G30" s="144"/>
      <c r="H30" s="167"/>
      <c r="I30" s="112"/>
    </row>
    <row r="31" spans="1:12" x14ac:dyDescent="0.3">
      <c r="A31" s="108"/>
      <c r="B31" s="390"/>
      <c r="C31" s="391"/>
      <c r="D31" s="391"/>
      <c r="E31" s="391"/>
      <c r="F31" s="86"/>
      <c r="G31" s="145"/>
      <c r="H31" s="111"/>
      <c r="I31" s="112"/>
      <c r="L31" s="113"/>
    </row>
    <row r="32" spans="1:12" x14ac:dyDescent="0.3">
      <c r="A32" s="433" t="s">
        <v>150</v>
      </c>
      <c r="B32" s="401"/>
      <c r="C32" s="401"/>
      <c r="D32" s="401"/>
      <c r="E32" s="401"/>
      <c r="F32" s="401"/>
      <c r="G32" s="401"/>
      <c r="H32" s="402"/>
      <c r="I32" s="168">
        <f>SUM(I24:I31)</f>
        <v>795.36</v>
      </c>
      <c r="L32" s="113"/>
    </row>
    <row r="33" spans="1:12" x14ac:dyDescent="0.3">
      <c r="A33" s="400" t="s">
        <v>151</v>
      </c>
      <c r="B33" s="401"/>
      <c r="C33" s="401"/>
      <c r="D33" s="401"/>
      <c r="E33" s="401"/>
      <c r="F33" s="401"/>
      <c r="G33" s="401"/>
      <c r="H33" s="402"/>
      <c r="I33" s="169">
        <f>I32*0.15</f>
        <v>119.304</v>
      </c>
      <c r="L33" s="113"/>
    </row>
    <row r="34" spans="1:12" x14ac:dyDescent="0.3">
      <c r="A34" s="400" t="s">
        <v>152</v>
      </c>
      <c r="B34" s="401"/>
      <c r="C34" s="401"/>
      <c r="D34" s="401"/>
      <c r="E34" s="401"/>
      <c r="F34" s="401"/>
      <c r="G34" s="401"/>
      <c r="H34" s="402"/>
      <c r="I34" s="114">
        <f>I32+I33</f>
        <v>914.66399999999999</v>
      </c>
    </row>
    <row r="35" spans="1:12" x14ac:dyDescent="0.3">
      <c r="A35" s="379" t="s">
        <v>74</v>
      </c>
      <c r="B35" s="380"/>
      <c r="C35" s="380"/>
      <c r="D35" s="380"/>
      <c r="E35" s="380"/>
      <c r="F35" s="380"/>
      <c r="G35" s="380"/>
      <c r="H35" s="380"/>
      <c r="I35" s="381"/>
    </row>
    <row r="36" spans="1:12" x14ac:dyDescent="0.3">
      <c r="A36" s="103" t="s">
        <v>75</v>
      </c>
      <c r="B36" s="382" t="s">
        <v>76</v>
      </c>
      <c r="C36" s="383"/>
      <c r="D36" s="384"/>
      <c r="E36" s="382" t="s">
        <v>64</v>
      </c>
      <c r="F36" s="384"/>
      <c r="G36" s="105" t="s">
        <v>66</v>
      </c>
      <c r="H36" s="106" t="s">
        <v>67</v>
      </c>
      <c r="I36" s="107" t="s">
        <v>68</v>
      </c>
    </row>
    <row r="37" spans="1:12" x14ac:dyDescent="0.3">
      <c r="A37" s="108">
        <v>1</v>
      </c>
      <c r="B37" s="403" t="s">
        <v>77</v>
      </c>
      <c r="C37" s="404"/>
      <c r="D37" s="405"/>
      <c r="E37" s="388" t="s">
        <v>78</v>
      </c>
      <c r="F37" s="389"/>
      <c r="G37" s="140">
        <v>1</v>
      </c>
      <c r="H37" s="138">
        <v>450</v>
      </c>
      <c r="I37" s="115">
        <f>SUM(G37*H37)</f>
        <v>450</v>
      </c>
    </row>
    <row r="38" spans="1:12" x14ac:dyDescent="0.3">
      <c r="A38" s="108">
        <v>2</v>
      </c>
      <c r="B38" s="373" t="s">
        <v>79</v>
      </c>
      <c r="C38" s="374"/>
      <c r="D38" s="375"/>
      <c r="E38" s="398" t="s">
        <v>78</v>
      </c>
      <c r="F38" s="399"/>
      <c r="G38" s="109"/>
      <c r="H38" s="139">
        <v>350</v>
      </c>
      <c r="I38" s="112">
        <f t="shared" ref="I38:I42" si="1">SUM(G38*H38)</f>
        <v>0</v>
      </c>
    </row>
    <row r="39" spans="1:12" x14ac:dyDescent="0.3">
      <c r="A39" s="108">
        <v>3</v>
      </c>
      <c r="B39" s="373" t="s">
        <v>80</v>
      </c>
      <c r="C39" s="374"/>
      <c r="D39" s="375"/>
      <c r="E39" s="398" t="s">
        <v>78</v>
      </c>
      <c r="F39" s="399"/>
      <c r="G39" s="109"/>
      <c r="H39" s="139">
        <v>300</v>
      </c>
      <c r="I39" s="112">
        <f t="shared" si="1"/>
        <v>0</v>
      </c>
    </row>
    <row r="40" spans="1:12" x14ac:dyDescent="0.3">
      <c r="A40" s="108">
        <v>4</v>
      </c>
      <c r="B40" s="373" t="s">
        <v>81</v>
      </c>
      <c r="C40" s="374"/>
      <c r="D40" s="375"/>
      <c r="E40" s="398" t="s">
        <v>78</v>
      </c>
      <c r="F40" s="399"/>
      <c r="G40" s="109">
        <v>1</v>
      </c>
      <c r="H40" s="139">
        <v>200</v>
      </c>
      <c r="I40" s="112">
        <f t="shared" si="1"/>
        <v>200</v>
      </c>
    </row>
    <row r="41" spans="1:12" x14ac:dyDescent="0.3">
      <c r="A41" s="108">
        <v>5</v>
      </c>
      <c r="B41" s="373" t="s">
        <v>82</v>
      </c>
      <c r="C41" s="374"/>
      <c r="D41" s="375"/>
      <c r="E41" s="398" t="s">
        <v>78</v>
      </c>
      <c r="F41" s="399"/>
      <c r="G41" s="109"/>
      <c r="H41" s="141">
        <v>200</v>
      </c>
      <c r="I41" s="112">
        <f t="shared" si="1"/>
        <v>0</v>
      </c>
    </row>
    <row r="42" spans="1:12" x14ac:dyDescent="0.3">
      <c r="A42" s="108">
        <v>6</v>
      </c>
      <c r="B42" s="373" t="s">
        <v>30</v>
      </c>
      <c r="C42" s="374"/>
      <c r="D42" s="375"/>
      <c r="E42" s="398" t="s">
        <v>78</v>
      </c>
      <c r="F42" s="399"/>
      <c r="G42" s="109"/>
      <c r="H42" s="141">
        <v>140</v>
      </c>
      <c r="I42" s="112">
        <f t="shared" si="1"/>
        <v>0</v>
      </c>
    </row>
    <row r="43" spans="1:12" x14ac:dyDescent="0.3">
      <c r="A43" s="108"/>
      <c r="B43" s="373"/>
      <c r="C43" s="374"/>
      <c r="D43" s="375"/>
      <c r="E43" s="116"/>
      <c r="F43" s="83"/>
      <c r="G43" s="83"/>
      <c r="H43" s="99"/>
      <c r="I43" s="112"/>
    </row>
    <row r="44" spans="1:12" x14ac:dyDescent="0.3">
      <c r="A44" s="97"/>
      <c r="B44" s="373"/>
      <c r="C44" s="374"/>
      <c r="D44" s="375"/>
      <c r="F44" s="83"/>
      <c r="G44" s="83"/>
      <c r="H44" s="99"/>
      <c r="I44" s="112"/>
    </row>
    <row r="45" spans="1:12" x14ac:dyDescent="0.3">
      <c r="A45" s="117"/>
      <c r="B45" s="376"/>
      <c r="C45" s="377"/>
      <c r="D45" s="378"/>
      <c r="E45" s="85"/>
      <c r="F45" s="86"/>
      <c r="G45" s="83"/>
      <c r="H45" s="101"/>
      <c r="I45" s="112"/>
    </row>
    <row r="46" spans="1:12" x14ac:dyDescent="0.3">
      <c r="A46" s="400" t="s">
        <v>83</v>
      </c>
      <c r="B46" s="401"/>
      <c r="C46" s="401"/>
      <c r="D46" s="401"/>
      <c r="E46" s="401"/>
      <c r="F46" s="401"/>
      <c r="G46" s="401"/>
      <c r="H46" s="402"/>
      <c r="I46" s="118">
        <f>SUM(I37:I45)</f>
        <v>650</v>
      </c>
    </row>
    <row r="47" spans="1:12" x14ac:dyDescent="0.3">
      <c r="A47" s="379" t="s">
        <v>84</v>
      </c>
      <c r="B47" s="380"/>
      <c r="C47" s="380"/>
      <c r="D47" s="380"/>
      <c r="E47" s="380"/>
      <c r="F47" s="380"/>
      <c r="G47" s="380"/>
      <c r="H47" s="380"/>
      <c r="I47" s="381"/>
    </row>
    <row r="48" spans="1:12" x14ac:dyDescent="0.3">
      <c r="A48" s="103" t="s">
        <v>85</v>
      </c>
      <c r="B48" s="382" t="s">
        <v>86</v>
      </c>
      <c r="C48" s="383"/>
      <c r="D48" s="384"/>
      <c r="E48" s="382" t="s">
        <v>87</v>
      </c>
      <c r="F48" s="384"/>
      <c r="G48" s="119" t="s">
        <v>88</v>
      </c>
      <c r="H48" s="119" t="s">
        <v>67</v>
      </c>
      <c r="I48" s="120" t="s">
        <v>68</v>
      </c>
    </row>
    <row r="49" spans="1:12" x14ac:dyDescent="0.3">
      <c r="A49" s="108">
        <v>1</v>
      </c>
      <c r="B49" s="385" t="s">
        <v>127</v>
      </c>
      <c r="C49" s="386"/>
      <c r="D49" s="387"/>
      <c r="E49" s="388"/>
      <c r="F49" s="389"/>
      <c r="G49" s="109"/>
      <c r="H49" s="121"/>
      <c r="I49" s="112"/>
    </row>
    <row r="50" spans="1:12" x14ac:dyDescent="0.3">
      <c r="A50" s="108"/>
      <c r="B50" s="395" t="s">
        <v>187</v>
      </c>
      <c r="C50" s="396"/>
      <c r="D50" s="397"/>
      <c r="E50" s="398">
        <v>1</v>
      </c>
      <c r="F50" s="399"/>
      <c r="G50" s="109">
        <v>23.2</v>
      </c>
      <c r="H50" s="121">
        <v>5</v>
      </c>
      <c r="I50" s="112">
        <f>H50*G50</f>
        <v>116</v>
      </c>
    </row>
    <row r="51" spans="1:12" x14ac:dyDescent="0.3">
      <c r="A51" s="122"/>
      <c r="B51" s="390"/>
      <c r="C51" s="391"/>
      <c r="D51" s="392"/>
      <c r="E51" s="393"/>
      <c r="F51" s="394"/>
      <c r="G51" s="109"/>
      <c r="H51" s="121"/>
      <c r="I51" s="112"/>
    </row>
    <row r="52" spans="1:12" x14ac:dyDescent="0.3">
      <c r="A52" s="400" t="s">
        <v>89</v>
      </c>
      <c r="B52" s="401"/>
      <c r="C52" s="401"/>
      <c r="D52" s="401"/>
      <c r="E52" s="401"/>
      <c r="F52" s="401"/>
      <c r="G52" s="401"/>
      <c r="H52" s="402"/>
      <c r="I52" s="123">
        <f>SUM(I49:I51)</f>
        <v>116</v>
      </c>
    </row>
    <row r="53" spans="1:12" x14ac:dyDescent="0.3">
      <c r="A53" s="124"/>
      <c r="B53" s="125"/>
      <c r="C53" s="125"/>
      <c r="D53" s="125"/>
      <c r="E53" s="125"/>
      <c r="F53" s="126"/>
      <c r="G53" s="127"/>
      <c r="H53" s="127"/>
      <c r="I53" s="128"/>
      <c r="L53" s="80"/>
    </row>
    <row r="54" spans="1:12" x14ac:dyDescent="0.3">
      <c r="A54" s="368"/>
      <c r="B54" s="369"/>
      <c r="C54" s="369"/>
      <c r="D54" s="369"/>
      <c r="E54" s="369"/>
      <c r="F54" s="129"/>
      <c r="G54" s="372" t="s">
        <v>90</v>
      </c>
      <c r="H54" s="369"/>
      <c r="I54" s="130">
        <f>I52+I46+I34</f>
        <v>1680.664</v>
      </c>
    </row>
    <row r="55" spans="1:12" x14ac:dyDescent="0.3">
      <c r="A55" s="368"/>
      <c r="B55" s="369"/>
      <c r="C55" s="369"/>
      <c r="D55" s="369"/>
      <c r="E55" s="369"/>
      <c r="F55" s="83"/>
      <c r="G55" s="131"/>
      <c r="H55" s="132"/>
      <c r="I55" s="133"/>
    </row>
    <row r="56" spans="1:12" ht="15" thickBot="1" x14ac:dyDescent="0.35">
      <c r="A56" s="368"/>
      <c r="B56" s="369"/>
      <c r="C56" s="369"/>
      <c r="D56" s="369"/>
      <c r="E56" s="369"/>
      <c r="F56" s="83"/>
      <c r="G56" s="422" t="s">
        <v>133</v>
      </c>
      <c r="H56" s="423"/>
      <c r="I56" s="142">
        <f>I54+I55</f>
        <v>1680.664</v>
      </c>
    </row>
    <row r="57" spans="1:12" ht="15.6" thickTop="1" thickBot="1" x14ac:dyDescent="0.35">
      <c r="A57" s="134"/>
      <c r="B57" s="135"/>
      <c r="C57" s="370"/>
      <c r="D57" s="371"/>
      <c r="E57" s="371"/>
      <c r="F57" s="371"/>
      <c r="G57" s="136"/>
      <c r="H57" s="136"/>
      <c r="I57" s="137"/>
    </row>
    <row r="59" spans="1:12" x14ac:dyDescent="0.3">
      <c r="A59" s="80"/>
      <c r="B59" s="80"/>
    </row>
  </sheetData>
  <mergeCells count="70">
    <mergeCell ref="C57:F57"/>
    <mergeCell ref="B50:D50"/>
    <mergeCell ref="E50:F50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  <mergeCell ref="B49:D49"/>
    <mergeCell ref="E49:F49"/>
    <mergeCell ref="B41:D41"/>
    <mergeCell ref="E41:F41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38:D38"/>
    <mergeCell ref="E38:F38"/>
    <mergeCell ref="B39:D39"/>
    <mergeCell ref="E39:F39"/>
    <mergeCell ref="B40:D40"/>
    <mergeCell ref="E40:F40"/>
    <mergeCell ref="A34:H34"/>
    <mergeCell ref="A35:I35"/>
    <mergeCell ref="B36:D36"/>
    <mergeCell ref="E36:F36"/>
    <mergeCell ref="B37:D37"/>
    <mergeCell ref="E37:F37"/>
    <mergeCell ref="A33:H33"/>
    <mergeCell ref="A22:I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21:H21"/>
    <mergeCell ref="F12:G12"/>
    <mergeCell ref="H12:I12"/>
    <mergeCell ref="H13:I13"/>
    <mergeCell ref="F14:G14"/>
    <mergeCell ref="H14:I14"/>
    <mergeCell ref="A15:I15"/>
    <mergeCell ref="A16:I16"/>
    <mergeCell ref="B17:D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" right="0.7" top="0.75" bottom="0.75" header="0.3" footer="0.3"/>
  <pageSetup scale="8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70C0"/>
  </sheetPr>
  <dimension ref="A1:M65"/>
  <sheetViews>
    <sheetView topLeftCell="A7" workbookViewId="0">
      <selection activeCell="A45" sqref="A45"/>
    </sheetView>
  </sheetViews>
  <sheetFormatPr defaultRowHeight="14.4" x14ac:dyDescent="0.3"/>
  <cols>
    <col min="1" max="1" width="12" bestFit="1" customWidth="1"/>
    <col min="4" max="4" width="22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21</v>
      </c>
      <c r="I9" s="420"/>
    </row>
    <row r="10" spans="1:13" x14ac:dyDescent="0.3">
      <c r="A10" s="82" t="s">
        <v>50</v>
      </c>
      <c r="B10" s="80"/>
      <c r="E10" s="83"/>
      <c r="F10" s="406" t="s">
        <v>51</v>
      </c>
      <c r="G10" s="407"/>
      <c r="H10" s="421">
        <v>43607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s">
        <v>200</v>
      </c>
      <c r="I11" s="409"/>
    </row>
    <row r="12" spans="1:13" x14ac:dyDescent="0.3">
      <c r="A12" s="82" t="s">
        <v>54</v>
      </c>
      <c r="B12" s="80"/>
      <c r="E12" s="83"/>
      <c r="F12" s="406" t="s">
        <v>55</v>
      </c>
      <c r="G12" s="407"/>
      <c r="H12" s="408">
        <v>43065</v>
      </c>
      <c r="I12" s="409"/>
    </row>
    <row r="13" spans="1:13" x14ac:dyDescent="0.3">
      <c r="A13" s="82" t="s">
        <v>56</v>
      </c>
      <c r="B13" s="8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199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1" x14ac:dyDescent="0.3">
      <c r="A17" s="87" t="s">
        <v>62</v>
      </c>
      <c r="B17" s="430" t="s">
        <v>149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1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1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108">
        <v>1</v>
      </c>
      <c r="B24" s="385" t="s">
        <v>201</v>
      </c>
      <c r="C24" s="386"/>
      <c r="D24" s="386"/>
      <c r="E24" s="386"/>
      <c r="F24" s="386"/>
      <c r="G24" s="172">
        <v>2</v>
      </c>
      <c r="H24" s="173">
        <v>23.54</v>
      </c>
      <c r="I24" s="112">
        <f>H24*G24</f>
        <v>47.08</v>
      </c>
    </row>
    <row r="25" spans="1:11" x14ac:dyDescent="0.3">
      <c r="A25" s="108">
        <v>2</v>
      </c>
      <c r="B25" s="395" t="s">
        <v>202</v>
      </c>
      <c r="C25" s="396"/>
      <c r="D25" s="396"/>
      <c r="E25" s="396"/>
      <c r="F25" s="396"/>
      <c r="G25" s="174">
        <v>1</v>
      </c>
      <c r="H25" s="173">
        <v>20.8</v>
      </c>
      <c r="I25" s="112">
        <f>H25*G25</f>
        <v>20.8</v>
      </c>
    </row>
    <row r="26" spans="1:11" x14ac:dyDescent="0.3">
      <c r="A26" s="108">
        <v>3</v>
      </c>
      <c r="B26" s="395" t="s">
        <v>203</v>
      </c>
      <c r="C26" s="396"/>
      <c r="D26" s="396"/>
      <c r="E26" s="396"/>
      <c r="F26" s="396"/>
      <c r="G26" s="174">
        <v>2</v>
      </c>
      <c r="H26" s="175">
        <v>4</v>
      </c>
      <c r="I26" s="112">
        <f t="shared" ref="I26:I36" si="1">H26*G26</f>
        <v>8</v>
      </c>
    </row>
    <row r="27" spans="1:11" x14ac:dyDescent="0.3">
      <c r="A27" s="108">
        <v>4</v>
      </c>
      <c r="B27" s="395" t="s">
        <v>204</v>
      </c>
      <c r="C27" s="396"/>
      <c r="D27" s="396"/>
      <c r="E27" s="396"/>
      <c r="F27" s="396"/>
      <c r="G27" s="174">
        <v>1</v>
      </c>
      <c r="H27" s="175">
        <v>5.96</v>
      </c>
      <c r="I27" s="112">
        <f t="shared" si="1"/>
        <v>5.96</v>
      </c>
    </row>
    <row r="28" spans="1:11" x14ac:dyDescent="0.3">
      <c r="A28" s="108">
        <v>5</v>
      </c>
      <c r="B28" s="395" t="s">
        <v>205</v>
      </c>
      <c r="C28" s="396"/>
      <c r="D28" s="396"/>
      <c r="E28" s="396"/>
      <c r="F28" s="396"/>
      <c r="G28" s="174">
        <v>1</v>
      </c>
      <c r="H28" s="175">
        <v>3.46</v>
      </c>
      <c r="I28" s="112">
        <f t="shared" si="1"/>
        <v>3.46</v>
      </c>
    </row>
    <row r="29" spans="1:11" x14ac:dyDescent="0.3">
      <c r="A29" s="108">
        <v>6</v>
      </c>
      <c r="B29" s="436" t="s">
        <v>206</v>
      </c>
      <c r="C29" s="437"/>
      <c r="D29" s="437"/>
      <c r="E29" s="437"/>
      <c r="F29" s="437"/>
      <c r="G29" s="174">
        <v>1</v>
      </c>
      <c r="H29" s="175">
        <v>137.94999999999999</v>
      </c>
      <c r="I29" s="112">
        <f t="shared" si="1"/>
        <v>137.94999999999999</v>
      </c>
    </row>
    <row r="30" spans="1:11" x14ac:dyDescent="0.3">
      <c r="A30" s="108">
        <v>7</v>
      </c>
      <c r="B30" s="436" t="s">
        <v>207</v>
      </c>
      <c r="C30" s="437"/>
      <c r="D30" s="437"/>
      <c r="E30" s="437"/>
      <c r="F30" s="437"/>
      <c r="G30" s="174">
        <v>1</v>
      </c>
      <c r="H30" s="175">
        <v>147.83000000000001</v>
      </c>
      <c r="I30" s="112">
        <f t="shared" si="1"/>
        <v>147.83000000000001</v>
      </c>
    </row>
    <row r="31" spans="1:11" x14ac:dyDescent="0.3">
      <c r="A31" s="108">
        <v>8</v>
      </c>
      <c r="B31" s="436" t="s">
        <v>208</v>
      </c>
      <c r="C31" s="437"/>
      <c r="D31" s="437"/>
      <c r="E31" s="437"/>
      <c r="F31" s="437"/>
      <c r="G31" s="174">
        <v>4</v>
      </c>
      <c r="H31" s="175">
        <v>1.5</v>
      </c>
      <c r="I31" s="112">
        <f t="shared" si="1"/>
        <v>6</v>
      </c>
    </row>
    <row r="32" spans="1:11" x14ac:dyDescent="0.3">
      <c r="A32" s="108">
        <v>9</v>
      </c>
      <c r="B32" s="436" t="s">
        <v>209</v>
      </c>
      <c r="C32" s="437"/>
      <c r="D32" s="437"/>
      <c r="E32" s="437"/>
      <c r="F32" s="437"/>
      <c r="G32" s="174">
        <v>1</v>
      </c>
      <c r="H32" s="175">
        <v>314</v>
      </c>
      <c r="I32" s="112">
        <f t="shared" si="1"/>
        <v>314</v>
      </c>
    </row>
    <row r="33" spans="1:12" x14ac:dyDescent="0.3">
      <c r="A33" s="108">
        <v>10</v>
      </c>
      <c r="B33" s="436" t="s">
        <v>210</v>
      </c>
      <c r="C33" s="437"/>
      <c r="D33" s="437"/>
      <c r="E33" s="437"/>
      <c r="F33" s="437"/>
      <c r="G33" s="174">
        <v>1</v>
      </c>
      <c r="H33" s="175">
        <v>7.25</v>
      </c>
      <c r="I33" s="112">
        <f t="shared" si="1"/>
        <v>7.25</v>
      </c>
    </row>
    <row r="34" spans="1:12" x14ac:dyDescent="0.3">
      <c r="A34" s="108">
        <v>11</v>
      </c>
      <c r="B34" s="436" t="s">
        <v>211</v>
      </c>
      <c r="C34" s="437"/>
      <c r="D34" s="437"/>
      <c r="E34" s="437"/>
      <c r="F34" s="437"/>
      <c r="G34" s="174">
        <v>2</v>
      </c>
      <c r="H34" s="175">
        <v>23.01</v>
      </c>
      <c r="I34" s="112">
        <f t="shared" si="1"/>
        <v>46.02</v>
      </c>
    </row>
    <row r="35" spans="1:12" x14ac:dyDescent="0.3">
      <c r="A35" s="108">
        <v>12</v>
      </c>
      <c r="B35" s="436" t="s">
        <v>212</v>
      </c>
      <c r="C35" s="437"/>
      <c r="D35" s="437"/>
      <c r="E35" s="437"/>
      <c r="F35" s="437"/>
      <c r="G35" s="174">
        <v>4</v>
      </c>
      <c r="H35" s="175">
        <v>29.47</v>
      </c>
      <c r="I35" s="112">
        <f t="shared" si="1"/>
        <v>117.88</v>
      </c>
    </row>
    <row r="36" spans="1:12" x14ac:dyDescent="0.3">
      <c r="A36" s="108">
        <v>13</v>
      </c>
      <c r="B36" s="436" t="s">
        <v>213</v>
      </c>
      <c r="C36" s="437"/>
      <c r="D36" s="437"/>
      <c r="E36" s="437"/>
      <c r="F36" s="437"/>
      <c r="G36" s="174">
        <v>1</v>
      </c>
      <c r="H36" s="175">
        <v>40.98</v>
      </c>
      <c r="I36" s="112">
        <f t="shared" si="1"/>
        <v>40.98</v>
      </c>
    </row>
    <row r="37" spans="1:12" x14ac:dyDescent="0.3">
      <c r="A37" s="108">
        <v>14</v>
      </c>
      <c r="B37" s="436" t="s">
        <v>214</v>
      </c>
      <c r="C37" s="437"/>
      <c r="D37" s="437"/>
      <c r="E37" s="437"/>
      <c r="F37" s="437"/>
      <c r="G37" s="174">
        <v>2</v>
      </c>
      <c r="H37" s="175">
        <v>66.61</v>
      </c>
      <c r="I37" s="112">
        <f>H37*G37</f>
        <v>133.22</v>
      </c>
      <c r="L37" s="113"/>
    </row>
    <row r="38" spans="1:12" x14ac:dyDescent="0.3">
      <c r="A38" s="433" t="s">
        <v>150</v>
      </c>
      <c r="B38" s="401"/>
      <c r="C38" s="401"/>
      <c r="D38" s="401"/>
      <c r="E38" s="401"/>
      <c r="F38" s="401"/>
      <c r="G38" s="401"/>
      <c r="H38" s="402"/>
      <c r="I38" s="168">
        <f>SUM(I24:I37)</f>
        <v>1036.4299999999998</v>
      </c>
      <c r="L38" s="113"/>
    </row>
    <row r="39" spans="1:12" x14ac:dyDescent="0.3">
      <c r="A39" s="400" t="s">
        <v>151</v>
      </c>
      <c r="B39" s="401"/>
      <c r="C39" s="401"/>
      <c r="D39" s="401"/>
      <c r="E39" s="401"/>
      <c r="F39" s="401"/>
      <c r="G39" s="401"/>
      <c r="H39" s="402"/>
      <c r="I39" s="169">
        <f>ROUND((I38*0.15),2)</f>
        <v>155.46</v>
      </c>
      <c r="L39" s="113"/>
    </row>
    <row r="40" spans="1:12" x14ac:dyDescent="0.3">
      <c r="A40" s="400" t="s">
        <v>152</v>
      </c>
      <c r="B40" s="401"/>
      <c r="C40" s="401"/>
      <c r="D40" s="401"/>
      <c r="E40" s="401"/>
      <c r="F40" s="401"/>
      <c r="G40" s="401"/>
      <c r="H40" s="402"/>
      <c r="I40" s="114">
        <f>I38+I39</f>
        <v>1191.8899999999999</v>
      </c>
    </row>
    <row r="41" spans="1:12" x14ac:dyDescent="0.3">
      <c r="A41" s="379" t="s">
        <v>74</v>
      </c>
      <c r="B41" s="380"/>
      <c r="C41" s="380"/>
      <c r="D41" s="380"/>
      <c r="E41" s="380"/>
      <c r="F41" s="380"/>
      <c r="G41" s="380"/>
      <c r="H41" s="380"/>
      <c r="I41" s="381"/>
    </row>
    <row r="42" spans="1:12" x14ac:dyDescent="0.3">
      <c r="A42" s="103" t="s">
        <v>75</v>
      </c>
      <c r="B42" s="382" t="s">
        <v>76</v>
      </c>
      <c r="C42" s="383"/>
      <c r="D42" s="384"/>
      <c r="E42" s="382" t="s">
        <v>64</v>
      </c>
      <c r="F42" s="384"/>
      <c r="G42" s="105" t="s">
        <v>66</v>
      </c>
      <c r="H42" s="106" t="s">
        <v>67</v>
      </c>
      <c r="I42" s="107" t="s">
        <v>68</v>
      </c>
    </row>
    <row r="43" spans="1:12" x14ac:dyDescent="0.3">
      <c r="A43" s="108">
        <v>1</v>
      </c>
      <c r="B43" s="403" t="s">
        <v>77</v>
      </c>
      <c r="C43" s="404"/>
      <c r="D43" s="405"/>
      <c r="E43" s="388" t="s">
        <v>78</v>
      </c>
      <c r="F43" s="389"/>
      <c r="G43" s="140">
        <v>12</v>
      </c>
      <c r="H43" s="138">
        <v>450</v>
      </c>
      <c r="I43" s="115">
        <f>SUM(G43*H43)</f>
        <v>5400</v>
      </c>
    </row>
    <row r="44" spans="1:12" x14ac:dyDescent="0.3">
      <c r="A44" s="108">
        <v>2</v>
      </c>
      <c r="B44" s="373" t="s">
        <v>79</v>
      </c>
      <c r="C44" s="374"/>
      <c r="D44" s="375"/>
      <c r="E44" s="398" t="s">
        <v>78</v>
      </c>
      <c r="F44" s="399"/>
      <c r="G44" s="109"/>
      <c r="H44" s="139">
        <v>350</v>
      </c>
      <c r="I44" s="112">
        <f t="shared" ref="I44:I48" si="2">SUM(G44*H44)</f>
        <v>0</v>
      </c>
    </row>
    <row r="45" spans="1:12" x14ac:dyDescent="0.3">
      <c r="A45" s="108">
        <v>3</v>
      </c>
      <c r="B45" s="373" t="s">
        <v>80</v>
      </c>
      <c r="C45" s="374"/>
      <c r="D45" s="375"/>
      <c r="E45" s="398" t="s">
        <v>78</v>
      </c>
      <c r="F45" s="399"/>
      <c r="G45" s="109"/>
      <c r="H45" s="139">
        <v>300</v>
      </c>
      <c r="I45" s="112">
        <f t="shared" si="2"/>
        <v>0</v>
      </c>
    </row>
    <row r="46" spans="1:12" x14ac:dyDescent="0.3">
      <c r="A46" s="108">
        <v>4</v>
      </c>
      <c r="B46" s="373" t="s">
        <v>81</v>
      </c>
      <c r="C46" s="374"/>
      <c r="D46" s="375"/>
      <c r="E46" s="398" t="s">
        <v>78</v>
      </c>
      <c r="F46" s="399"/>
      <c r="G46" s="109">
        <v>12</v>
      </c>
      <c r="H46" s="139">
        <v>200</v>
      </c>
      <c r="I46" s="112">
        <f t="shared" si="2"/>
        <v>2400</v>
      </c>
    </row>
    <row r="47" spans="1:12" x14ac:dyDescent="0.3">
      <c r="A47" s="108">
        <v>5</v>
      </c>
      <c r="B47" s="373" t="s">
        <v>82</v>
      </c>
      <c r="C47" s="374"/>
      <c r="D47" s="375"/>
      <c r="E47" s="398" t="s">
        <v>78</v>
      </c>
      <c r="F47" s="399"/>
      <c r="G47" s="109"/>
      <c r="H47" s="141">
        <v>200</v>
      </c>
      <c r="I47" s="112">
        <f t="shared" si="2"/>
        <v>0</v>
      </c>
    </row>
    <row r="48" spans="1:12" x14ac:dyDescent="0.3">
      <c r="A48" s="108">
        <v>6</v>
      </c>
      <c r="B48" s="373" t="s">
        <v>30</v>
      </c>
      <c r="C48" s="374"/>
      <c r="D48" s="375"/>
      <c r="E48" s="398" t="s">
        <v>78</v>
      </c>
      <c r="F48" s="399"/>
      <c r="G48" s="109"/>
      <c r="H48" s="141">
        <v>140</v>
      </c>
      <c r="I48" s="112">
        <f t="shared" si="2"/>
        <v>0</v>
      </c>
    </row>
    <row r="49" spans="1:12" x14ac:dyDescent="0.3">
      <c r="A49" s="108"/>
      <c r="B49" s="373"/>
      <c r="C49" s="374"/>
      <c r="D49" s="375"/>
      <c r="E49" s="116"/>
      <c r="F49" s="83"/>
      <c r="G49" s="83"/>
      <c r="H49" s="99"/>
      <c r="I49" s="112"/>
    </row>
    <row r="50" spans="1:12" x14ac:dyDescent="0.3">
      <c r="A50" s="97"/>
      <c r="B50" s="373"/>
      <c r="C50" s="374"/>
      <c r="D50" s="375"/>
      <c r="F50" s="83"/>
      <c r="G50" s="83"/>
      <c r="H50" s="99"/>
      <c r="I50" s="112"/>
    </row>
    <row r="51" spans="1:12" x14ac:dyDescent="0.3">
      <c r="A51" s="117"/>
      <c r="B51" s="376"/>
      <c r="C51" s="377"/>
      <c r="D51" s="378"/>
      <c r="E51" s="85"/>
      <c r="F51" s="86"/>
      <c r="G51" s="83"/>
      <c r="H51" s="101"/>
      <c r="I51" s="112"/>
    </row>
    <row r="52" spans="1:12" x14ac:dyDescent="0.3">
      <c r="A52" s="400" t="s">
        <v>83</v>
      </c>
      <c r="B52" s="401"/>
      <c r="C52" s="401"/>
      <c r="D52" s="401"/>
      <c r="E52" s="401"/>
      <c r="F52" s="401"/>
      <c r="G52" s="401"/>
      <c r="H52" s="402"/>
      <c r="I52" s="118">
        <f>SUM(I43:I51)</f>
        <v>7800</v>
      </c>
    </row>
    <row r="53" spans="1:12" x14ac:dyDescent="0.3">
      <c r="A53" s="379" t="s">
        <v>84</v>
      </c>
      <c r="B53" s="380"/>
      <c r="C53" s="380"/>
      <c r="D53" s="380"/>
      <c r="E53" s="380"/>
      <c r="F53" s="380"/>
      <c r="G53" s="380"/>
      <c r="H53" s="380"/>
      <c r="I53" s="381"/>
    </row>
    <row r="54" spans="1:12" x14ac:dyDescent="0.3">
      <c r="A54" s="103" t="s">
        <v>85</v>
      </c>
      <c r="B54" s="382" t="s">
        <v>86</v>
      </c>
      <c r="C54" s="383"/>
      <c r="D54" s="384"/>
      <c r="E54" s="382" t="s">
        <v>87</v>
      </c>
      <c r="F54" s="384"/>
      <c r="G54" s="119" t="s">
        <v>88</v>
      </c>
      <c r="H54" s="119" t="s">
        <v>67</v>
      </c>
      <c r="I54" s="120" t="s">
        <v>68</v>
      </c>
    </row>
    <row r="55" spans="1:12" x14ac:dyDescent="0.3">
      <c r="A55" s="108">
        <v>1</v>
      </c>
      <c r="B55" s="385" t="s">
        <v>224</v>
      </c>
      <c r="C55" s="386"/>
      <c r="D55" s="387"/>
      <c r="E55" s="388"/>
      <c r="F55" s="389"/>
      <c r="G55" s="109"/>
      <c r="H55" s="121"/>
      <c r="I55" s="112"/>
    </row>
    <row r="56" spans="1:12" x14ac:dyDescent="0.3">
      <c r="A56" s="108"/>
      <c r="B56" s="395" t="s">
        <v>223</v>
      </c>
      <c r="C56" s="396"/>
      <c r="D56" s="397"/>
      <c r="E56" s="398">
        <v>1</v>
      </c>
      <c r="F56" s="399"/>
      <c r="G56" s="109">
        <v>9.1999999999999993</v>
      </c>
      <c r="H56" s="121">
        <v>5</v>
      </c>
      <c r="I56" s="112">
        <f>H56*G56</f>
        <v>46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SUM(I55:I57)</f>
        <v>46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I58+I52+I40</f>
        <v>9037.89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9037.89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A38:H38"/>
    <mergeCell ref="A39:H39"/>
    <mergeCell ref="A22:I22"/>
    <mergeCell ref="B23:E23"/>
    <mergeCell ref="A16:I16"/>
    <mergeCell ref="B17:D17"/>
    <mergeCell ref="B18:D18"/>
    <mergeCell ref="B19:D19"/>
    <mergeCell ref="B20:D20"/>
    <mergeCell ref="A21:H21"/>
    <mergeCell ref="B37:F37"/>
    <mergeCell ref="B24:F24"/>
    <mergeCell ref="B25:F25"/>
    <mergeCell ref="B26:F26"/>
    <mergeCell ref="B27:F27"/>
    <mergeCell ref="B28:F2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34:F34"/>
    <mergeCell ref="B35:F35"/>
    <mergeCell ref="B36:F36"/>
    <mergeCell ref="B29:F29"/>
    <mergeCell ref="B30:F30"/>
    <mergeCell ref="B31:F31"/>
    <mergeCell ref="B32:F32"/>
    <mergeCell ref="B33:F33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0070C0"/>
  </sheetPr>
  <dimension ref="A1:W65"/>
  <sheetViews>
    <sheetView topLeftCell="A18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22</v>
      </c>
      <c r="I9" s="420"/>
    </row>
    <row r="10" spans="1:13" x14ac:dyDescent="0.3">
      <c r="A10" s="82" t="s">
        <v>50</v>
      </c>
      <c r="B10" s="80"/>
      <c r="D10" s="170"/>
      <c r="E10" s="83"/>
      <c r="F10" s="406" t="s">
        <v>51</v>
      </c>
      <c r="G10" s="407"/>
      <c r="H10" s="421">
        <v>43626</v>
      </c>
      <c r="I10" s="409"/>
    </row>
    <row r="11" spans="1:13" x14ac:dyDescent="0.3">
      <c r="A11" s="82" t="s">
        <v>52</v>
      </c>
      <c r="B11" s="80"/>
      <c r="D11" s="170"/>
      <c r="E11" s="83"/>
      <c r="F11" s="406" t="s">
        <v>53</v>
      </c>
      <c r="G11" s="407"/>
      <c r="H11" s="408" t="s">
        <v>215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>
        <v>47399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216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1" x14ac:dyDescent="0.3">
      <c r="A17" s="87" t="s">
        <v>62</v>
      </c>
      <c r="B17" s="430" t="s">
        <v>149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1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1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108">
        <v>1</v>
      </c>
      <c r="B24" s="385" t="s">
        <v>217</v>
      </c>
      <c r="C24" s="386"/>
      <c r="D24" s="386"/>
      <c r="E24" s="386"/>
      <c r="F24" s="387"/>
      <c r="G24" s="172">
        <v>1</v>
      </c>
      <c r="H24" s="173">
        <v>300</v>
      </c>
      <c r="I24" s="112">
        <f>H24*G24</f>
        <v>300</v>
      </c>
    </row>
    <row r="25" spans="1:11" x14ac:dyDescent="0.3">
      <c r="A25" s="108">
        <v>2</v>
      </c>
      <c r="B25" s="395" t="s">
        <v>218</v>
      </c>
      <c r="C25" s="396"/>
      <c r="D25" s="396"/>
      <c r="E25" s="396"/>
      <c r="F25" s="397"/>
      <c r="G25" s="174">
        <v>1</v>
      </c>
      <c r="H25" s="173">
        <v>5936.47</v>
      </c>
      <c r="I25" s="112">
        <f>H25*G25</f>
        <v>5936.47</v>
      </c>
    </row>
    <row r="26" spans="1:11" x14ac:dyDescent="0.3">
      <c r="A26" s="108">
        <v>3</v>
      </c>
      <c r="B26" s="395" t="s">
        <v>219</v>
      </c>
      <c r="C26" s="396"/>
      <c r="D26" s="396"/>
      <c r="E26" s="396"/>
      <c r="F26" s="397"/>
      <c r="G26" s="174">
        <v>1</v>
      </c>
      <c r="H26" s="176">
        <v>2250</v>
      </c>
      <c r="I26" s="112">
        <f t="shared" ref="I26:I28" si="1">H26*G26</f>
        <v>2250</v>
      </c>
    </row>
    <row r="27" spans="1:11" x14ac:dyDescent="0.3">
      <c r="A27" s="108">
        <v>4</v>
      </c>
      <c r="B27" s="395" t="s">
        <v>220</v>
      </c>
      <c r="C27" s="396"/>
      <c r="D27" s="396"/>
      <c r="E27" s="396"/>
      <c r="F27" s="397"/>
      <c r="G27" s="174">
        <v>1</v>
      </c>
      <c r="H27" s="175">
        <v>2850</v>
      </c>
      <c r="I27" s="112">
        <f t="shared" si="1"/>
        <v>2850</v>
      </c>
    </row>
    <row r="28" spans="1:11" x14ac:dyDescent="0.3">
      <c r="A28" s="108">
        <v>5</v>
      </c>
      <c r="B28" s="395" t="s">
        <v>221</v>
      </c>
      <c r="C28" s="396"/>
      <c r="D28" s="396"/>
      <c r="E28" s="396"/>
      <c r="F28" s="397"/>
      <c r="G28" s="174">
        <v>1</v>
      </c>
      <c r="H28" s="175">
        <v>4840</v>
      </c>
      <c r="I28" s="112">
        <f t="shared" si="1"/>
        <v>4840</v>
      </c>
    </row>
    <row r="29" spans="1:11" x14ac:dyDescent="0.3">
      <c r="A29" s="108"/>
      <c r="B29" s="436"/>
      <c r="C29" s="437"/>
      <c r="D29" s="437"/>
      <c r="E29" s="437"/>
      <c r="F29" s="437"/>
      <c r="G29" s="174"/>
      <c r="H29" s="175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5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5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23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23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23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23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23" x14ac:dyDescent="0.3">
      <c r="A37" s="108"/>
      <c r="B37" s="436"/>
      <c r="C37" s="437"/>
      <c r="D37" s="437"/>
      <c r="E37" s="437"/>
      <c r="F37" s="437"/>
      <c r="G37" s="174"/>
      <c r="H37" s="175"/>
      <c r="I37" s="112"/>
      <c r="L37" s="179"/>
      <c r="M37" s="170"/>
      <c r="N37" s="170"/>
      <c r="O37" s="170"/>
      <c r="P37" s="170"/>
      <c r="Q37" s="170"/>
      <c r="R37" s="170"/>
      <c r="S37" s="170"/>
      <c r="T37" s="170"/>
      <c r="U37" s="170"/>
      <c r="V37" s="170"/>
      <c r="W37" s="170"/>
    </row>
    <row r="38" spans="1:23" x14ac:dyDescent="0.3">
      <c r="A38" s="433" t="s">
        <v>150</v>
      </c>
      <c r="B38" s="401"/>
      <c r="C38" s="401"/>
      <c r="D38" s="401"/>
      <c r="E38" s="401"/>
      <c r="F38" s="401"/>
      <c r="G38" s="401"/>
      <c r="H38" s="402"/>
      <c r="I38" s="168">
        <f>SUM(I24:I37)</f>
        <v>16176.470000000001</v>
      </c>
      <c r="L38" s="179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0"/>
    </row>
    <row r="39" spans="1:23" x14ac:dyDescent="0.3">
      <c r="A39" s="400" t="s">
        <v>151</v>
      </c>
      <c r="B39" s="401"/>
      <c r="C39" s="401"/>
      <c r="D39" s="401"/>
      <c r="E39" s="401"/>
      <c r="F39" s="401"/>
      <c r="G39" s="401"/>
      <c r="H39" s="402"/>
      <c r="I39" s="169">
        <f>ROUND((I38*0.15),2)</f>
        <v>2426.4699999999998</v>
      </c>
      <c r="L39" s="179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0"/>
    </row>
    <row r="40" spans="1:23" x14ac:dyDescent="0.3">
      <c r="A40" s="400" t="s">
        <v>152</v>
      </c>
      <c r="B40" s="401"/>
      <c r="C40" s="401"/>
      <c r="D40" s="401"/>
      <c r="E40" s="401"/>
      <c r="F40" s="401"/>
      <c r="G40" s="401"/>
      <c r="H40" s="402"/>
      <c r="I40" s="114">
        <f>I38+I39</f>
        <v>18602.940000000002</v>
      </c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0"/>
    </row>
    <row r="41" spans="1:23" x14ac:dyDescent="0.3">
      <c r="A41" s="379" t="s">
        <v>74</v>
      </c>
      <c r="B41" s="380"/>
      <c r="C41" s="380"/>
      <c r="D41" s="380"/>
      <c r="E41" s="380"/>
      <c r="F41" s="380"/>
      <c r="G41" s="380"/>
      <c r="H41" s="380"/>
      <c r="I41" s="381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</row>
    <row r="42" spans="1:23" x14ac:dyDescent="0.3">
      <c r="A42" s="103" t="s">
        <v>75</v>
      </c>
      <c r="B42" s="382" t="s">
        <v>76</v>
      </c>
      <c r="C42" s="383"/>
      <c r="D42" s="384"/>
      <c r="E42" s="382" t="s">
        <v>64</v>
      </c>
      <c r="F42" s="384"/>
      <c r="G42" s="105" t="s">
        <v>66</v>
      </c>
      <c r="H42" s="106" t="s">
        <v>67</v>
      </c>
      <c r="I42" s="107" t="s">
        <v>68</v>
      </c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</row>
    <row r="43" spans="1:23" x14ac:dyDescent="0.3">
      <c r="A43" s="108">
        <v>1</v>
      </c>
      <c r="B43" s="403" t="s">
        <v>77</v>
      </c>
      <c r="C43" s="404"/>
      <c r="D43" s="405"/>
      <c r="E43" s="388" t="s">
        <v>78</v>
      </c>
      <c r="F43" s="389"/>
      <c r="G43" s="140">
        <v>69</v>
      </c>
      <c r="H43" s="138">
        <v>450</v>
      </c>
      <c r="I43" s="115">
        <f>SUM(G43*H43)</f>
        <v>31050</v>
      </c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0"/>
    </row>
    <row r="44" spans="1:23" x14ac:dyDescent="0.3">
      <c r="A44" s="108">
        <v>2</v>
      </c>
      <c r="B44" s="373" t="s">
        <v>79</v>
      </c>
      <c r="C44" s="374"/>
      <c r="D44" s="375"/>
      <c r="E44" s="398" t="s">
        <v>78</v>
      </c>
      <c r="F44" s="399"/>
      <c r="G44" s="109"/>
      <c r="H44" s="139">
        <v>350</v>
      </c>
      <c r="I44" s="112">
        <f t="shared" ref="I44:I48" si="2">SUM(G44*H44)</f>
        <v>0</v>
      </c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0"/>
    </row>
    <row r="45" spans="1:23" x14ac:dyDescent="0.3">
      <c r="A45" s="108">
        <v>3</v>
      </c>
      <c r="B45" s="373" t="s">
        <v>80</v>
      </c>
      <c r="C45" s="374"/>
      <c r="D45" s="375"/>
      <c r="E45" s="398" t="s">
        <v>78</v>
      </c>
      <c r="F45" s="399"/>
      <c r="G45" s="109"/>
      <c r="H45" s="139">
        <v>300</v>
      </c>
      <c r="I45" s="112">
        <f t="shared" si="2"/>
        <v>0</v>
      </c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0"/>
    </row>
    <row r="46" spans="1:23" x14ac:dyDescent="0.3">
      <c r="A46" s="108">
        <v>4</v>
      </c>
      <c r="B46" s="373" t="s">
        <v>81</v>
      </c>
      <c r="C46" s="374"/>
      <c r="D46" s="375"/>
      <c r="E46" s="398" t="s">
        <v>78</v>
      </c>
      <c r="F46" s="399"/>
      <c r="G46" s="109">
        <v>69</v>
      </c>
      <c r="H46" s="139">
        <v>200</v>
      </c>
      <c r="I46" s="112">
        <f t="shared" si="2"/>
        <v>13800</v>
      </c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0"/>
    </row>
    <row r="47" spans="1:23" x14ac:dyDescent="0.3">
      <c r="A47" s="108">
        <v>5</v>
      </c>
      <c r="B47" s="373" t="s">
        <v>82</v>
      </c>
      <c r="C47" s="374"/>
      <c r="D47" s="375"/>
      <c r="E47" s="398" t="s">
        <v>78</v>
      </c>
      <c r="F47" s="399"/>
      <c r="G47" s="109"/>
      <c r="H47" s="141">
        <v>200</v>
      </c>
      <c r="I47" s="112">
        <f t="shared" si="2"/>
        <v>0</v>
      </c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0"/>
    </row>
    <row r="48" spans="1:23" x14ac:dyDescent="0.3">
      <c r="A48" s="108">
        <v>6</v>
      </c>
      <c r="B48" s="373" t="s">
        <v>30</v>
      </c>
      <c r="C48" s="374"/>
      <c r="D48" s="375"/>
      <c r="E48" s="398" t="s">
        <v>78</v>
      </c>
      <c r="F48" s="399"/>
      <c r="G48" s="109"/>
      <c r="H48" s="141">
        <v>140</v>
      </c>
      <c r="I48" s="112">
        <f t="shared" si="2"/>
        <v>0</v>
      </c>
      <c r="L48" s="170"/>
      <c r="M48" s="170"/>
      <c r="N48" s="170"/>
      <c r="O48" s="170"/>
      <c r="P48" s="170"/>
      <c r="Q48" s="170"/>
      <c r="R48" s="170"/>
      <c r="S48" s="170"/>
      <c r="T48" s="170"/>
      <c r="U48" s="170"/>
      <c r="V48" s="170"/>
      <c r="W48" s="170"/>
    </row>
    <row r="49" spans="1:23" x14ac:dyDescent="0.3">
      <c r="A49" s="108"/>
      <c r="B49" s="373"/>
      <c r="C49" s="374"/>
      <c r="D49" s="375"/>
      <c r="E49" s="116"/>
      <c r="F49" s="83"/>
      <c r="G49" s="83"/>
      <c r="H49" s="99"/>
      <c r="I49" s="112"/>
      <c r="L49" s="170"/>
      <c r="M49" s="170"/>
      <c r="N49" s="170"/>
      <c r="O49" s="170"/>
      <c r="P49" s="170"/>
      <c r="Q49" s="170"/>
      <c r="R49" s="170"/>
      <c r="S49" s="170"/>
      <c r="T49" s="170"/>
      <c r="U49" s="170"/>
      <c r="V49" s="170"/>
      <c r="W49" s="170"/>
    </row>
    <row r="50" spans="1:23" x14ac:dyDescent="0.3">
      <c r="A50" s="97"/>
      <c r="B50" s="373"/>
      <c r="C50" s="374"/>
      <c r="D50" s="375"/>
      <c r="F50" s="83"/>
      <c r="G50" s="83"/>
      <c r="H50" s="99"/>
      <c r="I50" s="112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  <c r="W50" s="170"/>
    </row>
    <row r="51" spans="1:23" x14ac:dyDescent="0.3">
      <c r="A51" s="117"/>
      <c r="B51" s="376"/>
      <c r="C51" s="377"/>
      <c r="D51" s="378"/>
      <c r="E51" s="85"/>
      <c r="F51" s="86"/>
      <c r="G51" s="83"/>
      <c r="H51" s="101"/>
      <c r="I51" s="112"/>
      <c r="L51" s="170"/>
      <c r="M51" s="170"/>
      <c r="N51" s="170"/>
      <c r="O51" s="170"/>
      <c r="P51" s="170"/>
      <c r="Q51" s="170"/>
      <c r="R51" s="170"/>
      <c r="S51" s="170"/>
      <c r="T51" s="170"/>
      <c r="U51" s="170"/>
      <c r="V51" s="170"/>
      <c r="W51" s="170"/>
    </row>
    <row r="52" spans="1:23" x14ac:dyDescent="0.3">
      <c r="A52" s="400" t="s">
        <v>83</v>
      </c>
      <c r="B52" s="401"/>
      <c r="C52" s="401"/>
      <c r="D52" s="401"/>
      <c r="E52" s="401"/>
      <c r="F52" s="401"/>
      <c r="G52" s="401"/>
      <c r="H52" s="402"/>
      <c r="I52" s="118">
        <f>SUM(I43:I51)</f>
        <v>44850</v>
      </c>
      <c r="L52" s="170"/>
      <c r="M52" s="170"/>
      <c r="N52" s="170"/>
      <c r="O52" s="170"/>
      <c r="P52" s="170"/>
      <c r="Q52" s="170"/>
      <c r="R52" s="170"/>
      <c r="S52" s="170"/>
      <c r="T52" s="170"/>
      <c r="U52" s="170"/>
      <c r="V52" s="170"/>
      <c r="W52" s="170"/>
    </row>
    <row r="53" spans="1:23" x14ac:dyDescent="0.3">
      <c r="A53" s="379" t="s">
        <v>84</v>
      </c>
      <c r="B53" s="380"/>
      <c r="C53" s="380"/>
      <c r="D53" s="380"/>
      <c r="E53" s="380"/>
      <c r="F53" s="380"/>
      <c r="G53" s="380"/>
      <c r="H53" s="380"/>
      <c r="I53" s="381"/>
      <c r="L53" s="170"/>
      <c r="M53" s="170"/>
      <c r="N53" s="170"/>
      <c r="O53" s="170"/>
      <c r="P53" s="170"/>
      <c r="Q53" s="170"/>
      <c r="R53" s="170"/>
      <c r="S53" s="170"/>
      <c r="T53" s="170"/>
      <c r="U53" s="170"/>
      <c r="V53" s="170"/>
      <c r="W53" s="170"/>
    </row>
    <row r="54" spans="1:23" x14ac:dyDescent="0.3">
      <c r="A54" s="103" t="s">
        <v>85</v>
      </c>
      <c r="B54" s="382" t="s">
        <v>86</v>
      </c>
      <c r="C54" s="383"/>
      <c r="D54" s="384"/>
      <c r="E54" s="382" t="s">
        <v>87</v>
      </c>
      <c r="F54" s="384"/>
      <c r="G54" s="119" t="s">
        <v>88</v>
      </c>
      <c r="H54" s="119" t="s">
        <v>67</v>
      </c>
      <c r="I54" s="120" t="s">
        <v>68</v>
      </c>
      <c r="L54" s="170"/>
      <c r="M54" s="170"/>
      <c r="N54" s="170"/>
      <c r="O54" s="170"/>
      <c r="P54" s="170"/>
      <c r="Q54" s="170"/>
      <c r="R54" s="170"/>
      <c r="S54" s="170"/>
      <c r="T54" s="170"/>
      <c r="U54" s="170"/>
      <c r="V54" s="170"/>
      <c r="W54" s="170"/>
    </row>
    <row r="55" spans="1:23" x14ac:dyDescent="0.3">
      <c r="A55" s="108">
        <v>1</v>
      </c>
      <c r="B55" s="385" t="s">
        <v>225</v>
      </c>
      <c r="C55" s="386"/>
      <c r="D55" s="387"/>
      <c r="E55" s="388"/>
      <c r="F55" s="389"/>
      <c r="G55" s="109"/>
      <c r="H55" s="121"/>
      <c r="I55" s="112"/>
      <c r="L55" s="170"/>
      <c r="M55" s="170"/>
      <c r="N55" s="170"/>
      <c r="O55" s="170"/>
      <c r="P55" s="170"/>
      <c r="Q55" s="170"/>
      <c r="R55" s="170"/>
      <c r="S55" s="170"/>
      <c r="T55" s="170"/>
      <c r="U55" s="170"/>
      <c r="V55" s="170"/>
      <c r="W55" s="170"/>
    </row>
    <row r="56" spans="1:23" x14ac:dyDescent="0.3">
      <c r="A56" s="108"/>
      <c r="B56" s="395" t="s">
        <v>222</v>
      </c>
      <c r="C56" s="396"/>
      <c r="D56" s="397"/>
      <c r="E56" s="398">
        <v>6</v>
      </c>
      <c r="F56" s="399"/>
      <c r="G56" s="194">
        <v>61.2</v>
      </c>
      <c r="H56" s="121">
        <v>5</v>
      </c>
      <c r="I56" s="112">
        <f>H56*G56</f>
        <v>306</v>
      </c>
      <c r="L56" s="170"/>
      <c r="M56" s="170"/>
      <c r="N56" s="170"/>
      <c r="O56" s="170"/>
      <c r="P56" s="170"/>
      <c r="Q56" s="170"/>
      <c r="R56" s="170"/>
      <c r="S56" s="170"/>
      <c r="T56" s="170"/>
      <c r="U56" s="170"/>
      <c r="V56" s="170"/>
      <c r="W56" s="170"/>
    </row>
    <row r="57" spans="1:23" x14ac:dyDescent="0.3">
      <c r="A57" s="122"/>
      <c r="B57" s="390"/>
      <c r="C57" s="391"/>
      <c r="D57" s="392"/>
      <c r="E57" s="393"/>
      <c r="F57" s="394"/>
      <c r="G57" s="109"/>
      <c r="H57" s="121"/>
      <c r="I57" s="112"/>
      <c r="L57" s="170"/>
      <c r="M57" s="170"/>
      <c r="N57" s="170"/>
      <c r="O57" s="170"/>
      <c r="P57" s="170"/>
      <c r="Q57" s="170"/>
      <c r="R57" s="170"/>
      <c r="S57" s="170"/>
      <c r="T57" s="170"/>
      <c r="U57" s="170"/>
      <c r="V57" s="170"/>
      <c r="W57" s="170"/>
    </row>
    <row r="58" spans="1:23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SUM(I55:I57)</f>
        <v>306</v>
      </c>
      <c r="L58" s="170"/>
      <c r="M58" s="170"/>
      <c r="N58" s="170"/>
      <c r="O58" s="170"/>
      <c r="P58" s="170"/>
      <c r="Q58" s="170"/>
      <c r="R58" s="170"/>
      <c r="S58" s="170"/>
      <c r="T58" s="170"/>
      <c r="U58" s="170"/>
      <c r="V58" s="170"/>
      <c r="W58" s="170"/>
    </row>
    <row r="59" spans="1:23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180"/>
      <c r="M59" s="170"/>
      <c r="N59" s="170"/>
      <c r="O59" s="170"/>
      <c r="P59" s="170"/>
      <c r="Q59" s="170"/>
      <c r="R59" s="170"/>
      <c r="S59" s="170"/>
      <c r="T59" s="170"/>
      <c r="U59" s="170"/>
      <c r="V59" s="170"/>
      <c r="W59" s="170"/>
    </row>
    <row r="60" spans="1:23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I58+I52+I40</f>
        <v>63758.94</v>
      </c>
      <c r="L60" s="170"/>
      <c r="M60" s="170"/>
      <c r="N60" s="170"/>
      <c r="O60" s="170"/>
      <c r="P60" s="170"/>
      <c r="Q60" s="170"/>
      <c r="R60" s="170"/>
      <c r="S60" s="170"/>
      <c r="T60" s="170"/>
      <c r="U60" s="170"/>
      <c r="V60" s="170"/>
      <c r="W60" s="170"/>
    </row>
    <row r="61" spans="1:23" x14ac:dyDescent="0.3">
      <c r="A61" s="368"/>
      <c r="B61" s="369"/>
      <c r="C61" s="369"/>
      <c r="D61" s="369"/>
      <c r="E61" s="369"/>
      <c r="F61" s="83"/>
      <c r="G61" s="131"/>
      <c r="H61" s="132"/>
      <c r="I61" s="133"/>
      <c r="L61" s="170"/>
      <c r="M61" s="170"/>
      <c r="N61" s="170"/>
      <c r="O61" s="170"/>
      <c r="P61" s="170"/>
      <c r="Q61" s="170"/>
      <c r="R61" s="170"/>
      <c r="S61" s="170"/>
      <c r="T61" s="170"/>
      <c r="U61" s="170"/>
      <c r="V61" s="170"/>
      <c r="W61" s="170"/>
    </row>
    <row r="62" spans="1:23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63758.94</v>
      </c>
      <c r="L62" s="170"/>
      <c r="M62" s="170"/>
      <c r="N62" s="170"/>
      <c r="O62" s="170"/>
      <c r="P62" s="170"/>
      <c r="Q62" s="170"/>
      <c r="R62" s="170"/>
      <c r="S62" s="170"/>
      <c r="T62" s="170"/>
      <c r="U62" s="170"/>
      <c r="V62" s="170"/>
      <c r="W62" s="170"/>
    </row>
    <row r="63" spans="1:23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  <c r="L63" s="170"/>
      <c r="M63" s="170"/>
      <c r="N63" s="170"/>
      <c r="O63" s="170"/>
      <c r="P63" s="170"/>
      <c r="Q63" s="170"/>
      <c r="R63" s="170"/>
      <c r="S63" s="170"/>
      <c r="T63" s="170"/>
      <c r="U63" s="170"/>
      <c r="V63" s="170"/>
      <c r="W63" s="170"/>
    </row>
    <row r="64" spans="1:23" x14ac:dyDescent="0.3">
      <c r="L64" s="170"/>
      <c r="M64" s="170"/>
      <c r="N64" s="170"/>
      <c r="O64" s="170"/>
      <c r="P64" s="170"/>
      <c r="Q64" s="170"/>
      <c r="R64" s="170"/>
      <c r="S64" s="170"/>
      <c r="T64" s="170"/>
      <c r="U64" s="170"/>
      <c r="V64" s="170"/>
      <c r="W64" s="170"/>
    </row>
    <row r="65" spans="1:23" x14ac:dyDescent="0.3">
      <c r="A65" s="80"/>
      <c r="B65" s="80"/>
      <c r="L65" s="170"/>
      <c r="M65" s="170"/>
      <c r="N65" s="170"/>
      <c r="O65" s="170"/>
      <c r="P65" s="170"/>
      <c r="Q65" s="170"/>
      <c r="R65" s="170"/>
      <c r="S65" s="170"/>
      <c r="T65" s="170"/>
      <c r="U65" s="170"/>
      <c r="V65" s="170"/>
      <c r="W65" s="170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0070C0"/>
  </sheetPr>
  <dimension ref="A1:M65"/>
  <sheetViews>
    <sheetView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23</v>
      </c>
      <c r="I9" s="420"/>
    </row>
    <row r="10" spans="1:13" x14ac:dyDescent="0.3">
      <c r="A10" s="82" t="s">
        <v>50</v>
      </c>
      <c r="B10" s="80"/>
      <c r="D10" s="170"/>
      <c r="E10" s="83"/>
      <c r="F10" s="406" t="s">
        <v>51</v>
      </c>
      <c r="G10" s="407"/>
      <c r="H10" s="421">
        <v>43627</v>
      </c>
      <c r="I10" s="409"/>
    </row>
    <row r="11" spans="1:13" x14ac:dyDescent="0.3">
      <c r="A11" s="82" t="s">
        <v>52</v>
      </c>
      <c r="B11" s="80"/>
      <c r="D11" s="170"/>
      <c r="E11" s="83"/>
      <c r="F11" s="406" t="s">
        <v>53</v>
      </c>
      <c r="G11" s="407"/>
      <c r="H11" s="408" t="s">
        <v>226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>
        <v>47510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227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1" x14ac:dyDescent="0.3">
      <c r="A17" s="87" t="s">
        <v>62</v>
      </c>
      <c r="B17" s="430" t="s">
        <v>149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1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1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108">
        <v>1</v>
      </c>
      <c r="B24" s="385" t="s">
        <v>229</v>
      </c>
      <c r="C24" s="386"/>
      <c r="D24" s="386"/>
      <c r="E24" s="386"/>
      <c r="F24" s="387"/>
      <c r="G24" s="177">
        <v>1</v>
      </c>
      <c r="H24" s="167">
        <v>182.56</v>
      </c>
      <c r="I24" s="112">
        <f>H24*G24</f>
        <v>182.56</v>
      </c>
    </row>
    <row r="25" spans="1:11" x14ac:dyDescent="0.3">
      <c r="A25" s="108">
        <v>2</v>
      </c>
      <c r="B25" s="395" t="s">
        <v>230</v>
      </c>
      <c r="C25" s="396"/>
      <c r="D25" s="396"/>
      <c r="E25" s="396"/>
      <c r="F25" s="397"/>
      <c r="G25" s="174">
        <v>1</v>
      </c>
      <c r="H25" s="167">
        <v>227.5</v>
      </c>
      <c r="I25" s="112">
        <f>H25*G25</f>
        <v>227.5</v>
      </c>
    </row>
    <row r="26" spans="1:11" x14ac:dyDescent="0.3">
      <c r="A26" s="108">
        <v>3</v>
      </c>
      <c r="B26" s="395" t="s">
        <v>231</v>
      </c>
      <c r="C26" s="396"/>
      <c r="D26" s="396"/>
      <c r="E26" s="396"/>
      <c r="F26" s="397"/>
      <c r="G26" s="178">
        <v>2</v>
      </c>
      <c r="H26" s="111">
        <v>1504.35</v>
      </c>
      <c r="I26" s="112">
        <f t="shared" ref="I26:I28" si="1">H26*G26</f>
        <v>3008.7</v>
      </c>
    </row>
    <row r="27" spans="1:11" x14ac:dyDescent="0.3">
      <c r="A27" s="108">
        <v>4</v>
      </c>
      <c r="B27" s="395" t="s">
        <v>232</v>
      </c>
      <c r="C27" s="396"/>
      <c r="D27" s="396"/>
      <c r="E27" s="396"/>
      <c r="F27" s="397"/>
      <c r="G27" s="178">
        <v>1</v>
      </c>
      <c r="H27" s="111">
        <v>418</v>
      </c>
      <c r="I27" s="112">
        <f t="shared" si="1"/>
        <v>418</v>
      </c>
    </row>
    <row r="28" spans="1:11" x14ac:dyDescent="0.3">
      <c r="A28" s="108"/>
      <c r="B28" s="395"/>
      <c r="C28" s="396"/>
      <c r="D28" s="396"/>
      <c r="E28" s="396"/>
      <c r="F28" s="397"/>
      <c r="G28" s="174"/>
      <c r="H28" s="175"/>
      <c r="I28" s="112">
        <f t="shared" si="1"/>
        <v>0</v>
      </c>
    </row>
    <row r="29" spans="1:11" x14ac:dyDescent="0.3">
      <c r="A29" s="108"/>
      <c r="B29" s="436"/>
      <c r="C29" s="437"/>
      <c r="D29" s="437"/>
      <c r="E29" s="437"/>
      <c r="F29" s="437"/>
      <c r="G29" s="174"/>
      <c r="H29" s="175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5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5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  <c r="L37" s="113"/>
    </row>
    <row r="38" spans="1:12" x14ac:dyDescent="0.3">
      <c r="A38" s="433" t="s">
        <v>150</v>
      </c>
      <c r="B38" s="401"/>
      <c r="C38" s="401"/>
      <c r="D38" s="401"/>
      <c r="E38" s="401"/>
      <c r="F38" s="401"/>
      <c r="G38" s="401"/>
      <c r="H38" s="402"/>
      <c r="I38" s="168">
        <f>SUM(I24:I37)</f>
        <v>3836.7599999999998</v>
      </c>
      <c r="L38" s="113"/>
    </row>
    <row r="39" spans="1:12" x14ac:dyDescent="0.3">
      <c r="A39" s="400" t="s">
        <v>151</v>
      </c>
      <c r="B39" s="401"/>
      <c r="C39" s="401"/>
      <c r="D39" s="401"/>
      <c r="E39" s="401"/>
      <c r="F39" s="401"/>
      <c r="G39" s="401"/>
      <c r="H39" s="402"/>
      <c r="I39" s="169">
        <f>ROUND((I38*0.15),2)</f>
        <v>575.51</v>
      </c>
      <c r="L39" s="113"/>
    </row>
    <row r="40" spans="1:12" x14ac:dyDescent="0.3">
      <c r="A40" s="400" t="s">
        <v>152</v>
      </c>
      <c r="B40" s="401"/>
      <c r="C40" s="401"/>
      <c r="D40" s="401"/>
      <c r="E40" s="401"/>
      <c r="F40" s="401"/>
      <c r="G40" s="401"/>
      <c r="H40" s="402"/>
      <c r="I40" s="114">
        <f>I38+I39</f>
        <v>4412.2699999999995</v>
      </c>
    </row>
    <row r="41" spans="1:12" x14ac:dyDescent="0.3">
      <c r="A41" s="379" t="s">
        <v>74</v>
      </c>
      <c r="B41" s="380"/>
      <c r="C41" s="380"/>
      <c r="D41" s="380"/>
      <c r="E41" s="380"/>
      <c r="F41" s="380"/>
      <c r="G41" s="380"/>
      <c r="H41" s="380"/>
      <c r="I41" s="381"/>
    </row>
    <row r="42" spans="1:12" x14ac:dyDescent="0.3">
      <c r="A42" s="103" t="s">
        <v>75</v>
      </c>
      <c r="B42" s="382" t="s">
        <v>76</v>
      </c>
      <c r="C42" s="383"/>
      <c r="D42" s="384"/>
      <c r="E42" s="382" t="s">
        <v>64</v>
      </c>
      <c r="F42" s="384"/>
      <c r="G42" s="105" t="s">
        <v>66</v>
      </c>
      <c r="H42" s="106" t="s">
        <v>67</v>
      </c>
      <c r="I42" s="107" t="s">
        <v>68</v>
      </c>
    </row>
    <row r="43" spans="1:12" x14ac:dyDescent="0.3">
      <c r="A43" s="108">
        <v>1</v>
      </c>
      <c r="B43" s="403" t="s">
        <v>77</v>
      </c>
      <c r="C43" s="404"/>
      <c r="D43" s="405"/>
      <c r="E43" s="388" t="s">
        <v>78</v>
      </c>
      <c r="F43" s="389"/>
      <c r="G43" s="140">
        <v>4</v>
      </c>
      <c r="H43" s="138">
        <v>450</v>
      </c>
      <c r="I43" s="115">
        <f>SUM(G43*H43)</f>
        <v>1800</v>
      </c>
    </row>
    <row r="44" spans="1:12" x14ac:dyDescent="0.3">
      <c r="A44" s="108">
        <v>2</v>
      </c>
      <c r="B44" s="373" t="s">
        <v>79</v>
      </c>
      <c r="C44" s="374"/>
      <c r="D44" s="375"/>
      <c r="E44" s="398" t="s">
        <v>78</v>
      </c>
      <c r="F44" s="399"/>
      <c r="G44" s="109"/>
      <c r="H44" s="139">
        <v>350</v>
      </c>
      <c r="I44" s="112">
        <f t="shared" ref="I44:I48" si="2">SUM(G44*H44)</f>
        <v>0</v>
      </c>
    </row>
    <row r="45" spans="1:12" x14ac:dyDescent="0.3">
      <c r="A45" s="108">
        <v>3</v>
      </c>
      <c r="B45" s="373" t="s">
        <v>80</v>
      </c>
      <c r="C45" s="374"/>
      <c r="D45" s="375"/>
      <c r="E45" s="398" t="s">
        <v>78</v>
      </c>
      <c r="F45" s="399"/>
      <c r="G45" s="109"/>
      <c r="H45" s="139">
        <v>300</v>
      </c>
      <c r="I45" s="112">
        <f t="shared" si="2"/>
        <v>0</v>
      </c>
    </row>
    <row r="46" spans="1:12" x14ac:dyDescent="0.3">
      <c r="A46" s="108">
        <v>4</v>
      </c>
      <c r="B46" s="373" t="s">
        <v>81</v>
      </c>
      <c r="C46" s="374"/>
      <c r="D46" s="375"/>
      <c r="E46" s="398" t="s">
        <v>78</v>
      </c>
      <c r="F46" s="399"/>
      <c r="G46" s="109">
        <v>4</v>
      </c>
      <c r="H46" s="139">
        <v>200</v>
      </c>
      <c r="I46" s="112">
        <f t="shared" si="2"/>
        <v>800</v>
      </c>
    </row>
    <row r="47" spans="1:12" x14ac:dyDescent="0.3">
      <c r="A47" s="108">
        <v>5</v>
      </c>
      <c r="B47" s="373" t="s">
        <v>82</v>
      </c>
      <c r="C47" s="374"/>
      <c r="D47" s="375"/>
      <c r="E47" s="398" t="s">
        <v>78</v>
      </c>
      <c r="F47" s="399"/>
      <c r="G47" s="109"/>
      <c r="H47" s="141">
        <v>200</v>
      </c>
      <c r="I47" s="112">
        <f t="shared" si="2"/>
        <v>0</v>
      </c>
    </row>
    <row r="48" spans="1:12" x14ac:dyDescent="0.3">
      <c r="A48" s="108">
        <v>6</v>
      </c>
      <c r="B48" s="373" t="s">
        <v>30</v>
      </c>
      <c r="C48" s="374"/>
      <c r="D48" s="375"/>
      <c r="E48" s="398" t="s">
        <v>78</v>
      </c>
      <c r="F48" s="399"/>
      <c r="G48" s="109"/>
      <c r="H48" s="141">
        <v>140</v>
      </c>
      <c r="I48" s="112">
        <f t="shared" si="2"/>
        <v>0</v>
      </c>
    </row>
    <row r="49" spans="1:12" x14ac:dyDescent="0.3">
      <c r="A49" s="108"/>
      <c r="B49" s="373"/>
      <c r="C49" s="374"/>
      <c r="D49" s="375"/>
      <c r="E49" s="116"/>
      <c r="F49" s="83"/>
      <c r="G49" s="83"/>
      <c r="H49" s="99"/>
      <c r="I49" s="112"/>
    </row>
    <row r="50" spans="1:12" x14ac:dyDescent="0.3">
      <c r="A50" s="97"/>
      <c r="B50" s="373"/>
      <c r="C50" s="374"/>
      <c r="D50" s="375"/>
      <c r="F50" s="83"/>
      <c r="G50" s="83"/>
      <c r="H50" s="99"/>
      <c r="I50" s="112"/>
    </row>
    <row r="51" spans="1:12" x14ac:dyDescent="0.3">
      <c r="A51" s="117"/>
      <c r="B51" s="376"/>
      <c r="C51" s="377"/>
      <c r="D51" s="378"/>
      <c r="E51" s="85"/>
      <c r="F51" s="86"/>
      <c r="G51" s="83"/>
      <c r="H51" s="101"/>
      <c r="I51" s="112"/>
    </row>
    <row r="52" spans="1:12" x14ac:dyDescent="0.3">
      <c r="A52" s="400" t="s">
        <v>83</v>
      </c>
      <c r="B52" s="401"/>
      <c r="C52" s="401"/>
      <c r="D52" s="401"/>
      <c r="E52" s="401"/>
      <c r="F52" s="401"/>
      <c r="G52" s="401"/>
      <c r="H52" s="402"/>
      <c r="I52" s="118">
        <f>SUM(I43:I51)</f>
        <v>2600</v>
      </c>
    </row>
    <row r="53" spans="1:12" x14ac:dyDescent="0.3">
      <c r="A53" s="379" t="s">
        <v>84</v>
      </c>
      <c r="B53" s="380"/>
      <c r="C53" s="380"/>
      <c r="D53" s="380"/>
      <c r="E53" s="380"/>
      <c r="F53" s="380"/>
      <c r="G53" s="380"/>
      <c r="H53" s="380"/>
      <c r="I53" s="381"/>
    </row>
    <row r="54" spans="1:12" x14ac:dyDescent="0.3">
      <c r="A54" s="103" t="s">
        <v>85</v>
      </c>
      <c r="B54" s="382" t="s">
        <v>86</v>
      </c>
      <c r="C54" s="383"/>
      <c r="D54" s="384"/>
      <c r="E54" s="382" t="s">
        <v>87</v>
      </c>
      <c r="F54" s="384"/>
      <c r="G54" s="119" t="s">
        <v>88</v>
      </c>
      <c r="H54" s="119" t="s">
        <v>67</v>
      </c>
      <c r="I54" s="120" t="s">
        <v>68</v>
      </c>
    </row>
    <row r="55" spans="1:12" x14ac:dyDescent="0.3">
      <c r="A55" s="108">
        <v>1</v>
      </c>
      <c r="B55" s="385" t="s">
        <v>234</v>
      </c>
      <c r="C55" s="386"/>
      <c r="D55" s="387"/>
      <c r="E55" s="388"/>
      <c r="F55" s="389"/>
      <c r="G55" s="109"/>
      <c r="H55" s="121"/>
      <c r="I55" s="112"/>
    </row>
    <row r="56" spans="1:12" x14ac:dyDescent="0.3">
      <c r="A56" s="108"/>
      <c r="B56" s="395" t="s">
        <v>228</v>
      </c>
      <c r="C56" s="396"/>
      <c r="D56" s="397"/>
      <c r="E56" s="398">
        <v>1</v>
      </c>
      <c r="F56" s="399"/>
      <c r="G56" s="109">
        <v>27.6</v>
      </c>
      <c r="H56" s="121">
        <v>5</v>
      </c>
      <c r="I56" s="112">
        <f>H56*G56</f>
        <v>138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SUM(I55:I57)</f>
        <v>138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I58+I52+I40</f>
        <v>7150.2699999999995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7150.2699999999995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070C0"/>
  </sheetPr>
  <dimension ref="A1:M65"/>
  <sheetViews>
    <sheetView topLeftCell="A4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24</v>
      </c>
      <c r="I9" s="420"/>
    </row>
    <row r="10" spans="1:13" x14ac:dyDescent="0.3">
      <c r="A10" s="82" t="s">
        <v>50</v>
      </c>
      <c r="B10" s="80"/>
      <c r="D10" s="170"/>
      <c r="E10" s="83"/>
      <c r="F10" s="406" t="s">
        <v>51</v>
      </c>
      <c r="G10" s="407"/>
      <c r="H10" s="421">
        <v>43637</v>
      </c>
      <c r="I10" s="409"/>
    </row>
    <row r="11" spans="1:13" x14ac:dyDescent="0.3">
      <c r="A11" s="82" t="s">
        <v>52</v>
      </c>
      <c r="B11" s="80"/>
      <c r="D11" s="170"/>
      <c r="E11" s="83"/>
      <c r="F11" s="406" t="s">
        <v>53</v>
      </c>
      <c r="G11" s="407"/>
      <c r="H11" s="408" t="s">
        <v>123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>
        <v>49026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233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1" x14ac:dyDescent="0.3">
      <c r="A17" s="87" t="s">
        <v>62</v>
      </c>
      <c r="B17" s="430" t="s">
        <v>149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1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1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108">
        <v>1</v>
      </c>
      <c r="B24" s="385" t="s">
        <v>235</v>
      </c>
      <c r="C24" s="386"/>
      <c r="D24" s="386"/>
      <c r="E24" s="386"/>
      <c r="F24" s="387"/>
      <c r="G24" s="177">
        <v>2</v>
      </c>
      <c r="H24" s="167">
        <v>2015</v>
      </c>
      <c r="I24" s="112">
        <f>H24*G24</f>
        <v>4030</v>
      </c>
    </row>
    <row r="25" spans="1:11" x14ac:dyDescent="0.3">
      <c r="A25" s="108"/>
      <c r="B25" s="395"/>
      <c r="C25" s="396"/>
      <c r="D25" s="396"/>
      <c r="E25" s="396"/>
      <c r="F25" s="397"/>
      <c r="G25" s="174"/>
      <c r="H25" s="167"/>
      <c r="I25" s="112"/>
    </row>
    <row r="26" spans="1:11" x14ac:dyDescent="0.3">
      <c r="A26" s="108"/>
      <c r="B26" s="395"/>
      <c r="C26" s="396"/>
      <c r="D26" s="396"/>
      <c r="E26" s="396"/>
      <c r="F26" s="397"/>
      <c r="G26" s="178"/>
      <c r="H26" s="111"/>
      <c r="I26" s="112"/>
    </row>
    <row r="27" spans="1:11" x14ac:dyDescent="0.3">
      <c r="A27" s="108"/>
      <c r="B27" s="395"/>
      <c r="C27" s="396"/>
      <c r="D27" s="396"/>
      <c r="E27" s="396"/>
      <c r="F27" s="397"/>
      <c r="G27" s="178"/>
      <c r="H27" s="111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175"/>
      <c r="I28" s="112"/>
    </row>
    <row r="29" spans="1:11" x14ac:dyDescent="0.3">
      <c r="A29" s="108"/>
      <c r="B29" s="436"/>
      <c r="C29" s="437"/>
      <c r="D29" s="437"/>
      <c r="E29" s="437"/>
      <c r="F29" s="437"/>
      <c r="G29" s="174"/>
      <c r="H29" s="175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5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5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  <c r="L37" s="113"/>
    </row>
    <row r="38" spans="1:12" x14ac:dyDescent="0.3">
      <c r="A38" s="433" t="s">
        <v>150</v>
      </c>
      <c r="B38" s="401"/>
      <c r="C38" s="401"/>
      <c r="D38" s="401"/>
      <c r="E38" s="401"/>
      <c r="F38" s="401"/>
      <c r="G38" s="401"/>
      <c r="H38" s="402"/>
      <c r="I38" s="168">
        <f>SUM(I24:I37)</f>
        <v>4030</v>
      </c>
      <c r="L38" s="113"/>
    </row>
    <row r="39" spans="1:12" x14ac:dyDescent="0.3">
      <c r="A39" s="400" t="s">
        <v>151</v>
      </c>
      <c r="B39" s="401"/>
      <c r="C39" s="401"/>
      <c r="D39" s="401"/>
      <c r="E39" s="401"/>
      <c r="F39" s="401"/>
      <c r="G39" s="401"/>
      <c r="H39" s="402"/>
      <c r="I39" s="169">
        <f>ROUND((I38*0.15),2)</f>
        <v>604.5</v>
      </c>
      <c r="L39" s="113"/>
    </row>
    <row r="40" spans="1:12" x14ac:dyDescent="0.3">
      <c r="A40" s="400" t="s">
        <v>152</v>
      </c>
      <c r="B40" s="401"/>
      <c r="C40" s="401"/>
      <c r="D40" s="401"/>
      <c r="E40" s="401"/>
      <c r="F40" s="401"/>
      <c r="G40" s="401"/>
      <c r="H40" s="402"/>
      <c r="I40" s="114">
        <f>I38+I39</f>
        <v>4634.5</v>
      </c>
    </row>
    <row r="41" spans="1:12" x14ac:dyDescent="0.3">
      <c r="A41" s="379" t="s">
        <v>74</v>
      </c>
      <c r="B41" s="380"/>
      <c r="C41" s="380"/>
      <c r="D41" s="380"/>
      <c r="E41" s="380"/>
      <c r="F41" s="380"/>
      <c r="G41" s="380"/>
      <c r="H41" s="380"/>
      <c r="I41" s="381"/>
    </row>
    <row r="42" spans="1:12" x14ac:dyDescent="0.3">
      <c r="A42" s="103" t="s">
        <v>75</v>
      </c>
      <c r="B42" s="382" t="s">
        <v>76</v>
      </c>
      <c r="C42" s="383"/>
      <c r="D42" s="384"/>
      <c r="E42" s="382" t="s">
        <v>64</v>
      </c>
      <c r="F42" s="384"/>
      <c r="G42" s="105" t="s">
        <v>66</v>
      </c>
      <c r="H42" s="106" t="s">
        <v>67</v>
      </c>
      <c r="I42" s="107" t="s">
        <v>68</v>
      </c>
    </row>
    <row r="43" spans="1:12" x14ac:dyDescent="0.3">
      <c r="A43" s="108">
        <v>1</v>
      </c>
      <c r="B43" s="403" t="s">
        <v>77</v>
      </c>
      <c r="C43" s="404"/>
      <c r="D43" s="405"/>
      <c r="E43" s="388" t="s">
        <v>78</v>
      </c>
      <c r="F43" s="389"/>
      <c r="G43" s="140">
        <v>1.5</v>
      </c>
      <c r="H43" s="138">
        <v>450</v>
      </c>
      <c r="I43" s="115">
        <f>SUM(G43*H43)</f>
        <v>675</v>
      </c>
    </row>
    <row r="44" spans="1:12" x14ac:dyDescent="0.3">
      <c r="A44" s="108">
        <v>2</v>
      </c>
      <c r="B44" s="373" t="s">
        <v>79</v>
      </c>
      <c r="C44" s="374"/>
      <c r="D44" s="375"/>
      <c r="E44" s="398" t="s">
        <v>78</v>
      </c>
      <c r="F44" s="399"/>
      <c r="G44" s="109"/>
      <c r="H44" s="139">
        <v>350</v>
      </c>
      <c r="I44" s="112">
        <f t="shared" ref="I44:I48" si="1">SUM(G44*H44)</f>
        <v>0</v>
      </c>
    </row>
    <row r="45" spans="1:12" x14ac:dyDescent="0.3">
      <c r="A45" s="108">
        <v>3</v>
      </c>
      <c r="B45" s="373" t="s">
        <v>80</v>
      </c>
      <c r="C45" s="374"/>
      <c r="D45" s="375"/>
      <c r="E45" s="398" t="s">
        <v>78</v>
      </c>
      <c r="F45" s="399"/>
      <c r="G45" s="109"/>
      <c r="H45" s="139">
        <v>300</v>
      </c>
      <c r="I45" s="112">
        <f t="shared" si="1"/>
        <v>0</v>
      </c>
    </row>
    <row r="46" spans="1:12" x14ac:dyDescent="0.3">
      <c r="A46" s="108">
        <v>4</v>
      </c>
      <c r="B46" s="373" t="s">
        <v>81</v>
      </c>
      <c r="C46" s="374"/>
      <c r="D46" s="375"/>
      <c r="E46" s="398" t="s">
        <v>78</v>
      </c>
      <c r="F46" s="399"/>
      <c r="G46" s="109">
        <v>1.5</v>
      </c>
      <c r="H46" s="139">
        <v>200</v>
      </c>
      <c r="I46" s="112">
        <f t="shared" si="1"/>
        <v>300</v>
      </c>
    </row>
    <row r="47" spans="1:12" x14ac:dyDescent="0.3">
      <c r="A47" s="108">
        <v>5</v>
      </c>
      <c r="B47" s="373" t="s">
        <v>82</v>
      </c>
      <c r="C47" s="374"/>
      <c r="D47" s="375"/>
      <c r="E47" s="398" t="s">
        <v>78</v>
      </c>
      <c r="F47" s="399"/>
      <c r="G47" s="109"/>
      <c r="H47" s="141">
        <v>200</v>
      </c>
      <c r="I47" s="112">
        <f t="shared" si="1"/>
        <v>0</v>
      </c>
    </row>
    <row r="48" spans="1:12" x14ac:dyDescent="0.3">
      <c r="A48" s="108">
        <v>6</v>
      </c>
      <c r="B48" s="373" t="s">
        <v>30</v>
      </c>
      <c r="C48" s="374"/>
      <c r="D48" s="375"/>
      <c r="E48" s="398" t="s">
        <v>78</v>
      </c>
      <c r="F48" s="399"/>
      <c r="G48" s="109"/>
      <c r="H48" s="141">
        <v>140</v>
      </c>
      <c r="I48" s="112">
        <f t="shared" si="1"/>
        <v>0</v>
      </c>
    </row>
    <row r="49" spans="1:12" x14ac:dyDescent="0.3">
      <c r="A49" s="108"/>
      <c r="B49" s="373"/>
      <c r="C49" s="374"/>
      <c r="D49" s="375"/>
      <c r="E49" s="116"/>
      <c r="F49" s="83"/>
      <c r="G49" s="83"/>
      <c r="H49" s="99"/>
      <c r="I49" s="112"/>
    </row>
    <row r="50" spans="1:12" x14ac:dyDescent="0.3">
      <c r="A50" s="97"/>
      <c r="B50" s="373"/>
      <c r="C50" s="374"/>
      <c r="D50" s="375"/>
      <c r="F50" s="83"/>
      <c r="G50" s="83"/>
      <c r="H50" s="99"/>
      <c r="I50" s="112"/>
    </row>
    <row r="51" spans="1:12" x14ac:dyDescent="0.3">
      <c r="A51" s="117"/>
      <c r="B51" s="376"/>
      <c r="C51" s="377"/>
      <c r="D51" s="378"/>
      <c r="E51" s="85"/>
      <c r="F51" s="86"/>
      <c r="G51" s="83"/>
      <c r="H51" s="101"/>
      <c r="I51" s="112"/>
    </row>
    <row r="52" spans="1:12" x14ac:dyDescent="0.3">
      <c r="A52" s="400" t="s">
        <v>83</v>
      </c>
      <c r="B52" s="401"/>
      <c r="C52" s="401"/>
      <c r="D52" s="401"/>
      <c r="E52" s="401"/>
      <c r="F52" s="401"/>
      <c r="G52" s="401"/>
      <c r="H52" s="402"/>
      <c r="I52" s="118">
        <f>SUM(I43:I51)</f>
        <v>975</v>
      </c>
    </row>
    <row r="53" spans="1:12" x14ac:dyDescent="0.3">
      <c r="A53" s="379" t="s">
        <v>84</v>
      </c>
      <c r="B53" s="380"/>
      <c r="C53" s="380"/>
      <c r="D53" s="380"/>
      <c r="E53" s="380"/>
      <c r="F53" s="380"/>
      <c r="G53" s="380"/>
      <c r="H53" s="380"/>
      <c r="I53" s="381"/>
    </row>
    <row r="54" spans="1:12" x14ac:dyDescent="0.3">
      <c r="A54" s="103" t="s">
        <v>85</v>
      </c>
      <c r="B54" s="382" t="s">
        <v>86</v>
      </c>
      <c r="C54" s="383"/>
      <c r="D54" s="384"/>
      <c r="E54" s="382" t="s">
        <v>87</v>
      </c>
      <c r="F54" s="384"/>
      <c r="G54" s="119" t="s">
        <v>88</v>
      </c>
      <c r="H54" s="119" t="s">
        <v>67</v>
      </c>
      <c r="I54" s="120" t="s">
        <v>68</v>
      </c>
    </row>
    <row r="55" spans="1:12" x14ac:dyDescent="0.3">
      <c r="A55" s="108">
        <v>1</v>
      </c>
      <c r="B55" s="385" t="s">
        <v>234</v>
      </c>
      <c r="C55" s="386"/>
      <c r="D55" s="387"/>
      <c r="E55" s="388"/>
      <c r="F55" s="389"/>
      <c r="G55" s="109"/>
      <c r="H55" s="121"/>
      <c r="I55" s="112"/>
    </row>
    <row r="56" spans="1:12" x14ac:dyDescent="0.3">
      <c r="A56" s="108"/>
      <c r="B56" s="395" t="s">
        <v>239</v>
      </c>
      <c r="C56" s="396"/>
      <c r="D56" s="397"/>
      <c r="E56" s="398">
        <v>1</v>
      </c>
      <c r="F56" s="399"/>
      <c r="G56" s="109">
        <v>24</v>
      </c>
      <c r="H56" s="121">
        <v>5</v>
      </c>
      <c r="I56" s="112">
        <f>H56*G56</f>
        <v>120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SUM(I55:I57)</f>
        <v>120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I58+I52+I40</f>
        <v>5729.5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5729.5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0070C0"/>
  </sheetPr>
  <dimension ref="A1:M65"/>
  <sheetViews>
    <sheetView topLeftCell="A13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25</v>
      </c>
      <c r="I9" s="420"/>
    </row>
    <row r="10" spans="1:13" x14ac:dyDescent="0.3">
      <c r="A10" s="82" t="s">
        <v>50</v>
      </c>
      <c r="B10" s="80"/>
      <c r="D10" s="170"/>
      <c r="E10" s="83"/>
      <c r="F10" s="406" t="s">
        <v>51</v>
      </c>
      <c r="G10" s="407"/>
      <c r="H10" s="421">
        <v>43657</v>
      </c>
      <c r="I10" s="409"/>
    </row>
    <row r="11" spans="1:13" x14ac:dyDescent="0.3">
      <c r="A11" s="82" t="s">
        <v>52</v>
      </c>
      <c r="B11" s="80"/>
      <c r="D11" s="170"/>
      <c r="E11" s="83"/>
      <c r="F11" s="406" t="s">
        <v>53</v>
      </c>
      <c r="G11" s="407"/>
      <c r="H11" s="408" t="s">
        <v>110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>
        <v>51247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236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1" x14ac:dyDescent="0.3">
      <c r="A17" s="87" t="s">
        <v>62</v>
      </c>
      <c r="B17" s="430" t="s">
        <v>149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1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1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108">
        <v>1</v>
      </c>
      <c r="B24" s="385" t="s">
        <v>237</v>
      </c>
      <c r="C24" s="386"/>
      <c r="D24" s="386"/>
      <c r="E24" s="386"/>
      <c r="F24" s="387"/>
      <c r="G24" s="172">
        <v>1</v>
      </c>
      <c r="H24" s="167">
        <v>384.77</v>
      </c>
      <c r="I24" s="112">
        <f>H24*G24</f>
        <v>384.77</v>
      </c>
    </row>
    <row r="25" spans="1:11" x14ac:dyDescent="0.3">
      <c r="A25" s="108">
        <v>2</v>
      </c>
      <c r="B25" s="395" t="s">
        <v>238</v>
      </c>
      <c r="C25" s="396"/>
      <c r="D25" s="396"/>
      <c r="E25" s="396"/>
      <c r="F25" s="396"/>
      <c r="G25" s="174">
        <v>6</v>
      </c>
      <c r="H25" s="173">
        <v>40.46</v>
      </c>
      <c r="I25" s="112">
        <f>H25*G25</f>
        <v>242.76</v>
      </c>
    </row>
    <row r="26" spans="1:11" x14ac:dyDescent="0.3">
      <c r="A26" s="108"/>
      <c r="B26" s="395"/>
      <c r="C26" s="396"/>
      <c r="D26" s="396"/>
      <c r="E26" s="396"/>
      <c r="F26" s="397"/>
      <c r="G26" s="178"/>
      <c r="H26" s="111"/>
      <c r="I26" s="112"/>
    </row>
    <row r="27" spans="1:11" x14ac:dyDescent="0.3">
      <c r="A27" s="108"/>
      <c r="B27" s="395"/>
      <c r="C27" s="396"/>
      <c r="D27" s="396"/>
      <c r="E27" s="396"/>
      <c r="F27" s="397"/>
      <c r="G27" s="178"/>
      <c r="H27" s="111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175"/>
      <c r="I28" s="112"/>
    </row>
    <row r="29" spans="1:11" x14ac:dyDescent="0.3">
      <c r="A29" s="108"/>
      <c r="B29" s="436"/>
      <c r="C29" s="437"/>
      <c r="D29" s="437"/>
      <c r="E29" s="437"/>
      <c r="F29" s="437"/>
      <c r="G29" s="174"/>
      <c r="H29" s="175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5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5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  <c r="L37" s="113"/>
    </row>
    <row r="38" spans="1:12" x14ac:dyDescent="0.3">
      <c r="A38" s="433" t="s">
        <v>150</v>
      </c>
      <c r="B38" s="401"/>
      <c r="C38" s="401"/>
      <c r="D38" s="401"/>
      <c r="E38" s="401"/>
      <c r="F38" s="401"/>
      <c r="G38" s="401"/>
      <c r="H38" s="402"/>
      <c r="I38" s="168">
        <f>SUM(I24:I37)</f>
        <v>627.53</v>
      </c>
      <c r="L38" s="113"/>
    </row>
    <row r="39" spans="1:12" x14ac:dyDescent="0.3">
      <c r="A39" s="400" t="s">
        <v>151</v>
      </c>
      <c r="B39" s="401"/>
      <c r="C39" s="401"/>
      <c r="D39" s="401"/>
      <c r="E39" s="401"/>
      <c r="F39" s="401"/>
      <c r="G39" s="401"/>
      <c r="H39" s="402"/>
      <c r="I39" s="169">
        <f>ROUND((I38*0.15),2)</f>
        <v>94.13</v>
      </c>
      <c r="L39" s="113"/>
    </row>
    <row r="40" spans="1:12" x14ac:dyDescent="0.3">
      <c r="A40" s="400" t="s">
        <v>152</v>
      </c>
      <c r="B40" s="401"/>
      <c r="C40" s="401"/>
      <c r="D40" s="401"/>
      <c r="E40" s="401"/>
      <c r="F40" s="401"/>
      <c r="G40" s="401"/>
      <c r="H40" s="402"/>
      <c r="I40" s="114">
        <f>I38+I39</f>
        <v>721.66</v>
      </c>
    </row>
    <row r="41" spans="1:12" x14ac:dyDescent="0.3">
      <c r="A41" s="379" t="s">
        <v>74</v>
      </c>
      <c r="B41" s="380"/>
      <c r="C41" s="380"/>
      <c r="D41" s="380"/>
      <c r="E41" s="380"/>
      <c r="F41" s="380"/>
      <c r="G41" s="380"/>
      <c r="H41" s="380"/>
      <c r="I41" s="381"/>
    </row>
    <row r="42" spans="1:12" x14ac:dyDescent="0.3">
      <c r="A42" s="103" t="s">
        <v>75</v>
      </c>
      <c r="B42" s="382" t="s">
        <v>76</v>
      </c>
      <c r="C42" s="383"/>
      <c r="D42" s="384"/>
      <c r="E42" s="382" t="s">
        <v>64</v>
      </c>
      <c r="F42" s="384"/>
      <c r="G42" s="105" t="s">
        <v>66</v>
      </c>
      <c r="H42" s="106" t="s">
        <v>67</v>
      </c>
      <c r="I42" s="107" t="s">
        <v>68</v>
      </c>
    </row>
    <row r="43" spans="1:12" x14ac:dyDescent="0.3">
      <c r="A43" s="108">
        <v>1</v>
      </c>
      <c r="B43" s="403" t="s">
        <v>77</v>
      </c>
      <c r="C43" s="404"/>
      <c r="D43" s="405"/>
      <c r="E43" s="388" t="s">
        <v>78</v>
      </c>
      <c r="F43" s="389"/>
      <c r="G43" s="140">
        <v>5</v>
      </c>
      <c r="H43" s="138">
        <v>450</v>
      </c>
      <c r="I43" s="115">
        <f>SUM(G43*H43)</f>
        <v>2250</v>
      </c>
    </row>
    <row r="44" spans="1:12" x14ac:dyDescent="0.3">
      <c r="A44" s="108">
        <v>2</v>
      </c>
      <c r="B44" s="373" t="s">
        <v>79</v>
      </c>
      <c r="C44" s="374"/>
      <c r="D44" s="375"/>
      <c r="E44" s="398" t="s">
        <v>78</v>
      </c>
      <c r="F44" s="399"/>
      <c r="G44" s="109"/>
      <c r="H44" s="139">
        <v>350</v>
      </c>
      <c r="I44" s="112">
        <f t="shared" ref="I44:I48" si="1">SUM(G44*H44)</f>
        <v>0</v>
      </c>
    </row>
    <row r="45" spans="1:12" x14ac:dyDescent="0.3">
      <c r="A45" s="108">
        <v>3</v>
      </c>
      <c r="B45" s="373" t="s">
        <v>80</v>
      </c>
      <c r="C45" s="374"/>
      <c r="D45" s="375"/>
      <c r="E45" s="398" t="s">
        <v>78</v>
      </c>
      <c r="F45" s="399"/>
      <c r="G45" s="109"/>
      <c r="H45" s="139">
        <v>300</v>
      </c>
      <c r="I45" s="112">
        <f t="shared" si="1"/>
        <v>0</v>
      </c>
    </row>
    <row r="46" spans="1:12" x14ac:dyDescent="0.3">
      <c r="A46" s="108">
        <v>4</v>
      </c>
      <c r="B46" s="373" t="s">
        <v>81</v>
      </c>
      <c r="C46" s="374"/>
      <c r="D46" s="375"/>
      <c r="E46" s="398" t="s">
        <v>78</v>
      </c>
      <c r="F46" s="399"/>
      <c r="G46" s="109">
        <v>5</v>
      </c>
      <c r="H46" s="139">
        <v>200</v>
      </c>
      <c r="I46" s="112">
        <f t="shared" si="1"/>
        <v>1000</v>
      </c>
    </row>
    <row r="47" spans="1:12" x14ac:dyDescent="0.3">
      <c r="A47" s="108">
        <v>5</v>
      </c>
      <c r="B47" s="373" t="s">
        <v>82</v>
      </c>
      <c r="C47" s="374"/>
      <c r="D47" s="375"/>
      <c r="E47" s="398" t="s">
        <v>78</v>
      </c>
      <c r="F47" s="399"/>
      <c r="G47" s="109"/>
      <c r="H47" s="141">
        <v>200</v>
      </c>
      <c r="I47" s="112">
        <f t="shared" si="1"/>
        <v>0</v>
      </c>
    </row>
    <row r="48" spans="1:12" x14ac:dyDescent="0.3">
      <c r="A48" s="108">
        <v>6</v>
      </c>
      <c r="B48" s="373" t="s">
        <v>30</v>
      </c>
      <c r="C48" s="374"/>
      <c r="D48" s="375"/>
      <c r="E48" s="398" t="s">
        <v>78</v>
      </c>
      <c r="F48" s="399"/>
      <c r="G48" s="109"/>
      <c r="H48" s="141">
        <v>140</v>
      </c>
      <c r="I48" s="112">
        <f t="shared" si="1"/>
        <v>0</v>
      </c>
    </row>
    <row r="49" spans="1:12" x14ac:dyDescent="0.3">
      <c r="A49" s="108"/>
      <c r="B49" s="373"/>
      <c r="C49" s="374"/>
      <c r="D49" s="375"/>
      <c r="E49" s="116"/>
      <c r="F49" s="83"/>
      <c r="G49" s="83"/>
      <c r="H49" s="99"/>
      <c r="I49" s="112"/>
    </row>
    <row r="50" spans="1:12" x14ac:dyDescent="0.3">
      <c r="A50" s="97"/>
      <c r="B50" s="373"/>
      <c r="C50" s="374"/>
      <c r="D50" s="375"/>
      <c r="F50" s="83"/>
      <c r="G50" s="83"/>
      <c r="H50" s="99"/>
      <c r="I50" s="112"/>
    </row>
    <row r="51" spans="1:12" x14ac:dyDescent="0.3">
      <c r="A51" s="117"/>
      <c r="B51" s="376"/>
      <c r="C51" s="377"/>
      <c r="D51" s="378"/>
      <c r="E51" s="85"/>
      <c r="F51" s="86"/>
      <c r="G51" s="83"/>
      <c r="H51" s="101"/>
      <c r="I51" s="112"/>
    </row>
    <row r="52" spans="1:12" x14ac:dyDescent="0.3">
      <c r="A52" s="400" t="s">
        <v>83</v>
      </c>
      <c r="B52" s="401"/>
      <c r="C52" s="401"/>
      <c r="D52" s="401"/>
      <c r="E52" s="401"/>
      <c r="F52" s="401"/>
      <c r="G52" s="401"/>
      <c r="H52" s="402"/>
      <c r="I52" s="118">
        <f>SUM(I43:I51)</f>
        <v>3250</v>
      </c>
    </row>
    <row r="53" spans="1:12" x14ac:dyDescent="0.3">
      <c r="A53" s="379" t="s">
        <v>84</v>
      </c>
      <c r="B53" s="380"/>
      <c r="C53" s="380"/>
      <c r="D53" s="380"/>
      <c r="E53" s="380"/>
      <c r="F53" s="380"/>
      <c r="G53" s="380"/>
      <c r="H53" s="380"/>
      <c r="I53" s="381"/>
    </row>
    <row r="54" spans="1:12" x14ac:dyDescent="0.3">
      <c r="A54" s="103" t="s">
        <v>85</v>
      </c>
      <c r="B54" s="382" t="s">
        <v>86</v>
      </c>
      <c r="C54" s="383"/>
      <c r="D54" s="384"/>
      <c r="E54" s="382" t="s">
        <v>87</v>
      </c>
      <c r="F54" s="384"/>
      <c r="G54" s="119" t="s">
        <v>88</v>
      </c>
      <c r="H54" s="119" t="s">
        <v>67</v>
      </c>
      <c r="I54" s="120" t="s">
        <v>68</v>
      </c>
    </row>
    <row r="55" spans="1:12" x14ac:dyDescent="0.3">
      <c r="A55" s="108">
        <v>1</v>
      </c>
      <c r="B55" s="385" t="s">
        <v>234</v>
      </c>
      <c r="C55" s="386"/>
      <c r="D55" s="387"/>
      <c r="E55" s="388"/>
      <c r="F55" s="389"/>
      <c r="G55" s="109"/>
      <c r="H55" s="121"/>
      <c r="I55" s="112"/>
    </row>
    <row r="56" spans="1:12" x14ac:dyDescent="0.3">
      <c r="A56" s="108"/>
      <c r="B56" s="395" t="s">
        <v>240</v>
      </c>
      <c r="C56" s="396"/>
      <c r="D56" s="397"/>
      <c r="E56" s="398">
        <v>1</v>
      </c>
      <c r="F56" s="399"/>
      <c r="G56" s="109">
        <v>50.2</v>
      </c>
      <c r="H56" s="121">
        <v>5</v>
      </c>
      <c r="I56" s="112">
        <f>H56*G56</f>
        <v>251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SUM(I55:I57)</f>
        <v>251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I58+I52+I40</f>
        <v>4222.66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4222.66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0070C0"/>
  </sheetPr>
  <dimension ref="A1:M65"/>
  <sheetViews>
    <sheetView topLeftCell="A46" workbookViewId="0">
      <selection activeCell="B55" sqref="B55:D5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26</v>
      </c>
      <c r="I9" s="420"/>
    </row>
    <row r="10" spans="1:13" x14ac:dyDescent="0.3">
      <c r="A10" s="82" t="s">
        <v>50</v>
      </c>
      <c r="B10" s="80"/>
      <c r="D10" s="170"/>
      <c r="E10" s="83"/>
      <c r="F10" s="406" t="s">
        <v>51</v>
      </c>
      <c r="G10" s="407"/>
      <c r="H10" s="421">
        <v>43670</v>
      </c>
      <c r="I10" s="409"/>
    </row>
    <row r="11" spans="1:13" x14ac:dyDescent="0.3">
      <c r="A11" s="82" t="s">
        <v>52</v>
      </c>
      <c r="B11" s="80"/>
      <c r="D11" s="170"/>
      <c r="E11" s="83"/>
      <c r="F11" s="406" t="s">
        <v>53</v>
      </c>
      <c r="G11" s="407"/>
      <c r="H11" s="408" t="s">
        <v>123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>
        <v>52530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241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1" x14ac:dyDescent="0.3">
      <c r="A17" s="87" t="s">
        <v>62</v>
      </c>
      <c r="B17" s="430" t="s">
        <v>149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1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1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108">
        <v>1</v>
      </c>
      <c r="B24" s="385" t="s">
        <v>242</v>
      </c>
      <c r="C24" s="386"/>
      <c r="D24" s="386"/>
      <c r="E24" s="386"/>
      <c r="F24" s="387"/>
      <c r="G24" s="172">
        <v>1</v>
      </c>
      <c r="H24" s="167">
        <v>78</v>
      </c>
      <c r="I24" s="112">
        <f>H24*G24</f>
        <v>78</v>
      </c>
    </row>
    <row r="25" spans="1:11" x14ac:dyDescent="0.3">
      <c r="A25" s="108"/>
      <c r="B25" s="395"/>
      <c r="C25" s="396"/>
      <c r="D25" s="396"/>
      <c r="E25" s="396"/>
      <c r="F25" s="396"/>
      <c r="G25" s="174"/>
      <c r="H25" s="173"/>
      <c r="I25" s="112"/>
    </row>
    <row r="26" spans="1:11" x14ac:dyDescent="0.3">
      <c r="A26" s="108"/>
      <c r="B26" s="395"/>
      <c r="C26" s="396"/>
      <c r="D26" s="396"/>
      <c r="E26" s="396"/>
      <c r="F26" s="397"/>
      <c r="G26" s="178"/>
      <c r="H26" s="111"/>
      <c r="I26" s="112"/>
    </row>
    <row r="27" spans="1:11" x14ac:dyDescent="0.3">
      <c r="A27" s="108"/>
      <c r="B27" s="395"/>
      <c r="C27" s="396"/>
      <c r="D27" s="396"/>
      <c r="E27" s="396"/>
      <c r="F27" s="397"/>
      <c r="G27" s="178"/>
      <c r="H27" s="111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175"/>
      <c r="I28" s="112"/>
    </row>
    <row r="29" spans="1:11" x14ac:dyDescent="0.3">
      <c r="A29" s="108"/>
      <c r="B29" s="436"/>
      <c r="C29" s="437"/>
      <c r="D29" s="437"/>
      <c r="E29" s="437"/>
      <c r="F29" s="437"/>
      <c r="G29" s="174"/>
      <c r="H29" s="175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5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5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  <c r="L37" s="113"/>
    </row>
    <row r="38" spans="1:12" x14ac:dyDescent="0.3">
      <c r="A38" s="433" t="s">
        <v>150</v>
      </c>
      <c r="B38" s="401"/>
      <c r="C38" s="401"/>
      <c r="D38" s="401"/>
      <c r="E38" s="401"/>
      <c r="F38" s="401"/>
      <c r="G38" s="401"/>
      <c r="H38" s="402"/>
      <c r="I38" s="168">
        <f>SUM(I24:I37)</f>
        <v>78</v>
      </c>
      <c r="L38" s="113"/>
    </row>
    <row r="39" spans="1:12" x14ac:dyDescent="0.3">
      <c r="A39" s="400" t="s">
        <v>151</v>
      </c>
      <c r="B39" s="401"/>
      <c r="C39" s="401"/>
      <c r="D39" s="401"/>
      <c r="E39" s="401"/>
      <c r="F39" s="401"/>
      <c r="G39" s="401"/>
      <c r="H39" s="402"/>
      <c r="I39" s="169">
        <f>ROUND((I38*0.15),2)</f>
        <v>11.7</v>
      </c>
      <c r="L39" s="113"/>
    </row>
    <row r="40" spans="1:12" x14ac:dyDescent="0.3">
      <c r="A40" s="400" t="s">
        <v>152</v>
      </c>
      <c r="B40" s="401"/>
      <c r="C40" s="401"/>
      <c r="D40" s="401"/>
      <c r="E40" s="401"/>
      <c r="F40" s="401"/>
      <c r="G40" s="401"/>
      <c r="H40" s="402"/>
      <c r="I40" s="114">
        <f>I38+I39</f>
        <v>89.7</v>
      </c>
    </row>
    <row r="41" spans="1:12" x14ac:dyDescent="0.3">
      <c r="A41" s="379" t="s">
        <v>74</v>
      </c>
      <c r="B41" s="380"/>
      <c r="C41" s="380"/>
      <c r="D41" s="380"/>
      <c r="E41" s="380"/>
      <c r="F41" s="380"/>
      <c r="G41" s="380"/>
      <c r="H41" s="380"/>
      <c r="I41" s="381"/>
    </row>
    <row r="42" spans="1:12" x14ac:dyDescent="0.3">
      <c r="A42" s="103" t="s">
        <v>75</v>
      </c>
      <c r="B42" s="382" t="s">
        <v>76</v>
      </c>
      <c r="C42" s="383"/>
      <c r="D42" s="384"/>
      <c r="E42" s="382" t="s">
        <v>64</v>
      </c>
      <c r="F42" s="384"/>
      <c r="G42" s="105" t="s">
        <v>66</v>
      </c>
      <c r="H42" s="106" t="s">
        <v>67</v>
      </c>
      <c r="I42" s="107" t="s">
        <v>68</v>
      </c>
    </row>
    <row r="43" spans="1:12" x14ac:dyDescent="0.3">
      <c r="A43" s="108">
        <v>1</v>
      </c>
      <c r="B43" s="403" t="s">
        <v>77</v>
      </c>
      <c r="C43" s="404"/>
      <c r="D43" s="405"/>
      <c r="E43" s="388" t="s">
        <v>78</v>
      </c>
      <c r="F43" s="389"/>
      <c r="G43" s="140">
        <v>4</v>
      </c>
      <c r="H43" s="138">
        <v>450</v>
      </c>
      <c r="I43" s="115">
        <f>SUM(G43*H43)</f>
        <v>1800</v>
      </c>
    </row>
    <row r="44" spans="1:12" x14ac:dyDescent="0.3">
      <c r="A44" s="108">
        <v>2</v>
      </c>
      <c r="B44" s="373" t="s">
        <v>79</v>
      </c>
      <c r="C44" s="374"/>
      <c r="D44" s="375"/>
      <c r="E44" s="398" t="s">
        <v>78</v>
      </c>
      <c r="F44" s="399"/>
      <c r="G44" s="109"/>
      <c r="H44" s="139">
        <v>350</v>
      </c>
      <c r="I44" s="112">
        <f t="shared" ref="I44:I48" si="1">SUM(G44*H44)</f>
        <v>0</v>
      </c>
    </row>
    <row r="45" spans="1:12" x14ac:dyDescent="0.3">
      <c r="A45" s="108">
        <v>3</v>
      </c>
      <c r="B45" s="373" t="s">
        <v>80</v>
      </c>
      <c r="C45" s="374"/>
      <c r="D45" s="375"/>
      <c r="E45" s="398" t="s">
        <v>78</v>
      </c>
      <c r="F45" s="399"/>
      <c r="G45" s="109"/>
      <c r="H45" s="139">
        <v>300</v>
      </c>
      <c r="I45" s="112">
        <f t="shared" si="1"/>
        <v>0</v>
      </c>
    </row>
    <row r="46" spans="1:12" x14ac:dyDescent="0.3">
      <c r="A46" s="108">
        <v>4</v>
      </c>
      <c r="B46" s="373" t="s">
        <v>81</v>
      </c>
      <c r="C46" s="374"/>
      <c r="D46" s="375"/>
      <c r="E46" s="398" t="s">
        <v>78</v>
      </c>
      <c r="F46" s="399"/>
      <c r="G46" s="109">
        <v>4</v>
      </c>
      <c r="H46" s="139">
        <v>200</v>
      </c>
      <c r="I46" s="112">
        <f t="shared" si="1"/>
        <v>800</v>
      </c>
    </row>
    <row r="47" spans="1:12" x14ac:dyDescent="0.3">
      <c r="A47" s="108">
        <v>5</v>
      </c>
      <c r="B47" s="373" t="s">
        <v>82</v>
      </c>
      <c r="C47" s="374"/>
      <c r="D47" s="375"/>
      <c r="E47" s="398" t="s">
        <v>78</v>
      </c>
      <c r="F47" s="399"/>
      <c r="G47" s="109"/>
      <c r="H47" s="141">
        <v>200</v>
      </c>
      <c r="I47" s="112">
        <f t="shared" si="1"/>
        <v>0</v>
      </c>
    </row>
    <row r="48" spans="1:12" x14ac:dyDescent="0.3">
      <c r="A48" s="108">
        <v>6</v>
      </c>
      <c r="B48" s="373" t="s">
        <v>30</v>
      </c>
      <c r="C48" s="374"/>
      <c r="D48" s="375"/>
      <c r="E48" s="398" t="s">
        <v>78</v>
      </c>
      <c r="F48" s="399"/>
      <c r="G48" s="109"/>
      <c r="H48" s="141">
        <v>140</v>
      </c>
      <c r="I48" s="112">
        <f t="shared" si="1"/>
        <v>0</v>
      </c>
    </row>
    <row r="49" spans="1:12" x14ac:dyDescent="0.3">
      <c r="A49" s="108"/>
      <c r="B49" s="373"/>
      <c r="C49" s="374"/>
      <c r="D49" s="375"/>
      <c r="E49" s="116"/>
      <c r="F49" s="83"/>
      <c r="G49" s="83"/>
      <c r="H49" s="99"/>
      <c r="I49" s="112"/>
    </row>
    <row r="50" spans="1:12" x14ac:dyDescent="0.3">
      <c r="A50" s="97"/>
      <c r="B50" s="373"/>
      <c r="C50" s="374"/>
      <c r="D50" s="375"/>
      <c r="F50" s="83"/>
      <c r="G50" s="83"/>
      <c r="H50" s="99"/>
      <c r="I50" s="112"/>
    </row>
    <row r="51" spans="1:12" x14ac:dyDescent="0.3">
      <c r="A51" s="117"/>
      <c r="B51" s="376"/>
      <c r="C51" s="377"/>
      <c r="D51" s="378"/>
      <c r="E51" s="85"/>
      <c r="F51" s="86"/>
      <c r="G51" s="83"/>
      <c r="H51" s="101"/>
      <c r="I51" s="112"/>
    </row>
    <row r="52" spans="1:12" x14ac:dyDescent="0.3">
      <c r="A52" s="400" t="s">
        <v>83</v>
      </c>
      <c r="B52" s="401"/>
      <c r="C52" s="401"/>
      <c r="D52" s="401"/>
      <c r="E52" s="401"/>
      <c r="F52" s="401"/>
      <c r="G52" s="401"/>
      <c r="H52" s="402"/>
      <c r="I52" s="118">
        <f>SUM(I43:I51)</f>
        <v>2600</v>
      </c>
    </row>
    <row r="53" spans="1:12" x14ac:dyDescent="0.3">
      <c r="A53" s="379" t="s">
        <v>84</v>
      </c>
      <c r="B53" s="380"/>
      <c r="C53" s="380"/>
      <c r="D53" s="380"/>
      <c r="E53" s="380"/>
      <c r="F53" s="380"/>
      <c r="G53" s="380"/>
      <c r="H53" s="380"/>
      <c r="I53" s="381"/>
    </row>
    <row r="54" spans="1:12" x14ac:dyDescent="0.3">
      <c r="A54" s="103" t="s">
        <v>85</v>
      </c>
      <c r="B54" s="382" t="s">
        <v>86</v>
      </c>
      <c r="C54" s="383"/>
      <c r="D54" s="384"/>
      <c r="E54" s="382" t="s">
        <v>87</v>
      </c>
      <c r="F54" s="384"/>
      <c r="G54" s="119" t="s">
        <v>88</v>
      </c>
      <c r="H54" s="119" t="s">
        <v>67</v>
      </c>
      <c r="I54" s="120" t="s">
        <v>68</v>
      </c>
    </row>
    <row r="55" spans="1:12" x14ac:dyDescent="0.3">
      <c r="A55" s="108">
        <v>1</v>
      </c>
      <c r="B55" s="385" t="s">
        <v>234</v>
      </c>
      <c r="C55" s="386"/>
      <c r="D55" s="387"/>
      <c r="E55" s="388"/>
      <c r="F55" s="389"/>
      <c r="G55" s="109"/>
      <c r="H55" s="121"/>
      <c r="I55" s="112"/>
    </row>
    <row r="56" spans="1:12" x14ac:dyDescent="0.3">
      <c r="A56" s="108"/>
      <c r="B56" s="395" t="s">
        <v>239</v>
      </c>
      <c r="C56" s="396"/>
      <c r="D56" s="397"/>
      <c r="E56" s="398">
        <v>1</v>
      </c>
      <c r="F56" s="399"/>
      <c r="G56" s="109">
        <v>16.8</v>
      </c>
      <c r="H56" s="121">
        <v>5</v>
      </c>
      <c r="I56" s="112">
        <f>H56*G56</f>
        <v>84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SUM(I55:I57)</f>
        <v>84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I58+I52+I40</f>
        <v>2773.7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2773.7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FFFF00"/>
  </sheetPr>
  <dimension ref="A1:M65"/>
  <sheetViews>
    <sheetView topLeftCell="A22" zoomScaleNormal="100" workbookViewId="0">
      <selection activeCell="M45" sqref="M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27</v>
      </c>
      <c r="I9" s="420"/>
    </row>
    <row r="10" spans="1:13" x14ac:dyDescent="0.3">
      <c r="A10" s="82" t="s">
        <v>50</v>
      </c>
      <c r="B10" s="80"/>
      <c r="D10" s="170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D11" s="17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252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1" x14ac:dyDescent="0.3">
      <c r="A17" s="87" t="s">
        <v>62</v>
      </c>
      <c r="B17" s="430" t="s">
        <v>149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1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1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108">
        <v>1</v>
      </c>
      <c r="B24" s="385" t="s">
        <v>243</v>
      </c>
      <c r="C24" s="386"/>
      <c r="D24" s="386"/>
      <c r="E24" s="386"/>
      <c r="F24" s="387"/>
      <c r="G24" s="172">
        <v>1</v>
      </c>
      <c r="H24" s="167">
        <v>257.24</v>
      </c>
      <c r="I24" s="112">
        <f>H24*G24</f>
        <v>257.24</v>
      </c>
    </row>
    <row r="25" spans="1:11" x14ac:dyDescent="0.3">
      <c r="A25" s="108">
        <v>2</v>
      </c>
      <c r="B25" s="395" t="s">
        <v>244</v>
      </c>
      <c r="C25" s="396"/>
      <c r="D25" s="396"/>
      <c r="E25" s="396"/>
      <c r="F25" s="396"/>
      <c r="G25" s="174">
        <v>1</v>
      </c>
      <c r="H25" s="173">
        <v>150</v>
      </c>
      <c r="I25" s="112">
        <f>H25*G25</f>
        <v>150</v>
      </c>
    </row>
    <row r="26" spans="1:11" x14ac:dyDescent="0.3">
      <c r="A26" s="108">
        <v>3</v>
      </c>
      <c r="B26" s="395" t="s">
        <v>245</v>
      </c>
      <c r="C26" s="396"/>
      <c r="D26" s="396"/>
      <c r="E26" s="396"/>
      <c r="F26" s="397"/>
      <c r="G26" s="174">
        <v>1</v>
      </c>
      <c r="H26" s="173">
        <v>220</v>
      </c>
      <c r="I26" s="112">
        <f t="shared" ref="I26:I27" si="1">H26*G26</f>
        <v>220</v>
      </c>
    </row>
    <row r="27" spans="1:11" x14ac:dyDescent="0.3">
      <c r="A27" s="108"/>
      <c r="B27" s="395"/>
      <c r="C27" s="396"/>
      <c r="D27" s="396"/>
      <c r="E27" s="396"/>
      <c r="F27" s="397"/>
      <c r="G27" s="174"/>
      <c r="H27" s="173"/>
      <c r="I27" s="112">
        <f t="shared" si="1"/>
        <v>0</v>
      </c>
    </row>
    <row r="28" spans="1:11" x14ac:dyDescent="0.3">
      <c r="A28" s="108"/>
      <c r="B28" s="395"/>
      <c r="C28" s="396"/>
      <c r="D28" s="396"/>
      <c r="E28" s="396"/>
      <c r="F28" s="397"/>
      <c r="G28" s="174"/>
      <c r="H28" s="175"/>
      <c r="I28" s="112"/>
    </row>
    <row r="29" spans="1:11" x14ac:dyDescent="0.3">
      <c r="A29" s="108"/>
      <c r="B29" s="436"/>
      <c r="C29" s="437"/>
      <c r="D29" s="437"/>
      <c r="E29" s="437"/>
      <c r="F29" s="437"/>
      <c r="G29" s="174"/>
      <c r="H29" s="175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5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5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  <c r="L37" s="113"/>
    </row>
    <row r="38" spans="1:12" x14ac:dyDescent="0.3">
      <c r="A38" s="433" t="s">
        <v>150</v>
      </c>
      <c r="B38" s="401"/>
      <c r="C38" s="401"/>
      <c r="D38" s="401"/>
      <c r="E38" s="401"/>
      <c r="F38" s="401"/>
      <c r="G38" s="401"/>
      <c r="H38" s="402"/>
      <c r="I38" s="168">
        <f>SUM(I24:I37)</f>
        <v>627.24</v>
      </c>
      <c r="L38" s="113"/>
    </row>
    <row r="39" spans="1:12" x14ac:dyDescent="0.3">
      <c r="A39" s="400" t="s">
        <v>151</v>
      </c>
      <c r="B39" s="401"/>
      <c r="C39" s="401"/>
      <c r="D39" s="401"/>
      <c r="E39" s="401"/>
      <c r="F39" s="401"/>
      <c r="G39" s="401"/>
      <c r="H39" s="402"/>
      <c r="I39" s="169">
        <f>ROUND((I38*0.15),2)</f>
        <v>94.09</v>
      </c>
      <c r="L39" s="113"/>
    </row>
    <row r="40" spans="1:12" x14ac:dyDescent="0.3">
      <c r="A40" s="400" t="s">
        <v>152</v>
      </c>
      <c r="B40" s="401"/>
      <c r="C40" s="401"/>
      <c r="D40" s="401"/>
      <c r="E40" s="401"/>
      <c r="F40" s="401"/>
      <c r="G40" s="401"/>
      <c r="H40" s="402"/>
      <c r="I40" s="114">
        <f>I38+I39</f>
        <v>721.33</v>
      </c>
    </row>
    <row r="41" spans="1:12" x14ac:dyDescent="0.3">
      <c r="A41" s="379" t="s">
        <v>74</v>
      </c>
      <c r="B41" s="380"/>
      <c r="C41" s="380"/>
      <c r="D41" s="380"/>
      <c r="E41" s="380"/>
      <c r="F41" s="380"/>
      <c r="G41" s="380"/>
      <c r="H41" s="380"/>
      <c r="I41" s="381"/>
    </row>
    <row r="42" spans="1:12" x14ac:dyDescent="0.3">
      <c r="A42" s="103" t="s">
        <v>75</v>
      </c>
      <c r="B42" s="382" t="s">
        <v>76</v>
      </c>
      <c r="C42" s="383"/>
      <c r="D42" s="384"/>
      <c r="E42" s="382" t="s">
        <v>64</v>
      </c>
      <c r="F42" s="384"/>
      <c r="G42" s="105" t="s">
        <v>66</v>
      </c>
      <c r="H42" s="106" t="s">
        <v>67</v>
      </c>
      <c r="I42" s="107" t="s">
        <v>68</v>
      </c>
    </row>
    <row r="43" spans="1:12" x14ac:dyDescent="0.3">
      <c r="A43" s="108">
        <v>1</v>
      </c>
      <c r="B43" s="403" t="s">
        <v>77</v>
      </c>
      <c r="C43" s="404"/>
      <c r="D43" s="405"/>
      <c r="E43" s="388" t="s">
        <v>78</v>
      </c>
      <c r="F43" s="389"/>
      <c r="G43" s="140"/>
      <c r="H43" s="138">
        <v>450</v>
      </c>
      <c r="I43" s="115">
        <f>SUM(G43*H43)</f>
        <v>0</v>
      </c>
    </row>
    <row r="44" spans="1:12" x14ac:dyDescent="0.3">
      <c r="A44" s="108">
        <v>2</v>
      </c>
      <c r="B44" s="373" t="s">
        <v>79</v>
      </c>
      <c r="C44" s="374"/>
      <c r="D44" s="375"/>
      <c r="E44" s="398" t="s">
        <v>78</v>
      </c>
      <c r="F44" s="399"/>
      <c r="G44" s="109">
        <v>4.5</v>
      </c>
      <c r="H44" s="139">
        <v>350</v>
      </c>
      <c r="I44" s="112">
        <f t="shared" ref="I44:I48" si="2">SUM(G44*H44)</f>
        <v>1575</v>
      </c>
    </row>
    <row r="45" spans="1:12" x14ac:dyDescent="0.3">
      <c r="A45" s="108">
        <v>3</v>
      </c>
      <c r="B45" s="373" t="s">
        <v>80</v>
      </c>
      <c r="C45" s="374"/>
      <c r="D45" s="375"/>
      <c r="E45" s="398" t="s">
        <v>78</v>
      </c>
      <c r="F45" s="399"/>
      <c r="G45" s="109"/>
      <c r="H45" s="139">
        <v>300</v>
      </c>
      <c r="I45" s="112">
        <f t="shared" si="2"/>
        <v>0</v>
      </c>
    </row>
    <row r="46" spans="1:12" x14ac:dyDescent="0.3">
      <c r="A46" s="108">
        <v>4</v>
      </c>
      <c r="B46" s="373" t="s">
        <v>81</v>
      </c>
      <c r="C46" s="374"/>
      <c r="D46" s="375"/>
      <c r="E46" s="398" t="s">
        <v>78</v>
      </c>
      <c r="F46" s="399"/>
      <c r="G46" s="109">
        <v>4.5</v>
      </c>
      <c r="H46" s="139">
        <v>200</v>
      </c>
      <c r="I46" s="112">
        <f t="shared" si="2"/>
        <v>900</v>
      </c>
    </row>
    <row r="47" spans="1:12" x14ac:dyDescent="0.3">
      <c r="A47" s="108">
        <v>5</v>
      </c>
      <c r="B47" s="373" t="s">
        <v>82</v>
      </c>
      <c r="C47" s="374"/>
      <c r="D47" s="375"/>
      <c r="E47" s="398" t="s">
        <v>78</v>
      </c>
      <c r="F47" s="399"/>
      <c r="G47" s="109"/>
      <c r="H47" s="141">
        <v>200</v>
      </c>
      <c r="I47" s="112">
        <f t="shared" si="2"/>
        <v>0</v>
      </c>
    </row>
    <row r="48" spans="1:12" x14ac:dyDescent="0.3">
      <c r="A48" s="108">
        <v>6</v>
      </c>
      <c r="B48" s="373" t="s">
        <v>30</v>
      </c>
      <c r="C48" s="374"/>
      <c r="D48" s="375"/>
      <c r="E48" s="398" t="s">
        <v>78</v>
      </c>
      <c r="F48" s="399"/>
      <c r="G48" s="109"/>
      <c r="H48" s="141">
        <v>140</v>
      </c>
      <c r="I48" s="112">
        <f t="shared" si="2"/>
        <v>0</v>
      </c>
    </row>
    <row r="49" spans="1:12" x14ac:dyDescent="0.3">
      <c r="A49" s="108"/>
      <c r="B49" s="373"/>
      <c r="C49" s="374"/>
      <c r="D49" s="375"/>
      <c r="E49" s="116"/>
      <c r="F49" s="83"/>
      <c r="G49" s="83"/>
      <c r="H49" s="99"/>
      <c r="I49" s="112"/>
    </row>
    <row r="50" spans="1:12" x14ac:dyDescent="0.3">
      <c r="A50" s="97"/>
      <c r="B50" s="373"/>
      <c r="C50" s="374"/>
      <c r="D50" s="375"/>
      <c r="F50" s="83"/>
      <c r="G50" s="83"/>
      <c r="H50" s="99"/>
      <c r="I50" s="112"/>
    </row>
    <row r="51" spans="1:12" x14ac:dyDescent="0.3">
      <c r="A51" s="117"/>
      <c r="B51" s="376"/>
      <c r="C51" s="377"/>
      <c r="D51" s="378"/>
      <c r="E51" s="85"/>
      <c r="F51" s="86"/>
      <c r="G51" s="83"/>
      <c r="H51" s="101"/>
      <c r="I51" s="112"/>
    </row>
    <row r="52" spans="1:12" x14ac:dyDescent="0.3">
      <c r="A52" s="400" t="s">
        <v>83</v>
      </c>
      <c r="B52" s="401"/>
      <c r="C52" s="401"/>
      <c r="D52" s="401"/>
      <c r="E52" s="401"/>
      <c r="F52" s="401"/>
      <c r="G52" s="401"/>
      <c r="H52" s="402"/>
      <c r="I52" s="118">
        <f>SUM(I43:I51)</f>
        <v>2475</v>
      </c>
    </row>
    <row r="53" spans="1:12" x14ac:dyDescent="0.3">
      <c r="A53" s="379" t="s">
        <v>84</v>
      </c>
      <c r="B53" s="380"/>
      <c r="C53" s="380"/>
      <c r="D53" s="380"/>
      <c r="E53" s="380"/>
      <c r="F53" s="380"/>
      <c r="G53" s="380"/>
      <c r="H53" s="380"/>
      <c r="I53" s="381"/>
    </row>
    <row r="54" spans="1:12" x14ac:dyDescent="0.3">
      <c r="A54" s="103" t="s">
        <v>85</v>
      </c>
      <c r="B54" s="382" t="s">
        <v>86</v>
      </c>
      <c r="C54" s="383"/>
      <c r="D54" s="384"/>
      <c r="E54" s="382" t="s">
        <v>87</v>
      </c>
      <c r="F54" s="384"/>
      <c r="G54" s="119" t="s">
        <v>88</v>
      </c>
      <c r="H54" s="119" t="s">
        <v>67</v>
      </c>
      <c r="I54" s="120" t="s">
        <v>68</v>
      </c>
    </row>
    <row r="55" spans="1:12" x14ac:dyDescent="0.3">
      <c r="A55" s="108">
        <v>1</v>
      </c>
      <c r="B55" s="385" t="s">
        <v>260</v>
      </c>
      <c r="C55" s="386"/>
      <c r="D55" s="387"/>
      <c r="E55" s="388"/>
      <c r="F55" s="389"/>
      <c r="G55" s="109"/>
      <c r="H55" s="121"/>
      <c r="I55" s="112"/>
    </row>
    <row r="56" spans="1:12" x14ac:dyDescent="0.3">
      <c r="A56" s="108"/>
      <c r="B56" s="395" t="s">
        <v>246</v>
      </c>
      <c r="C56" s="396"/>
      <c r="D56" s="397"/>
      <c r="E56" s="398">
        <v>2</v>
      </c>
      <c r="F56" s="399"/>
      <c r="G56" s="109">
        <v>20.8</v>
      </c>
      <c r="H56" s="121">
        <v>5</v>
      </c>
      <c r="I56" s="112">
        <f>H56*G56</f>
        <v>104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SUM(I55:I57)</f>
        <v>104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I58+I52+I40</f>
        <v>3300.33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3300.33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FFFF00"/>
  </sheetPr>
  <dimension ref="A1:M65"/>
  <sheetViews>
    <sheetView topLeftCell="A22" workbookViewId="0">
      <selection activeCell="M45" sqref="M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28</v>
      </c>
      <c r="I9" s="420"/>
    </row>
    <row r="10" spans="1:13" x14ac:dyDescent="0.3">
      <c r="A10" s="82" t="s">
        <v>50</v>
      </c>
      <c r="B10" s="80"/>
      <c r="D10" s="170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D11" s="17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253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1" x14ac:dyDescent="0.3">
      <c r="A17" s="87" t="s">
        <v>62</v>
      </c>
      <c r="B17" s="430" t="s">
        <v>149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1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1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108">
        <v>1</v>
      </c>
      <c r="B24" s="385" t="s">
        <v>247</v>
      </c>
      <c r="C24" s="386"/>
      <c r="D24" s="386"/>
      <c r="E24" s="386"/>
      <c r="F24" s="387"/>
      <c r="G24" s="172">
        <v>1</v>
      </c>
      <c r="H24" s="167">
        <v>240.46</v>
      </c>
      <c r="I24" s="112">
        <f>H24*G24</f>
        <v>240.46</v>
      </c>
    </row>
    <row r="25" spans="1:11" x14ac:dyDescent="0.3">
      <c r="A25" s="108">
        <v>2</v>
      </c>
      <c r="B25" s="395" t="s">
        <v>248</v>
      </c>
      <c r="C25" s="396"/>
      <c r="D25" s="396"/>
      <c r="E25" s="396"/>
      <c r="F25" s="396"/>
      <c r="G25" s="174">
        <v>1</v>
      </c>
      <c r="H25" s="173">
        <v>182.1</v>
      </c>
      <c r="I25" s="112">
        <f>H25*G25</f>
        <v>182.1</v>
      </c>
    </row>
    <row r="26" spans="1:11" x14ac:dyDescent="0.3">
      <c r="A26" s="108"/>
      <c r="B26" s="395"/>
      <c r="C26" s="396"/>
      <c r="D26" s="396"/>
      <c r="E26" s="396"/>
      <c r="F26" s="397"/>
      <c r="G26" s="174"/>
      <c r="H26" s="173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173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175"/>
      <c r="I28" s="112"/>
    </row>
    <row r="29" spans="1:11" x14ac:dyDescent="0.3">
      <c r="A29" s="108"/>
      <c r="B29" s="436"/>
      <c r="C29" s="437"/>
      <c r="D29" s="437"/>
      <c r="E29" s="437"/>
      <c r="F29" s="437"/>
      <c r="G29" s="174"/>
      <c r="H29" s="175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5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5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  <c r="L37" s="113"/>
    </row>
    <row r="38" spans="1:12" x14ac:dyDescent="0.3">
      <c r="A38" s="433" t="s">
        <v>150</v>
      </c>
      <c r="B38" s="401"/>
      <c r="C38" s="401"/>
      <c r="D38" s="401"/>
      <c r="E38" s="401"/>
      <c r="F38" s="401"/>
      <c r="G38" s="401"/>
      <c r="H38" s="402"/>
      <c r="I38" s="168">
        <f>SUM(I24:I37)</f>
        <v>422.56</v>
      </c>
      <c r="L38" s="113"/>
    </row>
    <row r="39" spans="1:12" x14ac:dyDescent="0.3">
      <c r="A39" s="400" t="s">
        <v>151</v>
      </c>
      <c r="B39" s="401"/>
      <c r="C39" s="401"/>
      <c r="D39" s="401"/>
      <c r="E39" s="401"/>
      <c r="F39" s="401"/>
      <c r="G39" s="401"/>
      <c r="H39" s="402"/>
      <c r="I39" s="169">
        <f>ROUND((I38*0.15),2)</f>
        <v>63.38</v>
      </c>
      <c r="L39" s="113"/>
    </row>
    <row r="40" spans="1:12" x14ac:dyDescent="0.3">
      <c r="A40" s="400" t="s">
        <v>152</v>
      </c>
      <c r="B40" s="401"/>
      <c r="C40" s="401"/>
      <c r="D40" s="401"/>
      <c r="E40" s="401"/>
      <c r="F40" s="401"/>
      <c r="G40" s="401"/>
      <c r="H40" s="402"/>
      <c r="I40" s="114">
        <f>I38+I39</f>
        <v>485.94</v>
      </c>
    </row>
    <row r="41" spans="1:12" x14ac:dyDescent="0.3">
      <c r="A41" s="379" t="s">
        <v>74</v>
      </c>
      <c r="B41" s="380"/>
      <c r="C41" s="380"/>
      <c r="D41" s="380"/>
      <c r="E41" s="380"/>
      <c r="F41" s="380"/>
      <c r="G41" s="380"/>
      <c r="H41" s="380"/>
      <c r="I41" s="381"/>
    </row>
    <row r="42" spans="1:12" x14ac:dyDescent="0.3">
      <c r="A42" s="103" t="s">
        <v>75</v>
      </c>
      <c r="B42" s="382" t="s">
        <v>76</v>
      </c>
      <c r="C42" s="383"/>
      <c r="D42" s="384"/>
      <c r="E42" s="382" t="s">
        <v>64</v>
      </c>
      <c r="F42" s="384"/>
      <c r="G42" s="105" t="s">
        <v>66</v>
      </c>
      <c r="H42" s="106" t="s">
        <v>67</v>
      </c>
      <c r="I42" s="107" t="s">
        <v>68</v>
      </c>
    </row>
    <row r="43" spans="1:12" x14ac:dyDescent="0.3">
      <c r="A43" s="108">
        <v>1</v>
      </c>
      <c r="B43" s="403" t="s">
        <v>77</v>
      </c>
      <c r="C43" s="404"/>
      <c r="D43" s="405"/>
      <c r="E43" s="388" t="s">
        <v>78</v>
      </c>
      <c r="F43" s="389"/>
      <c r="G43" s="140"/>
      <c r="H43" s="138">
        <v>450</v>
      </c>
      <c r="I43" s="115">
        <f>SUM(G43*H43)</f>
        <v>0</v>
      </c>
    </row>
    <row r="44" spans="1:12" x14ac:dyDescent="0.3">
      <c r="A44" s="108">
        <v>2</v>
      </c>
      <c r="B44" s="373" t="s">
        <v>79</v>
      </c>
      <c r="C44" s="374"/>
      <c r="D44" s="375"/>
      <c r="E44" s="398" t="s">
        <v>78</v>
      </c>
      <c r="F44" s="399"/>
      <c r="G44" s="109">
        <v>3.5</v>
      </c>
      <c r="H44" s="139">
        <v>350</v>
      </c>
      <c r="I44" s="112">
        <f t="shared" ref="I44:I48" si="1">SUM(G44*H44)</f>
        <v>1225</v>
      </c>
    </row>
    <row r="45" spans="1:12" x14ac:dyDescent="0.3">
      <c r="A45" s="108">
        <v>3</v>
      </c>
      <c r="B45" s="373" t="s">
        <v>80</v>
      </c>
      <c r="C45" s="374"/>
      <c r="D45" s="375"/>
      <c r="E45" s="398" t="s">
        <v>78</v>
      </c>
      <c r="F45" s="399"/>
      <c r="G45" s="109"/>
      <c r="H45" s="139">
        <v>300</v>
      </c>
      <c r="I45" s="112">
        <f t="shared" si="1"/>
        <v>0</v>
      </c>
    </row>
    <row r="46" spans="1:12" x14ac:dyDescent="0.3">
      <c r="A46" s="108">
        <v>4</v>
      </c>
      <c r="B46" s="373" t="s">
        <v>81</v>
      </c>
      <c r="C46" s="374"/>
      <c r="D46" s="375"/>
      <c r="E46" s="398" t="s">
        <v>78</v>
      </c>
      <c r="F46" s="399"/>
      <c r="G46" s="109">
        <v>3.5</v>
      </c>
      <c r="H46" s="139">
        <v>200</v>
      </c>
      <c r="I46" s="112">
        <f t="shared" si="1"/>
        <v>700</v>
      </c>
    </row>
    <row r="47" spans="1:12" x14ac:dyDescent="0.3">
      <c r="A47" s="108">
        <v>5</v>
      </c>
      <c r="B47" s="373" t="s">
        <v>82</v>
      </c>
      <c r="C47" s="374"/>
      <c r="D47" s="375"/>
      <c r="E47" s="398" t="s">
        <v>78</v>
      </c>
      <c r="F47" s="399"/>
      <c r="G47" s="109"/>
      <c r="H47" s="141">
        <v>200</v>
      </c>
      <c r="I47" s="112">
        <f t="shared" si="1"/>
        <v>0</v>
      </c>
    </row>
    <row r="48" spans="1:12" x14ac:dyDescent="0.3">
      <c r="A48" s="108">
        <v>6</v>
      </c>
      <c r="B48" s="373" t="s">
        <v>30</v>
      </c>
      <c r="C48" s="374"/>
      <c r="D48" s="375"/>
      <c r="E48" s="398" t="s">
        <v>78</v>
      </c>
      <c r="F48" s="399"/>
      <c r="G48" s="109"/>
      <c r="H48" s="141">
        <v>140</v>
      </c>
      <c r="I48" s="112">
        <f t="shared" si="1"/>
        <v>0</v>
      </c>
    </row>
    <row r="49" spans="1:12" x14ac:dyDescent="0.3">
      <c r="A49" s="108"/>
      <c r="B49" s="373"/>
      <c r="C49" s="374"/>
      <c r="D49" s="375"/>
      <c r="E49" s="116"/>
      <c r="F49" s="83"/>
      <c r="G49" s="83"/>
      <c r="H49" s="99"/>
      <c r="I49" s="112"/>
    </row>
    <row r="50" spans="1:12" x14ac:dyDescent="0.3">
      <c r="A50" s="97"/>
      <c r="B50" s="373"/>
      <c r="C50" s="374"/>
      <c r="D50" s="375"/>
      <c r="F50" s="83"/>
      <c r="G50" s="83"/>
      <c r="H50" s="99"/>
      <c r="I50" s="112"/>
    </row>
    <row r="51" spans="1:12" x14ac:dyDescent="0.3">
      <c r="A51" s="117"/>
      <c r="B51" s="376"/>
      <c r="C51" s="377"/>
      <c r="D51" s="378"/>
      <c r="E51" s="85"/>
      <c r="F51" s="86"/>
      <c r="G51" s="83"/>
      <c r="H51" s="101"/>
      <c r="I51" s="112"/>
    </row>
    <row r="52" spans="1:12" x14ac:dyDescent="0.3">
      <c r="A52" s="400" t="s">
        <v>83</v>
      </c>
      <c r="B52" s="401"/>
      <c r="C52" s="401"/>
      <c r="D52" s="401"/>
      <c r="E52" s="401"/>
      <c r="F52" s="401"/>
      <c r="G52" s="401"/>
      <c r="H52" s="402"/>
      <c r="I52" s="118">
        <f>SUM(I43:I51)</f>
        <v>1925</v>
      </c>
    </row>
    <row r="53" spans="1:12" x14ac:dyDescent="0.3">
      <c r="A53" s="379" t="s">
        <v>84</v>
      </c>
      <c r="B53" s="380"/>
      <c r="C53" s="380"/>
      <c r="D53" s="380"/>
      <c r="E53" s="380"/>
      <c r="F53" s="380"/>
      <c r="G53" s="380"/>
      <c r="H53" s="380"/>
      <c r="I53" s="381"/>
    </row>
    <row r="54" spans="1:12" x14ac:dyDescent="0.3">
      <c r="A54" s="103" t="s">
        <v>85</v>
      </c>
      <c r="B54" s="382" t="s">
        <v>86</v>
      </c>
      <c r="C54" s="383"/>
      <c r="D54" s="384"/>
      <c r="E54" s="382" t="s">
        <v>87</v>
      </c>
      <c r="F54" s="384"/>
      <c r="G54" s="119" t="s">
        <v>88</v>
      </c>
      <c r="H54" s="119" t="s">
        <v>67</v>
      </c>
      <c r="I54" s="120" t="s">
        <v>68</v>
      </c>
    </row>
    <row r="55" spans="1:12" x14ac:dyDescent="0.3">
      <c r="A55" s="108">
        <v>1</v>
      </c>
      <c r="B55" s="385" t="s">
        <v>261</v>
      </c>
      <c r="C55" s="386"/>
      <c r="D55" s="387"/>
      <c r="E55" s="388"/>
      <c r="F55" s="389"/>
      <c r="G55" s="109"/>
      <c r="H55" s="121"/>
      <c r="I55" s="112"/>
    </row>
    <row r="56" spans="1:12" x14ac:dyDescent="0.3">
      <c r="A56" s="108"/>
      <c r="B56" s="395" t="s">
        <v>246</v>
      </c>
      <c r="C56" s="396"/>
      <c r="D56" s="397"/>
      <c r="E56" s="398">
        <v>1</v>
      </c>
      <c r="F56" s="399"/>
      <c r="G56" s="109">
        <v>29.2</v>
      </c>
      <c r="H56" s="121">
        <v>5</v>
      </c>
      <c r="I56" s="112">
        <f>H56*G56</f>
        <v>146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SUM(I55:I57)</f>
        <v>146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I58+I52+I40</f>
        <v>2556.94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2556.94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FFFF00"/>
  </sheetPr>
  <dimension ref="A1:M65"/>
  <sheetViews>
    <sheetView topLeftCell="A22" workbookViewId="0">
      <selection activeCell="M45" sqref="M45"/>
    </sheetView>
  </sheetViews>
  <sheetFormatPr defaultRowHeight="14.4" x14ac:dyDescent="0.3"/>
  <cols>
    <col min="1" max="1" width="12" bestFit="1" customWidth="1"/>
    <col min="4" max="4" width="25.5546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29</v>
      </c>
      <c r="I9" s="420"/>
    </row>
    <row r="10" spans="1:13" x14ac:dyDescent="0.3">
      <c r="A10" s="82" t="s">
        <v>50</v>
      </c>
      <c r="B10" s="80"/>
      <c r="D10" s="170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D11" s="17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254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1" x14ac:dyDescent="0.3">
      <c r="A17" s="87" t="s">
        <v>62</v>
      </c>
      <c r="B17" s="430" t="s">
        <v>149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1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1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108">
        <v>1</v>
      </c>
      <c r="B24" s="385" t="s">
        <v>249</v>
      </c>
      <c r="C24" s="386"/>
      <c r="D24" s="386"/>
      <c r="E24" s="386"/>
      <c r="F24" s="387"/>
      <c r="G24" s="172">
        <v>2</v>
      </c>
      <c r="H24" s="167">
        <v>2282</v>
      </c>
      <c r="I24" s="112">
        <f>H24*G24</f>
        <v>4564</v>
      </c>
    </row>
    <row r="25" spans="1:11" x14ac:dyDescent="0.3">
      <c r="A25" s="108"/>
      <c r="B25" s="395"/>
      <c r="C25" s="396"/>
      <c r="D25" s="396"/>
      <c r="E25" s="396"/>
      <c r="F25" s="396"/>
      <c r="G25" s="174"/>
      <c r="H25" s="173"/>
      <c r="I25" s="112"/>
    </row>
    <row r="26" spans="1:11" x14ac:dyDescent="0.3">
      <c r="A26" s="108"/>
      <c r="B26" s="395"/>
      <c r="C26" s="396"/>
      <c r="D26" s="396"/>
      <c r="E26" s="396"/>
      <c r="F26" s="397"/>
      <c r="G26" s="174"/>
      <c r="H26" s="173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173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175"/>
      <c r="I28" s="112"/>
    </row>
    <row r="29" spans="1:11" x14ac:dyDescent="0.3">
      <c r="A29" s="108"/>
      <c r="B29" s="436"/>
      <c r="C29" s="437"/>
      <c r="D29" s="437"/>
      <c r="E29" s="437"/>
      <c r="F29" s="437"/>
      <c r="G29" s="174"/>
      <c r="H29" s="175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5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5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  <c r="L37" s="113"/>
    </row>
    <row r="38" spans="1:12" x14ac:dyDescent="0.3">
      <c r="A38" s="433" t="s">
        <v>150</v>
      </c>
      <c r="B38" s="401"/>
      <c r="C38" s="401"/>
      <c r="D38" s="401"/>
      <c r="E38" s="401"/>
      <c r="F38" s="401"/>
      <c r="G38" s="401"/>
      <c r="H38" s="402"/>
      <c r="I38" s="168">
        <f>SUM(I24:I37)</f>
        <v>4564</v>
      </c>
      <c r="L38" s="113"/>
    </row>
    <row r="39" spans="1:12" x14ac:dyDescent="0.3">
      <c r="A39" s="400" t="s">
        <v>151</v>
      </c>
      <c r="B39" s="401"/>
      <c r="C39" s="401"/>
      <c r="D39" s="401"/>
      <c r="E39" s="401"/>
      <c r="F39" s="401"/>
      <c r="G39" s="401"/>
      <c r="H39" s="402"/>
      <c r="I39" s="169">
        <f>ROUND((I38*0.15),2)</f>
        <v>684.6</v>
      </c>
      <c r="L39" s="113"/>
    </row>
    <row r="40" spans="1:12" x14ac:dyDescent="0.3">
      <c r="A40" s="400" t="s">
        <v>152</v>
      </c>
      <c r="B40" s="401"/>
      <c r="C40" s="401"/>
      <c r="D40" s="401"/>
      <c r="E40" s="401"/>
      <c r="F40" s="401"/>
      <c r="G40" s="401"/>
      <c r="H40" s="402"/>
      <c r="I40" s="114">
        <f>I38+I39</f>
        <v>5248.6</v>
      </c>
    </row>
    <row r="41" spans="1:12" x14ac:dyDescent="0.3">
      <c r="A41" s="379" t="s">
        <v>74</v>
      </c>
      <c r="B41" s="380"/>
      <c r="C41" s="380"/>
      <c r="D41" s="380"/>
      <c r="E41" s="380"/>
      <c r="F41" s="380"/>
      <c r="G41" s="380"/>
      <c r="H41" s="380"/>
      <c r="I41" s="381"/>
    </row>
    <row r="42" spans="1:12" x14ac:dyDescent="0.3">
      <c r="A42" s="103" t="s">
        <v>75</v>
      </c>
      <c r="B42" s="382" t="s">
        <v>76</v>
      </c>
      <c r="C42" s="383"/>
      <c r="D42" s="384"/>
      <c r="E42" s="382" t="s">
        <v>64</v>
      </c>
      <c r="F42" s="384"/>
      <c r="G42" s="105" t="s">
        <v>66</v>
      </c>
      <c r="H42" s="106" t="s">
        <v>67</v>
      </c>
      <c r="I42" s="107" t="s">
        <v>68</v>
      </c>
    </row>
    <row r="43" spans="1:12" x14ac:dyDescent="0.3">
      <c r="A43" s="108">
        <v>1</v>
      </c>
      <c r="B43" s="403" t="s">
        <v>77</v>
      </c>
      <c r="C43" s="404"/>
      <c r="D43" s="405"/>
      <c r="E43" s="388" t="s">
        <v>78</v>
      </c>
      <c r="F43" s="389"/>
      <c r="G43" s="140"/>
      <c r="H43" s="138">
        <v>450</v>
      </c>
      <c r="I43" s="115">
        <f>SUM(G43*H43)</f>
        <v>0</v>
      </c>
    </row>
    <row r="44" spans="1:12" x14ac:dyDescent="0.3">
      <c r="A44" s="108">
        <v>2</v>
      </c>
      <c r="B44" s="373" t="s">
        <v>79</v>
      </c>
      <c r="C44" s="374"/>
      <c r="D44" s="375"/>
      <c r="E44" s="398" t="s">
        <v>78</v>
      </c>
      <c r="F44" s="399"/>
      <c r="G44" s="109"/>
      <c r="H44" s="139">
        <v>350</v>
      </c>
      <c r="I44" s="112">
        <f t="shared" ref="I44:I48" si="1">SUM(G44*H44)</f>
        <v>0</v>
      </c>
    </row>
    <row r="45" spans="1:12" x14ac:dyDescent="0.3">
      <c r="A45" s="108">
        <v>3</v>
      </c>
      <c r="B45" s="373" t="s">
        <v>80</v>
      </c>
      <c r="C45" s="374"/>
      <c r="D45" s="375"/>
      <c r="E45" s="398" t="s">
        <v>78</v>
      </c>
      <c r="F45" s="399"/>
      <c r="G45" s="109">
        <v>2</v>
      </c>
      <c r="H45" s="139">
        <v>300</v>
      </c>
      <c r="I45" s="112">
        <f t="shared" si="1"/>
        <v>600</v>
      </c>
    </row>
    <row r="46" spans="1:12" x14ac:dyDescent="0.3">
      <c r="A46" s="108">
        <v>4</v>
      </c>
      <c r="B46" s="373" t="s">
        <v>81</v>
      </c>
      <c r="C46" s="374"/>
      <c r="D46" s="375"/>
      <c r="E46" s="398" t="s">
        <v>78</v>
      </c>
      <c r="F46" s="399"/>
      <c r="G46" s="109">
        <v>2</v>
      </c>
      <c r="H46" s="139">
        <v>200</v>
      </c>
      <c r="I46" s="112">
        <f t="shared" si="1"/>
        <v>400</v>
      </c>
    </row>
    <row r="47" spans="1:12" x14ac:dyDescent="0.3">
      <c r="A47" s="108">
        <v>5</v>
      </c>
      <c r="B47" s="373" t="s">
        <v>82</v>
      </c>
      <c r="C47" s="374"/>
      <c r="D47" s="375"/>
      <c r="E47" s="398" t="s">
        <v>78</v>
      </c>
      <c r="F47" s="399"/>
      <c r="G47" s="109"/>
      <c r="H47" s="141">
        <v>200</v>
      </c>
      <c r="I47" s="112">
        <f t="shared" si="1"/>
        <v>0</v>
      </c>
    </row>
    <row r="48" spans="1:12" x14ac:dyDescent="0.3">
      <c r="A48" s="108">
        <v>6</v>
      </c>
      <c r="B48" s="373" t="s">
        <v>30</v>
      </c>
      <c r="C48" s="374"/>
      <c r="D48" s="375"/>
      <c r="E48" s="398" t="s">
        <v>78</v>
      </c>
      <c r="F48" s="399"/>
      <c r="G48" s="109"/>
      <c r="H48" s="141">
        <v>140</v>
      </c>
      <c r="I48" s="112">
        <f t="shared" si="1"/>
        <v>0</v>
      </c>
    </row>
    <row r="49" spans="1:12" x14ac:dyDescent="0.3">
      <c r="A49" s="108"/>
      <c r="B49" s="373"/>
      <c r="C49" s="374"/>
      <c r="D49" s="375"/>
      <c r="E49" s="116"/>
      <c r="F49" s="83"/>
      <c r="G49" s="83"/>
      <c r="H49" s="99"/>
      <c r="I49" s="112"/>
    </row>
    <row r="50" spans="1:12" x14ac:dyDescent="0.3">
      <c r="A50" s="97"/>
      <c r="B50" s="373"/>
      <c r="C50" s="374"/>
      <c r="D50" s="375"/>
      <c r="F50" s="83"/>
      <c r="G50" s="83"/>
      <c r="H50" s="99"/>
      <c r="I50" s="112"/>
    </row>
    <row r="51" spans="1:12" x14ac:dyDescent="0.3">
      <c r="A51" s="117"/>
      <c r="B51" s="376"/>
      <c r="C51" s="377"/>
      <c r="D51" s="378"/>
      <c r="E51" s="85"/>
      <c r="F51" s="86"/>
      <c r="G51" s="83"/>
      <c r="H51" s="101"/>
      <c r="I51" s="112"/>
    </row>
    <row r="52" spans="1:12" x14ac:dyDescent="0.3">
      <c r="A52" s="400" t="s">
        <v>83</v>
      </c>
      <c r="B52" s="401"/>
      <c r="C52" s="401"/>
      <c r="D52" s="401"/>
      <c r="E52" s="401"/>
      <c r="F52" s="401"/>
      <c r="G52" s="401"/>
      <c r="H52" s="402"/>
      <c r="I52" s="118">
        <f>SUM(I43:I51)</f>
        <v>1000</v>
      </c>
    </row>
    <row r="53" spans="1:12" x14ac:dyDescent="0.3">
      <c r="A53" s="379" t="s">
        <v>84</v>
      </c>
      <c r="B53" s="380"/>
      <c r="C53" s="380"/>
      <c r="D53" s="380"/>
      <c r="E53" s="380"/>
      <c r="F53" s="380"/>
      <c r="G53" s="380"/>
      <c r="H53" s="380"/>
      <c r="I53" s="381"/>
    </row>
    <row r="54" spans="1:12" x14ac:dyDescent="0.3">
      <c r="A54" s="103" t="s">
        <v>85</v>
      </c>
      <c r="B54" s="382" t="s">
        <v>86</v>
      </c>
      <c r="C54" s="383"/>
      <c r="D54" s="384"/>
      <c r="E54" s="382" t="s">
        <v>87</v>
      </c>
      <c r="F54" s="384"/>
      <c r="G54" s="119" t="s">
        <v>88</v>
      </c>
      <c r="H54" s="119" t="s">
        <v>67</v>
      </c>
      <c r="I54" s="120" t="s">
        <v>68</v>
      </c>
    </row>
    <row r="55" spans="1:12" x14ac:dyDescent="0.3">
      <c r="A55" s="108">
        <v>1</v>
      </c>
      <c r="B55" s="385" t="s">
        <v>258</v>
      </c>
      <c r="C55" s="386"/>
      <c r="D55" s="387"/>
      <c r="E55" s="388"/>
      <c r="F55" s="389"/>
      <c r="G55" s="109"/>
      <c r="H55" s="121"/>
      <c r="I55" s="112"/>
    </row>
    <row r="56" spans="1:12" x14ac:dyDescent="0.3">
      <c r="A56" s="108"/>
      <c r="B56" s="395" t="s">
        <v>246</v>
      </c>
      <c r="C56" s="396"/>
      <c r="D56" s="397"/>
      <c r="E56" s="398">
        <v>1</v>
      </c>
      <c r="F56" s="399"/>
      <c r="G56" s="109">
        <v>3.8</v>
      </c>
      <c r="H56" s="121">
        <v>5</v>
      </c>
      <c r="I56" s="112">
        <f>H56*G56</f>
        <v>19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SUM(I55:I57)</f>
        <v>19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I58+I52+I40</f>
        <v>6267.6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6267.6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FFFF00"/>
  </sheetPr>
  <dimension ref="A1:M65"/>
  <sheetViews>
    <sheetView topLeftCell="A31" workbookViewId="0">
      <selection activeCell="M45" sqref="M45"/>
    </sheetView>
  </sheetViews>
  <sheetFormatPr defaultRowHeight="14.4" x14ac:dyDescent="0.3"/>
  <cols>
    <col min="1" max="1" width="12" bestFit="1" customWidth="1"/>
    <col min="4" max="4" width="25.5546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30</v>
      </c>
      <c r="I9" s="420"/>
    </row>
    <row r="10" spans="1:13" x14ac:dyDescent="0.3">
      <c r="A10" s="82" t="s">
        <v>50</v>
      </c>
      <c r="B10" s="80"/>
      <c r="D10" s="170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D11" s="17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251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1" x14ac:dyDescent="0.3">
      <c r="A17" s="87" t="s">
        <v>62</v>
      </c>
      <c r="B17" s="430" t="s">
        <v>149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1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1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108">
        <v>1</v>
      </c>
      <c r="B24" s="385" t="s">
        <v>250</v>
      </c>
      <c r="C24" s="386"/>
      <c r="D24" s="386"/>
      <c r="E24" s="386"/>
      <c r="F24" s="387"/>
      <c r="G24" s="172">
        <v>2</v>
      </c>
      <c r="H24" s="167">
        <v>2789</v>
      </c>
      <c r="I24" s="112">
        <f>H24*G24</f>
        <v>5578</v>
      </c>
    </row>
    <row r="25" spans="1:11" x14ac:dyDescent="0.3">
      <c r="A25" s="108"/>
      <c r="B25" s="395"/>
      <c r="C25" s="396"/>
      <c r="D25" s="396"/>
      <c r="E25" s="396"/>
      <c r="F25" s="396"/>
      <c r="G25" s="174"/>
      <c r="H25" s="173"/>
      <c r="I25" s="112"/>
    </row>
    <row r="26" spans="1:11" x14ac:dyDescent="0.3">
      <c r="A26" s="108"/>
      <c r="B26" s="395"/>
      <c r="C26" s="396"/>
      <c r="D26" s="396"/>
      <c r="E26" s="396"/>
      <c r="F26" s="397"/>
      <c r="G26" s="174"/>
      <c r="H26" s="173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173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175"/>
      <c r="I28" s="112"/>
    </row>
    <row r="29" spans="1:11" x14ac:dyDescent="0.3">
      <c r="A29" s="108"/>
      <c r="B29" s="436"/>
      <c r="C29" s="437"/>
      <c r="D29" s="437"/>
      <c r="E29" s="437"/>
      <c r="F29" s="437"/>
      <c r="G29" s="174"/>
      <c r="H29" s="175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5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5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  <c r="L37" s="113"/>
    </row>
    <row r="38" spans="1:12" x14ac:dyDescent="0.3">
      <c r="A38" s="433" t="s">
        <v>150</v>
      </c>
      <c r="B38" s="401"/>
      <c r="C38" s="401"/>
      <c r="D38" s="401"/>
      <c r="E38" s="401"/>
      <c r="F38" s="401"/>
      <c r="G38" s="401"/>
      <c r="H38" s="402"/>
      <c r="I38" s="168">
        <f>SUM(I24:I37)</f>
        <v>5578</v>
      </c>
      <c r="L38" s="113"/>
    </row>
    <row r="39" spans="1:12" x14ac:dyDescent="0.3">
      <c r="A39" s="400" t="s">
        <v>151</v>
      </c>
      <c r="B39" s="401"/>
      <c r="C39" s="401"/>
      <c r="D39" s="401"/>
      <c r="E39" s="401"/>
      <c r="F39" s="401"/>
      <c r="G39" s="401"/>
      <c r="H39" s="402"/>
      <c r="I39" s="169">
        <f>ROUND((I38*0.15),2)</f>
        <v>836.7</v>
      </c>
      <c r="L39" s="113"/>
    </row>
    <row r="40" spans="1:12" x14ac:dyDescent="0.3">
      <c r="A40" s="400" t="s">
        <v>152</v>
      </c>
      <c r="B40" s="401"/>
      <c r="C40" s="401"/>
      <c r="D40" s="401"/>
      <c r="E40" s="401"/>
      <c r="F40" s="401"/>
      <c r="G40" s="401"/>
      <c r="H40" s="402"/>
      <c r="I40" s="114">
        <f>I38+I39</f>
        <v>6414.7</v>
      </c>
    </row>
    <row r="41" spans="1:12" x14ac:dyDescent="0.3">
      <c r="A41" s="379" t="s">
        <v>74</v>
      </c>
      <c r="B41" s="380"/>
      <c r="C41" s="380"/>
      <c r="D41" s="380"/>
      <c r="E41" s="380"/>
      <c r="F41" s="380"/>
      <c r="G41" s="380"/>
      <c r="H41" s="380"/>
      <c r="I41" s="381"/>
    </row>
    <row r="42" spans="1:12" x14ac:dyDescent="0.3">
      <c r="A42" s="103" t="s">
        <v>75</v>
      </c>
      <c r="B42" s="382" t="s">
        <v>76</v>
      </c>
      <c r="C42" s="383"/>
      <c r="D42" s="384"/>
      <c r="E42" s="382" t="s">
        <v>64</v>
      </c>
      <c r="F42" s="384"/>
      <c r="G42" s="105" t="s">
        <v>66</v>
      </c>
      <c r="H42" s="106" t="s">
        <v>67</v>
      </c>
      <c r="I42" s="107" t="s">
        <v>68</v>
      </c>
    </row>
    <row r="43" spans="1:12" x14ac:dyDescent="0.3">
      <c r="A43" s="108">
        <v>1</v>
      </c>
      <c r="B43" s="403" t="s">
        <v>77</v>
      </c>
      <c r="C43" s="404"/>
      <c r="D43" s="405"/>
      <c r="E43" s="388" t="s">
        <v>78</v>
      </c>
      <c r="F43" s="389"/>
      <c r="G43" s="140"/>
      <c r="H43" s="138">
        <v>450</v>
      </c>
      <c r="I43" s="115">
        <f>SUM(G43*H43)</f>
        <v>0</v>
      </c>
    </row>
    <row r="44" spans="1:12" x14ac:dyDescent="0.3">
      <c r="A44" s="108">
        <v>2</v>
      </c>
      <c r="B44" s="373" t="s">
        <v>79</v>
      </c>
      <c r="C44" s="374"/>
      <c r="D44" s="375"/>
      <c r="E44" s="398" t="s">
        <v>78</v>
      </c>
      <c r="F44" s="399"/>
      <c r="G44" s="109"/>
      <c r="H44" s="139">
        <v>350</v>
      </c>
      <c r="I44" s="112">
        <f t="shared" ref="I44:I48" si="1">SUM(G44*H44)</f>
        <v>0</v>
      </c>
    </row>
    <row r="45" spans="1:12" x14ac:dyDescent="0.3">
      <c r="A45" s="108">
        <v>3</v>
      </c>
      <c r="B45" s="373" t="s">
        <v>80</v>
      </c>
      <c r="C45" s="374"/>
      <c r="D45" s="375"/>
      <c r="E45" s="398" t="s">
        <v>78</v>
      </c>
      <c r="F45" s="399"/>
      <c r="G45" s="109">
        <v>2</v>
      </c>
      <c r="H45" s="139">
        <v>300</v>
      </c>
      <c r="I45" s="112">
        <f t="shared" si="1"/>
        <v>600</v>
      </c>
    </row>
    <row r="46" spans="1:12" x14ac:dyDescent="0.3">
      <c r="A46" s="108">
        <v>4</v>
      </c>
      <c r="B46" s="373" t="s">
        <v>81</v>
      </c>
      <c r="C46" s="374"/>
      <c r="D46" s="375"/>
      <c r="E46" s="398" t="s">
        <v>78</v>
      </c>
      <c r="F46" s="399"/>
      <c r="G46" s="109">
        <v>2</v>
      </c>
      <c r="H46" s="139">
        <v>200</v>
      </c>
      <c r="I46" s="112">
        <f t="shared" si="1"/>
        <v>400</v>
      </c>
    </row>
    <row r="47" spans="1:12" x14ac:dyDescent="0.3">
      <c r="A47" s="108">
        <v>5</v>
      </c>
      <c r="B47" s="373" t="s">
        <v>82</v>
      </c>
      <c r="C47" s="374"/>
      <c r="D47" s="375"/>
      <c r="E47" s="398" t="s">
        <v>78</v>
      </c>
      <c r="F47" s="399"/>
      <c r="G47" s="109"/>
      <c r="H47" s="141">
        <v>200</v>
      </c>
      <c r="I47" s="112">
        <f t="shared" si="1"/>
        <v>0</v>
      </c>
    </row>
    <row r="48" spans="1:12" x14ac:dyDescent="0.3">
      <c r="A48" s="108">
        <v>6</v>
      </c>
      <c r="B48" s="373" t="s">
        <v>30</v>
      </c>
      <c r="C48" s="374"/>
      <c r="D48" s="375"/>
      <c r="E48" s="398" t="s">
        <v>78</v>
      </c>
      <c r="F48" s="399"/>
      <c r="G48" s="109"/>
      <c r="H48" s="141">
        <v>140</v>
      </c>
      <c r="I48" s="112">
        <f t="shared" si="1"/>
        <v>0</v>
      </c>
    </row>
    <row r="49" spans="1:12" x14ac:dyDescent="0.3">
      <c r="A49" s="108"/>
      <c r="B49" s="373"/>
      <c r="C49" s="374"/>
      <c r="D49" s="375"/>
      <c r="E49" s="116"/>
      <c r="F49" s="83"/>
      <c r="G49" s="83"/>
      <c r="H49" s="99"/>
      <c r="I49" s="112"/>
    </row>
    <row r="50" spans="1:12" x14ac:dyDescent="0.3">
      <c r="A50" s="97"/>
      <c r="B50" s="373"/>
      <c r="C50" s="374"/>
      <c r="D50" s="375"/>
      <c r="F50" s="83"/>
      <c r="G50" s="83"/>
      <c r="H50" s="99"/>
      <c r="I50" s="112"/>
    </row>
    <row r="51" spans="1:12" x14ac:dyDescent="0.3">
      <c r="A51" s="117"/>
      <c r="B51" s="376"/>
      <c r="C51" s="377"/>
      <c r="D51" s="378"/>
      <c r="E51" s="85"/>
      <c r="F51" s="86"/>
      <c r="G51" s="83"/>
      <c r="H51" s="101"/>
      <c r="I51" s="112"/>
    </row>
    <row r="52" spans="1:12" x14ac:dyDescent="0.3">
      <c r="A52" s="400" t="s">
        <v>83</v>
      </c>
      <c r="B52" s="401"/>
      <c r="C52" s="401"/>
      <c r="D52" s="401"/>
      <c r="E52" s="401"/>
      <c r="F52" s="401"/>
      <c r="G52" s="401"/>
      <c r="H52" s="402"/>
      <c r="I52" s="118">
        <f>SUM(I43:I51)</f>
        <v>1000</v>
      </c>
    </row>
    <row r="53" spans="1:12" x14ac:dyDescent="0.3">
      <c r="A53" s="379" t="s">
        <v>84</v>
      </c>
      <c r="B53" s="380"/>
      <c r="C53" s="380"/>
      <c r="D53" s="380"/>
      <c r="E53" s="380"/>
      <c r="F53" s="380"/>
      <c r="G53" s="380"/>
      <c r="H53" s="380"/>
      <c r="I53" s="381"/>
    </row>
    <row r="54" spans="1:12" x14ac:dyDescent="0.3">
      <c r="A54" s="103" t="s">
        <v>85</v>
      </c>
      <c r="B54" s="382" t="s">
        <v>86</v>
      </c>
      <c r="C54" s="383"/>
      <c r="D54" s="384"/>
      <c r="E54" s="382" t="s">
        <v>87</v>
      </c>
      <c r="F54" s="384"/>
      <c r="G54" s="119" t="s">
        <v>88</v>
      </c>
      <c r="H54" s="119" t="s">
        <v>67</v>
      </c>
      <c r="I54" s="120" t="s">
        <v>68</v>
      </c>
    </row>
    <row r="55" spans="1:12" x14ac:dyDescent="0.3">
      <c r="A55" s="108">
        <v>1</v>
      </c>
      <c r="B55" s="385" t="s">
        <v>259</v>
      </c>
      <c r="C55" s="386"/>
      <c r="D55" s="387"/>
      <c r="E55" s="388"/>
      <c r="F55" s="389"/>
      <c r="G55" s="109"/>
      <c r="H55" s="121"/>
      <c r="I55" s="112"/>
    </row>
    <row r="56" spans="1:12" x14ac:dyDescent="0.3">
      <c r="A56" s="108"/>
      <c r="B56" s="395" t="s">
        <v>246</v>
      </c>
      <c r="C56" s="396"/>
      <c r="D56" s="397"/>
      <c r="E56" s="398">
        <v>1</v>
      </c>
      <c r="F56" s="399"/>
      <c r="G56" s="109">
        <v>12.2</v>
      </c>
      <c r="H56" s="121">
        <v>5</v>
      </c>
      <c r="I56" s="112">
        <f>H56*G56</f>
        <v>61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SUM(I55:I57)</f>
        <v>61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I58+I52+I40</f>
        <v>7475.7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7475.7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FFFF00"/>
  </sheetPr>
  <dimension ref="A1:M65"/>
  <sheetViews>
    <sheetView topLeftCell="A31" workbookViewId="0">
      <selection activeCell="M45" sqref="M45"/>
    </sheetView>
  </sheetViews>
  <sheetFormatPr defaultRowHeight="14.4" x14ac:dyDescent="0.3"/>
  <cols>
    <col min="1" max="1" width="12" bestFit="1" customWidth="1"/>
    <col min="4" max="4" width="25.5546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31</v>
      </c>
      <c r="I9" s="420"/>
    </row>
    <row r="10" spans="1:13" x14ac:dyDescent="0.3">
      <c r="A10" s="82" t="s">
        <v>50</v>
      </c>
      <c r="B10" s="80"/>
      <c r="D10" s="170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D11" s="17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256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1" x14ac:dyDescent="0.3">
      <c r="A17" s="87" t="s">
        <v>62</v>
      </c>
      <c r="B17" s="430" t="s">
        <v>149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1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1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108">
        <v>1</v>
      </c>
      <c r="B24" s="385" t="s">
        <v>255</v>
      </c>
      <c r="C24" s="386"/>
      <c r="D24" s="386"/>
      <c r="E24" s="386"/>
      <c r="F24" s="387"/>
      <c r="G24" s="172">
        <v>1</v>
      </c>
      <c r="H24" s="167">
        <v>1984.8</v>
      </c>
      <c r="I24" s="112">
        <f>H24*G24</f>
        <v>1984.8</v>
      </c>
    </row>
    <row r="25" spans="1:11" x14ac:dyDescent="0.3">
      <c r="A25" s="108"/>
      <c r="B25" s="395"/>
      <c r="C25" s="396"/>
      <c r="D25" s="396"/>
      <c r="E25" s="396"/>
      <c r="F25" s="396"/>
      <c r="G25" s="174"/>
      <c r="H25" s="173"/>
      <c r="I25" s="112"/>
    </row>
    <row r="26" spans="1:11" x14ac:dyDescent="0.3">
      <c r="A26" s="108"/>
      <c r="B26" s="395"/>
      <c r="C26" s="396"/>
      <c r="D26" s="396"/>
      <c r="E26" s="396"/>
      <c r="F26" s="397"/>
      <c r="G26" s="174"/>
      <c r="H26" s="173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173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175"/>
      <c r="I28" s="112"/>
    </row>
    <row r="29" spans="1:11" x14ac:dyDescent="0.3">
      <c r="A29" s="108"/>
      <c r="B29" s="436"/>
      <c r="C29" s="437"/>
      <c r="D29" s="437"/>
      <c r="E29" s="437"/>
      <c r="F29" s="437"/>
      <c r="G29" s="174"/>
      <c r="H29" s="175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5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5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  <c r="L37" s="113"/>
    </row>
    <row r="38" spans="1:12" x14ac:dyDescent="0.3">
      <c r="A38" s="433" t="s">
        <v>150</v>
      </c>
      <c r="B38" s="401"/>
      <c r="C38" s="401"/>
      <c r="D38" s="401"/>
      <c r="E38" s="401"/>
      <c r="F38" s="401"/>
      <c r="G38" s="401"/>
      <c r="H38" s="402"/>
      <c r="I38" s="168">
        <f>SUM(I24:I37)</f>
        <v>1984.8</v>
      </c>
      <c r="L38" s="113"/>
    </row>
    <row r="39" spans="1:12" x14ac:dyDescent="0.3">
      <c r="A39" s="400" t="s">
        <v>151</v>
      </c>
      <c r="B39" s="401"/>
      <c r="C39" s="401"/>
      <c r="D39" s="401"/>
      <c r="E39" s="401"/>
      <c r="F39" s="401"/>
      <c r="G39" s="401"/>
      <c r="H39" s="402"/>
      <c r="I39" s="169">
        <f>ROUND((I38*0.15),2)</f>
        <v>297.72000000000003</v>
      </c>
      <c r="L39" s="113"/>
    </row>
    <row r="40" spans="1:12" x14ac:dyDescent="0.3">
      <c r="A40" s="400" t="s">
        <v>152</v>
      </c>
      <c r="B40" s="401"/>
      <c r="C40" s="401"/>
      <c r="D40" s="401"/>
      <c r="E40" s="401"/>
      <c r="F40" s="401"/>
      <c r="G40" s="401"/>
      <c r="H40" s="402"/>
      <c r="I40" s="114">
        <f>I38+I39</f>
        <v>2282.52</v>
      </c>
    </row>
    <row r="41" spans="1:12" x14ac:dyDescent="0.3">
      <c r="A41" s="379" t="s">
        <v>74</v>
      </c>
      <c r="B41" s="380"/>
      <c r="C41" s="380"/>
      <c r="D41" s="380"/>
      <c r="E41" s="380"/>
      <c r="F41" s="380"/>
      <c r="G41" s="380"/>
      <c r="H41" s="380"/>
      <c r="I41" s="381"/>
    </row>
    <row r="42" spans="1:12" x14ac:dyDescent="0.3">
      <c r="A42" s="103" t="s">
        <v>75</v>
      </c>
      <c r="B42" s="382" t="s">
        <v>76</v>
      </c>
      <c r="C42" s="383"/>
      <c r="D42" s="384"/>
      <c r="E42" s="382" t="s">
        <v>64</v>
      </c>
      <c r="F42" s="384"/>
      <c r="G42" s="105" t="s">
        <v>66</v>
      </c>
      <c r="H42" s="106" t="s">
        <v>67</v>
      </c>
      <c r="I42" s="107" t="s">
        <v>68</v>
      </c>
    </row>
    <row r="43" spans="1:12" x14ac:dyDescent="0.3">
      <c r="A43" s="108">
        <v>1</v>
      </c>
      <c r="B43" s="403" t="s">
        <v>77</v>
      </c>
      <c r="C43" s="404"/>
      <c r="D43" s="405"/>
      <c r="E43" s="388" t="s">
        <v>78</v>
      </c>
      <c r="F43" s="389"/>
      <c r="G43" s="140">
        <v>2</v>
      </c>
      <c r="H43" s="138">
        <v>450</v>
      </c>
      <c r="I43" s="115">
        <f>SUM(G43*H43)</f>
        <v>900</v>
      </c>
    </row>
    <row r="44" spans="1:12" x14ac:dyDescent="0.3">
      <c r="A44" s="108">
        <v>2</v>
      </c>
      <c r="B44" s="373" t="s">
        <v>79</v>
      </c>
      <c r="C44" s="374"/>
      <c r="D44" s="375"/>
      <c r="E44" s="398" t="s">
        <v>78</v>
      </c>
      <c r="F44" s="399"/>
      <c r="G44" s="109"/>
      <c r="H44" s="139">
        <v>350</v>
      </c>
      <c r="I44" s="112">
        <f t="shared" ref="I44:I48" si="1">SUM(G44*H44)</f>
        <v>0</v>
      </c>
    </row>
    <row r="45" spans="1:12" x14ac:dyDescent="0.3">
      <c r="A45" s="108">
        <v>3</v>
      </c>
      <c r="B45" s="373" t="s">
        <v>80</v>
      </c>
      <c r="C45" s="374"/>
      <c r="D45" s="375"/>
      <c r="E45" s="398" t="s">
        <v>78</v>
      </c>
      <c r="F45" s="399"/>
      <c r="G45" s="109"/>
      <c r="H45" s="139">
        <v>300</v>
      </c>
      <c r="I45" s="112">
        <f t="shared" si="1"/>
        <v>0</v>
      </c>
    </row>
    <row r="46" spans="1:12" x14ac:dyDescent="0.3">
      <c r="A46" s="108">
        <v>4</v>
      </c>
      <c r="B46" s="373" t="s">
        <v>81</v>
      </c>
      <c r="C46" s="374"/>
      <c r="D46" s="375"/>
      <c r="E46" s="398" t="s">
        <v>78</v>
      </c>
      <c r="F46" s="399"/>
      <c r="G46" s="109">
        <v>2</v>
      </c>
      <c r="H46" s="139">
        <v>200</v>
      </c>
      <c r="I46" s="112">
        <f t="shared" si="1"/>
        <v>400</v>
      </c>
    </row>
    <row r="47" spans="1:12" x14ac:dyDescent="0.3">
      <c r="A47" s="108">
        <v>5</v>
      </c>
      <c r="B47" s="373" t="s">
        <v>82</v>
      </c>
      <c r="C47" s="374"/>
      <c r="D47" s="375"/>
      <c r="E47" s="398" t="s">
        <v>78</v>
      </c>
      <c r="F47" s="399"/>
      <c r="G47" s="109"/>
      <c r="H47" s="141">
        <v>200</v>
      </c>
      <c r="I47" s="112">
        <f t="shared" si="1"/>
        <v>0</v>
      </c>
    </row>
    <row r="48" spans="1:12" x14ac:dyDescent="0.3">
      <c r="A48" s="108">
        <v>6</v>
      </c>
      <c r="B48" s="373" t="s">
        <v>30</v>
      </c>
      <c r="C48" s="374"/>
      <c r="D48" s="375"/>
      <c r="E48" s="398" t="s">
        <v>78</v>
      </c>
      <c r="F48" s="399"/>
      <c r="G48" s="109"/>
      <c r="H48" s="141">
        <v>140</v>
      </c>
      <c r="I48" s="112">
        <f t="shared" si="1"/>
        <v>0</v>
      </c>
    </row>
    <row r="49" spans="1:12" x14ac:dyDescent="0.3">
      <c r="A49" s="108"/>
      <c r="B49" s="373"/>
      <c r="C49" s="374"/>
      <c r="D49" s="375"/>
      <c r="E49" s="116"/>
      <c r="F49" s="83"/>
      <c r="G49" s="83"/>
      <c r="H49" s="99"/>
      <c r="I49" s="112"/>
    </row>
    <row r="50" spans="1:12" x14ac:dyDescent="0.3">
      <c r="A50" s="97"/>
      <c r="B50" s="373"/>
      <c r="C50" s="374"/>
      <c r="D50" s="375"/>
      <c r="F50" s="83"/>
      <c r="G50" s="83"/>
      <c r="H50" s="99"/>
      <c r="I50" s="112"/>
    </row>
    <row r="51" spans="1:12" x14ac:dyDescent="0.3">
      <c r="A51" s="117"/>
      <c r="B51" s="376"/>
      <c r="C51" s="377"/>
      <c r="D51" s="378"/>
      <c r="E51" s="85"/>
      <c r="F51" s="86"/>
      <c r="G51" s="83"/>
      <c r="H51" s="101"/>
      <c r="I51" s="112"/>
    </row>
    <row r="52" spans="1:12" x14ac:dyDescent="0.3">
      <c r="A52" s="400" t="s">
        <v>83</v>
      </c>
      <c r="B52" s="401"/>
      <c r="C52" s="401"/>
      <c r="D52" s="401"/>
      <c r="E52" s="401"/>
      <c r="F52" s="401"/>
      <c r="G52" s="401"/>
      <c r="H52" s="402"/>
      <c r="I52" s="118">
        <f>SUM(I43:I51)</f>
        <v>1300</v>
      </c>
    </row>
    <row r="53" spans="1:12" x14ac:dyDescent="0.3">
      <c r="A53" s="379" t="s">
        <v>84</v>
      </c>
      <c r="B53" s="380"/>
      <c r="C53" s="380"/>
      <c r="D53" s="380"/>
      <c r="E53" s="380"/>
      <c r="F53" s="380"/>
      <c r="G53" s="380"/>
      <c r="H53" s="380"/>
      <c r="I53" s="381"/>
    </row>
    <row r="54" spans="1:12" x14ac:dyDescent="0.3">
      <c r="A54" s="103" t="s">
        <v>85</v>
      </c>
      <c r="B54" s="382" t="s">
        <v>86</v>
      </c>
      <c r="C54" s="383"/>
      <c r="D54" s="384"/>
      <c r="E54" s="382" t="s">
        <v>87</v>
      </c>
      <c r="F54" s="384"/>
      <c r="G54" s="119" t="s">
        <v>88</v>
      </c>
      <c r="H54" s="119" t="s">
        <v>67</v>
      </c>
      <c r="I54" s="120" t="s">
        <v>68</v>
      </c>
    </row>
    <row r="55" spans="1:12" x14ac:dyDescent="0.3">
      <c r="A55" s="108">
        <v>1</v>
      </c>
      <c r="B55" s="385" t="s">
        <v>257</v>
      </c>
      <c r="C55" s="386"/>
      <c r="D55" s="387"/>
      <c r="E55" s="388"/>
      <c r="F55" s="389"/>
      <c r="G55" s="109"/>
      <c r="H55" s="121"/>
      <c r="I55" s="112"/>
    </row>
    <row r="56" spans="1:12" x14ac:dyDescent="0.3">
      <c r="A56" s="108"/>
      <c r="B56" s="395" t="s">
        <v>246</v>
      </c>
      <c r="C56" s="396"/>
      <c r="D56" s="397"/>
      <c r="E56" s="398">
        <v>1</v>
      </c>
      <c r="F56" s="399"/>
      <c r="G56" s="109">
        <v>11.6</v>
      </c>
      <c r="H56" s="121">
        <v>5</v>
      </c>
      <c r="I56" s="112">
        <f>H56*G56</f>
        <v>58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SUM(I55:I57)</f>
        <v>58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I58+I52+I40</f>
        <v>3640.52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3640.52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FFFF00"/>
  </sheetPr>
  <dimension ref="A1:M65"/>
  <sheetViews>
    <sheetView topLeftCell="A25" workbookViewId="0">
      <selection activeCell="M45" sqref="M45"/>
    </sheetView>
  </sheetViews>
  <sheetFormatPr defaultRowHeight="14.4" x14ac:dyDescent="0.3"/>
  <cols>
    <col min="1" max="1" width="12" bestFit="1" customWidth="1"/>
    <col min="4" max="4" width="21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32</v>
      </c>
      <c r="I9" s="420"/>
    </row>
    <row r="10" spans="1:13" x14ac:dyDescent="0.3">
      <c r="A10" s="82" t="s">
        <v>50</v>
      </c>
      <c r="B10" s="80"/>
      <c r="D10" s="170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D11" s="17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262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1" x14ac:dyDescent="0.3">
      <c r="A17" s="87" t="s">
        <v>62</v>
      </c>
      <c r="B17" s="430" t="s">
        <v>149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1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1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108"/>
      <c r="B24" s="385"/>
      <c r="C24" s="386"/>
      <c r="D24" s="386"/>
      <c r="E24" s="386"/>
      <c r="F24" s="387"/>
      <c r="G24" s="172"/>
      <c r="H24" s="167"/>
      <c r="I24" s="112"/>
    </row>
    <row r="25" spans="1:11" x14ac:dyDescent="0.3">
      <c r="A25" s="108"/>
      <c r="B25" s="395"/>
      <c r="C25" s="396"/>
      <c r="D25" s="396"/>
      <c r="E25" s="396"/>
      <c r="F25" s="396"/>
      <c r="G25" s="174"/>
      <c r="H25" s="173"/>
      <c r="I25" s="112"/>
    </row>
    <row r="26" spans="1:11" x14ac:dyDescent="0.3">
      <c r="A26" s="108"/>
      <c r="B26" s="395"/>
      <c r="C26" s="396"/>
      <c r="D26" s="396"/>
      <c r="E26" s="396"/>
      <c r="F26" s="397"/>
      <c r="G26" s="174"/>
      <c r="H26" s="173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173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175"/>
      <c r="I28" s="112"/>
    </row>
    <row r="29" spans="1:11" x14ac:dyDescent="0.3">
      <c r="A29" s="108"/>
      <c r="B29" s="436"/>
      <c r="C29" s="437"/>
      <c r="D29" s="437"/>
      <c r="E29" s="437"/>
      <c r="F29" s="437"/>
      <c r="G29" s="174"/>
      <c r="H29" s="175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5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5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  <c r="L37" s="113"/>
    </row>
    <row r="38" spans="1:12" x14ac:dyDescent="0.3">
      <c r="A38" s="433" t="s">
        <v>150</v>
      </c>
      <c r="B38" s="401"/>
      <c r="C38" s="401"/>
      <c r="D38" s="401"/>
      <c r="E38" s="401"/>
      <c r="F38" s="401"/>
      <c r="G38" s="401"/>
      <c r="H38" s="402"/>
      <c r="I38" s="168">
        <f>SUM(I24:I37)</f>
        <v>0</v>
      </c>
      <c r="L38" s="113"/>
    </row>
    <row r="39" spans="1:12" x14ac:dyDescent="0.3">
      <c r="A39" s="400" t="s">
        <v>151</v>
      </c>
      <c r="B39" s="401"/>
      <c r="C39" s="401"/>
      <c r="D39" s="401"/>
      <c r="E39" s="401"/>
      <c r="F39" s="401"/>
      <c r="G39" s="401"/>
      <c r="H39" s="402"/>
      <c r="I39" s="169">
        <f>ROUND((I38*0.15),2)</f>
        <v>0</v>
      </c>
      <c r="L39" s="113"/>
    </row>
    <row r="40" spans="1:12" x14ac:dyDescent="0.3">
      <c r="A40" s="400" t="s">
        <v>152</v>
      </c>
      <c r="B40" s="401"/>
      <c r="C40" s="401"/>
      <c r="D40" s="401"/>
      <c r="E40" s="401"/>
      <c r="F40" s="401"/>
      <c r="G40" s="401"/>
      <c r="H40" s="402"/>
      <c r="I40" s="114">
        <f>I38+I39</f>
        <v>0</v>
      </c>
    </row>
    <row r="41" spans="1:12" x14ac:dyDescent="0.3">
      <c r="A41" s="379" t="s">
        <v>74</v>
      </c>
      <c r="B41" s="380"/>
      <c r="C41" s="380"/>
      <c r="D41" s="380"/>
      <c r="E41" s="380"/>
      <c r="F41" s="380"/>
      <c r="G41" s="380"/>
      <c r="H41" s="380"/>
      <c r="I41" s="381"/>
    </row>
    <row r="42" spans="1:12" x14ac:dyDescent="0.3">
      <c r="A42" s="103" t="s">
        <v>75</v>
      </c>
      <c r="B42" s="382" t="s">
        <v>76</v>
      </c>
      <c r="C42" s="383"/>
      <c r="D42" s="384"/>
      <c r="E42" s="382" t="s">
        <v>64</v>
      </c>
      <c r="F42" s="384"/>
      <c r="G42" s="105" t="s">
        <v>66</v>
      </c>
      <c r="H42" s="106" t="s">
        <v>67</v>
      </c>
      <c r="I42" s="107" t="s">
        <v>68</v>
      </c>
    </row>
    <row r="43" spans="1:12" x14ac:dyDescent="0.3">
      <c r="A43" s="108">
        <v>1</v>
      </c>
      <c r="B43" s="403" t="s">
        <v>77</v>
      </c>
      <c r="C43" s="404"/>
      <c r="D43" s="405"/>
      <c r="E43" s="388" t="s">
        <v>78</v>
      </c>
      <c r="F43" s="389"/>
      <c r="G43" s="140">
        <v>2</v>
      </c>
      <c r="H43" s="138">
        <v>450</v>
      </c>
      <c r="I43" s="115">
        <f>SUM(G43*H43)</f>
        <v>900</v>
      </c>
    </row>
    <row r="44" spans="1:12" x14ac:dyDescent="0.3">
      <c r="A44" s="108">
        <v>2</v>
      </c>
      <c r="B44" s="373" t="s">
        <v>79</v>
      </c>
      <c r="C44" s="374"/>
      <c r="D44" s="375"/>
      <c r="E44" s="398" t="s">
        <v>78</v>
      </c>
      <c r="F44" s="399"/>
      <c r="G44" s="109"/>
      <c r="H44" s="139">
        <v>350</v>
      </c>
      <c r="I44" s="112">
        <f t="shared" ref="I44:I48" si="1">SUM(G44*H44)</f>
        <v>0</v>
      </c>
    </row>
    <row r="45" spans="1:12" x14ac:dyDescent="0.3">
      <c r="A45" s="108">
        <v>3</v>
      </c>
      <c r="B45" s="373" t="s">
        <v>80</v>
      </c>
      <c r="C45" s="374"/>
      <c r="D45" s="375"/>
      <c r="E45" s="398" t="s">
        <v>78</v>
      </c>
      <c r="F45" s="399"/>
      <c r="G45" s="109"/>
      <c r="H45" s="139">
        <v>300</v>
      </c>
      <c r="I45" s="112">
        <f t="shared" si="1"/>
        <v>0</v>
      </c>
    </row>
    <row r="46" spans="1:12" x14ac:dyDescent="0.3">
      <c r="A46" s="108">
        <v>4</v>
      </c>
      <c r="B46" s="373" t="s">
        <v>81</v>
      </c>
      <c r="C46" s="374"/>
      <c r="D46" s="375"/>
      <c r="E46" s="398" t="s">
        <v>78</v>
      </c>
      <c r="F46" s="399"/>
      <c r="G46" s="109">
        <v>2</v>
      </c>
      <c r="H46" s="139">
        <v>200</v>
      </c>
      <c r="I46" s="112">
        <f t="shared" si="1"/>
        <v>400</v>
      </c>
    </row>
    <row r="47" spans="1:12" x14ac:dyDescent="0.3">
      <c r="A47" s="108">
        <v>5</v>
      </c>
      <c r="B47" s="373" t="s">
        <v>82</v>
      </c>
      <c r="C47" s="374"/>
      <c r="D47" s="375"/>
      <c r="E47" s="398" t="s">
        <v>78</v>
      </c>
      <c r="F47" s="399"/>
      <c r="G47" s="109"/>
      <c r="H47" s="141">
        <v>200</v>
      </c>
      <c r="I47" s="112">
        <f t="shared" si="1"/>
        <v>0</v>
      </c>
    </row>
    <row r="48" spans="1:12" x14ac:dyDescent="0.3">
      <c r="A48" s="108">
        <v>6</v>
      </c>
      <c r="B48" s="373" t="s">
        <v>30</v>
      </c>
      <c r="C48" s="374"/>
      <c r="D48" s="375"/>
      <c r="E48" s="398" t="s">
        <v>78</v>
      </c>
      <c r="F48" s="399"/>
      <c r="G48" s="109"/>
      <c r="H48" s="141">
        <v>140</v>
      </c>
      <c r="I48" s="112">
        <f t="shared" si="1"/>
        <v>0</v>
      </c>
    </row>
    <row r="49" spans="1:12" x14ac:dyDescent="0.3">
      <c r="A49" s="108"/>
      <c r="B49" s="373"/>
      <c r="C49" s="374"/>
      <c r="D49" s="375"/>
      <c r="E49" s="116"/>
      <c r="F49" s="83"/>
      <c r="G49" s="83"/>
      <c r="H49" s="99"/>
      <c r="I49" s="112"/>
    </row>
    <row r="50" spans="1:12" x14ac:dyDescent="0.3">
      <c r="A50" s="97"/>
      <c r="B50" s="373"/>
      <c r="C50" s="374"/>
      <c r="D50" s="375"/>
      <c r="F50" s="83"/>
      <c r="G50" s="83"/>
      <c r="H50" s="99"/>
      <c r="I50" s="112"/>
    </row>
    <row r="51" spans="1:12" x14ac:dyDescent="0.3">
      <c r="A51" s="117"/>
      <c r="B51" s="376"/>
      <c r="C51" s="377"/>
      <c r="D51" s="378"/>
      <c r="E51" s="85"/>
      <c r="F51" s="86"/>
      <c r="G51" s="83"/>
      <c r="H51" s="101"/>
      <c r="I51" s="112"/>
    </row>
    <row r="52" spans="1:12" x14ac:dyDescent="0.3">
      <c r="A52" s="400" t="s">
        <v>83</v>
      </c>
      <c r="B52" s="401"/>
      <c r="C52" s="401"/>
      <c r="D52" s="401"/>
      <c r="E52" s="401"/>
      <c r="F52" s="401"/>
      <c r="G52" s="401"/>
      <c r="H52" s="402"/>
      <c r="I52" s="118">
        <f>SUM(I43:I51)</f>
        <v>1300</v>
      </c>
    </row>
    <row r="53" spans="1:12" x14ac:dyDescent="0.3">
      <c r="A53" s="379" t="s">
        <v>84</v>
      </c>
      <c r="B53" s="380"/>
      <c r="C53" s="380"/>
      <c r="D53" s="380"/>
      <c r="E53" s="380"/>
      <c r="F53" s="380"/>
      <c r="G53" s="380"/>
      <c r="H53" s="380"/>
      <c r="I53" s="381"/>
    </row>
    <row r="54" spans="1:12" x14ac:dyDescent="0.3">
      <c r="A54" s="103" t="s">
        <v>85</v>
      </c>
      <c r="B54" s="382" t="s">
        <v>86</v>
      </c>
      <c r="C54" s="383"/>
      <c r="D54" s="384"/>
      <c r="E54" s="382" t="s">
        <v>87</v>
      </c>
      <c r="F54" s="384"/>
      <c r="G54" s="119" t="s">
        <v>88</v>
      </c>
      <c r="H54" s="119" t="s">
        <v>67</v>
      </c>
      <c r="I54" s="120" t="s">
        <v>68</v>
      </c>
    </row>
    <row r="55" spans="1:12" x14ac:dyDescent="0.3">
      <c r="A55" s="108">
        <v>1</v>
      </c>
      <c r="B55" s="385" t="s">
        <v>263</v>
      </c>
      <c r="C55" s="386"/>
      <c r="D55" s="387"/>
      <c r="E55" s="388"/>
      <c r="F55" s="389"/>
      <c r="G55" s="109"/>
      <c r="H55" s="121"/>
      <c r="I55" s="112"/>
    </row>
    <row r="56" spans="1:12" x14ac:dyDescent="0.3">
      <c r="A56" s="108"/>
      <c r="B56" s="395" t="s">
        <v>246</v>
      </c>
      <c r="C56" s="396"/>
      <c r="D56" s="397"/>
      <c r="E56" s="398">
        <v>1</v>
      </c>
      <c r="F56" s="399"/>
      <c r="G56" s="109">
        <v>90.2</v>
      </c>
      <c r="H56" s="121">
        <v>5</v>
      </c>
      <c r="I56" s="112">
        <f>H56*G56</f>
        <v>451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SUM(I55:I57)</f>
        <v>451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I58+I52+I40</f>
        <v>1751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1751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FFFF00"/>
  </sheetPr>
  <dimension ref="A1:M65"/>
  <sheetViews>
    <sheetView topLeftCell="A22" workbookViewId="0">
      <selection activeCell="M45" sqref="M45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33</v>
      </c>
      <c r="I9" s="420"/>
    </row>
    <row r="10" spans="1:13" x14ac:dyDescent="0.3">
      <c r="A10" s="82" t="s">
        <v>50</v>
      </c>
      <c r="B10" s="80"/>
      <c r="D10" s="170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D11" s="17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264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1" x14ac:dyDescent="0.3">
      <c r="A17" s="87" t="s">
        <v>62</v>
      </c>
      <c r="B17" s="430" t="s">
        <v>149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1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1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108">
        <v>1</v>
      </c>
      <c r="B24" s="385" t="s">
        <v>266</v>
      </c>
      <c r="C24" s="386"/>
      <c r="D24" s="386"/>
      <c r="E24" s="386"/>
      <c r="F24" s="387"/>
      <c r="G24" s="172">
        <v>1</v>
      </c>
      <c r="H24" s="167">
        <v>153.18</v>
      </c>
      <c r="I24" s="112">
        <f>H24*G24</f>
        <v>153.18</v>
      </c>
    </row>
    <row r="25" spans="1:11" x14ac:dyDescent="0.3">
      <c r="A25" s="108"/>
      <c r="B25" s="395"/>
      <c r="C25" s="396"/>
      <c r="D25" s="396"/>
      <c r="E25" s="396"/>
      <c r="F25" s="396"/>
      <c r="G25" s="174"/>
      <c r="H25" s="173"/>
      <c r="I25" s="112"/>
    </row>
    <row r="26" spans="1:11" x14ac:dyDescent="0.3">
      <c r="A26" s="108"/>
      <c r="B26" s="395"/>
      <c r="C26" s="396"/>
      <c r="D26" s="396"/>
      <c r="E26" s="396"/>
      <c r="F26" s="397"/>
      <c r="G26" s="174"/>
      <c r="H26" s="173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173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175"/>
      <c r="I28" s="112"/>
    </row>
    <row r="29" spans="1:11" x14ac:dyDescent="0.3">
      <c r="A29" s="108"/>
      <c r="B29" s="436"/>
      <c r="C29" s="437"/>
      <c r="D29" s="437"/>
      <c r="E29" s="437"/>
      <c r="F29" s="437"/>
      <c r="G29" s="174"/>
      <c r="H29" s="175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5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5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  <c r="L37" s="113"/>
    </row>
    <row r="38" spans="1:12" x14ac:dyDescent="0.3">
      <c r="A38" s="433" t="s">
        <v>150</v>
      </c>
      <c r="B38" s="401"/>
      <c r="C38" s="401"/>
      <c r="D38" s="401"/>
      <c r="E38" s="401"/>
      <c r="F38" s="401"/>
      <c r="G38" s="401"/>
      <c r="H38" s="402"/>
      <c r="I38" s="168">
        <f>SUM(I24:I37)</f>
        <v>153.18</v>
      </c>
      <c r="L38" s="113"/>
    </row>
    <row r="39" spans="1:12" x14ac:dyDescent="0.3">
      <c r="A39" s="400" t="s">
        <v>151</v>
      </c>
      <c r="B39" s="401"/>
      <c r="C39" s="401"/>
      <c r="D39" s="401"/>
      <c r="E39" s="401"/>
      <c r="F39" s="401"/>
      <c r="G39" s="401"/>
      <c r="H39" s="402"/>
      <c r="I39" s="169">
        <f>ROUND((I38*0.15),2)</f>
        <v>22.98</v>
      </c>
      <c r="L39" s="113"/>
    </row>
    <row r="40" spans="1:12" x14ac:dyDescent="0.3">
      <c r="A40" s="400" t="s">
        <v>152</v>
      </c>
      <c r="B40" s="401"/>
      <c r="C40" s="401"/>
      <c r="D40" s="401"/>
      <c r="E40" s="401"/>
      <c r="F40" s="401"/>
      <c r="G40" s="401"/>
      <c r="H40" s="402"/>
      <c r="I40" s="114">
        <f>I38+I39</f>
        <v>176.16</v>
      </c>
    </row>
    <row r="41" spans="1:12" x14ac:dyDescent="0.3">
      <c r="A41" s="379" t="s">
        <v>74</v>
      </c>
      <c r="B41" s="380"/>
      <c r="C41" s="380"/>
      <c r="D41" s="380"/>
      <c r="E41" s="380"/>
      <c r="F41" s="380"/>
      <c r="G41" s="380"/>
      <c r="H41" s="380"/>
      <c r="I41" s="381"/>
    </row>
    <row r="42" spans="1:12" x14ac:dyDescent="0.3">
      <c r="A42" s="103" t="s">
        <v>75</v>
      </c>
      <c r="B42" s="382" t="s">
        <v>76</v>
      </c>
      <c r="C42" s="383"/>
      <c r="D42" s="384"/>
      <c r="E42" s="382" t="s">
        <v>64</v>
      </c>
      <c r="F42" s="384"/>
      <c r="G42" s="105" t="s">
        <v>66</v>
      </c>
      <c r="H42" s="106" t="s">
        <v>67</v>
      </c>
      <c r="I42" s="107" t="s">
        <v>68</v>
      </c>
    </row>
    <row r="43" spans="1:12" x14ac:dyDescent="0.3">
      <c r="A43" s="108">
        <v>1</v>
      </c>
      <c r="B43" s="403" t="s">
        <v>77</v>
      </c>
      <c r="C43" s="404"/>
      <c r="D43" s="405"/>
      <c r="E43" s="388" t="s">
        <v>78</v>
      </c>
      <c r="F43" s="389"/>
      <c r="G43" s="140">
        <v>4</v>
      </c>
      <c r="H43" s="138">
        <v>450</v>
      </c>
      <c r="I43" s="115">
        <f>SUM(G43*H43)</f>
        <v>1800</v>
      </c>
    </row>
    <row r="44" spans="1:12" x14ac:dyDescent="0.3">
      <c r="A44" s="108">
        <v>2</v>
      </c>
      <c r="B44" s="373" t="s">
        <v>79</v>
      </c>
      <c r="C44" s="374"/>
      <c r="D44" s="375"/>
      <c r="E44" s="398" t="s">
        <v>78</v>
      </c>
      <c r="F44" s="399"/>
      <c r="G44" s="109"/>
      <c r="H44" s="139">
        <v>350</v>
      </c>
      <c r="I44" s="112">
        <f t="shared" ref="I44:I48" si="1">SUM(G44*H44)</f>
        <v>0</v>
      </c>
    </row>
    <row r="45" spans="1:12" x14ac:dyDescent="0.3">
      <c r="A45" s="108">
        <v>3</v>
      </c>
      <c r="B45" s="373" t="s">
        <v>80</v>
      </c>
      <c r="C45" s="374"/>
      <c r="D45" s="375"/>
      <c r="E45" s="398" t="s">
        <v>78</v>
      </c>
      <c r="F45" s="399"/>
      <c r="G45" s="109"/>
      <c r="H45" s="139">
        <v>300</v>
      </c>
      <c r="I45" s="112">
        <f t="shared" si="1"/>
        <v>0</v>
      </c>
    </row>
    <row r="46" spans="1:12" x14ac:dyDescent="0.3">
      <c r="A46" s="108">
        <v>4</v>
      </c>
      <c r="B46" s="373" t="s">
        <v>81</v>
      </c>
      <c r="C46" s="374"/>
      <c r="D46" s="375"/>
      <c r="E46" s="398" t="s">
        <v>78</v>
      </c>
      <c r="F46" s="399"/>
      <c r="G46" s="109">
        <v>4</v>
      </c>
      <c r="H46" s="139">
        <v>200</v>
      </c>
      <c r="I46" s="112">
        <f t="shared" si="1"/>
        <v>800</v>
      </c>
    </row>
    <row r="47" spans="1:12" x14ac:dyDescent="0.3">
      <c r="A47" s="108">
        <v>5</v>
      </c>
      <c r="B47" s="373" t="s">
        <v>82</v>
      </c>
      <c r="C47" s="374"/>
      <c r="D47" s="375"/>
      <c r="E47" s="398" t="s">
        <v>78</v>
      </c>
      <c r="F47" s="399"/>
      <c r="G47" s="109"/>
      <c r="H47" s="141">
        <v>200</v>
      </c>
      <c r="I47" s="112">
        <f t="shared" si="1"/>
        <v>0</v>
      </c>
    </row>
    <row r="48" spans="1:12" x14ac:dyDescent="0.3">
      <c r="A48" s="108">
        <v>6</v>
      </c>
      <c r="B48" s="373" t="s">
        <v>30</v>
      </c>
      <c r="C48" s="374"/>
      <c r="D48" s="375"/>
      <c r="E48" s="398" t="s">
        <v>78</v>
      </c>
      <c r="F48" s="399"/>
      <c r="G48" s="109"/>
      <c r="H48" s="141">
        <v>140</v>
      </c>
      <c r="I48" s="112">
        <f t="shared" si="1"/>
        <v>0</v>
      </c>
    </row>
    <row r="49" spans="1:12" x14ac:dyDescent="0.3">
      <c r="A49" s="108"/>
      <c r="B49" s="373"/>
      <c r="C49" s="374"/>
      <c r="D49" s="375"/>
      <c r="E49" s="116"/>
      <c r="F49" s="83"/>
      <c r="G49" s="83"/>
      <c r="H49" s="99"/>
      <c r="I49" s="112"/>
    </row>
    <row r="50" spans="1:12" x14ac:dyDescent="0.3">
      <c r="A50" s="97"/>
      <c r="B50" s="373"/>
      <c r="C50" s="374"/>
      <c r="D50" s="375"/>
      <c r="F50" s="83"/>
      <c r="G50" s="83"/>
      <c r="H50" s="99"/>
      <c r="I50" s="112"/>
    </row>
    <row r="51" spans="1:12" x14ac:dyDescent="0.3">
      <c r="A51" s="117"/>
      <c r="B51" s="376"/>
      <c r="C51" s="377"/>
      <c r="D51" s="378"/>
      <c r="E51" s="85"/>
      <c r="F51" s="86"/>
      <c r="G51" s="83"/>
      <c r="H51" s="101"/>
      <c r="I51" s="112"/>
    </row>
    <row r="52" spans="1:12" x14ac:dyDescent="0.3">
      <c r="A52" s="400" t="s">
        <v>83</v>
      </c>
      <c r="B52" s="401"/>
      <c r="C52" s="401"/>
      <c r="D52" s="401"/>
      <c r="E52" s="401"/>
      <c r="F52" s="401"/>
      <c r="G52" s="401"/>
      <c r="H52" s="402"/>
      <c r="I52" s="118">
        <f>SUM(I43:I51)</f>
        <v>2600</v>
      </c>
    </row>
    <row r="53" spans="1:12" x14ac:dyDescent="0.3">
      <c r="A53" s="379" t="s">
        <v>84</v>
      </c>
      <c r="B53" s="380"/>
      <c r="C53" s="380"/>
      <c r="D53" s="380"/>
      <c r="E53" s="380"/>
      <c r="F53" s="380"/>
      <c r="G53" s="380"/>
      <c r="H53" s="380"/>
      <c r="I53" s="381"/>
    </row>
    <row r="54" spans="1:12" x14ac:dyDescent="0.3">
      <c r="A54" s="103" t="s">
        <v>85</v>
      </c>
      <c r="B54" s="382" t="s">
        <v>86</v>
      </c>
      <c r="C54" s="383"/>
      <c r="D54" s="384"/>
      <c r="E54" s="382" t="s">
        <v>87</v>
      </c>
      <c r="F54" s="384"/>
      <c r="G54" s="119" t="s">
        <v>88</v>
      </c>
      <c r="H54" s="119" t="s">
        <v>67</v>
      </c>
      <c r="I54" s="120" t="s">
        <v>68</v>
      </c>
    </row>
    <row r="55" spans="1:12" x14ac:dyDescent="0.3">
      <c r="A55" s="108">
        <v>1</v>
      </c>
      <c r="B55" s="385" t="s">
        <v>265</v>
      </c>
      <c r="C55" s="386"/>
      <c r="D55" s="387"/>
      <c r="E55" s="388"/>
      <c r="F55" s="389"/>
      <c r="G55" s="109"/>
      <c r="H55" s="121"/>
      <c r="I55" s="112"/>
    </row>
    <row r="56" spans="1:12" x14ac:dyDescent="0.3">
      <c r="A56" s="108"/>
      <c r="B56" s="395" t="s">
        <v>246</v>
      </c>
      <c r="C56" s="396"/>
      <c r="D56" s="397"/>
      <c r="E56" s="398">
        <v>1</v>
      </c>
      <c r="F56" s="399"/>
      <c r="G56" s="109">
        <v>47.6</v>
      </c>
      <c r="H56" s="121">
        <v>5</v>
      </c>
      <c r="I56" s="112">
        <f>H56*G56</f>
        <v>238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SUM(I55:I57)</f>
        <v>238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I58+I52+I40</f>
        <v>3014.16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3014.16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FFFF00"/>
  </sheetPr>
  <dimension ref="A1:M65"/>
  <sheetViews>
    <sheetView topLeftCell="A25" workbookViewId="0">
      <selection activeCell="L32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34</v>
      </c>
      <c r="I9" s="420"/>
    </row>
    <row r="10" spans="1:13" x14ac:dyDescent="0.3">
      <c r="A10" s="82" t="s">
        <v>50</v>
      </c>
      <c r="B10" s="80"/>
      <c r="D10" s="170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D11" s="17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267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1" x14ac:dyDescent="0.3">
      <c r="A17" s="87" t="s">
        <v>62</v>
      </c>
      <c r="B17" s="430" t="s">
        <v>149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1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1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108">
        <v>1</v>
      </c>
      <c r="B24" s="385" t="s">
        <v>268</v>
      </c>
      <c r="C24" s="386"/>
      <c r="D24" s="386"/>
      <c r="E24" s="386"/>
      <c r="F24" s="387"/>
      <c r="G24" s="172">
        <v>1</v>
      </c>
      <c r="H24" s="167">
        <v>2282</v>
      </c>
      <c r="I24" s="112">
        <f>H24*G24</f>
        <v>2282</v>
      </c>
    </row>
    <row r="25" spans="1:11" x14ac:dyDescent="0.3">
      <c r="A25" s="108"/>
      <c r="B25" s="395"/>
      <c r="C25" s="396"/>
      <c r="D25" s="396"/>
      <c r="E25" s="396"/>
      <c r="F25" s="396"/>
      <c r="G25" s="174"/>
      <c r="H25" s="173"/>
      <c r="I25" s="112"/>
    </row>
    <row r="26" spans="1:11" x14ac:dyDescent="0.3">
      <c r="A26" s="108"/>
      <c r="B26" s="395"/>
      <c r="C26" s="396"/>
      <c r="D26" s="396"/>
      <c r="E26" s="396"/>
      <c r="F26" s="397"/>
      <c r="G26" s="174"/>
      <c r="H26" s="173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173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175"/>
      <c r="I28" s="112"/>
    </row>
    <row r="29" spans="1:11" x14ac:dyDescent="0.3">
      <c r="A29" s="108"/>
      <c r="B29" s="436"/>
      <c r="C29" s="437"/>
      <c r="D29" s="437"/>
      <c r="E29" s="437"/>
      <c r="F29" s="437"/>
      <c r="G29" s="174"/>
      <c r="H29" s="175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5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5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  <c r="L37" s="113"/>
    </row>
    <row r="38" spans="1:12" x14ac:dyDescent="0.3">
      <c r="A38" s="433" t="s">
        <v>150</v>
      </c>
      <c r="B38" s="401"/>
      <c r="C38" s="401"/>
      <c r="D38" s="401"/>
      <c r="E38" s="401"/>
      <c r="F38" s="401"/>
      <c r="G38" s="401"/>
      <c r="H38" s="402"/>
      <c r="I38" s="168">
        <f>SUM(I24:I37)</f>
        <v>2282</v>
      </c>
      <c r="L38" s="113"/>
    </row>
    <row r="39" spans="1:12" x14ac:dyDescent="0.3">
      <c r="A39" s="400" t="s">
        <v>151</v>
      </c>
      <c r="B39" s="401"/>
      <c r="C39" s="401"/>
      <c r="D39" s="401"/>
      <c r="E39" s="401"/>
      <c r="F39" s="401"/>
      <c r="G39" s="401"/>
      <c r="H39" s="402"/>
      <c r="I39" s="169">
        <f>ROUND((I38*0.15),2)</f>
        <v>342.3</v>
      </c>
      <c r="L39" s="113"/>
    </row>
    <row r="40" spans="1:12" x14ac:dyDescent="0.3">
      <c r="A40" s="400" t="s">
        <v>152</v>
      </c>
      <c r="B40" s="401"/>
      <c r="C40" s="401"/>
      <c r="D40" s="401"/>
      <c r="E40" s="401"/>
      <c r="F40" s="401"/>
      <c r="G40" s="401"/>
      <c r="H40" s="402"/>
      <c r="I40" s="114">
        <f>I38+I39</f>
        <v>2624.3</v>
      </c>
    </row>
    <row r="41" spans="1:12" x14ac:dyDescent="0.3">
      <c r="A41" s="379" t="s">
        <v>74</v>
      </c>
      <c r="B41" s="380"/>
      <c r="C41" s="380"/>
      <c r="D41" s="380"/>
      <c r="E41" s="380"/>
      <c r="F41" s="380"/>
      <c r="G41" s="380"/>
      <c r="H41" s="380"/>
      <c r="I41" s="381"/>
    </row>
    <row r="42" spans="1:12" x14ac:dyDescent="0.3">
      <c r="A42" s="103" t="s">
        <v>75</v>
      </c>
      <c r="B42" s="382" t="s">
        <v>76</v>
      </c>
      <c r="C42" s="383"/>
      <c r="D42" s="384"/>
      <c r="E42" s="382" t="s">
        <v>64</v>
      </c>
      <c r="F42" s="384"/>
      <c r="G42" s="105" t="s">
        <v>66</v>
      </c>
      <c r="H42" s="106" t="s">
        <v>67</v>
      </c>
      <c r="I42" s="107" t="s">
        <v>68</v>
      </c>
    </row>
    <row r="43" spans="1:12" x14ac:dyDescent="0.3">
      <c r="A43" s="108">
        <v>1</v>
      </c>
      <c r="B43" s="403" t="s">
        <v>77</v>
      </c>
      <c r="C43" s="404"/>
      <c r="D43" s="405"/>
      <c r="E43" s="388" t="s">
        <v>78</v>
      </c>
      <c r="F43" s="389"/>
      <c r="G43" s="140"/>
      <c r="H43" s="138">
        <v>450</v>
      </c>
      <c r="I43" s="115">
        <f>SUM(G43*H43)</f>
        <v>0</v>
      </c>
    </row>
    <row r="44" spans="1:12" x14ac:dyDescent="0.3">
      <c r="A44" s="108">
        <v>2</v>
      </c>
      <c r="B44" s="373" t="s">
        <v>79</v>
      </c>
      <c r="C44" s="374"/>
      <c r="D44" s="375"/>
      <c r="E44" s="398" t="s">
        <v>78</v>
      </c>
      <c r="F44" s="399"/>
      <c r="G44" s="109"/>
      <c r="H44" s="139">
        <v>350</v>
      </c>
      <c r="I44" s="112">
        <f t="shared" ref="I44:I48" si="1">SUM(G44*H44)</f>
        <v>0</v>
      </c>
    </row>
    <row r="45" spans="1:12" x14ac:dyDescent="0.3">
      <c r="A45" s="108">
        <v>3</v>
      </c>
      <c r="B45" s="373" t="s">
        <v>80</v>
      </c>
      <c r="C45" s="374"/>
      <c r="D45" s="375"/>
      <c r="E45" s="398" t="s">
        <v>78</v>
      </c>
      <c r="F45" s="399"/>
      <c r="G45" s="109">
        <v>2</v>
      </c>
      <c r="H45" s="139">
        <v>300</v>
      </c>
      <c r="I45" s="112">
        <f t="shared" si="1"/>
        <v>600</v>
      </c>
    </row>
    <row r="46" spans="1:12" x14ac:dyDescent="0.3">
      <c r="A46" s="108">
        <v>4</v>
      </c>
      <c r="B46" s="373" t="s">
        <v>81</v>
      </c>
      <c r="C46" s="374"/>
      <c r="D46" s="375"/>
      <c r="E46" s="398" t="s">
        <v>78</v>
      </c>
      <c r="F46" s="399"/>
      <c r="G46" s="109">
        <v>2</v>
      </c>
      <c r="H46" s="139">
        <v>200</v>
      </c>
      <c r="I46" s="112">
        <f t="shared" si="1"/>
        <v>400</v>
      </c>
    </row>
    <row r="47" spans="1:12" x14ac:dyDescent="0.3">
      <c r="A47" s="108">
        <v>5</v>
      </c>
      <c r="B47" s="373" t="s">
        <v>82</v>
      </c>
      <c r="C47" s="374"/>
      <c r="D47" s="375"/>
      <c r="E47" s="398" t="s">
        <v>78</v>
      </c>
      <c r="F47" s="399"/>
      <c r="G47" s="109"/>
      <c r="H47" s="141">
        <v>200</v>
      </c>
      <c r="I47" s="112">
        <f t="shared" si="1"/>
        <v>0</v>
      </c>
    </row>
    <row r="48" spans="1:12" x14ac:dyDescent="0.3">
      <c r="A48" s="108">
        <v>6</v>
      </c>
      <c r="B48" s="373" t="s">
        <v>30</v>
      </c>
      <c r="C48" s="374"/>
      <c r="D48" s="375"/>
      <c r="E48" s="398" t="s">
        <v>78</v>
      </c>
      <c r="F48" s="399"/>
      <c r="G48" s="109"/>
      <c r="H48" s="141">
        <v>140</v>
      </c>
      <c r="I48" s="112">
        <f t="shared" si="1"/>
        <v>0</v>
      </c>
    </row>
    <row r="49" spans="1:12" x14ac:dyDescent="0.3">
      <c r="A49" s="108"/>
      <c r="B49" s="373"/>
      <c r="C49" s="374"/>
      <c r="D49" s="375"/>
      <c r="E49" s="116"/>
      <c r="F49" s="83"/>
      <c r="G49" s="83"/>
      <c r="H49" s="99"/>
      <c r="I49" s="112"/>
    </row>
    <row r="50" spans="1:12" x14ac:dyDescent="0.3">
      <c r="A50" s="97"/>
      <c r="B50" s="373"/>
      <c r="C50" s="374"/>
      <c r="D50" s="375"/>
      <c r="F50" s="83"/>
      <c r="G50" s="83"/>
      <c r="H50" s="99"/>
      <c r="I50" s="112"/>
    </row>
    <row r="51" spans="1:12" x14ac:dyDescent="0.3">
      <c r="A51" s="117"/>
      <c r="B51" s="376"/>
      <c r="C51" s="377"/>
      <c r="D51" s="378"/>
      <c r="E51" s="85"/>
      <c r="F51" s="86"/>
      <c r="G51" s="83"/>
      <c r="H51" s="101"/>
      <c r="I51" s="112"/>
    </row>
    <row r="52" spans="1:12" x14ac:dyDescent="0.3">
      <c r="A52" s="400" t="s">
        <v>83</v>
      </c>
      <c r="B52" s="401"/>
      <c r="C52" s="401"/>
      <c r="D52" s="401"/>
      <c r="E52" s="401"/>
      <c r="F52" s="401"/>
      <c r="G52" s="401"/>
      <c r="H52" s="402"/>
      <c r="I52" s="118">
        <f>SUM(I43:I51)</f>
        <v>1000</v>
      </c>
    </row>
    <row r="53" spans="1:12" x14ac:dyDescent="0.3">
      <c r="A53" s="379" t="s">
        <v>84</v>
      </c>
      <c r="B53" s="380"/>
      <c r="C53" s="380"/>
      <c r="D53" s="380"/>
      <c r="E53" s="380"/>
      <c r="F53" s="380"/>
      <c r="G53" s="380"/>
      <c r="H53" s="380"/>
      <c r="I53" s="381"/>
    </row>
    <row r="54" spans="1:12" x14ac:dyDescent="0.3">
      <c r="A54" s="103" t="s">
        <v>85</v>
      </c>
      <c r="B54" s="382" t="s">
        <v>86</v>
      </c>
      <c r="C54" s="383"/>
      <c r="D54" s="384"/>
      <c r="E54" s="382" t="s">
        <v>87</v>
      </c>
      <c r="F54" s="384"/>
      <c r="G54" s="119" t="s">
        <v>88</v>
      </c>
      <c r="H54" s="119" t="s">
        <v>67</v>
      </c>
      <c r="I54" s="120" t="s">
        <v>68</v>
      </c>
    </row>
    <row r="55" spans="1:12" x14ac:dyDescent="0.3">
      <c r="A55" s="108">
        <v>1</v>
      </c>
      <c r="B55" s="385" t="s">
        <v>269</v>
      </c>
      <c r="C55" s="386"/>
      <c r="D55" s="387"/>
      <c r="E55" s="388"/>
      <c r="F55" s="389"/>
      <c r="G55" s="109"/>
      <c r="H55" s="121"/>
      <c r="I55" s="112"/>
    </row>
    <row r="56" spans="1:12" x14ac:dyDescent="0.3">
      <c r="A56" s="108"/>
      <c r="B56" s="395" t="s">
        <v>246</v>
      </c>
      <c r="C56" s="396"/>
      <c r="D56" s="397"/>
      <c r="E56" s="398">
        <v>1</v>
      </c>
      <c r="F56" s="399"/>
      <c r="G56" s="109">
        <v>78.2</v>
      </c>
      <c r="H56" s="121">
        <v>5</v>
      </c>
      <c r="I56" s="112">
        <f>H56*G56</f>
        <v>391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SUM(I55:I57)</f>
        <v>391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I58+I52+I40</f>
        <v>4015.3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4015.3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M65"/>
  <sheetViews>
    <sheetView topLeftCell="A19" zoomScale="70" zoomScaleNormal="70" workbookViewId="0">
      <selection activeCell="M59" sqref="M59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35</v>
      </c>
      <c r="I9" s="420"/>
    </row>
    <row r="10" spans="1:13" x14ac:dyDescent="0.3">
      <c r="A10" s="82" t="s">
        <v>50</v>
      </c>
      <c r="B10" s="80"/>
      <c r="D10" s="170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D11" s="17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270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1" x14ac:dyDescent="0.3">
      <c r="A17" s="87" t="s">
        <v>62</v>
      </c>
      <c r="B17" s="430" t="s">
        <v>149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1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1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108"/>
      <c r="B24" s="385"/>
      <c r="C24" s="386"/>
      <c r="D24" s="386"/>
      <c r="E24" s="386"/>
      <c r="F24" s="387"/>
      <c r="G24" s="172"/>
      <c r="H24" s="167"/>
      <c r="I24" s="112"/>
    </row>
    <row r="25" spans="1:11" x14ac:dyDescent="0.3">
      <c r="A25" s="108"/>
      <c r="B25" s="395"/>
      <c r="C25" s="396"/>
      <c r="D25" s="396"/>
      <c r="E25" s="396"/>
      <c r="F25" s="396"/>
      <c r="G25" s="174"/>
      <c r="H25" s="173"/>
      <c r="I25" s="112"/>
    </row>
    <row r="26" spans="1:11" x14ac:dyDescent="0.3">
      <c r="A26" s="108"/>
      <c r="B26" s="395"/>
      <c r="C26" s="396"/>
      <c r="D26" s="396"/>
      <c r="E26" s="396"/>
      <c r="F26" s="397"/>
      <c r="G26" s="174"/>
      <c r="H26" s="173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173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175"/>
      <c r="I28" s="112"/>
    </row>
    <row r="29" spans="1:11" x14ac:dyDescent="0.3">
      <c r="A29" s="108"/>
      <c r="B29" s="436"/>
      <c r="C29" s="437"/>
      <c r="D29" s="437"/>
      <c r="E29" s="437"/>
      <c r="F29" s="437"/>
      <c r="G29" s="174"/>
      <c r="H29" s="175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5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5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  <c r="L37" s="113"/>
    </row>
    <row r="38" spans="1:12" x14ac:dyDescent="0.3">
      <c r="A38" s="433" t="s">
        <v>150</v>
      </c>
      <c r="B38" s="401"/>
      <c r="C38" s="401"/>
      <c r="D38" s="401"/>
      <c r="E38" s="401"/>
      <c r="F38" s="401"/>
      <c r="G38" s="401"/>
      <c r="H38" s="402"/>
      <c r="I38" s="168">
        <f>SUM(I24:I37)</f>
        <v>0</v>
      </c>
      <c r="L38" s="113"/>
    </row>
    <row r="39" spans="1:12" x14ac:dyDescent="0.3">
      <c r="A39" s="400" t="s">
        <v>151</v>
      </c>
      <c r="B39" s="401"/>
      <c r="C39" s="401"/>
      <c r="D39" s="401"/>
      <c r="E39" s="401"/>
      <c r="F39" s="401"/>
      <c r="G39" s="401"/>
      <c r="H39" s="402"/>
      <c r="I39" s="169">
        <f>ROUND((I38*0.15),2)</f>
        <v>0</v>
      </c>
      <c r="L39" s="113"/>
    </row>
    <row r="40" spans="1:12" x14ac:dyDescent="0.3">
      <c r="A40" s="400" t="s">
        <v>152</v>
      </c>
      <c r="B40" s="401"/>
      <c r="C40" s="401"/>
      <c r="D40" s="401"/>
      <c r="E40" s="401"/>
      <c r="F40" s="401"/>
      <c r="G40" s="401"/>
      <c r="H40" s="402"/>
      <c r="I40" s="114">
        <f>I38+I39</f>
        <v>0</v>
      </c>
    </row>
    <row r="41" spans="1:12" x14ac:dyDescent="0.3">
      <c r="A41" s="379" t="s">
        <v>74</v>
      </c>
      <c r="B41" s="380"/>
      <c r="C41" s="380"/>
      <c r="D41" s="380"/>
      <c r="E41" s="380"/>
      <c r="F41" s="380"/>
      <c r="G41" s="380"/>
      <c r="H41" s="380"/>
      <c r="I41" s="381"/>
    </row>
    <row r="42" spans="1:12" x14ac:dyDescent="0.3">
      <c r="A42" s="103" t="s">
        <v>75</v>
      </c>
      <c r="B42" s="382" t="s">
        <v>76</v>
      </c>
      <c r="C42" s="383"/>
      <c r="D42" s="384"/>
      <c r="E42" s="382" t="s">
        <v>64</v>
      </c>
      <c r="F42" s="384"/>
      <c r="G42" s="105" t="s">
        <v>66</v>
      </c>
      <c r="H42" s="106" t="s">
        <v>67</v>
      </c>
      <c r="I42" s="107" t="s">
        <v>68</v>
      </c>
    </row>
    <row r="43" spans="1:12" x14ac:dyDescent="0.3">
      <c r="A43" s="108">
        <v>1</v>
      </c>
      <c r="B43" s="403" t="s">
        <v>77</v>
      </c>
      <c r="C43" s="404"/>
      <c r="D43" s="405"/>
      <c r="E43" s="388" t="s">
        <v>78</v>
      </c>
      <c r="F43" s="389"/>
      <c r="G43" s="140">
        <v>1.5</v>
      </c>
      <c r="H43" s="138">
        <v>450</v>
      </c>
      <c r="I43" s="115">
        <f>SUM(G43*H43)</f>
        <v>675</v>
      </c>
    </row>
    <row r="44" spans="1:12" x14ac:dyDescent="0.3">
      <c r="A44" s="108">
        <v>2</v>
      </c>
      <c r="B44" s="373" t="s">
        <v>79</v>
      </c>
      <c r="C44" s="374"/>
      <c r="D44" s="375"/>
      <c r="E44" s="398" t="s">
        <v>78</v>
      </c>
      <c r="F44" s="399"/>
      <c r="G44" s="109"/>
      <c r="H44" s="139">
        <v>350</v>
      </c>
      <c r="I44" s="112">
        <f t="shared" ref="I44:I48" si="1">SUM(G44*H44)</f>
        <v>0</v>
      </c>
    </row>
    <row r="45" spans="1:12" x14ac:dyDescent="0.3">
      <c r="A45" s="108">
        <v>3</v>
      </c>
      <c r="B45" s="373" t="s">
        <v>80</v>
      </c>
      <c r="C45" s="374"/>
      <c r="D45" s="375"/>
      <c r="E45" s="398" t="s">
        <v>78</v>
      </c>
      <c r="F45" s="399"/>
      <c r="G45" s="109"/>
      <c r="H45" s="139">
        <v>300</v>
      </c>
      <c r="I45" s="112">
        <f t="shared" si="1"/>
        <v>0</v>
      </c>
    </row>
    <row r="46" spans="1:12" x14ac:dyDescent="0.3">
      <c r="A46" s="108">
        <v>4</v>
      </c>
      <c r="B46" s="373" t="s">
        <v>81</v>
      </c>
      <c r="C46" s="374"/>
      <c r="D46" s="375"/>
      <c r="E46" s="398" t="s">
        <v>78</v>
      </c>
      <c r="F46" s="399"/>
      <c r="G46" s="109">
        <v>1.5</v>
      </c>
      <c r="H46" s="139">
        <v>200</v>
      </c>
      <c r="I46" s="112">
        <f t="shared" si="1"/>
        <v>300</v>
      </c>
    </row>
    <row r="47" spans="1:12" x14ac:dyDescent="0.3">
      <c r="A47" s="108">
        <v>5</v>
      </c>
      <c r="B47" s="373" t="s">
        <v>82</v>
      </c>
      <c r="C47" s="374"/>
      <c r="D47" s="375"/>
      <c r="E47" s="398" t="s">
        <v>78</v>
      </c>
      <c r="F47" s="399"/>
      <c r="G47" s="109"/>
      <c r="H47" s="141">
        <v>200</v>
      </c>
      <c r="I47" s="112">
        <f t="shared" si="1"/>
        <v>0</v>
      </c>
    </row>
    <row r="48" spans="1:12" x14ac:dyDescent="0.3">
      <c r="A48" s="108">
        <v>6</v>
      </c>
      <c r="B48" s="373" t="s">
        <v>30</v>
      </c>
      <c r="C48" s="374"/>
      <c r="D48" s="375"/>
      <c r="E48" s="398" t="s">
        <v>78</v>
      </c>
      <c r="F48" s="399"/>
      <c r="G48" s="109"/>
      <c r="H48" s="141">
        <v>140</v>
      </c>
      <c r="I48" s="112">
        <f t="shared" si="1"/>
        <v>0</v>
      </c>
    </row>
    <row r="49" spans="1:12" x14ac:dyDescent="0.3">
      <c r="A49" s="108"/>
      <c r="B49" s="373"/>
      <c r="C49" s="374"/>
      <c r="D49" s="375"/>
      <c r="E49" s="116"/>
      <c r="F49" s="83"/>
      <c r="G49" s="83"/>
      <c r="H49" s="99"/>
      <c r="I49" s="112"/>
    </row>
    <row r="50" spans="1:12" x14ac:dyDescent="0.3">
      <c r="A50" s="97"/>
      <c r="B50" s="373"/>
      <c r="C50" s="374"/>
      <c r="D50" s="375"/>
      <c r="F50" s="83"/>
      <c r="G50" s="83"/>
      <c r="H50" s="99"/>
      <c r="I50" s="112"/>
    </row>
    <row r="51" spans="1:12" x14ac:dyDescent="0.3">
      <c r="A51" s="117"/>
      <c r="B51" s="376"/>
      <c r="C51" s="377"/>
      <c r="D51" s="378"/>
      <c r="E51" s="85"/>
      <c r="F51" s="86"/>
      <c r="G51" s="83"/>
      <c r="H51" s="101"/>
      <c r="I51" s="112"/>
    </row>
    <row r="52" spans="1:12" x14ac:dyDescent="0.3">
      <c r="A52" s="400" t="s">
        <v>83</v>
      </c>
      <c r="B52" s="401"/>
      <c r="C52" s="401"/>
      <c r="D52" s="401"/>
      <c r="E52" s="401"/>
      <c r="F52" s="401"/>
      <c r="G52" s="401"/>
      <c r="H52" s="402"/>
      <c r="I52" s="118">
        <f>SUM(I43:I51)</f>
        <v>975</v>
      </c>
    </row>
    <row r="53" spans="1:12" x14ac:dyDescent="0.3">
      <c r="A53" s="379" t="s">
        <v>84</v>
      </c>
      <c r="B53" s="380"/>
      <c r="C53" s="380"/>
      <c r="D53" s="380"/>
      <c r="E53" s="380"/>
      <c r="F53" s="380"/>
      <c r="G53" s="380"/>
      <c r="H53" s="380"/>
      <c r="I53" s="381"/>
    </row>
    <row r="54" spans="1:12" x14ac:dyDescent="0.3">
      <c r="A54" s="103" t="s">
        <v>85</v>
      </c>
      <c r="B54" s="382" t="s">
        <v>86</v>
      </c>
      <c r="C54" s="383"/>
      <c r="D54" s="384"/>
      <c r="E54" s="382" t="s">
        <v>87</v>
      </c>
      <c r="F54" s="384"/>
      <c r="G54" s="119" t="s">
        <v>88</v>
      </c>
      <c r="H54" s="119" t="s">
        <v>67</v>
      </c>
      <c r="I54" s="120" t="s">
        <v>68</v>
      </c>
    </row>
    <row r="55" spans="1:12" x14ac:dyDescent="0.3">
      <c r="A55" s="108">
        <v>1</v>
      </c>
      <c r="B55" s="385" t="s">
        <v>271</v>
      </c>
      <c r="C55" s="386"/>
      <c r="D55" s="387"/>
      <c r="E55" s="388"/>
      <c r="F55" s="389"/>
      <c r="G55" s="109"/>
      <c r="H55" s="121"/>
      <c r="I55" s="112"/>
    </row>
    <row r="56" spans="1:12" x14ac:dyDescent="0.3">
      <c r="A56" s="108"/>
      <c r="B56" s="395" t="s">
        <v>246</v>
      </c>
      <c r="C56" s="396"/>
      <c r="D56" s="397"/>
      <c r="E56" s="398">
        <v>1</v>
      </c>
      <c r="F56" s="399"/>
      <c r="G56" s="109">
        <v>50.2</v>
      </c>
      <c r="H56" s="121">
        <v>5</v>
      </c>
      <c r="I56" s="112">
        <f>H56*G56</f>
        <v>251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SUM(I55:I57)</f>
        <v>251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I58+I52+I40</f>
        <v>1226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1226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M65"/>
  <sheetViews>
    <sheetView topLeftCell="A11" zoomScale="70" zoomScaleNormal="70" workbookViewId="0">
      <selection activeCell="M59" sqref="M59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36</v>
      </c>
      <c r="I9" s="420"/>
    </row>
    <row r="10" spans="1:13" x14ac:dyDescent="0.3">
      <c r="A10" s="82" t="s">
        <v>50</v>
      </c>
      <c r="B10" s="80"/>
      <c r="D10" s="170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D11" s="17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272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1" x14ac:dyDescent="0.3">
      <c r="A17" s="87" t="s">
        <v>62</v>
      </c>
      <c r="B17" s="430" t="s">
        <v>149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1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1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108"/>
      <c r="B24" s="385"/>
      <c r="C24" s="386"/>
      <c r="D24" s="386"/>
      <c r="E24" s="386"/>
      <c r="F24" s="387"/>
      <c r="G24" s="172"/>
      <c r="H24" s="167"/>
      <c r="I24" s="112"/>
    </row>
    <row r="25" spans="1:11" x14ac:dyDescent="0.3">
      <c r="A25" s="108"/>
      <c r="B25" s="395"/>
      <c r="C25" s="396"/>
      <c r="D25" s="396"/>
      <c r="E25" s="396"/>
      <c r="F25" s="396"/>
      <c r="G25" s="174"/>
      <c r="H25" s="173"/>
      <c r="I25" s="112"/>
    </row>
    <row r="26" spans="1:11" x14ac:dyDescent="0.3">
      <c r="A26" s="108"/>
      <c r="B26" s="395"/>
      <c r="C26" s="396"/>
      <c r="D26" s="396"/>
      <c r="E26" s="396"/>
      <c r="F26" s="397"/>
      <c r="G26" s="174"/>
      <c r="H26" s="173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173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175"/>
      <c r="I28" s="112"/>
    </row>
    <row r="29" spans="1:11" x14ac:dyDescent="0.3">
      <c r="A29" s="108"/>
      <c r="B29" s="436"/>
      <c r="C29" s="437"/>
      <c r="D29" s="437"/>
      <c r="E29" s="437"/>
      <c r="F29" s="437"/>
      <c r="G29" s="174"/>
      <c r="H29" s="175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5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5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  <c r="L37" s="113"/>
    </row>
    <row r="38" spans="1:12" x14ac:dyDescent="0.3">
      <c r="A38" s="433" t="s">
        <v>150</v>
      </c>
      <c r="B38" s="401"/>
      <c r="C38" s="401"/>
      <c r="D38" s="401"/>
      <c r="E38" s="401"/>
      <c r="F38" s="401"/>
      <c r="G38" s="401"/>
      <c r="H38" s="402"/>
      <c r="I38" s="168">
        <f>SUM(I24:I37)</f>
        <v>0</v>
      </c>
      <c r="L38" s="113"/>
    </row>
    <row r="39" spans="1:12" x14ac:dyDescent="0.3">
      <c r="A39" s="400" t="s">
        <v>151</v>
      </c>
      <c r="B39" s="401"/>
      <c r="C39" s="401"/>
      <c r="D39" s="401"/>
      <c r="E39" s="401"/>
      <c r="F39" s="401"/>
      <c r="G39" s="401"/>
      <c r="H39" s="402"/>
      <c r="I39" s="169">
        <f>ROUND((I38*0.15),2)</f>
        <v>0</v>
      </c>
      <c r="L39" s="113"/>
    </row>
    <row r="40" spans="1:12" x14ac:dyDescent="0.3">
      <c r="A40" s="400" t="s">
        <v>152</v>
      </c>
      <c r="B40" s="401"/>
      <c r="C40" s="401"/>
      <c r="D40" s="401"/>
      <c r="E40" s="401"/>
      <c r="F40" s="401"/>
      <c r="G40" s="401"/>
      <c r="H40" s="402"/>
      <c r="I40" s="114">
        <f>I38+I39</f>
        <v>0</v>
      </c>
    </row>
    <row r="41" spans="1:12" x14ac:dyDescent="0.3">
      <c r="A41" s="379" t="s">
        <v>74</v>
      </c>
      <c r="B41" s="380"/>
      <c r="C41" s="380"/>
      <c r="D41" s="380"/>
      <c r="E41" s="380"/>
      <c r="F41" s="380"/>
      <c r="G41" s="380"/>
      <c r="H41" s="380"/>
      <c r="I41" s="381"/>
    </row>
    <row r="42" spans="1:12" x14ac:dyDescent="0.3">
      <c r="A42" s="103" t="s">
        <v>75</v>
      </c>
      <c r="B42" s="382" t="s">
        <v>76</v>
      </c>
      <c r="C42" s="383"/>
      <c r="D42" s="384"/>
      <c r="E42" s="382" t="s">
        <v>64</v>
      </c>
      <c r="F42" s="384"/>
      <c r="G42" s="105" t="s">
        <v>66</v>
      </c>
      <c r="H42" s="106" t="s">
        <v>67</v>
      </c>
      <c r="I42" s="107" t="s">
        <v>68</v>
      </c>
    </row>
    <row r="43" spans="1:12" x14ac:dyDescent="0.3">
      <c r="A43" s="108">
        <v>1</v>
      </c>
      <c r="B43" s="403" t="s">
        <v>77</v>
      </c>
      <c r="C43" s="404"/>
      <c r="D43" s="405"/>
      <c r="E43" s="388" t="s">
        <v>78</v>
      </c>
      <c r="F43" s="389"/>
      <c r="G43" s="140"/>
      <c r="H43" s="138">
        <v>450</v>
      </c>
      <c r="I43" s="115">
        <f>SUM(G43*H43)</f>
        <v>0</v>
      </c>
    </row>
    <row r="44" spans="1:12" x14ac:dyDescent="0.3">
      <c r="A44" s="108">
        <v>2</v>
      </c>
      <c r="B44" s="373" t="s">
        <v>79</v>
      </c>
      <c r="C44" s="374"/>
      <c r="D44" s="375"/>
      <c r="E44" s="398" t="s">
        <v>78</v>
      </c>
      <c r="F44" s="399"/>
      <c r="G44" s="195">
        <v>0</v>
      </c>
      <c r="H44" s="139">
        <v>350</v>
      </c>
      <c r="I44" s="112">
        <f t="shared" ref="I44:I48" si="1">SUM(G44*H44)</f>
        <v>0</v>
      </c>
    </row>
    <row r="45" spans="1:12" x14ac:dyDescent="0.3">
      <c r="A45" s="108">
        <v>3</v>
      </c>
      <c r="B45" s="373" t="s">
        <v>80</v>
      </c>
      <c r="C45" s="374"/>
      <c r="D45" s="375"/>
      <c r="E45" s="398" t="s">
        <v>78</v>
      </c>
      <c r="F45" s="399"/>
      <c r="G45" s="195">
        <v>3.5</v>
      </c>
      <c r="H45" s="139">
        <v>300</v>
      </c>
      <c r="I45" s="112">
        <f t="shared" si="1"/>
        <v>1050</v>
      </c>
    </row>
    <row r="46" spans="1:12" x14ac:dyDescent="0.3">
      <c r="A46" s="108">
        <v>4</v>
      </c>
      <c r="B46" s="373" t="s">
        <v>81</v>
      </c>
      <c r="C46" s="374"/>
      <c r="D46" s="375"/>
      <c r="E46" s="398" t="s">
        <v>78</v>
      </c>
      <c r="F46" s="399"/>
      <c r="G46" s="109">
        <v>3.5</v>
      </c>
      <c r="H46" s="139">
        <v>200</v>
      </c>
      <c r="I46" s="112">
        <f t="shared" si="1"/>
        <v>700</v>
      </c>
    </row>
    <row r="47" spans="1:12" x14ac:dyDescent="0.3">
      <c r="A47" s="108">
        <v>5</v>
      </c>
      <c r="B47" s="373" t="s">
        <v>82</v>
      </c>
      <c r="C47" s="374"/>
      <c r="D47" s="375"/>
      <c r="E47" s="398" t="s">
        <v>78</v>
      </c>
      <c r="F47" s="399"/>
      <c r="G47" s="109"/>
      <c r="H47" s="141">
        <v>200</v>
      </c>
      <c r="I47" s="112">
        <f t="shared" si="1"/>
        <v>0</v>
      </c>
    </row>
    <row r="48" spans="1:12" x14ac:dyDescent="0.3">
      <c r="A48" s="108">
        <v>6</v>
      </c>
      <c r="B48" s="373" t="s">
        <v>30</v>
      </c>
      <c r="C48" s="374"/>
      <c r="D48" s="375"/>
      <c r="E48" s="398" t="s">
        <v>78</v>
      </c>
      <c r="F48" s="399"/>
      <c r="G48" s="109"/>
      <c r="H48" s="141">
        <v>140</v>
      </c>
      <c r="I48" s="112">
        <f t="shared" si="1"/>
        <v>0</v>
      </c>
    </row>
    <row r="49" spans="1:12" x14ac:dyDescent="0.3">
      <c r="A49" s="108"/>
      <c r="B49" s="373"/>
      <c r="C49" s="374"/>
      <c r="D49" s="375"/>
      <c r="E49" s="116"/>
      <c r="F49" s="83"/>
      <c r="G49" s="83"/>
      <c r="H49" s="99"/>
      <c r="I49" s="112"/>
    </row>
    <row r="50" spans="1:12" x14ac:dyDescent="0.3">
      <c r="A50" s="97"/>
      <c r="B50" s="373"/>
      <c r="C50" s="374"/>
      <c r="D50" s="375"/>
      <c r="F50" s="83"/>
      <c r="G50" s="83"/>
      <c r="H50" s="99"/>
      <c r="I50" s="112"/>
    </row>
    <row r="51" spans="1:12" x14ac:dyDescent="0.3">
      <c r="A51" s="117"/>
      <c r="B51" s="376"/>
      <c r="C51" s="377"/>
      <c r="D51" s="378"/>
      <c r="E51" s="85"/>
      <c r="F51" s="86"/>
      <c r="G51" s="83"/>
      <c r="H51" s="101"/>
      <c r="I51" s="112"/>
    </row>
    <row r="52" spans="1:12" x14ac:dyDescent="0.3">
      <c r="A52" s="400" t="s">
        <v>83</v>
      </c>
      <c r="B52" s="401"/>
      <c r="C52" s="401"/>
      <c r="D52" s="401"/>
      <c r="E52" s="401"/>
      <c r="F52" s="401"/>
      <c r="G52" s="401"/>
      <c r="H52" s="402"/>
      <c r="I52" s="196">
        <f>SUM(I43:I51)</f>
        <v>1750</v>
      </c>
    </row>
    <row r="53" spans="1:12" x14ac:dyDescent="0.3">
      <c r="A53" s="379" t="s">
        <v>84</v>
      </c>
      <c r="B53" s="380"/>
      <c r="C53" s="380"/>
      <c r="D53" s="380"/>
      <c r="E53" s="380"/>
      <c r="F53" s="380"/>
      <c r="G53" s="380"/>
      <c r="H53" s="380"/>
      <c r="I53" s="381"/>
    </row>
    <row r="54" spans="1:12" x14ac:dyDescent="0.3">
      <c r="A54" s="103" t="s">
        <v>85</v>
      </c>
      <c r="B54" s="382" t="s">
        <v>86</v>
      </c>
      <c r="C54" s="383"/>
      <c r="D54" s="384"/>
      <c r="E54" s="382" t="s">
        <v>87</v>
      </c>
      <c r="F54" s="384"/>
      <c r="G54" s="119" t="s">
        <v>88</v>
      </c>
      <c r="H54" s="119" t="s">
        <v>67</v>
      </c>
      <c r="I54" s="120" t="s">
        <v>68</v>
      </c>
    </row>
    <row r="55" spans="1:12" x14ac:dyDescent="0.3">
      <c r="A55" s="108">
        <v>1</v>
      </c>
      <c r="B55" s="385" t="s">
        <v>273</v>
      </c>
      <c r="C55" s="386"/>
      <c r="D55" s="387"/>
      <c r="E55" s="388"/>
      <c r="F55" s="389"/>
      <c r="G55" s="109"/>
      <c r="H55" s="121"/>
      <c r="I55" s="112"/>
    </row>
    <row r="56" spans="1:12" x14ac:dyDescent="0.3">
      <c r="A56" s="108"/>
      <c r="B56" s="395" t="s">
        <v>246</v>
      </c>
      <c r="C56" s="396"/>
      <c r="D56" s="397"/>
      <c r="E56" s="398">
        <v>1</v>
      </c>
      <c r="F56" s="399"/>
      <c r="G56" s="109">
        <v>80</v>
      </c>
      <c r="H56" s="121">
        <v>5</v>
      </c>
      <c r="I56" s="112">
        <f>H56*G56</f>
        <v>400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SUM(I55:I57)</f>
        <v>400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I58+I52+I40</f>
        <v>2150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2150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M65"/>
  <sheetViews>
    <sheetView topLeftCell="A25" workbookViewId="0">
      <selection activeCell="M56" sqref="M5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37</v>
      </c>
      <c r="I9" s="420"/>
    </row>
    <row r="10" spans="1:13" x14ac:dyDescent="0.3">
      <c r="A10" s="82" t="s">
        <v>50</v>
      </c>
      <c r="B10" s="80"/>
      <c r="D10" s="170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D11" s="17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274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1" x14ac:dyDescent="0.3">
      <c r="A17" s="87" t="s">
        <v>62</v>
      </c>
      <c r="B17" s="430" t="s">
        <v>149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1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1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384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108">
        <v>1</v>
      </c>
      <c r="B24" s="385" t="s">
        <v>278</v>
      </c>
      <c r="C24" s="386"/>
      <c r="D24" s="386"/>
      <c r="E24" s="386"/>
      <c r="F24" s="387"/>
      <c r="G24" s="172">
        <v>2</v>
      </c>
      <c r="H24" s="167">
        <v>22</v>
      </c>
      <c r="I24" s="112">
        <f>H24*G24</f>
        <v>44</v>
      </c>
    </row>
    <row r="25" spans="1:11" x14ac:dyDescent="0.3">
      <c r="A25" s="108">
        <v>2</v>
      </c>
      <c r="B25" s="395" t="s">
        <v>279</v>
      </c>
      <c r="C25" s="396"/>
      <c r="D25" s="396"/>
      <c r="E25" s="396"/>
      <c r="F25" s="396"/>
      <c r="G25" s="174">
        <v>3</v>
      </c>
      <c r="H25" s="173">
        <v>12.8</v>
      </c>
      <c r="I25" s="112">
        <f>H25*G25</f>
        <v>38.400000000000006</v>
      </c>
    </row>
    <row r="26" spans="1:11" x14ac:dyDescent="0.3">
      <c r="A26" s="108">
        <v>3</v>
      </c>
      <c r="B26" s="395" t="s">
        <v>279</v>
      </c>
      <c r="C26" s="396"/>
      <c r="D26" s="396"/>
      <c r="E26" s="396"/>
      <c r="F26" s="396"/>
      <c r="G26" s="174">
        <v>3</v>
      </c>
      <c r="H26" s="173">
        <v>12.8</v>
      </c>
      <c r="I26" s="112">
        <f t="shared" ref="I26:I30" si="1">H26*G26</f>
        <v>38.400000000000006</v>
      </c>
    </row>
    <row r="27" spans="1:11" x14ac:dyDescent="0.3">
      <c r="A27" s="108">
        <v>4</v>
      </c>
      <c r="B27" s="395" t="s">
        <v>281</v>
      </c>
      <c r="C27" s="396"/>
      <c r="D27" s="396"/>
      <c r="E27" s="396"/>
      <c r="F27" s="397"/>
      <c r="G27" s="174">
        <v>2</v>
      </c>
      <c r="H27" s="173">
        <v>16.600000000000001</v>
      </c>
      <c r="I27" s="112">
        <f t="shared" si="1"/>
        <v>33.200000000000003</v>
      </c>
    </row>
    <row r="28" spans="1:11" x14ac:dyDescent="0.3">
      <c r="A28" s="108">
        <v>5</v>
      </c>
      <c r="B28" s="395" t="s">
        <v>280</v>
      </c>
      <c r="C28" s="396"/>
      <c r="D28" s="396"/>
      <c r="E28" s="396"/>
      <c r="F28" s="397"/>
      <c r="G28" s="174">
        <v>2</v>
      </c>
      <c r="H28" s="173">
        <v>16.600000000000001</v>
      </c>
      <c r="I28" s="112">
        <f t="shared" si="1"/>
        <v>33.200000000000003</v>
      </c>
    </row>
    <row r="29" spans="1:11" x14ac:dyDescent="0.3">
      <c r="A29" s="108">
        <v>6</v>
      </c>
      <c r="B29" s="436" t="s">
        <v>282</v>
      </c>
      <c r="C29" s="437"/>
      <c r="D29" s="437"/>
      <c r="E29" s="437"/>
      <c r="F29" s="437"/>
      <c r="G29" s="174">
        <v>2</v>
      </c>
      <c r="H29" s="173">
        <v>37</v>
      </c>
      <c r="I29" s="112">
        <f t="shared" si="1"/>
        <v>74</v>
      </c>
    </row>
    <row r="30" spans="1:11" x14ac:dyDescent="0.3">
      <c r="A30" s="108">
        <v>7</v>
      </c>
      <c r="B30" s="436" t="s">
        <v>283</v>
      </c>
      <c r="C30" s="437"/>
      <c r="D30" s="437"/>
      <c r="E30" s="437"/>
      <c r="F30" s="437"/>
      <c r="G30" s="174">
        <v>1</v>
      </c>
      <c r="H30" s="173">
        <v>4680</v>
      </c>
      <c r="I30" s="112">
        <f t="shared" si="1"/>
        <v>4680</v>
      </c>
    </row>
    <row r="31" spans="1:11" x14ac:dyDescent="0.3">
      <c r="A31" s="108"/>
      <c r="B31" s="436"/>
      <c r="C31" s="437"/>
      <c r="D31" s="437"/>
      <c r="E31" s="437"/>
      <c r="F31" s="437"/>
      <c r="G31" s="174"/>
      <c r="H31" s="175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  <c r="L37" s="113"/>
    </row>
    <row r="38" spans="1:12" x14ac:dyDescent="0.3">
      <c r="A38" s="433" t="s">
        <v>150</v>
      </c>
      <c r="B38" s="401"/>
      <c r="C38" s="401"/>
      <c r="D38" s="401"/>
      <c r="E38" s="401"/>
      <c r="F38" s="401"/>
      <c r="G38" s="401"/>
      <c r="H38" s="402"/>
      <c r="I38" s="168">
        <f>SUM(I24:I37)</f>
        <v>4941.2</v>
      </c>
      <c r="L38" s="113"/>
    </row>
    <row r="39" spans="1:12" x14ac:dyDescent="0.3">
      <c r="A39" s="400" t="s">
        <v>151</v>
      </c>
      <c r="B39" s="401"/>
      <c r="C39" s="401"/>
      <c r="D39" s="401"/>
      <c r="E39" s="401"/>
      <c r="F39" s="401"/>
      <c r="G39" s="401"/>
      <c r="H39" s="402"/>
      <c r="I39" s="169">
        <f>ROUND((I38*0.15),2)</f>
        <v>741.18</v>
      </c>
      <c r="L39" s="113"/>
    </row>
    <row r="40" spans="1:12" x14ac:dyDescent="0.3">
      <c r="A40" s="400" t="s">
        <v>152</v>
      </c>
      <c r="B40" s="401"/>
      <c r="C40" s="401"/>
      <c r="D40" s="401"/>
      <c r="E40" s="401"/>
      <c r="F40" s="401"/>
      <c r="G40" s="401"/>
      <c r="H40" s="402"/>
      <c r="I40" s="114">
        <f>I38+I39</f>
        <v>5682.38</v>
      </c>
    </row>
    <row r="41" spans="1:12" x14ac:dyDescent="0.3">
      <c r="A41" s="379" t="s">
        <v>74</v>
      </c>
      <c r="B41" s="380"/>
      <c r="C41" s="380"/>
      <c r="D41" s="380"/>
      <c r="E41" s="380"/>
      <c r="F41" s="380"/>
      <c r="G41" s="380"/>
      <c r="H41" s="380"/>
      <c r="I41" s="381"/>
    </row>
    <row r="42" spans="1:12" x14ac:dyDescent="0.3">
      <c r="A42" s="103" t="s">
        <v>75</v>
      </c>
      <c r="B42" s="382" t="s">
        <v>76</v>
      </c>
      <c r="C42" s="383"/>
      <c r="D42" s="384"/>
      <c r="E42" s="382" t="s">
        <v>64</v>
      </c>
      <c r="F42" s="384"/>
      <c r="G42" s="105" t="s">
        <v>66</v>
      </c>
      <c r="H42" s="106" t="s">
        <v>67</v>
      </c>
      <c r="I42" s="107" t="s">
        <v>68</v>
      </c>
    </row>
    <row r="43" spans="1:12" x14ac:dyDescent="0.3">
      <c r="A43" s="108">
        <v>1</v>
      </c>
      <c r="B43" s="403" t="s">
        <v>77</v>
      </c>
      <c r="C43" s="404"/>
      <c r="D43" s="405"/>
      <c r="E43" s="388" t="s">
        <v>78</v>
      </c>
      <c r="F43" s="389"/>
      <c r="G43" s="140"/>
      <c r="H43" s="138">
        <v>450</v>
      </c>
      <c r="I43" s="115">
        <f>SUM(G43*H43)</f>
        <v>0</v>
      </c>
    </row>
    <row r="44" spans="1:12" x14ac:dyDescent="0.3">
      <c r="A44" s="108">
        <v>2</v>
      </c>
      <c r="B44" s="373" t="s">
        <v>79</v>
      </c>
      <c r="C44" s="374"/>
      <c r="D44" s="375"/>
      <c r="E44" s="398" t="s">
        <v>78</v>
      </c>
      <c r="F44" s="399"/>
      <c r="G44" s="109"/>
      <c r="H44" s="139">
        <v>350</v>
      </c>
      <c r="I44" s="112">
        <f t="shared" ref="I44:I48" si="2">SUM(G44*H44)</f>
        <v>0</v>
      </c>
    </row>
    <row r="45" spans="1:12" x14ac:dyDescent="0.3">
      <c r="A45" s="108">
        <v>3</v>
      </c>
      <c r="B45" s="373" t="s">
        <v>80</v>
      </c>
      <c r="C45" s="374"/>
      <c r="D45" s="375"/>
      <c r="E45" s="398" t="s">
        <v>78</v>
      </c>
      <c r="F45" s="399"/>
      <c r="G45" s="109">
        <v>18.5</v>
      </c>
      <c r="H45" s="139">
        <v>300</v>
      </c>
      <c r="I45" s="112">
        <f t="shared" si="2"/>
        <v>5550</v>
      </c>
    </row>
    <row r="46" spans="1:12" x14ac:dyDescent="0.3">
      <c r="A46" s="108">
        <v>4</v>
      </c>
      <c r="B46" s="373" t="s">
        <v>81</v>
      </c>
      <c r="C46" s="374"/>
      <c r="D46" s="375"/>
      <c r="E46" s="398" t="s">
        <v>78</v>
      </c>
      <c r="F46" s="399"/>
      <c r="G46" s="109">
        <v>18.5</v>
      </c>
      <c r="H46" s="139">
        <v>200</v>
      </c>
      <c r="I46" s="112">
        <f t="shared" si="2"/>
        <v>3700</v>
      </c>
    </row>
    <row r="47" spans="1:12" x14ac:dyDescent="0.3">
      <c r="A47" s="108">
        <v>5</v>
      </c>
      <c r="B47" s="373" t="s">
        <v>82</v>
      </c>
      <c r="C47" s="374"/>
      <c r="D47" s="375"/>
      <c r="E47" s="398" t="s">
        <v>78</v>
      </c>
      <c r="F47" s="399"/>
      <c r="G47" s="109"/>
      <c r="H47" s="141">
        <v>200</v>
      </c>
      <c r="I47" s="112">
        <f t="shared" si="2"/>
        <v>0</v>
      </c>
    </row>
    <row r="48" spans="1:12" x14ac:dyDescent="0.3">
      <c r="A48" s="108">
        <v>6</v>
      </c>
      <c r="B48" s="373" t="s">
        <v>30</v>
      </c>
      <c r="C48" s="374"/>
      <c r="D48" s="375"/>
      <c r="E48" s="398" t="s">
        <v>78</v>
      </c>
      <c r="F48" s="399"/>
      <c r="G48" s="109"/>
      <c r="H48" s="141">
        <v>140</v>
      </c>
      <c r="I48" s="112">
        <f t="shared" si="2"/>
        <v>0</v>
      </c>
    </row>
    <row r="49" spans="1:12" x14ac:dyDescent="0.3">
      <c r="A49" s="108"/>
      <c r="B49" s="373"/>
      <c r="C49" s="374"/>
      <c r="D49" s="375"/>
      <c r="E49" s="116"/>
      <c r="F49" s="83"/>
      <c r="G49" s="83"/>
      <c r="H49" s="99"/>
      <c r="I49" s="112"/>
    </row>
    <row r="50" spans="1:12" x14ac:dyDescent="0.3">
      <c r="A50" s="97"/>
      <c r="B50" s="373"/>
      <c r="C50" s="374"/>
      <c r="D50" s="375"/>
      <c r="F50" s="83"/>
      <c r="G50" s="83"/>
      <c r="H50" s="99"/>
      <c r="I50" s="112"/>
    </row>
    <row r="51" spans="1:12" x14ac:dyDescent="0.3">
      <c r="A51" s="117"/>
      <c r="B51" s="376"/>
      <c r="C51" s="377"/>
      <c r="D51" s="378"/>
      <c r="E51" s="85"/>
      <c r="F51" s="86"/>
      <c r="G51" s="83"/>
      <c r="H51" s="101"/>
      <c r="I51" s="112"/>
    </row>
    <row r="52" spans="1:12" x14ac:dyDescent="0.3">
      <c r="A52" s="400" t="s">
        <v>83</v>
      </c>
      <c r="B52" s="401"/>
      <c r="C52" s="401"/>
      <c r="D52" s="401"/>
      <c r="E52" s="401"/>
      <c r="F52" s="401"/>
      <c r="G52" s="401"/>
      <c r="H52" s="402"/>
      <c r="I52" s="118">
        <f>SUM(I43:I51)</f>
        <v>9250</v>
      </c>
    </row>
    <row r="53" spans="1:12" x14ac:dyDescent="0.3">
      <c r="A53" s="379" t="s">
        <v>84</v>
      </c>
      <c r="B53" s="380"/>
      <c r="C53" s="380"/>
      <c r="D53" s="380"/>
      <c r="E53" s="380"/>
      <c r="F53" s="380"/>
      <c r="G53" s="380"/>
      <c r="H53" s="380"/>
      <c r="I53" s="381"/>
    </row>
    <row r="54" spans="1:12" x14ac:dyDescent="0.3">
      <c r="A54" s="103" t="s">
        <v>85</v>
      </c>
      <c r="B54" s="382" t="s">
        <v>86</v>
      </c>
      <c r="C54" s="383"/>
      <c r="D54" s="384"/>
      <c r="E54" s="382" t="s">
        <v>87</v>
      </c>
      <c r="F54" s="384"/>
      <c r="G54" s="119" t="s">
        <v>88</v>
      </c>
      <c r="H54" s="119" t="s">
        <v>67</v>
      </c>
      <c r="I54" s="120" t="s">
        <v>68</v>
      </c>
    </row>
    <row r="55" spans="1:12" x14ac:dyDescent="0.3">
      <c r="A55" s="108">
        <v>1</v>
      </c>
      <c r="B55" s="385" t="s">
        <v>275</v>
      </c>
      <c r="C55" s="386"/>
      <c r="D55" s="387"/>
      <c r="E55" s="388"/>
      <c r="F55" s="389"/>
      <c r="G55" s="109"/>
      <c r="H55" s="121"/>
      <c r="I55" s="112"/>
    </row>
    <row r="56" spans="1:12" x14ac:dyDescent="0.3">
      <c r="A56" s="108"/>
      <c r="B56" s="395" t="s">
        <v>246</v>
      </c>
      <c r="C56" s="396"/>
      <c r="D56" s="397"/>
      <c r="E56" s="398">
        <v>1</v>
      </c>
      <c r="F56" s="399"/>
      <c r="G56" s="109">
        <v>24.4</v>
      </c>
      <c r="H56" s="121">
        <v>5</v>
      </c>
      <c r="I56" s="112">
        <f>H56*G56</f>
        <v>122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SUM(I55:I57)</f>
        <v>122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I58+I52+I40</f>
        <v>15054.380000000001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15054.380000000001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4:F24"/>
    <mergeCell ref="B25:F25"/>
    <mergeCell ref="B26:F26"/>
    <mergeCell ref="B23:F23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M65"/>
  <sheetViews>
    <sheetView topLeftCell="A34" workbookViewId="0">
      <selection activeCell="F51" sqref="F51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38</v>
      </c>
      <c r="I9" s="420"/>
    </row>
    <row r="10" spans="1:13" x14ac:dyDescent="0.3">
      <c r="A10" s="82" t="s">
        <v>50</v>
      </c>
      <c r="B10" s="80"/>
      <c r="D10" s="170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D11" s="17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276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1" x14ac:dyDescent="0.3">
      <c r="A17" s="87" t="s">
        <v>62</v>
      </c>
      <c r="B17" s="430" t="s">
        <v>149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1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1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105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108"/>
      <c r="B24" s="385"/>
      <c r="C24" s="386"/>
      <c r="D24" s="386"/>
      <c r="E24" s="386"/>
      <c r="F24" s="387"/>
      <c r="G24" s="172"/>
      <c r="H24" s="167"/>
      <c r="I24" s="112"/>
    </row>
    <row r="25" spans="1:11" x14ac:dyDescent="0.3">
      <c r="A25" s="108"/>
      <c r="B25" s="395"/>
      <c r="C25" s="396"/>
      <c r="D25" s="396"/>
      <c r="E25" s="396"/>
      <c r="F25" s="396"/>
      <c r="G25" s="174"/>
      <c r="H25" s="173"/>
      <c r="I25" s="112"/>
    </row>
    <row r="26" spans="1:11" x14ac:dyDescent="0.3">
      <c r="A26" s="108"/>
      <c r="B26" s="395"/>
      <c r="C26" s="396"/>
      <c r="D26" s="396"/>
      <c r="E26" s="396"/>
      <c r="F26" s="397"/>
      <c r="G26" s="174"/>
      <c r="H26" s="173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173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175"/>
      <c r="I28" s="112"/>
    </row>
    <row r="29" spans="1:11" x14ac:dyDescent="0.3">
      <c r="A29" s="108"/>
      <c r="B29" s="436"/>
      <c r="C29" s="437"/>
      <c r="D29" s="437"/>
      <c r="E29" s="437"/>
      <c r="F29" s="437"/>
      <c r="G29" s="174"/>
      <c r="H29" s="175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5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5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  <c r="L37" s="113"/>
    </row>
    <row r="38" spans="1:12" x14ac:dyDescent="0.3">
      <c r="A38" s="433" t="s">
        <v>150</v>
      </c>
      <c r="B38" s="401"/>
      <c r="C38" s="401"/>
      <c r="D38" s="401"/>
      <c r="E38" s="401"/>
      <c r="F38" s="401"/>
      <c r="G38" s="401"/>
      <c r="H38" s="402"/>
      <c r="I38" s="168">
        <f>SUM(I24:I37)</f>
        <v>0</v>
      </c>
      <c r="L38" s="113"/>
    </row>
    <row r="39" spans="1:12" x14ac:dyDescent="0.3">
      <c r="A39" s="400" t="s">
        <v>151</v>
      </c>
      <c r="B39" s="401"/>
      <c r="C39" s="401"/>
      <c r="D39" s="401"/>
      <c r="E39" s="401"/>
      <c r="F39" s="401"/>
      <c r="G39" s="401"/>
      <c r="H39" s="402"/>
      <c r="I39" s="169">
        <f>ROUND((I38*0.15),2)</f>
        <v>0</v>
      </c>
      <c r="L39" s="113"/>
    </row>
    <row r="40" spans="1:12" x14ac:dyDescent="0.3">
      <c r="A40" s="400" t="s">
        <v>152</v>
      </c>
      <c r="B40" s="401"/>
      <c r="C40" s="401"/>
      <c r="D40" s="401"/>
      <c r="E40" s="401"/>
      <c r="F40" s="401"/>
      <c r="G40" s="401"/>
      <c r="H40" s="402"/>
      <c r="I40" s="114">
        <f>I38+I39</f>
        <v>0</v>
      </c>
    </row>
    <row r="41" spans="1:12" x14ac:dyDescent="0.3">
      <c r="A41" s="379" t="s">
        <v>74</v>
      </c>
      <c r="B41" s="380"/>
      <c r="C41" s="380"/>
      <c r="D41" s="380"/>
      <c r="E41" s="380"/>
      <c r="F41" s="380"/>
      <c r="G41" s="380"/>
      <c r="H41" s="380"/>
      <c r="I41" s="381"/>
    </row>
    <row r="42" spans="1:12" x14ac:dyDescent="0.3">
      <c r="A42" s="103" t="s">
        <v>75</v>
      </c>
      <c r="B42" s="382" t="s">
        <v>76</v>
      </c>
      <c r="C42" s="383"/>
      <c r="D42" s="384"/>
      <c r="E42" s="382" t="s">
        <v>64</v>
      </c>
      <c r="F42" s="384"/>
      <c r="G42" s="105" t="s">
        <v>66</v>
      </c>
      <c r="H42" s="106" t="s">
        <v>67</v>
      </c>
      <c r="I42" s="107" t="s">
        <v>68</v>
      </c>
    </row>
    <row r="43" spans="1:12" x14ac:dyDescent="0.3">
      <c r="A43" s="108">
        <v>1</v>
      </c>
      <c r="B43" s="403" t="s">
        <v>77</v>
      </c>
      <c r="C43" s="404"/>
      <c r="D43" s="405"/>
      <c r="E43" s="388" t="s">
        <v>78</v>
      </c>
      <c r="F43" s="389"/>
      <c r="G43" s="140"/>
      <c r="H43" s="138">
        <v>450</v>
      </c>
      <c r="I43" s="115">
        <f>SUM(G43*H43)</f>
        <v>0</v>
      </c>
    </row>
    <row r="44" spans="1:12" x14ac:dyDescent="0.3">
      <c r="A44" s="108">
        <v>2</v>
      </c>
      <c r="B44" s="373" t="s">
        <v>79</v>
      </c>
      <c r="C44" s="374"/>
      <c r="D44" s="375"/>
      <c r="E44" s="398" t="s">
        <v>78</v>
      </c>
      <c r="F44" s="399"/>
      <c r="G44" s="195">
        <v>0</v>
      </c>
      <c r="H44" s="139">
        <v>350</v>
      </c>
      <c r="I44" s="112">
        <f t="shared" ref="I44:I48" si="1">SUM(G44*H44)</f>
        <v>0</v>
      </c>
    </row>
    <row r="45" spans="1:12" x14ac:dyDescent="0.3">
      <c r="A45" s="108">
        <v>3</v>
      </c>
      <c r="B45" s="373" t="s">
        <v>80</v>
      </c>
      <c r="C45" s="374"/>
      <c r="D45" s="375"/>
      <c r="E45" s="398" t="s">
        <v>78</v>
      </c>
      <c r="F45" s="399"/>
      <c r="G45" s="195">
        <v>2</v>
      </c>
      <c r="H45" s="139">
        <v>300</v>
      </c>
      <c r="I45" s="112">
        <f t="shared" si="1"/>
        <v>600</v>
      </c>
    </row>
    <row r="46" spans="1:12" x14ac:dyDescent="0.3">
      <c r="A46" s="108">
        <v>4</v>
      </c>
      <c r="B46" s="373" t="s">
        <v>81</v>
      </c>
      <c r="C46" s="374"/>
      <c r="D46" s="375"/>
      <c r="E46" s="398" t="s">
        <v>78</v>
      </c>
      <c r="F46" s="399"/>
      <c r="G46" s="109">
        <v>2</v>
      </c>
      <c r="H46" s="139">
        <v>200</v>
      </c>
      <c r="I46" s="112">
        <f t="shared" si="1"/>
        <v>400</v>
      </c>
    </row>
    <row r="47" spans="1:12" x14ac:dyDescent="0.3">
      <c r="A47" s="108">
        <v>5</v>
      </c>
      <c r="B47" s="373" t="s">
        <v>82</v>
      </c>
      <c r="C47" s="374"/>
      <c r="D47" s="375"/>
      <c r="E47" s="398" t="s">
        <v>78</v>
      </c>
      <c r="F47" s="399"/>
      <c r="G47" s="109"/>
      <c r="H47" s="141">
        <v>200</v>
      </c>
      <c r="I47" s="112">
        <f t="shared" si="1"/>
        <v>0</v>
      </c>
    </row>
    <row r="48" spans="1:12" x14ac:dyDescent="0.3">
      <c r="A48" s="108">
        <v>6</v>
      </c>
      <c r="B48" s="373" t="s">
        <v>30</v>
      </c>
      <c r="C48" s="374"/>
      <c r="D48" s="375"/>
      <c r="E48" s="398" t="s">
        <v>78</v>
      </c>
      <c r="F48" s="399"/>
      <c r="G48" s="109"/>
      <c r="H48" s="141">
        <v>140</v>
      </c>
      <c r="I48" s="112">
        <f t="shared" si="1"/>
        <v>0</v>
      </c>
    </row>
    <row r="49" spans="1:12" x14ac:dyDescent="0.3">
      <c r="A49" s="108"/>
      <c r="B49" s="373"/>
      <c r="C49" s="374"/>
      <c r="D49" s="375"/>
      <c r="E49" s="116"/>
      <c r="F49" s="83"/>
      <c r="G49" s="83"/>
      <c r="H49" s="99"/>
      <c r="I49" s="112"/>
    </row>
    <row r="50" spans="1:12" x14ac:dyDescent="0.3">
      <c r="A50" s="97"/>
      <c r="B50" s="373"/>
      <c r="C50" s="374"/>
      <c r="D50" s="375"/>
      <c r="F50" s="83"/>
      <c r="G50" s="83"/>
      <c r="H50" s="99"/>
      <c r="I50" s="112"/>
    </row>
    <row r="51" spans="1:12" x14ac:dyDescent="0.3">
      <c r="A51" s="117"/>
      <c r="B51" s="376"/>
      <c r="C51" s="377"/>
      <c r="D51" s="378"/>
      <c r="E51" s="85"/>
      <c r="F51" s="86"/>
      <c r="G51" s="83"/>
      <c r="H51" s="101"/>
      <c r="I51" s="112"/>
    </row>
    <row r="52" spans="1:12" x14ac:dyDescent="0.3">
      <c r="A52" s="400" t="s">
        <v>83</v>
      </c>
      <c r="B52" s="401"/>
      <c r="C52" s="401"/>
      <c r="D52" s="401"/>
      <c r="E52" s="401"/>
      <c r="F52" s="401"/>
      <c r="G52" s="401"/>
      <c r="H52" s="402"/>
      <c r="I52" s="196">
        <f>SUM(I43:I51)</f>
        <v>1000</v>
      </c>
    </row>
    <row r="53" spans="1:12" x14ac:dyDescent="0.3">
      <c r="A53" s="379" t="s">
        <v>84</v>
      </c>
      <c r="B53" s="380"/>
      <c r="C53" s="380"/>
      <c r="D53" s="380"/>
      <c r="E53" s="380"/>
      <c r="F53" s="380"/>
      <c r="G53" s="380"/>
      <c r="H53" s="380"/>
      <c r="I53" s="381"/>
    </row>
    <row r="54" spans="1:12" x14ac:dyDescent="0.3">
      <c r="A54" s="103" t="s">
        <v>85</v>
      </c>
      <c r="B54" s="382" t="s">
        <v>86</v>
      </c>
      <c r="C54" s="383"/>
      <c r="D54" s="384"/>
      <c r="E54" s="382" t="s">
        <v>87</v>
      </c>
      <c r="F54" s="384"/>
      <c r="G54" s="119" t="s">
        <v>88</v>
      </c>
      <c r="H54" s="119" t="s">
        <v>67</v>
      </c>
      <c r="I54" s="120" t="s">
        <v>68</v>
      </c>
    </row>
    <row r="55" spans="1:12" x14ac:dyDescent="0.3">
      <c r="A55" s="108">
        <v>1</v>
      </c>
      <c r="B55" s="385" t="s">
        <v>277</v>
      </c>
      <c r="C55" s="386"/>
      <c r="D55" s="387"/>
      <c r="E55" s="388"/>
      <c r="F55" s="389"/>
      <c r="G55" s="109"/>
      <c r="H55" s="121"/>
      <c r="I55" s="112"/>
    </row>
    <row r="56" spans="1:12" x14ac:dyDescent="0.3">
      <c r="A56" s="108"/>
      <c r="B56" s="395" t="s">
        <v>246</v>
      </c>
      <c r="C56" s="396"/>
      <c r="D56" s="397"/>
      <c r="E56" s="398">
        <v>1</v>
      </c>
      <c r="F56" s="399"/>
      <c r="G56" s="109">
        <v>82</v>
      </c>
      <c r="H56" s="121">
        <v>5</v>
      </c>
      <c r="I56" s="112">
        <f>H56*G56</f>
        <v>410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SUM(I55:I57)</f>
        <v>410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I58+I52+I40</f>
        <v>1410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1410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M65"/>
  <sheetViews>
    <sheetView topLeftCell="A7" workbookViewId="0">
      <selection activeCell="M56" sqref="M5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D10" s="170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D11" s="17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284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1" x14ac:dyDescent="0.3">
      <c r="A17" s="87" t="s">
        <v>62</v>
      </c>
      <c r="B17" s="430" t="s">
        <v>149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1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1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384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108"/>
      <c r="B24" s="385"/>
      <c r="C24" s="386"/>
      <c r="D24" s="386"/>
      <c r="E24" s="386"/>
      <c r="F24" s="387"/>
      <c r="G24" s="172"/>
      <c r="H24" s="167"/>
      <c r="I24" s="112"/>
    </row>
    <row r="25" spans="1:11" x14ac:dyDescent="0.3">
      <c r="A25" s="108"/>
      <c r="B25" s="395"/>
      <c r="C25" s="396"/>
      <c r="D25" s="396"/>
      <c r="E25" s="396"/>
      <c r="F25" s="396"/>
      <c r="G25" s="174"/>
      <c r="H25" s="173"/>
      <c r="I25" s="112"/>
    </row>
    <row r="26" spans="1:11" x14ac:dyDescent="0.3">
      <c r="A26" s="108"/>
      <c r="B26" s="395"/>
      <c r="C26" s="396"/>
      <c r="D26" s="396"/>
      <c r="E26" s="396"/>
      <c r="F26" s="396"/>
      <c r="G26" s="174"/>
      <c r="H26" s="173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173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173"/>
      <c r="I28" s="112"/>
    </row>
    <row r="29" spans="1:11" x14ac:dyDescent="0.3">
      <c r="A29" s="108"/>
      <c r="B29" s="436"/>
      <c r="C29" s="437"/>
      <c r="D29" s="437"/>
      <c r="E29" s="437"/>
      <c r="F29" s="437"/>
      <c r="G29" s="174"/>
      <c r="H29" s="173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3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5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  <c r="L37" s="113"/>
    </row>
    <row r="38" spans="1:12" x14ac:dyDescent="0.3">
      <c r="A38" s="433" t="s">
        <v>150</v>
      </c>
      <c r="B38" s="401"/>
      <c r="C38" s="401"/>
      <c r="D38" s="401"/>
      <c r="E38" s="401"/>
      <c r="F38" s="401"/>
      <c r="G38" s="401"/>
      <c r="H38" s="402"/>
      <c r="I38" s="168">
        <f>SUM(I24:I37)</f>
        <v>0</v>
      </c>
      <c r="L38" s="113"/>
    </row>
    <row r="39" spans="1:12" x14ac:dyDescent="0.3">
      <c r="A39" s="400" t="s">
        <v>151</v>
      </c>
      <c r="B39" s="401"/>
      <c r="C39" s="401"/>
      <c r="D39" s="401"/>
      <c r="E39" s="401"/>
      <c r="F39" s="401"/>
      <c r="G39" s="401"/>
      <c r="H39" s="402"/>
      <c r="I39" s="169">
        <f>ROUND((I38*0.15),2)</f>
        <v>0</v>
      </c>
      <c r="L39" s="113"/>
    </row>
    <row r="40" spans="1:12" x14ac:dyDescent="0.3">
      <c r="A40" s="400" t="s">
        <v>152</v>
      </c>
      <c r="B40" s="401"/>
      <c r="C40" s="401"/>
      <c r="D40" s="401"/>
      <c r="E40" s="401"/>
      <c r="F40" s="401"/>
      <c r="G40" s="401"/>
      <c r="H40" s="402"/>
      <c r="I40" s="114">
        <f>I38+I39</f>
        <v>0</v>
      </c>
    </row>
    <row r="41" spans="1:12" x14ac:dyDescent="0.3">
      <c r="A41" s="379" t="s">
        <v>74</v>
      </c>
      <c r="B41" s="380"/>
      <c r="C41" s="380"/>
      <c r="D41" s="380"/>
      <c r="E41" s="380"/>
      <c r="F41" s="380"/>
      <c r="G41" s="380"/>
      <c r="H41" s="380"/>
      <c r="I41" s="381"/>
    </row>
    <row r="42" spans="1:12" x14ac:dyDescent="0.3">
      <c r="A42" s="103" t="s">
        <v>75</v>
      </c>
      <c r="B42" s="382" t="s">
        <v>76</v>
      </c>
      <c r="C42" s="383"/>
      <c r="D42" s="384"/>
      <c r="E42" s="382" t="s">
        <v>64</v>
      </c>
      <c r="F42" s="384"/>
      <c r="G42" s="105" t="s">
        <v>66</v>
      </c>
      <c r="H42" s="106" t="s">
        <v>67</v>
      </c>
      <c r="I42" s="107" t="s">
        <v>68</v>
      </c>
    </row>
    <row r="43" spans="1:12" x14ac:dyDescent="0.3">
      <c r="A43" s="108">
        <v>1</v>
      </c>
      <c r="B43" s="403" t="s">
        <v>77</v>
      </c>
      <c r="C43" s="404"/>
      <c r="D43" s="405"/>
      <c r="E43" s="388" t="s">
        <v>78</v>
      </c>
      <c r="F43" s="389"/>
      <c r="G43" s="140"/>
      <c r="H43" s="138">
        <v>450</v>
      </c>
      <c r="I43" s="115">
        <f>SUM(G43*H43)</f>
        <v>0</v>
      </c>
    </row>
    <row r="44" spans="1:12" x14ac:dyDescent="0.3">
      <c r="A44" s="108">
        <v>2</v>
      </c>
      <c r="B44" s="373" t="s">
        <v>79</v>
      </c>
      <c r="C44" s="374"/>
      <c r="D44" s="375"/>
      <c r="E44" s="398" t="s">
        <v>78</v>
      </c>
      <c r="F44" s="399"/>
      <c r="G44" s="109"/>
      <c r="H44" s="139">
        <v>350</v>
      </c>
      <c r="I44" s="112">
        <f t="shared" ref="I44:I48" si="1">SUM(G44*H44)</f>
        <v>0</v>
      </c>
    </row>
    <row r="45" spans="1:12" x14ac:dyDescent="0.3">
      <c r="A45" s="108">
        <v>3</v>
      </c>
      <c r="B45" s="373" t="s">
        <v>80</v>
      </c>
      <c r="C45" s="374"/>
      <c r="D45" s="375"/>
      <c r="E45" s="398" t="s">
        <v>78</v>
      </c>
      <c r="F45" s="399"/>
      <c r="G45" s="109">
        <v>1</v>
      </c>
      <c r="H45" s="139">
        <v>300</v>
      </c>
      <c r="I45" s="112">
        <f t="shared" si="1"/>
        <v>300</v>
      </c>
    </row>
    <row r="46" spans="1:12" x14ac:dyDescent="0.3">
      <c r="A46" s="108">
        <v>4</v>
      </c>
      <c r="B46" s="373" t="s">
        <v>81</v>
      </c>
      <c r="C46" s="374"/>
      <c r="D46" s="375"/>
      <c r="E46" s="398" t="s">
        <v>78</v>
      </c>
      <c r="F46" s="399"/>
      <c r="G46" s="109">
        <v>1</v>
      </c>
      <c r="H46" s="139">
        <v>200</v>
      </c>
      <c r="I46" s="112">
        <f t="shared" si="1"/>
        <v>200</v>
      </c>
    </row>
    <row r="47" spans="1:12" x14ac:dyDescent="0.3">
      <c r="A47" s="108">
        <v>5</v>
      </c>
      <c r="B47" s="373" t="s">
        <v>82</v>
      </c>
      <c r="C47" s="374"/>
      <c r="D47" s="375"/>
      <c r="E47" s="398" t="s">
        <v>78</v>
      </c>
      <c r="F47" s="399"/>
      <c r="G47" s="109"/>
      <c r="H47" s="141">
        <v>200</v>
      </c>
      <c r="I47" s="112">
        <f t="shared" si="1"/>
        <v>0</v>
      </c>
    </row>
    <row r="48" spans="1:12" x14ac:dyDescent="0.3">
      <c r="A48" s="108">
        <v>6</v>
      </c>
      <c r="B48" s="373" t="s">
        <v>30</v>
      </c>
      <c r="C48" s="374"/>
      <c r="D48" s="375"/>
      <c r="E48" s="398" t="s">
        <v>78</v>
      </c>
      <c r="F48" s="399"/>
      <c r="G48" s="109"/>
      <c r="H48" s="141">
        <v>140</v>
      </c>
      <c r="I48" s="112">
        <f t="shared" si="1"/>
        <v>0</v>
      </c>
    </row>
    <row r="49" spans="1:12" x14ac:dyDescent="0.3">
      <c r="A49" s="108"/>
      <c r="B49" s="373"/>
      <c r="C49" s="374"/>
      <c r="D49" s="375"/>
      <c r="E49" s="398"/>
      <c r="F49" s="399"/>
      <c r="G49" s="83"/>
      <c r="H49" s="99"/>
      <c r="I49" s="112"/>
    </row>
    <row r="50" spans="1:12" x14ac:dyDescent="0.3">
      <c r="A50" s="97"/>
      <c r="B50" s="373"/>
      <c r="C50" s="374"/>
      <c r="D50" s="375"/>
      <c r="E50" s="398"/>
      <c r="F50" s="399"/>
      <c r="G50" s="83"/>
      <c r="H50" s="99"/>
      <c r="I50" s="112"/>
    </row>
    <row r="51" spans="1:12" x14ac:dyDescent="0.3">
      <c r="A51" s="117"/>
      <c r="B51" s="376"/>
      <c r="C51" s="377"/>
      <c r="D51" s="378"/>
      <c r="E51" s="393"/>
      <c r="F51" s="394"/>
      <c r="G51" s="83"/>
      <c r="H51" s="101"/>
      <c r="I51" s="112"/>
    </row>
    <row r="52" spans="1:12" x14ac:dyDescent="0.3">
      <c r="A52" s="400" t="s">
        <v>83</v>
      </c>
      <c r="B52" s="401"/>
      <c r="C52" s="401"/>
      <c r="D52" s="401"/>
      <c r="E52" s="401"/>
      <c r="F52" s="401"/>
      <c r="G52" s="401"/>
      <c r="H52" s="402"/>
      <c r="I52" s="118">
        <f>SUM(I43:I51)</f>
        <v>500</v>
      </c>
    </row>
    <row r="53" spans="1:12" x14ac:dyDescent="0.3">
      <c r="A53" s="379" t="s">
        <v>84</v>
      </c>
      <c r="B53" s="380"/>
      <c r="C53" s="380"/>
      <c r="D53" s="380"/>
      <c r="E53" s="380"/>
      <c r="F53" s="380"/>
      <c r="G53" s="380"/>
      <c r="H53" s="380"/>
      <c r="I53" s="381"/>
    </row>
    <row r="54" spans="1:12" x14ac:dyDescent="0.3">
      <c r="A54" s="103" t="s">
        <v>85</v>
      </c>
      <c r="B54" s="382" t="s">
        <v>86</v>
      </c>
      <c r="C54" s="383"/>
      <c r="D54" s="384"/>
      <c r="E54" s="382" t="s">
        <v>87</v>
      </c>
      <c r="F54" s="384"/>
      <c r="G54" s="119" t="s">
        <v>88</v>
      </c>
      <c r="H54" s="119" t="s">
        <v>67</v>
      </c>
      <c r="I54" s="120" t="s">
        <v>68</v>
      </c>
    </row>
    <row r="55" spans="1:12" x14ac:dyDescent="0.3">
      <c r="A55" s="108">
        <v>1</v>
      </c>
      <c r="B55" s="385" t="s">
        <v>260</v>
      </c>
      <c r="C55" s="386"/>
      <c r="D55" s="387"/>
      <c r="E55" s="388"/>
      <c r="F55" s="389"/>
      <c r="G55" s="109"/>
      <c r="H55" s="121"/>
      <c r="I55" s="112"/>
    </row>
    <row r="56" spans="1:12" x14ac:dyDescent="0.3">
      <c r="A56" s="108"/>
      <c r="B56" s="395" t="s">
        <v>246</v>
      </c>
      <c r="C56" s="396"/>
      <c r="D56" s="397"/>
      <c r="E56" s="398">
        <v>1</v>
      </c>
      <c r="F56" s="399"/>
      <c r="G56" s="109">
        <v>11.8</v>
      </c>
      <c r="H56" s="121">
        <v>5</v>
      </c>
      <c r="I56" s="112">
        <f>H56*G56</f>
        <v>59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SUM(I55:I57)</f>
        <v>59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I58+I52+I40</f>
        <v>559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559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9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E49:F49"/>
    <mergeCell ref="E50:F50"/>
    <mergeCell ref="E51:F51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F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M65"/>
  <sheetViews>
    <sheetView topLeftCell="A13" workbookViewId="0">
      <selection activeCell="M56" sqref="M5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D10" s="170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D11" s="17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>
        <v>888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285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1" x14ac:dyDescent="0.3">
      <c r="A17" s="87" t="s">
        <v>62</v>
      </c>
      <c r="B17" s="430" t="s">
        <v>149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1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1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384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108"/>
      <c r="B24" s="385"/>
      <c r="C24" s="386"/>
      <c r="D24" s="386"/>
      <c r="E24" s="386"/>
      <c r="F24" s="387"/>
      <c r="G24" s="172"/>
      <c r="H24" s="167"/>
      <c r="I24" s="112"/>
    </row>
    <row r="25" spans="1:11" x14ac:dyDescent="0.3">
      <c r="A25" s="108"/>
      <c r="B25" s="395"/>
      <c r="C25" s="396"/>
      <c r="D25" s="396"/>
      <c r="E25" s="396"/>
      <c r="F25" s="396"/>
      <c r="G25" s="174"/>
      <c r="H25" s="173"/>
      <c r="I25" s="112"/>
    </row>
    <row r="26" spans="1:11" x14ac:dyDescent="0.3">
      <c r="A26" s="108"/>
      <c r="B26" s="395"/>
      <c r="C26" s="396"/>
      <c r="D26" s="396"/>
      <c r="E26" s="396"/>
      <c r="F26" s="396"/>
      <c r="G26" s="174"/>
      <c r="H26" s="173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173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173"/>
      <c r="I28" s="112"/>
    </row>
    <row r="29" spans="1:11" x14ac:dyDescent="0.3">
      <c r="A29" s="108"/>
      <c r="B29" s="436"/>
      <c r="C29" s="437"/>
      <c r="D29" s="437"/>
      <c r="E29" s="437"/>
      <c r="F29" s="437"/>
      <c r="G29" s="174"/>
      <c r="H29" s="173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3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5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  <c r="L37" s="113"/>
    </row>
    <row r="38" spans="1:12" x14ac:dyDescent="0.3">
      <c r="A38" s="433" t="s">
        <v>150</v>
      </c>
      <c r="B38" s="401"/>
      <c r="C38" s="401"/>
      <c r="D38" s="401"/>
      <c r="E38" s="401"/>
      <c r="F38" s="401"/>
      <c r="G38" s="401"/>
      <c r="H38" s="402"/>
      <c r="I38" s="168">
        <f>SUM(I24:I37)</f>
        <v>0</v>
      </c>
      <c r="L38" s="113"/>
    </row>
    <row r="39" spans="1:12" x14ac:dyDescent="0.3">
      <c r="A39" s="400" t="s">
        <v>151</v>
      </c>
      <c r="B39" s="401"/>
      <c r="C39" s="401"/>
      <c r="D39" s="401"/>
      <c r="E39" s="401"/>
      <c r="F39" s="401"/>
      <c r="G39" s="401"/>
      <c r="H39" s="402"/>
      <c r="I39" s="169">
        <f>ROUND((I38*0.15),2)</f>
        <v>0</v>
      </c>
      <c r="L39" s="113"/>
    </row>
    <row r="40" spans="1:12" x14ac:dyDescent="0.3">
      <c r="A40" s="400" t="s">
        <v>152</v>
      </c>
      <c r="B40" s="401"/>
      <c r="C40" s="401"/>
      <c r="D40" s="401"/>
      <c r="E40" s="401"/>
      <c r="F40" s="401"/>
      <c r="G40" s="401"/>
      <c r="H40" s="402"/>
      <c r="I40" s="114">
        <f>I38+I39</f>
        <v>0</v>
      </c>
    </row>
    <row r="41" spans="1:12" x14ac:dyDescent="0.3">
      <c r="A41" s="379" t="s">
        <v>74</v>
      </c>
      <c r="B41" s="380"/>
      <c r="C41" s="380"/>
      <c r="D41" s="380"/>
      <c r="E41" s="380"/>
      <c r="F41" s="380"/>
      <c r="G41" s="380"/>
      <c r="H41" s="380"/>
      <c r="I41" s="381"/>
    </row>
    <row r="42" spans="1:12" x14ac:dyDescent="0.3">
      <c r="A42" s="103" t="s">
        <v>75</v>
      </c>
      <c r="B42" s="382" t="s">
        <v>76</v>
      </c>
      <c r="C42" s="383"/>
      <c r="D42" s="384"/>
      <c r="E42" s="382" t="s">
        <v>64</v>
      </c>
      <c r="F42" s="384"/>
      <c r="G42" s="105" t="s">
        <v>66</v>
      </c>
      <c r="H42" s="106" t="s">
        <v>67</v>
      </c>
      <c r="I42" s="107" t="s">
        <v>68</v>
      </c>
    </row>
    <row r="43" spans="1:12" x14ac:dyDescent="0.3">
      <c r="A43" s="108">
        <v>1</v>
      </c>
      <c r="B43" s="403" t="s">
        <v>77</v>
      </c>
      <c r="C43" s="404"/>
      <c r="D43" s="405"/>
      <c r="E43" s="388" t="s">
        <v>78</v>
      </c>
      <c r="F43" s="389"/>
      <c r="G43" s="140"/>
      <c r="H43" s="138">
        <v>450</v>
      </c>
      <c r="I43" s="115">
        <f>SUM(G43*H43)</f>
        <v>0</v>
      </c>
    </row>
    <row r="44" spans="1:12" x14ac:dyDescent="0.3">
      <c r="A44" s="108">
        <v>2</v>
      </c>
      <c r="B44" s="373" t="s">
        <v>79</v>
      </c>
      <c r="C44" s="374"/>
      <c r="D44" s="375"/>
      <c r="E44" s="398" t="s">
        <v>78</v>
      </c>
      <c r="F44" s="399"/>
      <c r="G44" s="109"/>
      <c r="H44" s="139">
        <v>350</v>
      </c>
      <c r="I44" s="112">
        <f t="shared" ref="I44:I48" si="1">SUM(G44*H44)</f>
        <v>0</v>
      </c>
    </row>
    <row r="45" spans="1:12" x14ac:dyDescent="0.3">
      <c r="A45" s="108">
        <v>3</v>
      </c>
      <c r="B45" s="373" t="s">
        <v>80</v>
      </c>
      <c r="C45" s="374"/>
      <c r="D45" s="375"/>
      <c r="E45" s="398" t="s">
        <v>78</v>
      </c>
      <c r="F45" s="399"/>
      <c r="G45" s="109">
        <v>1</v>
      </c>
      <c r="H45" s="139">
        <v>300</v>
      </c>
      <c r="I45" s="112">
        <f t="shared" si="1"/>
        <v>300</v>
      </c>
    </row>
    <row r="46" spans="1:12" x14ac:dyDescent="0.3">
      <c r="A46" s="108">
        <v>4</v>
      </c>
      <c r="B46" s="373" t="s">
        <v>81</v>
      </c>
      <c r="C46" s="374"/>
      <c r="D46" s="375"/>
      <c r="E46" s="398" t="s">
        <v>78</v>
      </c>
      <c r="F46" s="399"/>
      <c r="G46" s="109">
        <v>1</v>
      </c>
      <c r="H46" s="139">
        <v>200</v>
      </c>
      <c r="I46" s="112">
        <f t="shared" si="1"/>
        <v>200</v>
      </c>
    </row>
    <row r="47" spans="1:12" x14ac:dyDescent="0.3">
      <c r="A47" s="108">
        <v>5</v>
      </c>
      <c r="B47" s="373" t="s">
        <v>82</v>
      </c>
      <c r="C47" s="374"/>
      <c r="D47" s="375"/>
      <c r="E47" s="398" t="s">
        <v>78</v>
      </c>
      <c r="F47" s="399"/>
      <c r="G47" s="109"/>
      <c r="H47" s="141">
        <v>200</v>
      </c>
      <c r="I47" s="112">
        <f t="shared" si="1"/>
        <v>0</v>
      </c>
    </row>
    <row r="48" spans="1:12" x14ac:dyDescent="0.3">
      <c r="A48" s="108">
        <v>6</v>
      </c>
      <c r="B48" s="373" t="s">
        <v>30</v>
      </c>
      <c r="C48" s="374"/>
      <c r="D48" s="375"/>
      <c r="E48" s="398" t="s">
        <v>78</v>
      </c>
      <c r="F48" s="399"/>
      <c r="G48" s="109"/>
      <c r="H48" s="141">
        <v>140</v>
      </c>
      <c r="I48" s="112">
        <f t="shared" si="1"/>
        <v>0</v>
      </c>
    </row>
    <row r="49" spans="1:12" x14ac:dyDescent="0.3">
      <c r="A49" s="108"/>
      <c r="B49" s="373"/>
      <c r="C49" s="374"/>
      <c r="D49" s="375"/>
      <c r="E49" s="116"/>
      <c r="F49" s="83"/>
      <c r="G49" s="83"/>
      <c r="H49" s="99"/>
      <c r="I49" s="112"/>
    </row>
    <row r="50" spans="1:12" x14ac:dyDescent="0.3">
      <c r="A50" s="97"/>
      <c r="B50" s="373"/>
      <c r="C50" s="374"/>
      <c r="D50" s="375"/>
      <c r="F50" s="83"/>
      <c r="G50" s="83"/>
      <c r="H50" s="99"/>
      <c r="I50" s="112"/>
    </row>
    <row r="51" spans="1:12" x14ac:dyDescent="0.3">
      <c r="A51" s="117"/>
      <c r="B51" s="376"/>
      <c r="C51" s="377"/>
      <c r="D51" s="378"/>
      <c r="E51" s="85"/>
      <c r="F51" s="86"/>
      <c r="G51" s="83"/>
      <c r="H51" s="101"/>
      <c r="I51" s="112"/>
    </row>
    <row r="52" spans="1:12" x14ac:dyDescent="0.3">
      <c r="A52" s="400" t="s">
        <v>83</v>
      </c>
      <c r="B52" s="401"/>
      <c r="C52" s="401"/>
      <c r="D52" s="401"/>
      <c r="E52" s="401"/>
      <c r="F52" s="401"/>
      <c r="G52" s="401"/>
      <c r="H52" s="402"/>
      <c r="I52" s="118">
        <f>SUM(I43:I51)</f>
        <v>500</v>
      </c>
    </row>
    <row r="53" spans="1:12" x14ac:dyDescent="0.3">
      <c r="A53" s="379" t="s">
        <v>84</v>
      </c>
      <c r="B53" s="380"/>
      <c r="C53" s="380"/>
      <c r="D53" s="380"/>
      <c r="E53" s="380"/>
      <c r="F53" s="380"/>
      <c r="G53" s="380"/>
      <c r="H53" s="380"/>
      <c r="I53" s="381"/>
    </row>
    <row r="54" spans="1:12" x14ac:dyDescent="0.3">
      <c r="A54" s="103" t="s">
        <v>85</v>
      </c>
      <c r="B54" s="382" t="s">
        <v>86</v>
      </c>
      <c r="C54" s="383"/>
      <c r="D54" s="384"/>
      <c r="E54" s="382" t="s">
        <v>87</v>
      </c>
      <c r="F54" s="384"/>
      <c r="G54" s="119" t="s">
        <v>88</v>
      </c>
      <c r="H54" s="119" t="s">
        <v>67</v>
      </c>
      <c r="I54" s="120" t="s">
        <v>68</v>
      </c>
    </row>
    <row r="55" spans="1:12" x14ac:dyDescent="0.3">
      <c r="A55" s="108">
        <v>1</v>
      </c>
      <c r="B55" s="385" t="s">
        <v>286</v>
      </c>
      <c r="C55" s="386"/>
      <c r="D55" s="387"/>
      <c r="E55" s="388"/>
      <c r="F55" s="389"/>
      <c r="G55" s="109"/>
      <c r="H55" s="121"/>
      <c r="I55" s="112"/>
    </row>
    <row r="56" spans="1:12" x14ac:dyDescent="0.3">
      <c r="A56" s="108"/>
      <c r="B56" s="395" t="s">
        <v>246</v>
      </c>
      <c r="C56" s="396"/>
      <c r="D56" s="397"/>
      <c r="E56" s="398">
        <v>1</v>
      </c>
      <c r="F56" s="399"/>
      <c r="G56" s="109">
        <v>33.200000000000003</v>
      </c>
      <c r="H56" s="121">
        <v>5</v>
      </c>
      <c r="I56" s="112">
        <f>H56*G56</f>
        <v>166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SUM(I55:I57)</f>
        <v>166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I58+I52+I40</f>
        <v>666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666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F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M65"/>
  <sheetViews>
    <sheetView topLeftCell="A37" workbookViewId="0">
      <selection activeCell="M56" sqref="M5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D10" s="170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D11" s="17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>
        <v>1007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412" t="s">
        <v>285</v>
      </c>
      <c r="B15" s="413"/>
      <c r="C15" s="413"/>
      <c r="D15" s="413"/>
      <c r="E15" s="413"/>
      <c r="F15" s="413"/>
      <c r="G15" s="413"/>
      <c r="H15" s="413"/>
      <c r="I15" s="414"/>
    </row>
    <row r="16" spans="1:13" ht="15" thickBot="1" x14ac:dyDescent="0.35">
      <c r="A16" s="415" t="s">
        <v>61</v>
      </c>
      <c r="B16" s="416"/>
      <c r="C16" s="416"/>
      <c r="D16" s="416"/>
      <c r="E16" s="416"/>
      <c r="F16" s="416"/>
      <c r="G16" s="416"/>
      <c r="H16" s="416"/>
      <c r="I16" s="417"/>
    </row>
    <row r="17" spans="1:11" x14ac:dyDescent="0.3">
      <c r="A17" s="87" t="s">
        <v>62</v>
      </c>
      <c r="B17" s="430" t="s">
        <v>149</v>
      </c>
      <c r="C17" s="431"/>
      <c r="D17" s="432"/>
      <c r="E17" s="153" t="s">
        <v>64</v>
      </c>
      <c r="F17" s="153" t="s">
        <v>65</v>
      </c>
      <c r="G17" s="153" t="s">
        <v>66</v>
      </c>
      <c r="H17" s="153" t="s">
        <v>67</v>
      </c>
      <c r="I17" s="154" t="s">
        <v>68</v>
      </c>
    </row>
    <row r="18" spans="1:11" x14ac:dyDescent="0.3">
      <c r="A18" s="92"/>
      <c r="B18" s="388"/>
      <c r="C18" s="410"/>
      <c r="D18" s="389"/>
      <c r="E18" s="93"/>
      <c r="F18" s="94"/>
      <c r="G18" s="93"/>
      <c r="H18" s="95"/>
      <c r="I18" s="96">
        <f>SUM(G18*H18)</f>
        <v>0</v>
      </c>
    </row>
    <row r="19" spans="1:11" x14ac:dyDescent="0.3">
      <c r="A19" s="97"/>
      <c r="B19" s="398"/>
      <c r="C19" s="345"/>
      <c r="D19" s="399"/>
      <c r="E19" s="98"/>
      <c r="F19" s="83"/>
      <c r="G19" s="98"/>
      <c r="H19" s="99"/>
      <c r="I19" s="96">
        <f t="shared" ref="I19:I20" si="0">SUM(G19*H19)</f>
        <v>0</v>
      </c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>
        <f t="shared" si="0"/>
        <v>0</v>
      </c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>
        <f>SUM(I18:I20)</f>
        <v>0</v>
      </c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384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108"/>
      <c r="B24" s="385"/>
      <c r="C24" s="386"/>
      <c r="D24" s="386"/>
      <c r="E24" s="386"/>
      <c r="F24" s="387"/>
      <c r="G24" s="172"/>
      <c r="H24" s="167"/>
      <c r="I24" s="112"/>
    </row>
    <row r="25" spans="1:11" x14ac:dyDescent="0.3">
      <c r="A25" s="108"/>
      <c r="B25" s="395"/>
      <c r="C25" s="396"/>
      <c r="D25" s="396"/>
      <c r="E25" s="396"/>
      <c r="F25" s="396"/>
      <c r="G25" s="174"/>
      <c r="H25" s="173"/>
      <c r="I25" s="112"/>
    </row>
    <row r="26" spans="1:11" x14ac:dyDescent="0.3">
      <c r="A26" s="108"/>
      <c r="B26" s="395"/>
      <c r="C26" s="396"/>
      <c r="D26" s="396"/>
      <c r="E26" s="396"/>
      <c r="F26" s="396"/>
      <c r="G26" s="174"/>
      <c r="H26" s="173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173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173"/>
      <c r="I28" s="112"/>
    </row>
    <row r="29" spans="1:11" x14ac:dyDescent="0.3">
      <c r="A29" s="108"/>
      <c r="B29" s="436"/>
      <c r="C29" s="437"/>
      <c r="D29" s="437"/>
      <c r="E29" s="437"/>
      <c r="F29" s="437"/>
      <c r="G29" s="174"/>
      <c r="H29" s="173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3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5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  <c r="L37" s="113"/>
    </row>
    <row r="38" spans="1:12" x14ac:dyDescent="0.3">
      <c r="A38" s="433" t="s">
        <v>150</v>
      </c>
      <c r="B38" s="401"/>
      <c r="C38" s="401"/>
      <c r="D38" s="401"/>
      <c r="E38" s="401"/>
      <c r="F38" s="401"/>
      <c r="G38" s="401"/>
      <c r="H38" s="402"/>
      <c r="I38" s="168">
        <f>SUM(I24:I37)</f>
        <v>0</v>
      </c>
      <c r="L38" s="113"/>
    </row>
    <row r="39" spans="1:12" x14ac:dyDescent="0.3">
      <c r="A39" s="400" t="s">
        <v>151</v>
      </c>
      <c r="B39" s="401"/>
      <c r="C39" s="401"/>
      <c r="D39" s="401"/>
      <c r="E39" s="401"/>
      <c r="F39" s="401"/>
      <c r="G39" s="401"/>
      <c r="H39" s="402"/>
      <c r="I39" s="169">
        <f>ROUND((I38*0.15),2)</f>
        <v>0</v>
      </c>
      <c r="L39" s="113"/>
    </row>
    <row r="40" spans="1:12" x14ac:dyDescent="0.3">
      <c r="A40" s="400" t="s">
        <v>152</v>
      </c>
      <c r="B40" s="401"/>
      <c r="C40" s="401"/>
      <c r="D40" s="401"/>
      <c r="E40" s="401"/>
      <c r="F40" s="401"/>
      <c r="G40" s="401"/>
      <c r="H40" s="402"/>
      <c r="I40" s="114">
        <f>I38+I39</f>
        <v>0</v>
      </c>
    </row>
    <row r="41" spans="1:12" x14ac:dyDescent="0.3">
      <c r="A41" s="379" t="s">
        <v>74</v>
      </c>
      <c r="B41" s="380"/>
      <c r="C41" s="380"/>
      <c r="D41" s="380"/>
      <c r="E41" s="380"/>
      <c r="F41" s="380"/>
      <c r="G41" s="380"/>
      <c r="H41" s="380"/>
      <c r="I41" s="381"/>
    </row>
    <row r="42" spans="1:12" x14ac:dyDescent="0.3">
      <c r="A42" s="103" t="s">
        <v>75</v>
      </c>
      <c r="B42" s="382" t="s">
        <v>76</v>
      </c>
      <c r="C42" s="383"/>
      <c r="D42" s="384"/>
      <c r="E42" s="382" t="s">
        <v>64</v>
      </c>
      <c r="F42" s="384"/>
      <c r="G42" s="105" t="s">
        <v>66</v>
      </c>
      <c r="H42" s="106" t="s">
        <v>67</v>
      </c>
      <c r="I42" s="107" t="s">
        <v>68</v>
      </c>
    </row>
    <row r="43" spans="1:12" x14ac:dyDescent="0.3">
      <c r="A43" s="108">
        <v>1</v>
      </c>
      <c r="B43" s="403" t="s">
        <v>77</v>
      </c>
      <c r="C43" s="404"/>
      <c r="D43" s="405"/>
      <c r="E43" s="388" t="s">
        <v>78</v>
      </c>
      <c r="F43" s="389"/>
      <c r="G43" s="140"/>
      <c r="H43" s="138">
        <v>450</v>
      </c>
      <c r="I43" s="115">
        <f>SUM(G43*H43)</f>
        <v>0</v>
      </c>
    </row>
    <row r="44" spans="1:12" x14ac:dyDescent="0.3">
      <c r="A44" s="108">
        <v>2</v>
      </c>
      <c r="B44" s="373" t="s">
        <v>79</v>
      </c>
      <c r="C44" s="374"/>
      <c r="D44" s="375"/>
      <c r="E44" s="398" t="s">
        <v>78</v>
      </c>
      <c r="F44" s="399"/>
      <c r="G44" s="109"/>
      <c r="H44" s="139">
        <v>350</v>
      </c>
      <c r="I44" s="112">
        <f t="shared" ref="I44:I48" si="1">SUM(G44*H44)</f>
        <v>0</v>
      </c>
    </row>
    <row r="45" spans="1:12" x14ac:dyDescent="0.3">
      <c r="A45" s="108">
        <v>3</v>
      </c>
      <c r="B45" s="373" t="s">
        <v>80</v>
      </c>
      <c r="C45" s="374"/>
      <c r="D45" s="375"/>
      <c r="E45" s="398" t="s">
        <v>78</v>
      </c>
      <c r="F45" s="399"/>
      <c r="G45" s="109">
        <v>3</v>
      </c>
      <c r="H45" s="139">
        <v>300</v>
      </c>
      <c r="I45" s="112">
        <f t="shared" si="1"/>
        <v>900</v>
      </c>
    </row>
    <row r="46" spans="1:12" x14ac:dyDescent="0.3">
      <c r="A46" s="108">
        <v>4</v>
      </c>
      <c r="B46" s="373" t="s">
        <v>81</v>
      </c>
      <c r="C46" s="374"/>
      <c r="D46" s="375"/>
      <c r="E46" s="398" t="s">
        <v>78</v>
      </c>
      <c r="F46" s="399"/>
      <c r="G46" s="109">
        <v>3</v>
      </c>
      <c r="H46" s="139">
        <v>200</v>
      </c>
      <c r="I46" s="112">
        <f t="shared" si="1"/>
        <v>600</v>
      </c>
    </row>
    <row r="47" spans="1:12" x14ac:dyDescent="0.3">
      <c r="A47" s="108">
        <v>5</v>
      </c>
      <c r="B47" s="373" t="s">
        <v>82</v>
      </c>
      <c r="C47" s="374"/>
      <c r="D47" s="375"/>
      <c r="E47" s="398" t="s">
        <v>78</v>
      </c>
      <c r="F47" s="399"/>
      <c r="G47" s="109"/>
      <c r="H47" s="141">
        <v>200</v>
      </c>
      <c r="I47" s="112">
        <f t="shared" si="1"/>
        <v>0</v>
      </c>
    </row>
    <row r="48" spans="1:12" x14ac:dyDescent="0.3">
      <c r="A48" s="108">
        <v>6</v>
      </c>
      <c r="B48" s="373" t="s">
        <v>30</v>
      </c>
      <c r="C48" s="374"/>
      <c r="D48" s="375"/>
      <c r="E48" s="398" t="s">
        <v>78</v>
      </c>
      <c r="F48" s="399"/>
      <c r="G48" s="109"/>
      <c r="H48" s="141">
        <v>140</v>
      </c>
      <c r="I48" s="112">
        <f t="shared" si="1"/>
        <v>0</v>
      </c>
    </row>
    <row r="49" spans="1:12" x14ac:dyDescent="0.3">
      <c r="A49" s="108"/>
      <c r="B49" s="373"/>
      <c r="C49" s="374"/>
      <c r="D49" s="375"/>
      <c r="E49" s="116"/>
      <c r="F49" s="83"/>
      <c r="G49" s="83"/>
      <c r="H49" s="99"/>
      <c r="I49" s="112"/>
    </row>
    <row r="50" spans="1:12" x14ac:dyDescent="0.3">
      <c r="A50" s="97"/>
      <c r="B50" s="373"/>
      <c r="C50" s="374"/>
      <c r="D50" s="375"/>
      <c r="F50" s="83"/>
      <c r="G50" s="83"/>
      <c r="H50" s="99"/>
      <c r="I50" s="112"/>
    </row>
    <row r="51" spans="1:12" x14ac:dyDescent="0.3">
      <c r="A51" s="117"/>
      <c r="B51" s="376"/>
      <c r="C51" s="377"/>
      <c r="D51" s="378"/>
      <c r="E51" s="85"/>
      <c r="F51" s="86"/>
      <c r="G51" s="83"/>
      <c r="H51" s="101"/>
      <c r="I51" s="112"/>
    </row>
    <row r="52" spans="1:12" x14ac:dyDescent="0.3">
      <c r="A52" s="400" t="s">
        <v>83</v>
      </c>
      <c r="B52" s="401"/>
      <c r="C52" s="401"/>
      <c r="D52" s="401"/>
      <c r="E52" s="401"/>
      <c r="F52" s="401"/>
      <c r="G52" s="401"/>
      <c r="H52" s="402"/>
      <c r="I52" s="118">
        <f>SUM(I43:I51)</f>
        <v>1500</v>
      </c>
    </row>
    <row r="53" spans="1:12" x14ac:dyDescent="0.3">
      <c r="A53" s="379" t="s">
        <v>84</v>
      </c>
      <c r="B53" s="380"/>
      <c r="C53" s="380"/>
      <c r="D53" s="380"/>
      <c r="E53" s="380"/>
      <c r="F53" s="380"/>
      <c r="G53" s="380"/>
      <c r="H53" s="380"/>
      <c r="I53" s="381"/>
    </row>
    <row r="54" spans="1:12" x14ac:dyDescent="0.3">
      <c r="A54" s="103" t="s">
        <v>85</v>
      </c>
      <c r="B54" s="382" t="s">
        <v>86</v>
      </c>
      <c r="C54" s="383"/>
      <c r="D54" s="384"/>
      <c r="E54" s="382" t="s">
        <v>87</v>
      </c>
      <c r="F54" s="384"/>
      <c r="G54" s="119" t="s">
        <v>88</v>
      </c>
      <c r="H54" s="119" t="s">
        <v>67</v>
      </c>
      <c r="I54" s="120" t="s">
        <v>68</v>
      </c>
    </row>
    <row r="55" spans="1:12" x14ac:dyDescent="0.3">
      <c r="A55" s="108">
        <v>1</v>
      </c>
      <c r="B55" s="385" t="s">
        <v>287</v>
      </c>
      <c r="C55" s="386"/>
      <c r="D55" s="387"/>
      <c r="E55" s="388"/>
      <c r="F55" s="389"/>
      <c r="G55" s="109"/>
      <c r="H55" s="121"/>
      <c r="I55" s="112"/>
    </row>
    <row r="56" spans="1:12" x14ac:dyDescent="0.3">
      <c r="A56" s="108"/>
      <c r="B56" s="395" t="s">
        <v>246</v>
      </c>
      <c r="C56" s="396"/>
      <c r="D56" s="397"/>
      <c r="E56" s="398">
        <v>1</v>
      </c>
      <c r="F56" s="399"/>
      <c r="G56" s="109">
        <v>19.600000000000001</v>
      </c>
      <c r="H56" s="121">
        <v>5</v>
      </c>
      <c r="I56" s="112">
        <f>H56*G56</f>
        <v>98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SUM(I55:I57)</f>
        <v>98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I58+I52+I40</f>
        <v>1598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1598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F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M66"/>
  <sheetViews>
    <sheetView topLeftCell="A28" workbookViewId="0">
      <selection activeCell="M56" sqref="M5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>
        <v>1708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</row>
    <row r="15" spans="1:13" x14ac:dyDescent="0.3">
      <c r="A15" s="82"/>
      <c r="B15" s="80"/>
      <c r="D15" s="170"/>
      <c r="E15" s="83"/>
      <c r="F15" s="406" t="s">
        <v>305</v>
      </c>
      <c r="G15" s="407"/>
      <c r="H15" s="408" t="s">
        <v>306</v>
      </c>
      <c r="I15" s="409"/>
      <c r="M15" t="s">
        <v>58</v>
      </c>
    </row>
    <row r="16" spans="1:13" x14ac:dyDescent="0.3">
      <c r="A16" s="412" t="s">
        <v>304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/>
      <c r="B25" s="385"/>
      <c r="C25" s="386"/>
      <c r="D25" s="386"/>
      <c r="E25" s="386"/>
      <c r="F25" s="387"/>
      <c r="G25" s="172"/>
      <c r="H25" s="167"/>
      <c r="I25" s="112"/>
    </row>
    <row r="26" spans="1:11" x14ac:dyDescent="0.3">
      <c r="A26" s="108"/>
      <c r="B26" s="395"/>
      <c r="C26" s="396"/>
      <c r="D26" s="396"/>
      <c r="E26" s="396"/>
      <c r="F26" s="396"/>
      <c r="G26" s="174"/>
      <c r="H26" s="173"/>
      <c r="I26" s="112"/>
    </row>
    <row r="27" spans="1:11" x14ac:dyDescent="0.3">
      <c r="A27" s="108"/>
      <c r="B27" s="395"/>
      <c r="C27" s="396"/>
      <c r="D27" s="396"/>
      <c r="E27" s="396"/>
      <c r="F27" s="396"/>
      <c r="G27" s="174"/>
      <c r="H27" s="173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173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73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3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3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0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0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0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2</v>
      </c>
      <c r="H46" s="139">
        <v>300</v>
      </c>
      <c r="I46" s="112">
        <f t="shared" si="1"/>
        <v>600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>
        <v>2</v>
      </c>
      <c r="H47" s="139">
        <v>200</v>
      </c>
      <c r="I47" s="112">
        <f t="shared" si="1"/>
        <v>400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/>
      <c r="H48" s="141">
        <v>200</v>
      </c>
      <c r="I48" s="112">
        <f t="shared" si="1"/>
        <v>0</v>
      </c>
    </row>
    <row r="49" spans="1:12" x14ac:dyDescent="0.3">
      <c r="A49" s="108">
        <v>6</v>
      </c>
      <c r="B49" s="373" t="s">
        <v>30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1000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288</v>
      </c>
      <c r="C56" s="386"/>
      <c r="D56" s="387"/>
      <c r="E56" s="388"/>
      <c r="F56" s="389"/>
      <c r="G56" s="109"/>
      <c r="H56" s="121"/>
      <c r="I56" s="112"/>
    </row>
    <row r="57" spans="1:12" x14ac:dyDescent="0.3">
      <c r="A57" s="108"/>
      <c r="B57" s="395" t="s">
        <v>246</v>
      </c>
      <c r="C57" s="396"/>
      <c r="D57" s="397"/>
      <c r="E57" s="398">
        <v>1</v>
      </c>
      <c r="F57" s="399"/>
      <c r="G57" s="109">
        <v>59.6</v>
      </c>
      <c r="H57" s="121">
        <v>5</v>
      </c>
      <c r="I57" s="112">
        <f>H57*G57</f>
        <v>298</v>
      </c>
    </row>
    <row r="58" spans="1:12" x14ac:dyDescent="0.3">
      <c r="A58" s="122"/>
      <c r="B58" s="390"/>
      <c r="C58" s="391"/>
      <c r="D58" s="392"/>
      <c r="E58" s="393"/>
      <c r="F58" s="394"/>
      <c r="G58" s="109"/>
      <c r="H58" s="121"/>
      <c r="I58" s="112"/>
    </row>
    <row r="59" spans="1:12" x14ac:dyDescent="0.3">
      <c r="A59" s="400" t="s">
        <v>89</v>
      </c>
      <c r="B59" s="401"/>
      <c r="C59" s="401"/>
      <c r="D59" s="401"/>
      <c r="E59" s="401"/>
      <c r="F59" s="401"/>
      <c r="G59" s="401"/>
      <c r="H59" s="402"/>
      <c r="I59" s="123">
        <f>SUM(I56:I58)</f>
        <v>298</v>
      </c>
    </row>
    <row r="60" spans="1:12" x14ac:dyDescent="0.3">
      <c r="A60" s="124"/>
      <c r="B60" s="125"/>
      <c r="C60" s="125"/>
      <c r="D60" s="125"/>
      <c r="E60" s="125"/>
      <c r="F60" s="126"/>
      <c r="G60" s="127"/>
      <c r="H60" s="127"/>
      <c r="I60" s="128"/>
      <c r="L60" s="80"/>
    </row>
    <row r="61" spans="1:12" x14ac:dyDescent="0.3">
      <c r="A61" s="368"/>
      <c r="B61" s="369"/>
      <c r="C61" s="369"/>
      <c r="D61" s="369"/>
      <c r="E61" s="369"/>
      <c r="F61" s="129"/>
      <c r="G61" s="372" t="s">
        <v>90</v>
      </c>
      <c r="H61" s="369"/>
      <c r="I61" s="130">
        <f>I59+I53+I41</f>
        <v>1298</v>
      </c>
    </row>
    <row r="62" spans="1:12" x14ac:dyDescent="0.3">
      <c r="A62" s="368"/>
      <c r="B62" s="369"/>
      <c r="C62" s="369"/>
      <c r="D62" s="369"/>
      <c r="E62" s="369"/>
      <c r="F62" s="83"/>
      <c r="G62" s="131"/>
      <c r="H62" s="132"/>
      <c r="I62" s="133"/>
    </row>
    <row r="63" spans="1:12" ht="15" thickBot="1" x14ac:dyDescent="0.35">
      <c r="A63" s="368"/>
      <c r="B63" s="369"/>
      <c r="C63" s="369"/>
      <c r="D63" s="369"/>
      <c r="E63" s="369"/>
      <c r="F63" s="83"/>
      <c r="G63" s="422" t="s">
        <v>133</v>
      </c>
      <c r="H63" s="423"/>
      <c r="I63" s="142">
        <f>I61+I62</f>
        <v>1298</v>
      </c>
    </row>
    <row r="64" spans="1:12" ht="15.6" thickTop="1" thickBot="1" x14ac:dyDescent="0.35">
      <c r="A64" s="134"/>
      <c r="B64" s="135"/>
      <c r="C64" s="370"/>
      <c r="D64" s="371"/>
      <c r="E64" s="371"/>
      <c r="F64" s="371"/>
      <c r="G64" s="136"/>
      <c r="H64" s="136"/>
      <c r="I64" s="137"/>
    </row>
    <row r="66" spans="1:2" x14ac:dyDescent="0.3">
      <c r="A66" s="80"/>
      <c r="B66" s="80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A41:H41"/>
    <mergeCell ref="A42:I42"/>
    <mergeCell ref="B43:D43"/>
    <mergeCell ref="E43:F43"/>
    <mergeCell ref="B44:D44"/>
    <mergeCell ref="E44:F44"/>
    <mergeCell ref="A40:H40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A39:H39"/>
    <mergeCell ref="B28:F28"/>
    <mergeCell ref="A17:I17"/>
    <mergeCell ref="B18:D18"/>
    <mergeCell ref="B19:D19"/>
    <mergeCell ref="B20:D20"/>
    <mergeCell ref="B21:D21"/>
    <mergeCell ref="A22:H22"/>
    <mergeCell ref="A23:I23"/>
    <mergeCell ref="B24:F24"/>
    <mergeCell ref="B25:F25"/>
    <mergeCell ref="B26:F26"/>
    <mergeCell ref="B27:F27"/>
    <mergeCell ref="A16:I16"/>
    <mergeCell ref="A9:E9"/>
    <mergeCell ref="F9:G9"/>
    <mergeCell ref="H9:I9"/>
    <mergeCell ref="F10:G10"/>
    <mergeCell ref="H10:I10"/>
    <mergeCell ref="F11:G11"/>
    <mergeCell ref="H11:I11"/>
    <mergeCell ref="F14:G14"/>
    <mergeCell ref="H14:I14"/>
    <mergeCell ref="F12:G12"/>
    <mergeCell ref="H12:I12"/>
    <mergeCell ref="H13:I13"/>
    <mergeCell ref="F15:G15"/>
    <mergeCell ref="H15:I1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M66"/>
  <sheetViews>
    <sheetView topLeftCell="A7" workbookViewId="0">
      <selection activeCell="M56" sqref="M5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D10" s="197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>
        <v>1745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291</v>
      </c>
      <c r="G15" s="438"/>
      <c r="H15" s="439" t="s">
        <v>292</v>
      </c>
      <c r="I15" s="435"/>
    </row>
    <row r="16" spans="1:13" x14ac:dyDescent="0.3">
      <c r="A16" s="412" t="s">
        <v>289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290</v>
      </c>
      <c r="C25" s="386"/>
      <c r="D25" s="386"/>
      <c r="E25" s="386"/>
      <c r="F25" s="387"/>
      <c r="G25" s="172">
        <v>1</v>
      </c>
      <c r="H25" s="167">
        <v>1380</v>
      </c>
      <c r="I25" s="112">
        <f>H25*G25</f>
        <v>1380</v>
      </c>
    </row>
    <row r="26" spans="1:11" x14ac:dyDescent="0.3">
      <c r="A26" s="108"/>
      <c r="B26" s="395"/>
      <c r="C26" s="396"/>
      <c r="D26" s="396"/>
      <c r="E26" s="396"/>
      <c r="F26" s="396"/>
      <c r="G26" s="174"/>
      <c r="H26" s="173"/>
      <c r="I26" s="112"/>
    </row>
    <row r="27" spans="1:11" x14ac:dyDescent="0.3">
      <c r="A27" s="108"/>
      <c r="B27" s="395"/>
      <c r="C27" s="396"/>
      <c r="D27" s="396"/>
      <c r="E27" s="396"/>
      <c r="F27" s="396"/>
      <c r="G27" s="174"/>
      <c r="H27" s="173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173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73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3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3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1380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207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1587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2</v>
      </c>
      <c r="H46" s="139">
        <v>300</v>
      </c>
      <c r="I46" s="112">
        <f t="shared" si="1"/>
        <v>600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>
        <v>2</v>
      </c>
      <c r="H47" s="139">
        <v>200</v>
      </c>
      <c r="I47" s="112">
        <f t="shared" si="1"/>
        <v>400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/>
      <c r="H48" s="141">
        <v>200</v>
      </c>
      <c r="I48" s="112">
        <f t="shared" si="1"/>
        <v>0</v>
      </c>
    </row>
    <row r="49" spans="1:12" x14ac:dyDescent="0.3">
      <c r="A49" s="108">
        <v>6</v>
      </c>
      <c r="B49" s="373" t="s">
        <v>30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1000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293</v>
      </c>
      <c r="C56" s="386"/>
      <c r="D56" s="387"/>
      <c r="E56" s="388"/>
      <c r="F56" s="389"/>
      <c r="G56" s="109"/>
      <c r="H56" s="121"/>
      <c r="I56" s="112"/>
    </row>
    <row r="57" spans="1:12" x14ac:dyDescent="0.3">
      <c r="A57" s="108"/>
      <c r="B57" s="395" t="s">
        <v>246</v>
      </c>
      <c r="C57" s="396"/>
      <c r="D57" s="397"/>
      <c r="E57" s="398">
        <v>1</v>
      </c>
      <c r="F57" s="399"/>
      <c r="G57" s="109">
        <v>34</v>
      </c>
      <c r="H57" s="121">
        <v>5</v>
      </c>
      <c r="I57" s="112">
        <f>H57*G57</f>
        <v>170</v>
      </c>
    </row>
    <row r="58" spans="1:12" x14ac:dyDescent="0.3">
      <c r="A58" s="122"/>
      <c r="B58" s="390"/>
      <c r="C58" s="391"/>
      <c r="D58" s="392"/>
      <c r="E58" s="393"/>
      <c r="F58" s="394"/>
      <c r="G58" s="109"/>
      <c r="H58" s="121"/>
      <c r="I58" s="112"/>
    </row>
    <row r="59" spans="1:12" x14ac:dyDescent="0.3">
      <c r="A59" s="400" t="s">
        <v>89</v>
      </c>
      <c r="B59" s="401"/>
      <c r="C59" s="401"/>
      <c r="D59" s="401"/>
      <c r="E59" s="401"/>
      <c r="F59" s="401"/>
      <c r="G59" s="401"/>
      <c r="H59" s="402"/>
      <c r="I59" s="123">
        <f>SUM(I56:I58)</f>
        <v>170</v>
      </c>
    </row>
    <row r="60" spans="1:12" x14ac:dyDescent="0.3">
      <c r="A60" s="124"/>
      <c r="B60" s="125"/>
      <c r="C60" s="125"/>
      <c r="D60" s="125"/>
      <c r="E60" s="125"/>
      <c r="F60" s="126"/>
      <c r="G60" s="127"/>
      <c r="H60" s="127"/>
      <c r="I60" s="128"/>
      <c r="L60" s="80"/>
    </row>
    <row r="61" spans="1:12" x14ac:dyDescent="0.3">
      <c r="A61" s="368"/>
      <c r="B61" s="369"/>
      <c r="C61" s="369"/>
      <c r="D61" s="369"/>
      <c r="E61" s="369"/>
      <c r="F61" s="129"/>
      <c r="G61" s="372" t="s">
        <v>90</v>
      </c>
      <c r="H61" s="369"/>
      <c r="I61" s="130">
        <f>I59+I53+I41</f>
        <v>2757</v>
      </c>
    </row>
    <row r="62" spans="1:12" x14ac:dyDescent="0.3">
      <c r="A62" s="368"/>
      <c r="B62" s="369"/>
      <c r="C62" s="369"/>
      <c r="D62" s="369"/>
      <c r="E62" s="369"/>
      <c r="F62" s="83"/>
      <c r="G62" s="131"/>
      <c r="H62" s="132"/>
      <c r="I62" s="133"/>
    </row>
    <row r="63" spans="1:12" ht="15" thickBot="1" x14ac:dyDescent="0.35">
      <c r="A63" s="368"/>
      <c r="B63" s="369"/>
      <c r="C63" s="369"/>
      <c r="D63" s="369"/>
      <c r="E63" s="369"/>
      <c r="F63" s="83"/>
      <c r="G63" s="422" t="s">
        <v>133</v>
      </c>
      <c r="H63" s="423"/>
      <c r="I63" s="142">
        <f>I61+I62</f>
        <v>2757</v>
      </c>
    </row>
    <row r="64" spans="1:12" ht="15.6" thickTop="1" thickBot="1" x14ac:dyDescent="0.35">
      <c r="A64" s="134"/>
      <c r="B64" s="135"/>
      <c r="C64" s="370"/>
      <c r="D64" s="371"/>
      <c r="E64" s="371"/>
      <c r="F64" s="371"/>
      <c r="G64" s="136"/>
      <c r="H64" s="136"/>
      <c r="I64" s="137"/>
    </row>
    <row r="66" spans="1:2" x14ac:dyDescent="0.3">
      <c r="A66" s="80"/>
      <c r="B66" s="80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A41:H41"/>
    <mergeCell ref="A42:I42"/>
    <mergeCell ref="B43:D43"/>
    <mergeCell ref="E43:F43"/>
    <mergeCell ref="B44:D44"/>
    <mergeCell ref="E44:F44"/>
    <mergeCell ref="A40:H40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A39:H39"/>
    <mergeCell ref="B28:F28"/>
    <mergeCell ref="A17:I17"/>
    <mergeCell ref="B18:D18"/>
    <mergeCell ref="B19:D19"/>
    <mergeCell ref="B20:D20"/>
    <mergeCell ref="B21:D21"/>
    <mergeCell ref="A22:H22"/>
    <mergeCell ref="A23:I23"/>
    <mergeCell ref="B24:F24"/>
    <mergeCell ref="B25:F25"/>
    <mergeCell ref="B26:F26"/>
    <mergeCell ref="B27:F27"/>
    <mergeCell ref="A16:I16"/>
    <mergeCell ref="F15:G15"/>
    <mergeCell ref="H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M66"/>
  <sheetViews>
    <sheetView topLeftCell="A31" workbookViewId="0">
      <selection activeCell="M56" sqref="M5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D10" s="197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>
        <v>1814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291</v>
      </c>
      <c r="G15" s="438"/>
      <c r="H15" s="439" t="s">
        <v>294</v>
      </c>
      <c r="I15" s="435"/>
    </row>
    <row r="16" spans="1:13" x14ac:dyDescent="0.3">
      <c r="A16" s="412" t="s">
        <v>307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/>
      <c r="B25" s="385"/>
      <c r="C25" s="386"/>
      <c r="D25" s="386"/>
      <c r="E25" s="386"/>
      <c r="F25" s="387"/>
      <c r="G25" s="172"/>
      <c r="H25" s="167"/>
      <c r="I25" s="112"/>
    </row>
    <row r="26" spans="1:11" x14ac:dyDescent="0.3">
      <c r="A26" s="108"/>
      <c r="B26" s="395"/>
      <c r="C26" s="396"/>
      <c r="D26" s="396"/>
      <c r="E26" s="396"/>
      <c r="F26" s="396"/>
      <c r="G26" s="174"/>
      <c r="H26" s="173"/>
      <c r="I26" s="112"/>
    </row>
    <row r="27" spans="1:11" x14ac:dyDescent="0.3">
      <c r="A27" s="108"/>
      <c r="B27" s="395"/>
      <c r="C27" s="396"/>
      <c r="D27" s="396"/>
      <c r="E27" s="396"/>
      <c r="F27" s="396"/>
      <c r="G27" s="174"/>
      <c r="H27" s="173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173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73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3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3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0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0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0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4</v>
      </c>
      <c r="H46" s="139">
        <v>300</v>
      </c>
      <c r="I46" s="112">
        <f t="shared" si="1"/>
        <v>1200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>
        <v>4</v>
      </c>
      <c r="H47" s="139">
        <v>200</v>
      </c>
      <c r="I47" s="112">
        <f t="shared" si="1"/>
        <v>800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/>
      <c r="H48" s="141">
        <v>200</v>
      </c>
      <c r="I48" s="112">
        <f t="shared" si="1"/>
        <v>0</v>
      </c>
    </row>
    <row r="49" spans="1:12" x14ac:dyDescent="0.3">
      <c r="A49" s="108">
        <v>6</v>
      </c>
      <c r="B49" s="373" t="s">
        <v>30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2000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295</v>
      </c>
      <c r="C56" s="386"/>
      <c r="D56" s="387"/>
      <c r="E56" s="388"/>
      <c r="F56" s="389"/>
      <c r="G56" s="109"/>
      <c r="H56" s="121"/>
      <c r="I56" s="112"/>
    </row>
    <row r="57" spans="1:12" x14ac:dyDescent="0.3">
      <c r="A57" s="108"/>
      <c r="B57" s="395" t="s">
        <v>246</v>
      </c>
      <c r="C57" s="396"/>
      <c r="D57" s="397"/>
      <c r="E57" s="398">
        <v>1</v>
      </c>
      <c r="F57" s="399"/>
      <c r="G57" s="109">
        <v>66.400000000000006</v>
      </c>
      <c r="H57" s="121">
        <v>5</v>
      </c>
      <c r="I57" s="112">
        <f>H57*G57</f>
        <v>332</v>
      </c>
    </row>
    <row r="58" spans="1:12" x14ac:dyDescent="0.3">
      <c r="A58" s="122"/>
      <c r="B58" s="390"/>
      <c r="C58" s="391"/>
      <c r="D58" s="392"/>
      <c r="E58" s="393"/>
      <c r="F58" s="394"/>
      <c r="G58" s="109"/>
      <c r="H58" s="121"/>
      <c r="I58" s="112"/>
    </row>
    <row r="59" spans="1:12" x14ac:dyDescent="0.3">
      <c r="A59" s="400" t="s">
        <v>89</v>
      </c>
      <c r="B59" s="401"/>
      <c r="C59" s="401"/>
      <c r="D59" s="401"/>
      <c r="E59" s="401"/>
      <c r="F59" s="401"/>
      <c r="G59" s="401"/>
      <c r="H59" s="402"/>
      <c r="I59" s="123">
        <f>SUM(I56:I58)</f>
        <v>332</v>
      </c>
    </row>
    <row r="60" spans="1:12" x14ac:dyDescent="0.3">
      <c r="A60" s="124"/>
      <c r="B60" s="125"/>
      <c r="C60" s="125"/>
      <c r="D60" s="125"/>
      <c r="E60" s="125"/>
      <c r="F60" s="126"/>
      <c r="G60" s="127"/>
      <c r="H60" s="127"/>
      <c r="I60" s="128"/>
      <c r="L60" s="80"/>
    </row>
    <row r="61" spans="1:12" x14ac:dyDescent="0.3">
      <c r="A61" s="368"/>
      <c r="B61" s="369"/>
      <c r="C61" s="369"/>
      <c r="D61" s="369"/>
      <c r="E61" s="369"/>
      <c r="F61" s="129"/>
      <c r="G61" s="372" t="s">
        <v>90</v>
      </c>
      <c r="H61" s="369"/>
      <c r="I61" s="130">
        <f>I59+I53+I41</f>
        <v>2332</v>
      </c>
    </row>
    <row r="62" spans="1:12" x14ac:dyDescent="0.3">
      <c r="A62" s="368"/>
      <c r="B62" s="369"/>
      <c r="C62" s="369"/>
      <c r="D62" s="369"/>
      <c r="E62" s="369"/>
      <c r="F62" s="83"/>
      <c r="G62" s="131"/>
      <c r="H62" s="132"/>
      <c r="I62" s="133"/>
    </row>
    <row r="63" spans="1:12" ht="15" thickBot="1" x14ac:dyDescent="0.35">
      <c r="A63" s="368"/>
      <c r="B63" s="369"/>
      <c r="C63" s="369"/>
      <c r="D63" s="369"/>
      <c r="E63" s="369"/>
      <c r="F63" s="83"/>
      <c r="G63" s="422" t="s">
        <v>133</v>
      </c>
      <c r="H63" s="423"/>
      <c r="I63" s="142">
        <f>I61+I62</f>
        <v>2332</v>
      </c>
    </row>
    <row r="64" spans="1:12" ht="15.6" thickTop="1" thickBot="1" x14ac:dyDescent="0.35">
      <c r="A64" s="134"/>
      <c r="B64" s="135"/>
      <c r="C64" s="370"/>
      <c r="D64" s="371"/>
      <c r="E64" s="371"/>
      <c r="F64" s="371"/>
      <c r="G64" s="136"/>
      <c r="H64" s="136"/>
      <c r="I64" s="137"/>
    </row>
    <row r="66" spans="1:2" x14ac:dyDescent="0.3">
      <c r="A66" s="80"/>
      <c r="B66" s="80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M66"/>
  <sheetViews>
    <sheetView topLeftCell="A22" workbookViewId="0">
      <selection activeCell="M56" sqref="M5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D10" s="197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>
        <v>2592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291</v>
      </c>
      <c r="G15" s="438"/>
      <c r="H15" s="439" t="s">
        <v>296</v>
      </c>
      <c r="I15" s="435"/>
    </row>
    <row r="16" spans="1:13" x14ac:dyDescent="0.3">
      <c r="A16" s="412" t="s">
        <v>297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298</v>
      </c>
      <c r="C25" s="386"/>
      <c r="D25" s="386"/>
      <c r="E25" s="386"/>
      <c r="F25" s="387"/>
      <c r="G25" s="172">
        <v>1</v>
      </c>
      <c r="H25" s="167">
        <v>1850</v>
      </c>
      <c r="I25" s="112">
        <f>H25*G25</f>
        <v>1850</v>
      </c>
    </row>
    <row r="26" spans="1:11" x14ac:dyDescent="0.3">
      <c r="A26" s="108">
        <v>2</v>
      </c>
      <c r="B26" s="395" t="s">
        <v>308</v>
      </c>
      <c r="C26" s="396"/>
      <c r="D26" s="396"/>
      <c r="E26" s="396"/>
      <c r="F26" s="396"/>
      <c r="G26" s="174">
        <v>1</v>
      </c>
      <c r="H26" s="173">
        <v>390</v>
      </c>
      <c r="I26" s="112">
        <f>H26*G26</f>
        <v>390</v>
      </c>
    </row>
    <row r="27" spans="1:11" x14ac:dyDescent="0.3">
      <c r="A27" s="108"/>
      <c r="B27" s="395"/>
      <c r="C27" s="396"/>
      <c r="D27" s="396"/>
      <c r="E27" s="396"/>
      <c r="F27" s="396"/>
      <c r="G27" s="174"/>
      <c r="H27" s="173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173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73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3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3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2240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336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2576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4.5</v>
      </c>
      <c r="H46" s="139">
        <v>300</v>
      </c>
      <c r="I46" s="112">
        <f t="shared" si="1"/>
        <v>1350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>
        <v>4.5</v>
      </c>
      <c r="H47" s="139">
        <v>200</v>
      </c>
      <c r="I47" s="112">
        <f t="shared" si="1"/>
        <v>900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/>
      <c r="H48" s="141">
        <v>200</v>
      </c>
      <c r="I48" s="112">
        <f t="shared" si="1"/>
        <v>0</v>
      </c>
    </row>
    <row r="49" spans="1:12" x14ac:dyDescent="0.3">
      <c r="A49" s="108">
        <v>6</v>
      </c>
      <c r="B49" s="373" t="s">
        <v>30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2250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299</v>
      </c>
      <c r="C56" s="386"/>
      <c r="D56" s="387"/>
      <c r="E56" s="388"/>
      <c r="F56" s="389"/>
      <c r="G56" s="109"/>
      <c r="H56" s="121"/>
      <c r="I56" s="112"/>
    </row>
    <row r="57" spans="1:12" x14ac:dyDescent="0.3">
      <c r="A57" s="108"/>
      <c r="B57" s="395" t="s">
        <v>246</v>
      </c>
      <c r="C57" s="396"/>
      <c r="D57" s="397"/>
      <c r="E57" s="398">
        <v>1</v>
      </c>
      <c r="F57" s="399"/>
      <c r="G57" s="109">
        <v>39.200000000000003</v>
      </c>
      <c r="H57" s="121">
        <v>5</v>
      </c>
      <c r="I57" s="112">
        <f>H57*G57</f>
        <v>196</v>
      </c>
    </row>
    <row r="58" spans="1:12" x14ac:dyDescent="0.3">
      <c r="A58" s="122"/>
      <c r="B58" s="390"/>
      <c r="C58" s="391"/>
      <c r="D58" s="392"/>
      <c r="E58" s="393"/>
      <c r="F58" s="394"/>
      <c r="G58" s="109"/>
      <c r="H58" s="121"/>
      <c r="I58" s="112"/>
    </row>
    <row r="59" spans="1:12" x14ac:dyDescent="0.3">
      <c r="A59" s="400" t="s">
        <v>89</v>
      </c>
      <c r="B59" s="401"/>
      <c r="C59" s="401"/>
      <c r="D59" s="401"/>
      <c r="E59" s="401"/>
      <c r="F59" s="401"/>
      <c r="G59" s="401"/>
      <c r="H59" s="402"/>
      <c r="I59" s="123">
        <f>SUM(I56:I58)</f>
        <v>196</v>
      </c>
    </row>
    <row r="60" spans="1:12" x14ac:dyDescent="0.3">
      <c r="A60" s="124"/>
      <c r="B60" s="125"/>
      <c r="C60" s="125"/>
      <c r="D60" s="125"/>
      <c r="E60" s="125"/>
      <c r="F60" s="126"/>
      <c r="G60" s="127"/>
      <c r="H60" s="127"/>
      <c r="I60" s="128"/>
      <c r="L60" s="80"/>
    </row>
    <row r="61" spans="1:12" x14ac:dyDescent="0.3">
      <c r="A61" s="368"/>
      <c r="B61" s="369"/>
      <c r="C61" s="369"/>
      <c r="D61" s="369"/>
      <c r="E61" s="369"/>
      <c r="F61" s="129"/>
      <c r="G61" s="372" t="s">
        <v>90</v>
      </c>
      <c r="H61" s="369"/>
      <c r="I61" s="130">
        <f>I59+I53+I41</f>
        <v>5022</v>
      </c>
    </row>
    <row r="62" spans="1:12" x14ac:dyDescent="0.3">
      <c r="A62" s="368"/>
      <c r="B62" s="369"/>
      <c r="C62" s="369"/>
      <c r="D62" s="369"/>
      <c r="E62" s="369"/>
      <c r="F62" s="83"/>
      <c r="G62" s="131"/>
      <c r="H62" s="132"/>
      <c r="I62" s="133"/>
    </row>
    <row r="63" spans="1:12" ht="15" thickBot="1" x14ac:dyDescent="0.35">
      <c r="A63" s="368"/>
      <c r="B63" s="369"/>
      <c r="C63" s="369"/>
      <c r="D63" s="369"/>
      <c r="E63" s="369"/>
      <c r="F63" s="83"/>
      <c r="G63" s="422" t="s">
        <v>133</v>
      </c>
      <c r="H63" s="423"/>
      <c r="I63" s="142">
        <f>I61+I62</f>
        <v>5022</v>
      </c>
    </row>
    <row r="64" spans="1:12" ht="15.6" thickTop="1" thickBot="1" x14ac:dyDescent="0.35">
      <c r="A64" s="134"/>
      <c r="B64" s="135"/>
      <c r="C64" s="370"/>
      <c r="D64" s="371"/>
      <c r="E64" s="371"/>
      <c r="F64" s="371"/>
      <c r="G64" s="136"/>
      <c r="H64" s="136"/>
      <c r="I64" s="137"/>
    </row>
    <row r="66" spans="1:2" x14ac:dyDescent="0.3">
      <c r="A66" s="80"/>
      <c r="B66" s="80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M66"/>
  <sheetViews>
    <sheetView topLeftCell="A7" workbookViewId="0">
      <selection activeCell="H25" sqref="H25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D10" s="197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>
        <v>2886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291</v>
      </c>
      <c r="G15" s="438"/>
      <c r="H15" s="439" t="s">
        <v>300</v>
      </c>
      <c r="I15" s="435"/>
    </row>
    <row r="16" spans="1:13" x14ac:dyDescent="0.3">
      <c r="A16" s="412" t="s">
        <v>301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302</v>
      </c>
      <c r="C25" s="386"/>
      <c r="D25" s="386"/>
      <c r="E25" s="386"/>
      <c r="F25" s="387"/>
      <c r="G25" s="172">
        <v>1</v>
      </c>
      <c r="H25" s="167">
        <v>2091.25</v>
      </c>
      <c r="I25" s="112">
        <f>H25*G25</f>
        <v>2091.25</v>
      </c>
    </row>
    <row r="26" spans="1:11" x14ac:dyDescent="0.3">
      <c r="A26" s="108"/>
      <c r="B26" s="395"/>
      <c r="C26" s="396"/>
      <c r="D26" s="396"/>
      <c r="E26" s="396"/>
      <c r="F26" s="396"/>
      <c r="G26" s="174"/>
      <c r="H26" s="173"/>
      <c r="I26" s="112"/>
    </row>
    <row r="27" spans="1:11" x14ac:dyDescent="0.3">
      <c r="A27" s="108"/>
      <c r="B27" s="395"/>
      <c r="C27" s="396"/>
      <c r="D27" s="396"/>
      <c r="E27" s="396"/>
      <c r="F27" s="396"/>
      <c r="G27" s="174"/>
      <c r="H27" s="173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173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73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3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3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2091.25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313.69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2404.94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4.5</v>
      </c>
      <c r="H46" s="139">
        <v>300</v>
      </c>
      <c r="I46" s="112">
        <f t="shared" si="1"/>
        <v>1350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>
        <v>4.5</v>
      </c>
      <c r="H47" s="139">
        <v>200</v>
      </c>
      <c r="I47" s="112">
        <f t="shared" si="1"/>
        <v>900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/>
      <c r="H48" s="141">
        <v>200</v>
      </c>
      <c r="I48" s="112">
        <f t="shared" si="1"/>
        <v>0</v>
      </c>
    </row>
    <row r="49" spans="1:12" x14ac:dyDescent="0.3">
      <c r="A49" s="108">
        <v>6</v>
      </c>
      <c r="B49" s="373" t="s">
        <v>30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2250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303</v>
      </c>
      <c r="C56" s="386"/>
      <c r="D56" s="387"/>
      <c r="E56" s="388"/>
      <c r="F56" s="389"/>
      <c r="G56" s="109"/>
      <c r="H56" s="121"/>
      <c r="I56" s="112"/>
    </row>
    <row r="57" spans="1:12" x14ac:dyDescent="0.3">
      <c r="A57" s="108"/>
      <c r="B57" s="395" t="s">
        <v>246</v>
      </c>
      <c r="C57" s="396"/>
      <c r="D57" s="397"/>
      <c r="E57" s="398">
        <v>1</v>
      </c>
      <c r="F57" s="399"/>
      <c r="G57" s="109">
        <v>113.2</v>
      </c>
      <c r="H57" s="121">
        <v>5</v>
      </c>
      <c r="I57" s="112">
        <f>H57*G57</f>
        <v>566</v>
      </c>
    </row>
    <row r="58" spans="1:12" x14ac:dyDescent="0.3">
      <c r="A58" s="122"/>
      <c r="B58" s="390"/>
      <c r="C58" s="391"/>
      <c r="D58" s="392"/>
      <c r="E58" s="393"/>
      <c r="F58" s="394"/>
      <c r="G58" s="109"/>
      <c r="H58" s="121"/>
      <c r="I58" s="112"/>
    </row>
    <row r="59" spans="1:12" x14ac:dyDescent="0.3">
      <c r="A59" s="400" t="s">
        <v>89</v>
      </c>
      <c r="B59" s="401"/>
      <c r="C59" s="401"/>
      <c r="D59" s="401"/>
      <c r="E59" s="401"/>
      <c r="F59" s="401"/>
      <c r="G59" s="401"/>
      <c r="H59" s="402"/>
      <c r="I59" s="123">
        <f>SUM(I56:I58)</f>
        <v>566</v>
      </c>
    </row>
    <row r="60" spans="1:12" x14ac:dyDescent="0.3">
      <c r="A60" s="124"/>
      <c r="B60" s="125"/>
      <c r="C60" s="125"/>
      <c r="D60" s="125"/>
      <c r="E60" s="125"/>
      <c r="F60" s="126"/>
      <c r="G60" s="127"/>
      <c r="H60" s="127"/>
      <c r="I60" s="128"/>
      <c r="L60" s="80"/>
    </row>
    <row r="61" spans="1:12" x14ac:dyDescent="0.3">
      <c r="A61" s="368"/>
      <c r="B61" s="369"/>
      <c r="C61" s="369"/>
      <c r="D61" s="369"/>
      <c r="E61" s="369"/>
      <c r="F61" s="129"/>
      <c r="G61" s="372" t="s">
        <v>90</v>
      </c>
      <c r="H61" s="369"/>
      <c r="I61" s="130">
        <f>I59+I53+I41</f>
        <v>5220.9400000000005</v>
      </c>
    </row>
    <row r="62" spans="1:12" x14ac:dyDescent="0.3">
      <c r="A62" s="368"/>
      <c r="B62" s="369"/>
      <c r="C62" s="369"/>
      <c r="D62" s="369"/>
      <c r="E62" s="369"/>
      <c r="F62" s="83"/>
      <c r="G62" s="131"/>
      <c r="H62" s="132"/>
      <c r="I62" s="133"/>
    </row>
    <row r="63" spans="1:12" ht="15" thickBot="1" x14ac:dyDescent="0.35">
      <c r="A63" s="368"/>
      <c r="B63" s="369"/>
      <c r="C63" s="369"/>
      <c r="D63" s="369"/>
      <c r="E63" s="369"/>
      <c r="F63" s="83"/>
      <c r="G63" s="422" t="s">
        <v>133</v>
      </c>
      <c r="H63" s="423"/>
      <c r="I63" s="142">
        <f>I61+I62</f>
        <v>5220.9400000000005</v>
      </c>
    </row>
    <row r="64" spans="1:12" ht="15.6" thickTop="1" thickBot="1" x14ac:dyDescent="0.35">
      <c r="A64" s="134"/>
      <c r="B64" s="135"/>
      <c r="C64" s="370"/>
      <c r="D64" s="371"/>
      <c r="E64" s="371"/>
      <c r="F64" s="371"/>
      <c r="G64" s="136"/>
      <c r="H64" s="136"/>
      <c r="I64" s="137"/>
    </row>
    <row r="66" spans="1:2" x14ac:dyDescent="0.3">
      <c r="A66" s="80"/>
      <c r="B66" s="80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M66"/>
  <sheetViews>
    <sheetView topLeftCell="A31" workbookViewId="0">
      <selection activeCell="P52" sqref="P52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D10" s="197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291</v>
      </c>
      <c r="G15" s="438"/>
      <c r="H15" s="439" t="s">
        <v>316</v>
      </c>
      <c r="I15" s="435"/>
    </row>
    <row r="16" spans="1:13" ht="29.25" customHeight="1" x14ac:dyDescent="0.3">
      <c r="A16" s="440" t="s">
        <v>317</v>
      </c>
      <c r="B16" s="441"/>
      <c r="C16" s="441"/>
      <c r="D16" s="441"/>
      <c r="E16" s="441"/>
      <c r="F16" s="441"/>
      <c r="G16" s="441"/>
      <c r="H16" s="441"/>
      <c r="I16" s="442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318</v>
      </c>
      <c r="C25" s="386"/>
      <c r="D25" s="386"/>
      <c r="E25" s="386"/>
      <c r="F25" s="387"/>
      <c r="G25" s="172">
        <v>1</v>
      </c>
      <c r="H25" s="198">
        <v>160</v>
      </c>
      <c r="I25" s="112">
        <f>H25*G25</f>
        <v>160</v>
      </c>
    </row>
    <row r="26" spans="1:11" x14ac:dyDescent="0.3">
      <c r="A26" s="108">
        <v>2</v>
      </c>
      <c r="B26" s="395" t="s">
        <v>319</v>
      </c>
      <c r="C26" s="396"/>
      <c r="D26" s="396"/>
      <c r="E26" s="396"/>
      <c r="F26" s="396"/>
      <c r="G26" s="174">
        <v>1</v>
      </c>
      <c r="H26" s="199">
        <v>211</v>
      </c>
      <c r="I26" s="112">
        <f>H26*G26</f>
        <v>211</v>
      </c>
    </row>
    <row r="27" spans="1:11" x14ac:dyDescent="0.3">
      <c r="A27" s="108">
        <v>3</v>
      </c>
      <c r="B27" s="395" t="s">
        <v>320</v>
      </c>
      <c r="C27" s="396"/>
      <c r="D27" s="396"/>
      <c r="E27" s="396"/>
      <c r="F27" s="396"/>
      <c r="G27" s="174">
        <v>1</v>
      </c>
      <c r="H27" s="199">
        <v>1094</v>
      </c>
      <c r="I27" s="112">
        <f>H27*G27</f>
        <v>1094</v>
      </c>
    </row>
    <row r="28" spans="1:11" x14ac:dyDescent="0.3">
      <c r="A28" s="108"/>
      <c r="B28" s="443"/>
      <c r="C28" s="444"/>
      <c r="D28" s="444"/>
      <c r="E28" s="444"/>
      <c r="F28" s="445"/>
      <c r="G28" s="174"/>
      <c r="H28" s="173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73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3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3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1465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219.75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1684.75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7.5</v>
      </c>
      <c r="H46" s="139">
        <v>300</v>
      </c>
      <c r="I46" s="112">
        <f t="shared" si="1"/>
        <v>2250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7.5</v>
      </c>
      <c r="H48" s="141">
        <v>200</v>
      </c>
      <c r="I48" s="112">
        <f t="shared" si="1"/>
        <v>1500</v>
      </c>
    </row>
    <row r="49" spans="1:12" x14ac:dyDescent="0.3">
      <c r="A49" s="108">
        <v>6</v>
      </c>
      <c r="B49" s="373" t="s">
        <v>321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3750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322</v>
      </c>
      <c r="C56" s="386"/>
      <c r="D56" s="387"/>
      <c r="E56" s="388"/>
      <c r="F56" s="389"/>
      <c r="G56" s="109"/>
      <c r="H56" s="121"/>
      <c r="I56" s="112"/>
    </row>
    <row r="57" spans="1:12" x14ac:dyDescent="0.3">
      <c r="A57" s="108"/>
      <c r="B57" s="373" t="s">
        <v>246</v>
      </c>
      <c r="C57" s="374"/>
      <c r="D57" s="375"/>
      <c r="E57" s="398">
        <v>2</v>
      </c>
      <c r="F57" s="399"/>
      <c r="G57" s="109">
        <v>21.2</v>
      </c>
      <c r="H57" s="121">
        <v>5</v>
      </c>
      <c r="I57" s="112">
        <f>H57*G57</f>
        <v>106</v>
      </c>
    </row>
    <row r="58" spans="1:12" x14ac:dyDescent="0.3">
      <c r="A58" s="122"/>
      <c r="B58" s="390"/>
      <c r="C58" s="391"/>
      <c r="D58" s="392"/>
      <c r="E58" s="393"/>
      <c r="F58" s="394"/>
      <c r="G58" s="109"/>
      <c r="H58" s="121"/>
      <c r="I58" s="112"/>
    </row>
    <row r="59" spans="1:12" x14ac:dyDescent="0.3">
      <c r="A59" s="400" t="s">
        <v>89</v>
      </c>
      <c r="B59" s="401"/>
      <c r="C59" s="401"/>
      <c r="D59" s="401"/>
      <c r="E59" s="401"/>
      <c r="F59" s="401"/>
      <c r="G59" s="401"/>
      <c r="H59" s="402"/>
      <c r="I59" s="123">
        <f>SUM(I56:I58)</f>
        <v>106</v>
      </c>
    </row>
    <row r="60" spans="1:12" x14ac:dyDescent="0.3">
      <c r="A60" s="124"/>
      <c r="B60" s="125"/>
      <c r="C60" s="125"/>
      <c r="D60" s="125"/>
      <c r="E60" s="125"/>
      <c r="F60" s="126"/>
      <c r="G60" s="127"/>
      <c r="H60" s="127"/>
      <c r="I60" s="128"/>
      <c r="L60" s="80"/>
    </row>
    <row r="61" spans="1:12" x14ac:dyDescent="0.3">
      <c r="A61" s="368"/>
      <c r="B61" s="369"/>
      <c r="C61" s="369"/>
      <c r="D61" s="369"/>
      <c r="E61" s="369"/>
      <c r="F61" s="129"/>
      <c r="G61" s="372" t="s">
        <v>90</v>
      </c>
      <c r="H61" s="369"/>
      <c r="I61" s="130">
        <f>I59+I53+I41</f>
        <v>5540.75</v>
      </c>
    </row>
    <row r="62" spans="1:12" x14ac:dyDescent="0.3">
      <c r="A62" s="368"/>
      <c r="B62" s="369"/>
      <c r="C62" s="369"/>
      <c r="D62" s="369"/>
      <c r="E62" s="369"/>
      <c r="F62" s="83"/>
      <c r="G62" s="131"/>
      <c r="H62" s="132"/>
      <c r="I62" s="133"/>
    </row>
    <row r="63" spans="1:12" ht="15" thickBot="1" x14ac:dyDescent="0.35">
      <c r="A63" s="368"/>
      <c r="B63" s="369"/>
      <c r="C63" s="369"/>
      <c r="D63" s="369"/>
      <c r="E63" s="369"/>
      <c r="F63" s="83"/>
      <c r="G63" s="422" t="s">
        <v>133</v>
      </c>
      <c r="H63" s="423"/>
      <c r="I63" s="142">
        <f>I61+I62</f>
        <v>5540.75</v>
      </c>
    </row>
    <row r="64" spans="1:12" ht="15.6" thickTop="1" thickBot="1" x14ac:dyDescent="0.35">
      <c r="A64" s="134"/>
      <c r="B64" s="135"/>
      <c r="C64" s="370"/>
      <c r="D64" s="371"/>
      <c r="E64" s="371"/>
      <c r="F64" s="371"/>
      <c r="G64" s="136"/>
      <c r="H64" s="136"/>
      <c r="I64" s="137"/>
    </row>
    <row r="66" spans="1:2" x14ac:dyDescent="0.3">
      <c r="A66" s="80"/>
      <c r="B66" s="80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M66"/>
  <sheetViews>
    <sheetView topLeftCell="A28" workbookViewId="0">
      <selection activeCell="P52" sqref="P52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47</v>
      </c>
      <c r="I9" s="420"/>
    </row>
    <row r="10" spans="1:13" x14ac:dyDescent="0.3">
      <c r="A10" s="82" t="s">
        <v>50</v>
      </c>
      <c r="B10" s="80"/>
      <c r="D10" s="197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291</v>
      </c>
      <c r="G15" s="438"/>
      <c r="H15" s="439" t="s">
        <v>300</v>
      </c>
      <c r="I15" s="435"/>
    </row>
    <row r="16" spans="1:13" x14ac:dyDescent="0.3">
      <c r="A16" s="412" t="s">
        <v>289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309</v>
      </c>
      <c r="C25" s="386"/>
      <c r="D25" s="386"/>
      <c r="E25" s="386"/>
      <c r="F25" s="387"/>
      <c r="G25" s="172">
        <v>1</v>
      </c>
      <c r="H25" s="198">
        <v>14550</v>
      </c>
      <c r="I25" s="112">
        <f>H25*G25</f>
        <v>14550</v>
      </c>
    </row>
    <row r="26" spans="1:11" x14ac:dyDescent="0.3">
      <c r="A26" s="108">
        <v>2</v>
      </c>
      <c r="B26" s="395" t="s">
        <v>310</v>
      </c>
      <c r="C26" s="396"/>
      <c r="D26" s="396"/>
      <c r="E26" s="396"/>
      <c r="F26" s="396"/>
      <c r="G26" s="174">
        <v>1</v>
      </c>
      <c r="H26" s="199">
        <v>3705</v>
      </c>
      <c r="I26" s="112">
        <f>H26*G26</f>
        <v>3705</v>
      </c>
    </row>
    <row r="27" spans="1:11" x14ac:dyDescent="0.3">
      <c r="A27" s="108"/>
      <c r="B27" s="395"/>
      <c r="C27" s="396"/>
      <c r="D27" s="396"/>
      <c r="E27" s="396"/>
      <c r="F27" s="396"/>
      <c r="G27" s="174"/>
      <c r="H27" s="167"/>
      <c r="I27" s="112"/>
    </row>
    <row r="28" spans="1:11" x14ac:dyDescent="0.3">
      <c r="A28" s="108"/>
      <c r="B28" s="443" t="s">
        <v>313</v>
      </c>
      <c r="C28" s="444"/>
      <c r="D28" s="444"/>
      <c r="E28" s="444"/>
      <c r="F28" s="445"/>
      <c r="G28" s="174"/>
      <c r="H28" s="173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73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3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3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18255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2738.25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20993.25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>
        <v>10</v>
      </c>
      <c r="H44" s="138">
        <v>450</v>
      </c>
      <c r="I44" s="115">
        <f>SUM(G44*H44)</f>
        <v>4500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/>
      <c r="H46" s="139">
        <v>300</v>
      </c>
      <c r="I46" s="112">
        <f t="shared" si="1"/>
        <v>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/>
      <c r="H48" s="141">
        <v>200</v>
      </c>
      <c r="I48" s="112">
        <f t="shared" si="1"/>
        <v>0</v>
      </c>
    </row>
    <row r="49" spans="1:12" x14ac:dyDescent="0.3">
      <c r="A49" s="108">
        <v>6</v>
      </c>
      <c r="B49" s="373" t="s">
        <v>323</v>
      </c>
      <c r="C49" s="374"/>
      <c r="D49" s="375"/>
      <c r="E49" s="398" t="s">
        <v>78</v>
      </c>
      <c r="F49" s="399"/>
      <c r="G49" s="109">
        <v>20</v>
      </c>
      <c r="H49" s="141">
        <v>140</v>
      </c>
      <c r="I49" s="112">
        <f t="shared" si="1"/>
        <v>2800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7300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311</v>
      </c>
      <c r="C56" s="386"/>
      <c r="D56" s="387"/>
      <c r="E56" s="388"/>
      <c r="F56" s="389"/>
      <c r="G56" s="109"/>
      <c r="H56" s="121"/>
      <c r="I56" s="112"/>
    </row>
    <row r="57" spans="1:12" x14ac:dyDescent="0.3">
      <c r="A57" s="108"/>
      <c r="B57" s="395" t="s">
        <v>246</v>
      </c>
      <c r="C57" s="396"/>
      <c r="D57" s="397"/>
      <c r="E57" s="398">
        <v>3</v>
      </c>
      <c r="F57" s="399"/>
      <c r="G57" s="109">
        <v>58.8</v>
      </c>
      <c r="H57" s="121">
        <v>5</v>
      </c>
      <c r="I57" s="112">
        <f>H57*G57</f>
        <v>294</v>
      </c>
    </row>
    <row r="58" spans="1:12" x14ac:dyDescent="0.3">
      <c r="A58" s="122"/>
      <c r="B58" s="390"/>
      <c r="C58" s="391"/>
      <c r="D58" s="392"/>
      <c r="E58" s="393"/>
      <c r="F58" s="394"/>
      <c r="G58" s="109"/>
      <c r="H58" s="121"/>
      <c r="I58" s="112"/>
    </row>
    <row r="59" spans="1:12" x14ac:dyDescent="0.3">
      <c r="A59" s="400" t="s">
        <v>89</v>
      </c>
      <c r="B59" s="401"/>
      <c r="C59" s="401"/>
      <c r="D59" s="401"/>
      <c r="E59" s="401"/>
      <c r="F59" s="401"/>
      <c r="G59" s="401"/>
      <c r="H59" s="402"/>
      <c r="I59" s="123">
        <f>SUM(I56:I58)</f>
        <v>294</v>
      </c>
    </row>
    <row r="60" spans="1:12" x14ac:dyDescent="0.3">
      <c r="A60" s="124"/>
      <c r="B60" s="125"/>
      <c r="C60" s="125"/>
      <c r="D60" s="125"/>
      <c r="E60" s="125"/>
      <c r="F60" s="126"/>
      <c r="G60" s="127"/>
      <c r="H60" s="127"/>
      <c r="I60" s="128"/>
      <c r="L60" s="80"/>
    </row>
    <row r="61" spans="1:12" x14ac:dyDescent="0.3">
      <c r="A61" s="368"/>
      <c r="B61" s="369"/>
      <c r="C61" s="369"/>
      <c r="D61" s="369"/>
      <c r="E61" s="369"/>
      <c r="F61" s="129"/>
      <c r="G61" s="372" t="s">
        <v>90</v>
      </c>
      <c r="H61" s="369"/>
      <c r="I61" s="130">
        <f>I59+I53+I41</f>
        <v>28587.25</v>
      </c>
    </row>
    <row r="62" spans="1:12" x14ac:dyDescent="0.3">
      <c r="A62" s="368"/>
      <c r="B62" s="369"/>
      <c r="C62" s="369"/>
      <c r="D62" s="369"/>
      <c r="E62" s="369"/>
      <c r="F62" s="83"/>
      <c r="G62" s="131"/>
      <c r="H62" s="132"/>
      <c r="I62" s="133"/>
    </row>
    <row r="63" spans="1:12" ht="15" thickBot="1" x14ac:dyDescent="0.35">
      <c r="A63" s="368"/>
      <c r="B63" s="369"/>
      <c r="C63" s="369"/>
      <c r="D63" s="369"/>
      <c r="E63" s="369"/>
      <c r="F63" s="83"/>
      <c r="G63" s="422" t="s">
        <v>133</v>
      </c>
      <c r="H63" s="423"/>
      <c r="I63" s="142">
        <f>I61+I62</f>
        <v>28587.25</v>
      </c>
    </row>
    <row r="64" spans="1:12" ht="15.6" thickTop="1" thickBot="1" x14ac:dyDescent="0.35">
      <c r="A64" s="134"/>
      <c r="B64" s="135"/>
      <c r="C64" s="370"/>
      <c r="D64" s="371"/>
      <c r="E64" s="371"/>
      <c r="F64" s="371"/>
      <c r="G64" s="136"/>
      <c r="H64" s="136"/>
      <c r="I64" s="137"/>
    </row>
    <row r="66" spans="1:2" x14ac:dyDescent="0.3">
      <c r="A66" s="80"/>
      <c r="B66" s="80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M66"/>
  <sheetViews>
    <sheetView topLeftCell="A31" workbookViewId="0">
      <selection activeCell="P52" sqref="P52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D10" s="197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291</v>
      </c>
      <c r="G15" s="438"/>
      <c r="H15" s="439" t="s">
        <v>296</v>
      </c>
      <c r="I15" s="435"/>
    </row>
    <row r="16" spans="1:13" x14ac:dyDescent="0.3">
      <c r="A16" s="412" t="s">
        <v>324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327</v>
      </c>
      <c r="C25" s="386"/>
      <c r="D25" s="386"/>
      <c r="E25" s="386"/>
      <c r="F25" s="387"/>
      <c r="G25" s="172">
        <v>1</v>
      </c>
      <c r="H25" s="198">
        <v>682</v>
      </c>
      <c r="I25" s="112">
        <f>H25*G25</f>
        <v>682</v>
      </c>
    </row>
    <row r="26" spans="1:11" x14ac:dyDescent="0.3">
      <c r="A26" s="108">
        <v>2</v>
      </c>
      <c r="B26" s="395" t="s">
        <v>328</v>
      </c>
      <c r="C26" s="396"/>
      <c r="D26" s="396"/>
      <c r="E26" s="396"/>
      <c r="F26" s="396"/>
      <c r="G26" s="174">
        <v>1</v>
      </c>
      <c r="H26" s="199">
        <v>248.85</v>
      </c>
      <c r="I26" s="112">
        <f>H26*G26</f>
        <v>248.85</v>
      </c>
    </row>
    <row r="27" spans="1:11" x14ac:dyDescent="0.3">
      <c r="A27" s="108"/>
      <c r="B27" s="395"/>
      <c r="C27" s="396"/>
      <c r="D27" s="396"/>
      <c r="E27" s="396"/>
      <c r="F27" s="396"/>
      <c r="G27" s="174"/>
      <c r="H27" s="167"/>
      <c r="I27" s="112"/>
    </row>
    <row r="28" spans="1:11" x14ac:dyDescent="0.3">
      <c r="A28" s="108"/>
      <c r="B28" s="443"/>
      <c r="C28" s="444"/>
      <c r="D28" s="444"/>
      <c r="E28" s="444"/>
      <c r="F28" s="445"/>
      <c r="G28" s="174"/>
      <c r="H28" s="173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73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3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3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930.85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139.63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1070.48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>
        <v>4</v>
      </c>
      <c r="H44" s="138">
        <v>450</v>
      </c>
      <c r="I44" s="115">
        <f>SUM(G44*H44)</f>
        <v>1800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/>
      <c r="H46" s="139">
        <v>300</v>
      </c>
      <c r="I46" s="112">
        <f t="shared" si="1"/>
        <v>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4</v>
      </c>
      <c r="H48" s="141">
        <v>200</v>
      </c>
      <c r="I48" s="112">
        <f t="shared" si="1"/>
        <v>800</v>
      </c>
    </row>
    <row r="49" spans="1:12" x14ac:dyDescent="0.3">
      <c r="A49" s="108">
        <v>6</v>
      </c>
      <c r="B49" s="373" t="s">
        <v>323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2600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329</v>
      </c>
      <c r="C56" s="386"/>
      <c r="D56" s="387"/>
      <c r="E56" s="388"/>
      <c r="F56" s="389"/>
      <c r="G56" s="109"/>
      <c r="H56" s="121"/>
      <c r="I56" s="112"/>
    </row>
    <row r="57" spans="1:12" x14ac:dyDescent="0.3">
      <c r="A57" s="108"/>
      <c r="B57" s="395" t="s">
        <v>246</v>
      </c>
      <c r="C57" s="396"/>
      <c r="D57" s="397"/>
      <c r="E57" s="398">
        <v>2</v>
      </c>
      <c r="F57" s="399"/>
      <c r="G57" s="109">
        <v>39.6</v>
      </c>
      <c r="H57" s="121">
        <v>5</v>
      </c>
      <c r="I57" s="112">
        <f>H57*G57</f>
        <v>198</v>
      </c>
    </row>
    <row r="58" spans="1:12" x14ac:dyDescent="0.3">
      <c r="A58" s="122"/>
      <c r="B58" s="390"/>
      <c r="C58" s="391"/>
      <c r="D58" s="392"/>
      <c r="E58" s="393"/>
      <c r="F58" s="394"/>
      <c r="G58" s="109"/>
      <c r="H58" s="121"/>
      <c r="I58" s="112"/>
    </row>
    <row r="59" spans="1:12" x14ac:dyDescent="0.3">
      <c r="A59" s="400" t="s">
        <v>89</v>
      </c>
      <c r="B59" s="401"/>
      <c r="C59" s="401"/>
      <c r="D59" s="401"/>
      <c r="E59" s="401"/>
      <c r="F59" s="401"/>
      <c r="G59" s="401"/>
      <c r="H59" s="402"/>
      <c r="I59" s="123">
        <f>SUM(I56:I58)</f>
        <v>198</v>
      </c>
    </row>
    <row r="60" spans="1:12" x14ac:dyDescent="0.3">
      <c r="A60" s="124"/>
      <c r="B60" s="125"/>
      <c r="C60" s="125"/>
      <c r="D60" s="125"/>
      <c r="E60" s="125"/>
      <c r="F60" s="126"/>
      <c r="G60" s="127"/>
      <c r="H60" s="127"/>
      <c r="I60" s="128"/>
      <c r="L60" s="80"/>
    </row>
    <row r="61" spans="1:12" x14ac:dyDescent="0.3">
      <c r="A61" s="368"/>
      <c r="B61" s="369"/>
      <c r="C61" s="369"/>
      <c r="D61" s="369"/>
      <c r="E61" s="369"/>
      <c r="F61" s="129"/>
      <c r="G61" s="372" t="s">
        <v>90</v>
      </c>
      <c r="H61" s="369"/>
      <c r="I61" s="130">
        <f>I59+I53+I41</f>
        <v>3868.48</v>
      </c>
    </row>
    <row r="62" spans="1:12" x14ac:dyDescent="0.3">
      <c r="A62" s="368"/>
      <c r="B62" s="369"/>
      <c r="C62" s="369"/>
      <c r="D62" s="369"/>
      <c r="E62" s="369"/>
      <c r="F62" s="83"/>
      <c r="G62" s="131"/>
      <c r="H62" s="132"/>
      <c r="I62" s="133"/>
    </row>
    <row r="63" spans="1:12" ht="15" thickBot="1" x14ac:dyDescent="0.35">
      <c r="A63" s="368"/>
      <c r="B63" s="369"/>
      <c r="C63" s="369"/>
      <c r="D63" s="369"/>
      <c r="E63" s="369"/>
      <c r="F63" s="83"/>
      <c r="G63" s="422" t="s">
        <v>133</v>
      </c>
      <c r="H63" s="423"/>
      <c r="I63" s="142">
        <f>I61+I62</f>
        <v>3868.48</v>
      </c>
    </row>
    <row r="64" spans="1:12" ht="15.6" thickTop="1" thickBot="1" x14ac:dyDescent="0.35">
      <c r="A64" s="134"/>
      <c r="B64" s="135"/>
      <c r="C64" s="370"/>
      <c r="D64" s="371"/>
      <c r="E64" s="371"/>
      <c r="F64" s="371"/>
      <c r="G64" s="136"/>
      <c r="H64" s="136"/>
      <c r="I64" s="137"/>
    </row>
    <row r="66" spans="1:2" x14ac:dyDescent="0.3">
      <c r="A66" s="80"/>
      <c r="B66" s="80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M66"/>
  <sheetViews>
    <sheetView topLeftCell="A40" workbookViewId="0">
      <selection activeCell="P52" sqref="P52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D10" s="197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291</v>
      </c>
      <c r="G15" s="438"/>
      <c r="H15" s="439" t="s">
        <v>314</v>
      </c>
      <c r="I15" s="435"/>
    </row>
    <row r="16" spans="1:13" x14ac:dyDescent="0.3">
      <c r="A16" s="412" t="s">
        <v>325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/>
      <c r="B25" s="385"/>
      <c r="C25" s="386"/>
      <c r="D25" s="386"/>
      <c r="E25" s="386"/>
      <c r="F25" s="387"/>
      <c r="G25" s="172"/>
      <c r="H25" s="198"/>
      <c r="I25" s="112">
        <f>H25*G25</f>
        <v>0</v>
      </c>
    </row>
    <row r="26" spans="1:11" x14ac:dyDescent="0.3">
      <c r="A26" s="108"/>
      <c r="B26" s="395"/>
      <c r="C26" s="396"/>
      <c r="D26" s="396"/>
      <c r="E26" s="396"/>
      <c r="F26" s="396"/>
      <c r="G26" s="174"/>
      <c r="H26" s="199"/>
      <c r="I26" s="112">
        <f>H26*G26</f>
        <v>0</v>
      </c>
    </row>
    <row r="27" spans="1:11" x14ac:dyDescent="0.3">
      <c r="A27" s="108"/>
      <c r="B27" s="395"/>
      <c r="C27" s="396"/>
      <c r="D27" s="396"/>
      <c r="E27" s="396"/>
      <c r="F27" s="396"/>
      <c r="G27" s="174"/>
      <c r="H27" s="167"/>
      <c r="I27" s="112"/>
    </row>
    <row r="28" spans="1:11" x14ac:dyDescent="0.3">
      <c r="A28" s="108"/>
      <c r="B28" s="443"/>
      <c r="C28" s="444"/>
      <c r="D28" s="444"/>
      <c r="E28" s="444"/>
      <c r="F28" s="445"/>
      <c r="G28" s="174"/>
      <c r="H28" s="173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73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3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3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0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0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0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1</v>
      </c>
      <c r="H46" s="139">
        <v>300</v>
      </c>
      <c r="I46" s="112">
        <f t="shared" si="1"/>
        <v>300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1</v>
      </c>
      <c r="H48" s="141">
        <v>200</v>
      </c>
      <c r="I48" s="112">
        <f t="shared" si="1"/>
        <v>200</v>
      </c>
    </row>
    <row r="49" spans="1:12" x14ac:dyDescent="0.3">
      <c r="A49" s="108">
        <v>6</v>
      </c>
      <c r="B49" s="373" t="s">
        <v>323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500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315</v>
      </c>
      <c r="C56" s="386"/>
      <c r="D56" s="387"/>
      <c r="E56" s="388"/>
      <c r="F56" s="389"/>
      <c r="G56" s="109"/>
      <c r="H56" s="121"/>
      <c r="I56" s="112"/>
    </row>
    <row r="57" spans="1:12" x14ac:dyDescent="0.3">
      <c r="A57" s="108"/>
      <c r="B57" s="395" t="s">
        <v>246</v>
      </c>
      <c r="C57" s="396"/>
      <c r="D57" s="397"/>
      <c r="E57" s="398">
        <v>1</v>
      </c>
      <c r="F57" s="399"/>
      <c r="G57" s="109">
        <v>33.4</v>
      </c>
      <c r="H57" s="121">
        <v>5</v>
      </c>
      <c r="I57" s="112">
        <f>H57*G57</f>
        <v>167</v>
      </c>
    </row>
    <row r="58" spans="1:12" x14ac:dyDescent="0.3">
      <c r="A58" s="122"/>
      <c r="B58" s="390"/>
      <c r="C58" s="391"/>
      <c r="D58" s="392"/>
      <c r="E58" s="393"/>
      <c r="F58" s="394"/>
      <c r="G58" s="109"/>
      <c r="H58" s="121"/>
      <c r="I58" s="112"/>
    </row>
    <row r="59" spans="1:12" x14ac:dyDescent="0.3">
      <c r="A59" s="400" t="s">
        <v>89</v>
      </c>
      <c r="B59" s="401"/>
      <c r="C59" s="401"/>
      <c r="D59" s="401"/>
      <c r="E59" s="401"/>
      <c r="F59" s="401"/>
      <c r="G59" s="401"/>
      <c r="H59" s="402"/>
      <c r="I59" s="123">
        <f>SUM(I56:I58)</f>
        <v>167</v>
      </c>
    </row>
    <row r="60" spans="1:12" x14ac:dyDescent="0.3">
      <c r="A60" s="124"/>
      <c r="B60" s="125"/>
      <c r="C60" s="125"/>
      <c r="D60" s="125"/>
      <c r="E60" s="125"/>
      <c r="F60" s="126"/>
      <c r="G60" s="127"/>
      <c r="H60" s="127"/>
      <c r="I60" s="128"/>
      <c r="L60" s="80"/>
    </row>
    <row r="61" spans="1:12" x14ac:dyDescent="0.3">
      <c r="A61" s="368"/>
      <c r="B61" s="369"/>
      <c r="C61" s="369"/>
      <c r="D61" s="369"/>
      <c r="E61" s="369"/>
      <c r="F61" s="129"/>
      <c r="G61" s="372" t="s">
        <v>90</v>
      </c>
      <c r="H61" s="369"/>
      <c r="I61" s="130">
        <f>I59+I53+I41</f>
        <v>667</v>
      </c>
    </row>
    <row r="62" spans="1:12" x14ac:dyDescent="0.3">
      <c r="A62" s="368"/>
      <c r="B62" s="369"/>
      <c r="C62" s="369"/>
      <c r="D62" s="369"/>
      <c r="E62" s="369"/>
      <c r="F62" s="83"/>
      <c r="G62" s="131"/>
      <c r="H62" s="132"/>
      <c r="I62" s="133"/>
    </row>
    <row r="63" spans="1:12" ht="15" thickBot="1" x14ac:dyDescent="0.35">
      <c r="A63" s="368"/>
      <c r="B63" s="369"/>
      <c r="C63" s="369"/>
      <c r="D63" s="369"/>
      <c r="E63" s="369"/>
      <c r="F63" s="83"/>
      <c r="G63" s="422" t="s">
        <v>133</v>
      </c>
      <c r="H63" s="423"/>
      <c r="I63" s="142">
        <f>I61+I62</f>
        <v>667</v>
      </c>
    </row>
    <row r="64" spans="1:12" ht="15.6" thickTop="1" thickBot="1" x14ac:dyDescent="0.35">
      <c r="A64" s="134"/>
      <c r="B64" s="135"/>
      <c r="C64" s="370"/>
      <c r="D64" s="371"/>
      <c r="E64" s="371"/>
      <c r="F64" s="371"/>
      <c r="G64" s="136"/>
      <c r="H64" s="136"/>
      <c r="I64" s="137"/>
    </row>
    <row r="66" spans="1:2" x14ac:dyDescent="0.3">
      <c r="A66" s="80"/>
      <c r="B66" s="80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M66"/>
  <sheetViews>
    <sheetView workbookViewId="0">
      <selection activeCell="L8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D10" s="197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291</v>
      </c>
      <c r="G15" s="438"/>
      <c r="H15" s="439" t="s">
        <v>294</v>
      </c>
      <c r="I15" s="435"/>
    </row>
    <row r="16" spans="1:13" x14ac:dyDescent="0.3">
      <c r="A16" s="412" t="s">
        <v>326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330</v>
      </c>
      <c r="C25" s="386"/>
      <c r="D25" s="386"/>
      <c r="E25" s="386"/>
      <c r="F25" s="387"/>
      <c r="G25" s="172">
        <v>1</v>
      </c>
      <c r="H25" s="198">
        <v>3167.47</v>
      </c>
      <c r="I25" s="112">
        <f>H25*G25</f>
        <v>3167.47</v>
      </c>
    </row>
    <row r="26" spans="1:11" x14ac:dyDescent="0.3">
      <c r="A26" s="108"/>
      <c r="B26" s="395"/>
      <c r="C26" s="396"/>
      <c r="D26" s="396"/>
      <c r="E26" s="396"/>
      <c r="F26" s="396"/>
      <c r="G26" s="174"/>
      <c r="H26" s="199"/>
      <c r="I26" s="112"/>
    </row>
    <row r="27" spans="1:11" x14ac:dyDescent="0.3">
      <c r="A27" s="108"/>
      <c r="B27" s="395"/>
      <c r="C27" s="396"/>
      <c r="D27" s="396"/>
      <c r="E27" s="396"/>
      <c r="F27" s="396"/>
      <c r="G27" s="174"/>
      <c r="H27" s="199"/>
      <c r="I27" s="112"/>
    </row>
    <row r="28" spans="1:11" x14ac:dyDescent="0.3">
      <c r="A28" s="108"/>
      <c r="B28" s="443"/>
      <c r="C28" s="444"/>
      <c r="D28" s="444"/>
      <c r="E28" s="444"/>
      <c r="F28" s="445"/>
      <c r="G28" s="174"/>
      <c r="H28" s="199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73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3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3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3167.47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475.12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3642.5899999999997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2.5</v>
      </c>
      <c r="H46" s="139">
        <v>300</v>
      </c>
      <c r="I46" s="112">
        <f t="shared" si="1"/>
        <v>750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2.5</v>
      </c>
      <c r="H48" s="141">
        <v>200</v>
      </c>
      <c r="I48" s="112">
        <f t="shared" si="1"/>
        <v>500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1250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315</v>
      </c>
      <c r="C56" s="386"/>
      <c r="D56" s="387"/>
      <c r="E56" s="388"/>
      <c r="F56" s="389"/>
      <c r="G56" s="109"/>
      <c r="H56" s="121"/>
      <c r="I56" s="112"/>
    </row>
    <row r="57" spans="1:12" x14ac:dyDescent="0.3">
      <c r="A57" s="108"/>
      <c r="B57" s="395" t="s">
        <v>246</v>
      </c>
      <c r="C57" s="396"/>
      <c r="D57" s="397"/>
      <c r="E57" s="398">
        <v>1</v>
      </c>
      <c r="F57" s="399"/>
      <c r="G57" s="109">
        <v>66.400000000000006</v>
      </c>
      <c r="H57" s="121">
        <v>5</v>
      </c>
      <c r="I57" s="112">
        <f>H57*G57</f>
        <v>332</v>
      </c>
    </row>
    <row r="58" spans="1:12" x14ac:dyDescent="0.3">
      <c r="A58" s="122"/>
      <c r="B58" s="390"/>
      <c r="C58" s="391"/>
      <c r="D58" s="392"/>
      <c r="E58" s="393"/>
      <c r="F58" s="394"/>
      <c r="G58" s="109"/>
      <c r="H58" s="121"/>
      <c r="I58" s="112"/>
    </row>
    <row r="59" spans="1:12" x14ac:dyDescent="0.3">
      <c r="A59" s="400" t="s">
        <v>89</v>
      </c>
      <c r="B59" s="401"/>
      <c r="C59" s="401"/>
      <c r="D59" s="401"/>
      <c r="E59" s="401"/>
      <c r="F59" s="401"/>
      <c r="G59" s="401"/>
      <c r="H59" s="402"/>
      <c r="I59" s="123">
        <f>SUM(I56:I58)</f>
        <v>332</v>
      </c>
    </row>
    <row r="60" spans="1:12" x14ac:dyDescent="0.3">
      <c r="A60" s="124"/>
      <c r="B60" s="125"/>
      <c r="C60" s="125"/>
      <c r="D60" s="125"/>
      <c r="E60" s="125"/>
      <c r="F60" s="126"/>
      <c r="G60" s="127"/>
      <c r="H60" s="127"/>
      <c r="I60" s="128"/>
      <c r="L60" s="80"/>
    </row>
    <row r="61" spans="1:12" x14ac:dyDescent="0.3">
      <c r="A61" s="368"/>
      <c r="B61" s="369"/>
      <c r="C61" s="369"/>
      <c r="D61" s="369"/>
      <c r="E61" s="369"/>
      <c r="F61" s="129"/>
      <c r="G61" s="372" t="s">
        <v>90</v>
      </c>
      <c r="H61" s="369"/>
      <c r="I61" s="130">
        <f>I59+I53+I41</f>
        <v>5224.59</v>
      </c>
    </row>
    <row r="62" spans="1:12" x14ac:dyDescent="0.3">
      <c r="A62" s="368"/>
      <c r="B62" s="369"/>
      <c r="C62" s="369"/>
      <c r="D62" s="369"/>
      <c r="E62" s="369"/>
      <c r="F62" s="83"/>
      <c r="G62" s="131"/>
      <c r="H62" s="132"/>
      <c r="I62" s="133"/>
    </row>
    <row r="63" spans="1:12" ht="15" thickBot="1" x14ac:dyDescent="0.35">
      <c r="A63" s="368"/>
      <c r="B63" s="369"/>
      <c r="C63" s="369"/>
      <c r="D63" s="369"/>
      <c r="E63" s="369"/>
      <c r="F63" s="83"/>
      <c r="G63" s="422" t="s">
        <v>133</v>
      </c>
      <c r="H63" s="423"/>
      <c r="I63" s="142">
        <f>I61+I62</f>
        <v>5224.59</v>
      </c>
    </row>
    <row r="64" spans="1:12" ht="15.6" thickTop="1" thickBot="1" x14ac:dyDescent="0.35">
      <c r="A64" s="134"/>
      <c r="B64" s="135"/>
      <c r="C64" s="370"/>
      <c r="D64" s="371"/>
      <c r="E64" s="371"/>
      <c r="F64" s="371"/>
      <c r="G64" s="136"/>
      <c r="H64" s="136"/>
      <c r="I64" s="137"/>
    </row>
    <row r="66" spans="1:2" x14ac:dyDescent="0.3">
      <c r="A66" s="80"/>
      <c r="B66" s="80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M66"/>
  <sheetViews>
    <sheetView topLeftCell="A16" workbookViewId="0">
      <selection activeCell="M34" sqref="M34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D10" s="197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291</v>
      </c>
      <c r="G15" s="438"/>
      <c r="H15" s="439" t="s">
        <v>292</v>
      </c>
      <c r="I15" s="435"/>
    </row>
    <row r="16" spans="1:13" x14ac:dyDescent="0.3">
      <c r="A16" s="412" t="s">
        <v>331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/>
      <c r="B25" s="385"/>
      <c r="C25" s="386"/>
      <c r="D25" s="386"/>
      <c r="E25" s="386"/>
      <c r="F25" s="387"/>
      <c r="G25" s="172"/>
      <c r="H25" s="198"/>
      <c r="I25" s="112"/>
    </row>
    <row r="26" spans="1:11" x14ac:dyDescent="0.3">
      <c r="A26" s="108"/>
      <c r="B26" s="395"/>
      <c r="C26" s="396"/>
      <c r="D26" s="396"/>
      <c r="E26" s="396"/>
      <c r="F26" s="396"/>
      <c r="G26" s="174"/>
      <c r="H26" s="199"/>
      <c r="I26" s="112"/>
    </row>
    <row r="27" spans="1:11" x14ac:dyDescent="0.3">
      <c r="A27" s="108"/>
      <c r="B27" s="395"/>
      <c r="C27" s="396"/>
      <c r="D27" s="396"/>
      <c r="E27" s="396"/>
      <c r="F27" s="396"/>
      <c r="G27" s="174"/>
      <c r="H27" s="199"/>
      <c r="I27" s="112"/>
    </row>
    <row r="28" spans="1:11" x14ac:dyDescent="0.3">
      <c r="A28" s="108"/>
      <c r="B28" s="443"/>
      <c r="C28" s="444"/>
      <c r="D28" s="444"/>
      <c r="E28" s="444"/>
      <c r="F28" s="445"/>
      <c r="G28" s="174"/>
      <c r="H28" s="199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73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3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3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0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0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0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3</v>
      </c>
      <c r="H46" s="139">
        <v>300</v>
      </c>
      <c r="I46" s="112">
        <f t="shared" si="1"/>
        <v>900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3</v>
      </c>
      <c r="H48" s="141">
        <v>200</v>
      </c>
      <c r="I48" s="112">
        <f t="shared" si="1"/>
        <v>600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1500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332</v>
      </c>
      <c r="C56" s="386"/>
      <c r="D56" s="387"/>
      <c r="E56" s="388"/>
      <c r="F56" s="389"/>
      <c r="G56" s="109"/>
      <c r="H56" s="121"/>
      <c r="I56" s="112"/>
    </row>
    <row r="57" spans="1:12" x14ac:dyDescent="0.3">
      <c r="A57" s="108"/>
      <c r="B57" s="395" t="s">
        <v>246</v>
      </c>
      <c r="C57" s="396"/>
      <c r="D57" s="397"/>
      <c r="E57" s="398">
        <v>1</v>
      </c>
      <c r="F57" s="399"/>
      <c r="G57" s="109">
        <v>34</v>
      </c>
      <c r="H57" s="121">
        <v>5</v>
      </c>
      <c r="I57" s="112">
        <f>H57*G57</f>
        <v>170</v>
      </c>
    </row>
    <row r="58" spans="1:12" x14ac:dyDescent="0.3">
      <c r="A58" s="122"/>
      <c r="B58" s="390"/>
      <c r="C58" s="391"/>
      <c r="D58" s="392"/>
      <c r="E58" s="393"/>
      <c r="F58" s="394"/>
      <c r="G58" s="109"/>
      <c r="H58" s="121"/>
      <c r="I58" s="112"/>
    </row>
    <row r="59" spans="1:12" x14ac:dyDescent="0.3">
      <c r="A59" s="400" t="s">
        <v>89</v>
      </c>
      <c r="B59" s="401"/>
      <c r="C59" s="401"/>
      <c r="D59" s="401"/>
      <c r="E59" s="401"/>
      <c r="F59" s="401"/>
      <c r="G59" s="401"/>
      <c r="H59" s="402"/>
      <c r="I59" s="123">
        <f>SUM(I56:I58)</f>
        <v>170</v>
      </c>
    </row>
    <row r="60" spans="1:12" x14ac:dyDescent="0.3">
      <c r="A60" s="124"/>
      <c r="B60" s="125"/>
      <c r="C60" s="125"/>
      <c r="D60" s="125"/>
      <c r="E60" s="125"/>
      <c r="F60" s="126"/>
      <c r="G60" s="127"/>
      <c r="H60" s="127"/>
      <c r="I60" s="128"/>
      <c r="L60" s="80"/>
    </row>
    <row r="61" spans="1:12" x14ac:dyDescent="0.3">
      <c r="A61" s="368"/>
      <c r="B61" s="369"/>
      <c r="C61" s="369"/>
      <c r="D61" s="369"/>
      <c r="E61" s="369"/>
      <c r="F61" s="129"/>
      <c r="G61" s="372" t="s">
        <v>90</v>
      </c>
      <c r="H61" s="369"/>
      <c r="I61" s="130">
        <f>I59+I53+I41</f>
        <v>1670</v>
      </c>
    </row>
    <row r="62" spans="1:12" x14ac:dyDescent="0.3">
      <c r="A62" s="368"/>
      <c r="B62" s="369"/>
      <c r="C62" s="369"/>
      <c r="D62" s="369"/>
      <c r="E62" s="369"/>
      <c r="F62" s="83"/>
      <c r="G62" s="131"/>
      <c r="H62" s="132"/>
      <c r="I62" s="133"/>
    </row>
    <row r="63" spans="1:12" ht="15" thickBot="1" x14ac:dyDescent="0.35">
      <c r="A63" s="368"/>
      <c r="B63" s="369"/>
      <c r="C63" s="369"/>
      <c r="D63" s="369"/>
      <c r="E63" s="369"/>
      <c r="F63" s="83"/>
      <c r="G63" s="422" t="s">
        <v>133</v>
      </c>
      <c r="H63" s="423"/>
      <c r="I63" s="142">
        <f>I61+I62</f>
        <v>1670</v>
      </c>
    </row>
    <row r="64" spans="1:12" ht="15.6" thickTop="1" thickBot="1" x14ac:dyDescent="0.35">
      <c r="A64" s="134"/>
      <c r="B64" s="135"/>
      <c r="C64" s="370"/>
      <c r="D64" s="371"/>
      <c r="E64" s="371"/>
      <c r="F64" s="371"/>
      <c r="G64" s="136"/>
      <c r="H64" s="136"/>
      <c r="I64" s="137"/>
    </row>
    <row r="66" spans="1:2" x14ac:dyDescent="0.3">
      <c r="A66" s="80"/>
      <c r="B66" s="80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M66"/>
  <sheetViews>
    <sheetView topLeftCell="A31" workbookViewId="0">
      <selection activeCell="M34" sqref="M34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D10" s="197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291</v>
      </c>
      <c r="G15" s="438"/>
      <c r="H15" s="439" t="s">
        <v>296</v>
      </c>
      <c r="I15" s="435"/>
    </row>
    <row r="16" spans="1:13" x14ac:dyDescent="0.3">
      <c r="A16" s="412" t="s">
        <v>331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/>
      <c r="B25" s="385"/>
      <c r="C25" s="386"/>
      <c r="D25" s="386"/>
      <c r="E25" s="386"/>
      <c r="F25" s="387"/>
      <c r="G25" s="172"/>
      <c r="H25" s="198"/>
      <c r="I25" s="112"/>
    </row>
    <row r="26" spans="1:11" x14ac:dyDescent="0.3">
      <c r="A26" s="108"/>
      <c r="B26" s="395"/>
      <c r="C26" s="396"/>
      <c r="D26" s="396"/>
      <c r="E26" s="396"/>
      <c r="F26" s="396"/>
      <c r="G26" s="174"/>
      <c r="H26" s="199"/>
      <c r="I26" s="112"/>
    </row>
    <row r="27" spans="1:11" x14ac:dyDescent="0.3">
      <c r="A27" s="108"/>
      <c r="B27" s="395"/>
      <c r="C27" s="396"/>
      <c r="D27" s="396"/>
      <c r="E27" s="396"/>
      <c r="F27" s="396"/>
      <c r="G27" s="174"/>
      <c r="H27" s="199"/>
      <c r="I27" s="112"/>
    </row>
    <row r="28" spans="1:11" x14ac:dyDescent="0.3">
      <c r="A28" s="108"/>
      <c r="B28" s="443"/>
      <c r="C28" s="444"/>
      <c r="D28" s="444"/>
      <c r="E28" s="444"/>
      <c r="F28" s="445"/>
      <c r="G28" s="174"/>
      <c r="H28" s="199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73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3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3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0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0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0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95">
        <v>1.5</v>
      </c>
      <c r="H46" s="139">
        <v>300</v>
      </c>
      <c r="I46" s="112">
        <f t="shared" si="1"/>
        <v>450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95">
        <v>1.5</v>
      </c>
      <c r="H48" s="141">
        <v>200</v>
      </c>
      <c r="I48" s="112">
        <f t="shared" si="1"/>
        <v>300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750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333</v>
      </c>
      <c r="C56" s="386"/>
      <c r="D56" s="387"/>
      <c r="E56" s="388"/>
      <c r="F56" s="389"/>
      <c r="G56" s="109"/>
      <c r="H56" s="121"/>
      <c r="I56" s="112"/>
    </row>
    <row r="57" spans="1:12" x14ac:dyDescent="0.3">
      <c r="A57" s="108"/>
      <c r="B57" s="395" t="s">
        <v>246</v>
      </c>
      <c r="C57" s="396"/>
      <c r="D57" s="397"/>
      <c r="E57" s="398">
        <v>1</v>
      </c>
      <c r="F57" s="399"/>
      <c r="G57" s="109">
        <v>19.8</v>
      </c>
      <c r="H57" s="121">
        <v>5</v>
      </c>
      <c r="I57" s="112">
        <f>H57*G57</f>
        <v>99</v>
      </c>
    </row>
    <row r="58" spans="1:12" x14ac:dyDescent="0.3">
      <c r="A58" s="122"/>
      <c r="B58" s="390"/>
      <c r="C58" s="391"/>
      <c r="D58" s="392"/>
      <c r="E58" s="393"/>
      <c r="F58" s="394"/>
      <c r="G58" s="109"/>
      <c r="H58" s="121"/>
      <c r="I58" s="112"/>
    </row>
    <row r="59" spans="1:12" x14ac:dyDescent="0.3">
      <c r="A59" s="400" t="s">
        <v>89</v>
      </c>
      <c r="B59" s="401"/>
      <c r="C59" s="401"/>
      <c r="D59" s="401"/>
      <c r="E59" s="401"/>
      <c r="F59" s="401"/>
      <c r="G59" s="401"/>
      <c r="H59" s="402"/>
      <c r="I59" s="123">
        <f>SUM(I56:I58)</f>
        <v>99</v>
      </c>
    </row>
    <row r="60" spans="1:12" x14ac:dyDescent="0.3">
      <c r="A60" s="124"/>
      <c r="B60" s="125"/>
      <c r="C60" s="125"/>
      <c r="D60" s="125"/>
      <c r="E60" s="125"/>
      <c r="F60" s="126"/>
      <c r="G60" s="127"/>
      <c r="H60" s="127"/>
      <c r="I60" s="128"/>
      <c r="L60" s="80"/>
    </row>
    <row r="61" spans="1:12" x14ac:dyDescent="0.3">
      <c r="A61" s="368"/>
      <c r="B61" s="369"/>
      <c r="C61" s="369"/>
      <c r="D61" s="369"/>
      <c r="E61" s="369"/>
      <c r="F61" s="129"/>
      <c r="G61" s="372" t="s">
        <v>90</v>
      </c>
      <c r="H61" s="369"/>
      <c r="I61" s="130">
        <f>I59+I53+I41</f>
        <v>849</v>
      </c>
    </row>
    <row r="62" spans="1:12" x14ac:dyDescent="0.3">
      <c r="A62" s="368"/>
      <c r="B62" s="369"/>
      <c r="C62" s="369"/>
      <c r="D62" s="369"/>
      <c r="E62" s="369"/>
      <c r="F62" s="83"/>
      <c r="G62" s="131"/>
      <c r="H62" s="132"/>
      <c r="I62" s="133"/>
    </row>
    <row r="63" spans="1:12" ht="15" thickBot="1" x14ac:dyDescent="0.35">
      <c r="A63" s="368"/>
      <c r="B63" s="369"/>
      <c r="C63" s="369"/>
      <c r="D63" s="369"/>
      <c r="E63" s="369"/>
      <c r="F63" s="83"/>
      <c r="G63" s="422" t="s">
        <v>133</v>
      </c>
      <c r="H63" s="423"/>
      <c r="I63" s="142">
        <f>I61+I62</f>
        <v>849</v>
      </c>
    </row>
    <row r="64" spans="1:12" ht="15.6" thickTop="1" thickBot="1" x14ac:dyDescent="0.35">
      <c r="A64" s="134"/>
      <c r="B64" s="135"/>
      <c r="C64" s="370"/>
      <c r="D64" s="371"/>
      <c r="E64" s="371"/>
      <c r="F64" s="371"/>
      <c r="G64" s="136"/>
      <c r="H64" s="136"/>
      <c r="I64" s="137"/>
    </row>
    <row r="66" spans="1:2" x14ac:dyDescent="0.3">
      <c r="A66" s="80"/>
      <c r="B66" s="80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M66"/>
  <sheetViews>
    <sheetView topLeftCell="A38" workbookViewId="0">
      <selection activeCell="M34" sqref="M34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D10" s="197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291</v>
      </c>
      <c r="G15" s="438"/>
      <c r="H15" s="439" t="s">
        <v>296</v>
      </c>
      <c r="I15" s="435"/>
    </row>
    <row r="16" spans="1:13" x14ac:dyDescent="0.3">
      <c r="A16" s="412" t="s">
        <v>334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335</v>
      </c>
      <c r="C25" s="386"/>
      <c r="D25" s="386"/>
      <c r="E25" s="386"/>
      <c r="F25" s="387"/>
      <c r="G25" s="172">
        <v>1</v>
      </c>
      <c r="H25" s="198">
        <v>150.43</v>
      </c>
      <c r="I25" s="112">
        <f>H25*G25</f>
        <v>150.43</v>
      </c>
    </row>
    <row r="26" spans="1:11" x14ac:dyDescent="0.3">
      <c r="A26" s="108">
        <v>2</v>
      </c>
      <c r="B26" s="395" t="s">
        <v>336</v>
      </c>
      <c r="C26" s="396"/>
      <c r="D26" s="396"/>
      <c r="E26" s="396"/>
      <c r="F26" s="396"/>
      <c r="G26" s="174">
        <v>1</v>
      </c>
      <c r="H26" s="199">
        <v>299</v>
      </c>
      <c r="I26" s="112">
        <f>H26*G26</f>
        <v>299</v>
      </c>
    </row>
    <row r="27" spans="1:11" x14ac:dyDescent="0.3">
      <c r="A27" s="108">
        <v>3</v>
      </c>
      <c r="B27" s="395" t="s">
        <v>247</v>
      </c>
      <c r="C27" s="396"/>
      <c r="D27" s="396"/>
      <c r="E27" s="396"/>
      <c r="F27" s="396"/>
      <c r="G27" s="174">
        <v>1</v>
      </c>
      <c r="H27" s="199">
        <v>249.5</v>
      </c>
      <c r="I27" s="112">
        <f>H27*G27</f>
        <v>249.5</v>
      </c>
    </row>
    <row r="28" spans="1:11" x14ac:dyDescent="0.3">
      <c r="A28" s="108"/>
      <c r="B28" s="443"/>
      <c r="C28" s="444"/>
      <c r="D28" s="444"/>
      <c r="E28" s="444"/>
      <c r="F28" s="445"/>
      <c r="G28" s="174"/>
      <c r="H28" s="199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73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3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3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698.93000000000006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104.84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803.7700000000001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95">
        <v>3.5</v>
      </c>
      <c r="H46" s="139">
        <v>300</v>
      </c>
      <c r="I46" s="112">
        <f t="shared" si="1"/>
        <v>1050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95">
        <v>3.5</v>
      </c>
      <c r="H48" s="141">
        <v>200</v>
      </c>
      <c r="I48" s="112">
        <f t="shared" si="1"/>
        <v>700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1750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337</v>
      </c>
      <c r="C56" s="386"/>
      <c r="D56" s="387"/>
      <c r="E56" s="388"/>
      <c r="F56" s="389"/>
      <c r="G56" s="109"/>
      <c r="H56" s="121"/>
      <c r="I56" s="112"/>
    </row>
    <row r="57" spans="1:12" x14ac:dyDescent="0.3">
      <c r="A57" s="108"/>
      <c r="B57" s="395" t="s">
        <v>246</v>
      </c>
      <c r="C57" s="396"/>
      <c r="D57" s="397"/>
      <c r="E57" s="398">
        <v>1</v>
      </c>
      <c r="F57" s="399"/>
      <c r="G57" s="109">
        <v>81.8</v>
      </c>
      <c r="H57" s="121">
        <v>5</v>
      </c>
      <c r="I57" s="112">
        <f>H57*G57</f>
        <v>409</v>
      </c>
    </row>
    <row r="58" spans="1:12" x14ac:dyDescent="0.3">
      <c r="A58" s="122"/>
      <c r="B58" s="390"/>
      <c r="C58" s="391"/>
      <c r="D58" s="392"/>
      <c r="E58" s="393"/>
      <c r="F58" s="394"/>
      <c r="G58" s="109"/>
      <c r="H58" s="121"/>
      <c r="I58" s="112"/>
    </row>
    <row r="59" spans="1:12" x14ac:dyDescent="0.3">
      <c r="A59" s="400" t="s">
        <v>89</v>
      </c>
      <c r="B59" s="401"/>
      <c r="C59" s="401"/>
      <c r="D59" s="401"/>
      <c r="E59" s="401"/>
      <c r="F59" s="401"/>
      <c r="G59" s="401"/>
      <c r="H59" s="402"/>
      <c r="I59" s="123">
        <f>SUM(I56:I58)</f>
        <v>409</v>
      </c>
    </row>
    <row r="60" spans="1:12" x14ac:dyDescent="0.3">
      <c r="A60" s="124"/>
      <c r="B60" s="125"/>
      <c r="C60" s="125"/>
      <c r="D60" s="125"/>
      <c r="E60" s="125"/>
      <c r="F60" s="126"/>
      <c r="G60" s="127"/>
      <c r="H60" s="127"/>
      <c r="I60" s="128"/>
      <c r="L60" s="80"/>
    </row>
    <row r="61" spans="1:12" x14ac:dyDescent="0.3">
      <c r="A61" s="368"/>
      <c r="B61" s="369"/>
      <c r="C61" s="369"/>
      <c r="D61" s="369"/>
      <c r="E61" s="369"/>
      <c r="F61" s="129"/>
      <c r="G61" s="372" t="s">
        <v>90</v>
      </c>
      <c r="H61" s="369"/>
      <c r="I61" s="130">
        <f>I59+I53+I41</f>
        <v>2962.77</v>
      </c>
    </row>
    <row r="62" spans="1:12" x14ac:dyDescent="0.3">
      <c r="A62" s="368"/>
      <c r="B62" s="369"/>
      <c r="C62" s="369"/>
      <c r="D62" s="369"/>
      <c r="E62" s="369"/>
      <c r="F62" s="83"/>
      <c r="G62" s="131"/>
      <c r="H62" s="132"/>
      <c r="I62" s="133"/>
    </row>
    <row r="63" spans="1:12" ht="15" thickBot="1" x14ac:dyDescent="0.35">
      <c r="A63" s="368"/>
      <c r="B63" s="369"/>
      <c r="C63" s="369"/>
      <c r="D63" s="369"/>
      <c r="E63" s="369"/>
      <c r="F63" s="83"/>
      <c r="G63" s="422" t="s">
        <v>133</v>
      </c>
      <c r="H63" s="423"/>
      <c r="I63" s="142">
        <f>I61+I62</f>
        <v>2962.77</v>
      </c>
    </row>
    <row r="64" spans="1:12" ht="15.6" thickTop="1" thickBot="1" x14ac:dyDescent="0.35">
      <c r="A64" s="134"/>
      <c r="B64" s="135"/>
      <c r="C64" s="370"/>
      <c r="D64" s="371"/>
      <c r="E64" s="371"/>
      <c r="F64" s="371"/>
      <c r="G64" s="136"/>
      <c r="H64" s="136"/>
      <c r="I64" s="137"/>
    </row>
    <row r="66" spans="1:2" x14ac:dyDescent="0.3">
      <c r="A66" s="80"/>
      <c r="B66" s="80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M66"/>
  <sheetViews>
    <sheetView topLeftCell="A27" workbookViewId="0">
      <selection activeCell="M34" sqref="M34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D10" s="197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291</v>
      </c>
      <c r="G15" s="438"/>
      <c r="H15" s="439" t="s">
        <v>338</v>
      </c>
      <c r="I15" s="435"/>
    </row>
    <row r="16" spans="1:13" x14ac:dyDescent="0.3">
      <c r="A16" s="412" t="s">
        <v>297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/>
      <c r="B25" s="385"/>
      <c r="C25" s="386"/>
      <c r="D25" s="386"/>
      <c r="E25" s="386"/>
      <c r="F25" s="387"/>
      <c r="G25" s="172"/>
      <c r="H25" s="198"/>
      <c r="I25" s="112"/>
    </row>
    <row r="26" spans="1:11" x14ac:dyDescent="0.3">
      <c r="A26" s="108"/>
      <c r="B26" s="395"/>
      <c r="C26" s="396"/>
      <c r="D26" s="396"/>
      <c r="E26" s="396"/>
      <c r="F26" s="396"/>
      <c r="G26" s="174"/>
      <c r="H26" s="199"/>
      <c r="I26" s="112"/>
    </row>
    <row r="27" spans="1:11" x14ac:dyDescent="0.3">
      <c r="A27" s="108"/>
      <c r="B27" s="395"/>
      <c r="C27" s="396"/>
      <c r="D27" s="396"/>
      <c r="E27" s="396"/>
      <c r="F27" s="396"/>
      <c r="G27" s="174"/>
      <c r="H27" s="199"/>
      <c r="I27" s="112"/>
    </row>
    <row r="28" spans="1:11" x14ac:dyDescent="0.3">
      <c r="A28" s="108"/>
      <c r="B28" s="443"/>
      <c r="C28" s="444"/>
      <c r="D28" s="444"/>
      <c r="E28" s="444"/>
      <c r="F28" s="445"/>
      <c r="G28" s="174"/>
      <c r="H28" s="199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73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3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3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0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0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0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2</v>
      </c>
      <c r="H46" s="139">
        <v>300</v>
      </c>
      <c r="I46" s="112">
        <f t="shared" si="1"/>
        <v>600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2</v>
      </c>
      <c r="H48" s="141">
        <v>200</v>
      </c>
      <c r="I48" s="112">
        <f t="shared" si="1"/>
        <v>400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1000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339</v>
      </c>
      <c r="C56" s="386"/>
      <c r="D56" s="387"/>
      <c r="E56" s="388"/>
      <c r="F56" s="389"/>
      <c r="G56" s="109"/>
      <c r="H56" s="121"/>
      <c r="I56" s="112"/>
    </row>
    <row r="57" spans="1:12" x14ac:dyDescent="0.3">
      <c r="A57" s="108"/>
      <c r="B57" s="395" t="s">
        <v>246</v>
      </c>
      <c r="C57" s="396"/>
      <c r="D57" s="397"/>
      <c r="E57" s="398">
        <v>1</v>
      </c>
      <c r="F57" s="399"/>
      <c r="G57" s="109">
        <v>19.600000000000001</v>
      </c>
      <c r="H57" s="121">
        <v>5</v>
      </c>
      <c r="I57" s="112">
        <f>H57*G57</f>
        <v>98</v>
      </c>
    </row>
    <row r="58" spans="1:12" x14ac:dyDescent="0.3">
      <c r="A58" s="122"/>
      <c r="B58" s="390"/>
      <c r="C58" s="391"/>
      <c r="D58" s="392"/>
      <c r="E58" s="393"/>
      <c r="F58" s="394"/>
      <c r="G58" s="109"/>
      <c r="H58" s="121"/>
      <c r="I58" s="112"/>
    </row>
    <row r="59" spans="1:12" x14ac:dyDescent="0.3">
      <c r="A59" s="400" t="s">
        <v>89</v>
      </c>
      <c r="B59" s="401"/>
      <c r="C59" s="401"/>
      <c r="D59" s="401"/>
      <c r="E59" s="401"/>
      <c r="F59" s="401"/>
      <c r="G59" s="401"/>
      <c r="H59" s="402"/>
      <c r="I59" s="123">
        <f>SUM(I56:I58)</f>
        <v>98</v>
      </c>
    </row>
    <row r="60" spans="1:12" x14ac:dyDescent="0.3">
      <c r="A60" s="124"/>
      <c r="B60" s="125"/>
      <c r="C60" s="125"/>
      <c r="D60" s="125"/>
      <c r="E60" s="125"/>
      <c r="F60" s="126"/>
      <c r="G60" s="127"/>
      <c r="H60" s="127"/>
      <c r="I60" s="128"/>
      <c r="L60" s="80"/>
    </row>
    <row r="61" spans="1:12" x14ac:dyDescent="0.3">
      <c r="A61" s="368"/>
      <c r="B61" s="369"/>
      <c r="C61" s="369"/>
      <c r="D61" s="369"/>
      <c r="E61" s="369"/>
      <c r="F61" s="129"/>
      <c r="G61" s="372" t="s">
        <v>90</v>
      </c>
      <c r="H61" s="369"/>
      <c r="I61" s="130">
        <f>I59+I53+I41</f>
        <v>1098</v>
      </c>
    </row>
    <row r="62" spans="1:12" x14ac:dyDescent="0.3">
      <c r="A62" s="368"/>
      <c r="B62" s="369"/>
      <c r="C62" s="369"/>
      <c r="D62" s="369"/>
      <c r="E62" s="369"/>
      <c r="F62" s="83"/>
      <c r="G62" s="131"/>
      <c r="H62" s="132"/>
      <c r="I62" s="133"/>
    </row>
    <row r="63" spans="1:12" ht="15" thickBot="1" x14ac:dyDescent="0.35">
      <c r="A63" s="368"/>
      <c r="B63" s="369"/>
      <c r="C63" s="369"/>
      <c r="D63" s="369"/>
      <c r="E63" s="369"/>
      <c r="F63" s="83"/>
      <c r="G63" s="422" t="s">
        <v>133</v>
      </c>
      <c r="H63" s="423"/>
      <c r="I63" s="142">
        <f>I61+I62</f>
        <v>1098</v>
      </c>
    </row>
    <row r="64" spans="1:12" ht="15.6" thickTop="1" thickBot="1" x14ac:dyDescent="0.35">
      <c r="A64" s="134"/>
      <c r="B64" s="135"/>
      <c r="C64" s="370"/>
      <c r="D64" s="371"/>
      <c r="E64" s="371"/>
      <c r="F64" s="371"/>
      <c r="G64" s="136"/>
      <c r="H64" s="136"/>
      <c r="I64" s="137"/>
    </row>
    <row r="66" spans="1:2" x14ac:dyDescent="0.3">
      <c r="A66" s="80"/>
      <c r="B66" s="80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M66"/>
  <sheetViews>
    <sheetView topLeftCell="A31" workbookViewId="0">
      <selection activeCell="M34" sqref="M34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D10" s="197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291</v>
      </c>
      <c r="G15" s="438"/>
      <c r="H15" s="439" t="s">
        <v>340</v>
      </c>
      <c r="I15" s="435"/>
    </row>
    <row r="16" spans="1:13" x14ac:dyDescent="0.3">
      <c r="A16" s="412" t="s">
        <v>341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/>
      <c r="B25" s="385"/>
      <c r="C25" s="386"/>
      <c r="D25" s="386"/>
      <c r="E25" s="386"/>
      <c r="F25" s="387"/>
      <c r="G25" s="172"/>
      <c r="H25" s="198"/>
      <c r="I25" s="112"/>
    </row>
    <row r="26" spans="1:11" x14ac:dyDescent="0.3">
      <c r="A26" s="108"/>
      <c r="B26" s="395"/>
      <c r="C26" s="396"/>
      <c r="D26" s="396"/>
      <c r="E26" s="396"/>
      <c r="F26" s="396"/>
      <c r="G26" s="174"/>
      <c r="H26" s="199"/>
      <c r="I26" s="112"/>
    </row>
    <row r="27" spans="1:11" x14ac:dyDescent="0.3">
      <c r="A27" s="108"/>
      <c r="B27" s="395"/>
      <c r="C27" s="396"/>
      <c r="D27" s="396"/>
      <c r="E27" s="396"/>
      <c r="F27" s="396"/>
      <c r="G27" s="174"/>
      <c r="H27" s="199"/>
      <c r="I27" s="112"/>
    </row>
    <row r="28" spans="1:11" x14ac:dyDescent="0.3">
      <c r="A28" s="108"/>
      <c r="B28" s="443"/>
      <c r="C28" s="444"/>
      <c r="D28" s="444"/>
      <c r="E28" s="444"/>
      <c r="F28" s="445"/>
      <c r="G28" s="174"/>
      <c r="H28" s="199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73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3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3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0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0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0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1</v>
      </c>
      <c r="H46" s="139">
        <v>300</v>
      </c>
      <c r="I46" s="112">
        <f t="shared" si="1"/>
        <v>300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1</v>
      </c>
      <c r="H48" s="141">
        <v>200</v>
      </c>
      <c r="I48" s="112">
        <f t="shared" si="1"/>
        <v>200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500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342</v>
      </c>
      <c r="C56" s="386"/>
      <c r="D56" s="387"/>
      <c r="E56" s="388"/>
      <c r="F56" s="389"/>
      <c r="G56" s="109"/>
      <c r="H56" s="121"/>
      <c r="I56" s="112"/>
    </row>
    <row r="57" spans="1:12" x14ac:dyDescent="0.3">
      <c r="A57" s="108"/>
      <c r="B57" s="395" t="s">
        <v>246</v>
      </c>
      <c r="C57" s="396"/>
      <c r="D57" s="397"/>
      <c r="E57" s="398">
        <v>1</v>
      </c>
      <c r="F57" s="399"/>
      <c r="G57" s="109">
        <v>21.2</v>
      </c>
      <c r="H57" s="121">
        <v>5</v>
      </c>
      <c r="I57" s="112">
        <f>H57*G57</f>
        <v>106</v>
      </c>
    </row>
    <row r="58" spans="1:12" x14ac:dyDescent="0.3">
      <c r="A58" s="122"/>
      <c r="B58" s="390"/>
      <c r="C58" s="391"/>
      <c r="D58" s="392"/>
      <c r="E58" s="393"/>
      <c r="F58" s="394"/>
      <c r="G58" s="109"/>
      <c r="H58" s="121"/>
      <c r="I58" s="112"/>
    </row>
    <row r="59" spans="1:12" x14ac:dyDescent="0.3">
      <c r="A59" s="400" t="s">
        <v>89</v>
      </c>
      <c r="B59" s="401"/>
      <c r="C59" s="401"/>
      <c r="D59" s="401"/>
      <c r="E59" s="401"/>
      <c r="F59" s="401"/>
      <c r="G59" s="401"/>
      <c r="H59" s="402"/>
      <c r="I59" s="123">
        <f>SUM(I56:I58)</f>
        <v>106</v>
      </c>
    </row>
    <row r="60" spans="1:12" x14ac:dyDescent="0.3">
      <c r="A60" s="124"/>
      <c r="B60" s="125"/>
      <c r="C60" s="125"/>
      <c r="D60" s="125"/>
      <c r="E60" s="125"/>
      <c r="F60" s="126"/>
      <c r="G60" s="127"/>
      <c r="H60" s="127"/>
      <c r="I60" s="128"/>
      <c r="L60" s="80"/>
    </row>
    <row r="61" spans="1:12" x14ac:dyDescent="0.3">
      <c r="A61" s="368"/>
      <c r="B61" s="369"/>
      <c r="C61" s="369"/>
      <c r="D61" s="369"/>
      <c r="E61" s="369"/>
      <c r="F61" s="129"/>
      <c r="G61" s="372" t="s">
        <v>90</v>
      </c>
      <c r="H61" s="369"/>
      <c r="I61" s="130">
        <f>I59+I53+I41</f>
        <v>606</v>
      </c>
    </row>
    <row r="62" spans="1:12" x14ac:dyDescent="0.3">
      <c r="A62" s="368"/>
      <c r="B62" s="369"/>
      <c r="C62" s="369"/>
      <c r="D62" s="369"/>
      <c r="E62" s="369"/>
      <c r="F62" s="83"/>
      <c r="G62" s="131"/>
      <c r="H62" s="132"/>
      <c r="I62" s="133"/>
    </row>
    <row r="63" spans="1:12" ht="15" thickBot="1" x14ac:dyDescent="0.35">
      <c r="A63" s="368"/>
      <c r="B63" s="369"/>
      <c r="C63" s="369"/>
      <c r="D63" s="369"/>
      <c r="E63" s="369"/>
      <c r="F63" s="83"/>
      <c r="G63" s="422" t="s">
        <v>133</v>
      </c>
      <c r="H63" s="423"/>
      <c r="I63" s="142">
        <f>I61+I62</f>
        <v>606</v>
      </c>
    </row>
    <row r="64" spans="1:12" ht="15.6" thickTop="1" thickBot="1" x14ac:dyDescent="0.35">
      <c r="A64" s="134"/>
      <c r="B64" s="135"/>
      <c r="C64" s="370"/>
      <c r="D64" s="371"/>
      <c r="E64" s="371"/>
      <c r="F64" s="371"/>
      <c r="G64" s="136"/>
      <c r="H64" s="136"/>
      <c r="I64" s="137"/>
    </row>
    <row r="66" spans="1:2" x14ac:dyDescent="0.3">
      <c r="A66" s="80"/>
      <c r="B66" s="80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M66"/>
  <sheetViews>
    <sheetView zoomScaleNormal="100" workbookViewId="0">
      <selection activeCell="M34" sqref="M34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D10" s="197"/>
      <c r="E10" s="83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E11" s="83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D12" s="170"/>
      <c r="E12" s="83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D13" s="170"/>
      <c r="E13" s="83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D14" s="170"/>
      <c r="E14" s="83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291</v>
      </c>
      <c r="G15" s="438"/>
      <c r="H15" s="439" t="s">
        <v>343</v>
      </c>
      <c r="I15" s="435"/>
    </row>
    <row r="16" spans="1:13" x14ac:dyDescent="0.3">
      <c r="A16" s="412" t="s">
        <v>297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344</v>
      </c>
      <c r="C25" s="386"/>
      <c r="D25" s="386"/>
      <c r="E25" s="386"/>
      <c r="F25" s="387"/>
      <c r="G25" s="172">
        <v>1</v>
      </c>
      <c r="H25" s="198">
        <v>1652.17</v>
      </c>
      <c r="I25" s="112">
        <f>H25*G25</f>
        <v>1652.17</v>
      </c>
    </row>
    <row r="26" spans="1:11" x14ac:dyDescent="0.3">
      <c r="A26" s="108"/>
      <c r="B26" s="395"/>
      <c r="C26" s="396"/>
      <c r="D26" s="396"/>
      <c r="E26" s="396"/>
      <c r="F26" s="396"/>
      <c r="G26" s="174"/>
      <c r="H26" s="199"/>
      <c r="I26" s="112"/>
    </row>
    <row r="27" spans="1:11" x14ac:dyDescent="0.3">
      <c r="A27" s="108"/>
      <c r="B27" s="395"/>
      <c r="C27" s="396"/>
      <c r="D27" s="396"/>
      <c r="E27" s="396"/>
      <c r="F27" s="396"/>
      <c r="G27" s="174"/>
      <c r="H27" s="199"/>
      <c r="I27" s="112"/>
    </row>
    <row r="28" spans="1:11" x14ac:dyDescent="0.3">
      <c r="A28" s="108"/>
      <c r="B28" s="443"/>
      <c r="C28" s="444"/>
      <c r="D28" s="444"/>
      <c r="E28" s="444"/>
      <c r="F28" s="445"/>
      <c r="G28" s="174"/>
      <c r="H28" s="199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73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3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3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1652.17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247.83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1900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1</v>
      </c>
      <c r="H46" s="139">
        <v>300</v>
      </c>
      <c r="I46" s="112">
        <f t="shared" si="1"/>
        <v>300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1</v>
      </c>
      <c r="H48" s="141">
        <v>200</v>
      </c>
      <c r="I48" s="112">
        <f t="shared" si="1"/>
        <v>200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500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345</v>
      </c>
      <c r="C56" s="386"/>
      <c r="D56" s="387"/>
      <c r="E56" s="388"/>
      <c r="F56" s="389"/>
      <c r="G56" s="109"/>
      <c r="H56" s="121"/>
      <c r="I56" s="112"/>
    </row>
    <row r="57" spans="1:12" x14ac:dyDescent="0.3">
      <c r="A57" s="108"/>
      <c r="B57" s="395" t="s">
        <v>246</v>
      </c>
      <c r="C57" s="396"/>
      <c r="D57" s="397"/>
      <c r="E57" s="398">
        <v>1</v>
      </c>
      <c r="F57" s="399"/>
      <c r="G57" s="109">
        <v>26.2</v>
      </c>
      <c r="H57" s="121">
        <v>5</v>
      </c>
      <c r="I57" s="112">
        <f>H57*G57</f>
        <v>131</v>
      </c>
    </row>
    <row r="58" spans="1:12" x14ac:dyDescent="0.3">
      <c r="A58" s="122"/>
      <c r="B58" s="390"/>
      <c r="C58" s="391"/>
      <c r="D58" s="392"/>
      <c r="E58" s="393"/>
      <c r="F58" s="394"/>
      <c r="G58" s="109"/>
      <c r="H58" s="121"/>
      <c r="I58" s="112"/>
    </row>
    <row r="59" spans="1:12" x14ac:dyDescent="0.3">
      <c r="A59" s="400" t="s">
        <v>89</v>
      </c>
      <c r="B59" s="401"/>
      <c r="C59" s="401"/>
      <c r="D59" s="401"/>
      <c r="E59" s="401"/>
      <c r="F59" s="401"/>
      <c r="G59" s="401"/>
      <c r="H59" s="402"/>
      <c r="I59" s="123">
        <f>SUM(I56:I58)</f>
        <v>131</v>
      </c>
    </row>
    <row r="60" spans="1:12" x14ac:dyDescent="0.3">
      <c r="A60" s="124"/>
      <c r="B60" s="125"/>
      <c r="C60" s="125"/>
      <c r="D60" s="125"/>
      <c r="E60" s="125"/>
      <c r="F60" s="126"/>
      <c r="G60" s="127"/>
      <c r="H60" s="127"/>
      <c r="I60" s="128"/>
      <c r="L60" s="80"/>
    </row>
    <row r="61" spans="1:12" x14ac:dyDescent="0.3">
      <c r="A61" s="368"/>
      <c r="B61" s="369"/>
      <c r="C61" s="369"/>
      <c r="D61" s="369"/>
      <c r="E61" s="369"/>
      <c r="F61" s="129"/>
      <c r="G61" s="372" t="s">
        <v>90</v>
      </c>
      <c r="H61" s="369"/>
      <c r="I61" s="130">
        <f>I59+I53+I41</f>
        <v>2531</v>
      </c>
    </row>
    <row r="62" spans="1:12" x14ac:dyDescent="0.3">
      <c r="A62" s="368"/>
      <c r="B62" s="369"/>
      <c r="C62" s="369"/>
      <c r="D62" s="369"/>
      <c r="E62" s="369"/>
      <c r="F62" s="83"/>
      <c r="G62" s="131"/>
      <c r="H62" s="132"/>
      <c r="I62" s="133"/>
    </row>
    <row r="63" spans="1:12" ht="15" thickBot="1" x14ac:dyDescent="0.35">
      <c r="A63" s="368"/>
      <c r="B63" s="369"/>
      <c r="C63" s="369"/>
      <c r="D63" s="369"/>
      <c r="E63" s="369"/>
      <c r="F63" s="83"/>
      <c r="G63" s="422" t="s">
        <v>133</v>
      </c>
      <c r="H63" s="423"/>
      <c r="I63" s="142">
        <f>I61+I62</f>
        <v>2531</v>
      </c>
    </row>
    <row r="64" spans="1:12" ht="15.6" thickTop="1" thickBot="1" x14ac:dyDescent="0.35">
      <c r="A64" s="134"/>
      <c r="B64" s="135"/>
      <c r="C64" s="370"/>
      <c r="D64" s="371"/>
      <c r="E64" s="371"/>
      <c r="F64" s="371"/>
      <c r="G64" s="136"/>
      <c r="H64" s="136"/>
      <c r="I64" s="137"/>
    </row>
    <row r="66" spans="1:2" x14ac:dyDescent="0.3">
      <c r="A66" s="80"/>
      <c r="B66" s="80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M66"/>
  <sheetViews>
    <sheetView topLeftCell="A25" zoomScaleNormal="100" workbookViewId="0">
      <selection activeCell="M34" sqref="M34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291</v>
      </c>
      <c r="G15" s="438"/>
      <c r="H15" s="439" t="s">
        <v>292</v>
      </c>
      <c r="I15" s="435"/>
    </row>
    <row r="16" spans="1:13" x14ac:dyDescent="0.3">
      <c r="A16" s="412" t="s">
        <v>297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346</v>
      </c>
      <c r="C25" s="386"/>
      <c r="D25" s="386"/>
      <c r="E25" s="386"/>
      <c r="F25" s="387"/>
      <c r="G25" s="172">
        <v>1</v>
      </c>
      <c r="H25" s="198">
        <v>1686.96</v>
      </c>
      <c r="I25" s="112">
        <f>H25*G25</f>
        <v>1686.96</v>
      </c>
    </row>
    <row r="26" spans="1:11" x14ac:dyDescent="0.3">
      <c r="A26" s="108"/>
      <c r="B26" s="395"/>
      <c r="C26" s="396"/>
      <c r="D26" s="396"/>
      <c r="E26" s="396"/>
      <c r="F26" s="396"/>
      <c r="G26" s="174"/>
      <c r="H26" s="199"/>
      <c r="I26" s="112"/>
    </row>
    <row r="27" spans="1:11" x14ac:dyDescent="0.3">
      <c r="A27" s="108"/>
      <c r="B27" s="395"/>
      <c r="C27" s="396"/>
      <c r="D27" s="396"/>
      <c r="E27" s="396"/>
      <c r="F27" s="396"/>
      <c r="G27" s="174"/>
      <c r="H27" s="199"/>
      <c r="I27" s="112"/>
    </row>
    <row r="28" spans="1:11" x14ac:dyDescent="0.3">
      <c r="A28" s="108"/>
      <c r="B28" s="443"/>
      <c r="C28" s="444"/>
      <c r="D28" s="444"/>
      <c r="E28" s="444"/>
      <c r="F28" s="445"/>
      <c r="G28" s="174"/>
      <c r="H28" s="199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73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3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3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1686.96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253.04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1940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1</v>
      </c>
      <c r="H46" s="139">
        <v>300</v>
      </c>
      <c r="I46" s="112">
        <f t="shared" si="1"/>
        <v>300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1</v>
      </c>
      <c r="H48" s="141">
        <v>200</v>
      </c>
      <c r="I48" s="112">
        <f t="shared" si="1"/>
        <v>200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500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347</v>
      </c>
      <c r="C56" s="386"/>
      <c r="D56" s="387"/>
      <c r="E56" s="388"/>
      <c r="F56" s="389"/>
      <c r="G56" s="109"/>
      <c r="H56" s="121"/>
      <c r="I56" s="112"/>
    </row>
    <row r="57" spans="1:12" x14ac:dyDescent="0.3">
      <c r="A57" s="108"/>
      <c r="B57" s="395" t="s">
        <v>246</v>
      </c>
      <c r="C57" s="396"/>
      <c r="D57" s="397"/>
      <c r="E57" s="398">
        <v>1</v>
      </c>
      <c r="F57" s="399"/>
      <c r="G57" s="109">
        <v>34</v>
      </c>
      <c r="H57" s="121">
        <v>5</v>
      </c>
      <c r="I57" s="112">
        <f>H57*G57</f>
        <v>170</v>
      </c>
    </row>
    <row r="58" spans="1:12" x14ac:dyDescent="0.3">
      <c r="A58" s="122"/>
      <c r="B58" s="390"/>
      <c r="C58" s="391"/>
      <c r="D58" s="392"/>
      <c r="E58" s="393"/>
      <c r="F58" s="394"/>
      <c r="G58" s="109"/>
      <c r="H58" s="121"/>
      <c r="I58" s="112"/>
    </row>
    <row r="59" spans="1:12" x14ac:dyDescent="0.3">
      <c r="A59" s="400" t="s">
        <v>89</v>
      </c>
      <c r="B59" s="401"/>
      <c r="C59" s="401"/>
      <c r="D59" s="401"/>
      <c r="E59" s="401"/>
      <c r="F59" s="401"/>
      <c r="G59" s="401"/>
      <c r="H59" s="402"/>
      <c r="I59" s="123">
        <f>SUM(I56:I58)</f>
        <v>170</v>
      </c>
    </row>
    <row r="60" spans="1:12" x14ac:dyDescent="0.3">
      <c r="A60" s="124"/>
      <c r="B60" s="125"/>
      <c r="C60" s="125"/>
      <c r="D60" s="125"/>
      <c r="E60" s="125"/>
      <c r="F60" s="126"/>
      <c r="G60" s="127"/>
      <c r="H60" s="127"/>
      <c r="I60" s="128"/>
      <c r="L60" s="80"/>
    </row>
    <row r="61" spans="1:12" x14ac:dyDescent="0.3">
      <c r="A61" s="368"/>
      <c r="B61" s="369"/>
      <c r="C61" s="369"/>
      <c r="D61" s="369"/>
      <c r="E61" s="369"/>
      <c r="F61" s="129"/>
      <c r="G61" s="372" t="s">
        <v>90</v>
      </c>
      <c r="H61" s="369"/>
      <c r="I61" s="130">
        <f>I59+I53+I41</f>
        <v>2610</v>
      </c>
    </row>
    <row r="62" spans="1:12" x14ac:dyDescent="0.3">
      <c r="A62" s="368"/>
      <c r="B62" s="369"/>
      <c r="C62" s="369"/>
      <c r="D62" s="369"/>
      <c r="E62" s="369"/>
      <c r="F62" s="83"/>
      <c r="G62" s="131"/>
      <c r="H62" s="132"/>
      <c r="I62" s="133"/>
    </row>
    <row r="63" spans="1:12" ht="15" thickBot="1" x14ac:dyDescent="0.35">
      <c r="A63" s="368"/>
      <c r="B63" s="369"/>
      <c r="C63" s="369"/>
      <c r="D63" s="369"/>
      <c r="E63" s="369"/>
      <c r="F63" s="83"/>
      <c r="G63" s="422" t="s">
        <v>133</v>
      </c>
      <c r="H63" s="423"/>
      <c r="I63" s="142">
        <f>I61+I62</f>
        <v>2610</v>
      </c>
    </row>
    <row r="64" spans="1:12" ht="15.6" thickTop="1" thickBot="1" x14ac:dyDescent="0.35">
      <c r="A64" s="134"/>
      <c r="B64" s="135"/>
      <c r="C64" s="370"/>
      <c r="D64" s="371"/>
      <c r="E64" s="371"/>
      <c r="F64" s="371"/>
      <c r="G64" s="136"/>
      <c r="H64" s="136"/>
      <c r="I64" s="137"/>
    </row>
    <row r="66" spans="1:2" x14ac:dyDescent="0.3">
      <c r="A66" s="80"/>
      <c r="B66" s="80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M66"/>
  <sheetViews>
    <sheetView topLeftCell="A5" zoomScaleNormal="100" workbookViewId="0">
      <selection activeCell="K19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291</v>
      </c>
      <c r="G15" s="438"/>
      <c r="H15" s="439" t="s">
        <v>314</v>
      </c>
      <c r="I15" s="435"/>
    </row>
    <row r="16" spans="1:13" x14ac:dyDescent="0.3">
      <c r="A16" s="412" t="s">
        <v>297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348</v>
      </c>
      <c r="C25" s="386"/>
      <c r="D25" s="386"/>
      <c r="E25" s="386"/>
      <c r="F25" s="387"/>
      <c r="G25" s="200">
        <v>2</v>
      </c>
      <c r="H25" s="198">
        <v>2343.48</v>
      </c>
      <c r="I25" s="112">
        <f>H25*G25</f>
        <v>4686.96</v>
      </c>
    </row>
    <row r="26" spans="1:11" x14ac:dyDescent="0.3">
      <c r="A26" s="108">
        <v>2</v>
      </c>
      <c r="B26" s="395" t="s">
        <v>349</v>
      </c>
      <c r="C26" s="396"/>
      <c r="D26" s="396"/>
      <c r="E26" s="396"/>
      <c r="F26" s="396"/>
      <c r="G26" s="174">
        <v>1</v>
      </c>
      <c r="H26" s="199">
        <v>498</v>
      </c>
      <c r="I26" s="112">
        <f>H26*G26</f>
        <v>498</v>
      </c>
    </row>
    <row r="27" spans="1:11" x14ac:dyDescent="0.3">
      <c r="A27" s="108"/>
      <c r="B27" s="395"/>
      <c r="C27" s="396"/>
      <c r="D27" s="396"/>
      <c r="E27" s="396"/>
      <c r="F27" s="396"/>
      <c r="G27" s="174"/>
      <c r="H27" s="199"/>
      <c r="I27" s="112"/>
    </row>
    <row r="28" spans="1:11" x14ac:dyDescent="0.3">
      <c r="A28" s="108"/>
      <c r="B28" s="443"/>
      <c r="C28" s="444"/>
      <c r="D28" s="444"/>
      <c r="E28" s="444"/>
      <c r="F28" s="445"/>
      <c r="G28" s="174"/>
      <c r="H28" s="199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73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73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73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75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75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5184.96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777.74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5962.7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>
        <v>6</v>
      </c>
      <c r="H44" s="138">
        <v>450</v>
      </c>
      <c r="I44" s="115">
        <f>SUM(G44*H44)</f>
        <v>2700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/>
      <c r="H46" s="139">
        <v>300</v>
      </c>
      <c r="I46" s="112">
        <f t="shared" si="1"/>
        <v>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6</v>
      </c>
      <c r="H48" s="141">
        <v>200</v>
      </c>
      <c r="I48" s="112">
        <f t="shared" si="1"/>
        <v>1200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3900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315</v>
      </c>
      <c r="C56" s="386"/>
      <c r="D56" s="387"/>
      <c r="E56" s="388"/>
      <c r="F56" s="389"/>
      <c r="G56" s="109"/>
      <c r="H56" s="121"/>
      <c r="I56" s="112"/>
    </row>
    <row r="57" spans="1:12" x14ac:dyDescent="0.3">
      <c r="A57" s="108"/>
      <c r="B57" s="395" t="s">
        <v>246</v>
      </c>
      <c r="C57" s="396"/>
      <c r="D57" s="397"/>
      <c r="E57" s="398">
        <v>2</v>
      </c>
      <c r="F57" s="399"/>
      <c r="G57" s="109">
        <v>66.400000000000006</v>
      </c>
      <c r="H57" s="121">
        <v>5</v>
      </c>
      <c r="I57" s="112">
        <f>H57*G57</f>
        <v>332</v>
      </c>
    </row>
    <row r="58" spans="1:12" x14ac:dyDescent="0.3">
      <c r="A58" s="122"/>
      <c r="B58" s="390"/>
      <c r="C58" s="391"/>
      <c r="D58" s="392"/>
      <c r="E58" s="393"/>
      <c r="F58" s="394"/>
      <c r="G58" s="109"/>
      <c r="H58" s="121"/>
      <c r="I58" s="112"/>
    </row>
    <row r="59" spans="1:12" x14ac:dyDescent="0.3">
      <c r="A59" s="400" t="s">
        <v>89</v>
      </c>
      <c r="B59" s="401"/>
      <c r="C59" s="401"/>
      <c r="D59" s="401"/>
      <c r="E59" s="401"/>
      <c r="F59" s="401"/>
      <c r="G59" s="401"/>
      <c r="H59" s="402"/>
      <c r="I59" s="123">
        <f>SUM(I56:I58)</f>
        <v>332</v>
      </c>
    </row>
    <row r="60" spans="1:12" x14ac:dyDescent="0.3">
      <c r="A60" s="124"/>
      <c r="B60" s="125"/>
      <c r="C60" s="125"/>
      <c r="D60" s="125"/>
      <c r="E60" s="125"/>
      <c r="F60" s="126"/>
      <c r="G60" s="127"/>
      <c r="H60" s="127"/>
      <c r="I60" s="128"/>
      <c r="L60" s="80"/>
    </row>
    <row r="61" spans="1:12" x14ac:dyDescent="0.3">
      <c r="A61" s="368"/>
      <c r="B61" s="369"/>
      <c r="C61" s="369"/>
      <c r="D61" s="369"/>
      <c r="E61" s="369"/>
      <c r="F61" s="129"/>
      <c r="G61" s="372" t="s">
        <v>90</v>
      </c>
      <c r="H61" s="369"/>
      <c r="I61" s="130">
        <f>I59+I53+I41</f>
        <v>10194.700000000001</v>
      </c>
    </row>
    <row r="62" spans="1:12" x14ac:dyDescent="0.3">
      <c r="A62" s="368"/>
      <c r="B62" s="369"/>
      <c r="C62" s="369"/>
      <c r="D62" s="369"/>
      <c r="E62" s="369"/>
      <c r="F62" s="83"/>
      <c r="G62" s="131"/>
      <c r="H62" s="132"/>
      <c r="I62" s="133"/>
    </row>
    <row r="63" spans="1:12" ht="15" thickBot="1" x14ac:dyDescent="0.35">
      <c r="A63" s="368"/>
      <c r="B63" s="369"/>
      <c r="C63" s="369"/>
      <c r="D63" s="369"/>
      <c r="E63" s="369"/>
      <c r="F63" s="83"/>
      <c r="G63" s="422" t="s">
        <v>133</v>
      </c>
      <c r="H63" s="423"/>
      <c r="I63" s="142">
        <f>I61+I62</f>
        <v>10194.700000000001</v>
      </c>
    </row>
    <row r="64" spans="1:12" ht="15.6" thickTop="1" thickBot="1" x14ac:dyDescent="0.35">
      <c r="A64" s="134"/>
      <c r="B64" s="135"/>
      <c r="C64" s="370"/>
      <c r="D64" s="371"/>
      <c r="E64" s="371"/>
      <c r="F64" s="371"/>
      <c r="G64" s="136"/>
      <c r="H64" s="136"/>
      <c r="I64" s="137"/>
    </row>
    <row r="66" spans="1:2" x14ac:dyDescent="0.3">
      <c r="A66" s="80"/>
      <c r="B66" s="80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M66"/>
  <sheetViews>
    <sheetView topLeftCell="A31" workbookViewId="0">
      <selection activeCell="M43" sqref="M43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291</v>
      </c>
      <c r="G15" s="438"/>
      <c r="H15" s="439" t="s">
        <v>343</v>
      </c>
      <c r="I15" s="435"/>
    </row>
    <row r="16" spans="1:13" x14ac:dyDescent="0.3">
      <c r="A16" s="412" t="s">
        <v>350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351</v>
      </c>
      <c r="C25" s="386"/>
      <c r="D25" s="386"/>
      <c r="E25" s="386"/>
      <c r="F25" s="387"/>
      <c r="G25" s="174">
        <v>3</v>
      </c>
      <c r="H25" s="198">
        <v>65.209999999999994</v>
      </c>
      <c r="I25" s="112">
        <f>H25*G25</f>
        <v>195.63</v>
      </c>
    </row>
    <row r="26" spans="1:11" x14ac:dyDescent="0.3">
      <c r="A26" s="108">
        <v>2</v>
      </c>
      <c r="B26" s="395" t="s">
        <v>353</v>
      </c>
      <c r="C26" s="396"/>
      <c r="D26" s="396"/>
      <c r="E26" s="396"/>
      <c r="F26" s="396"/>
      <c r="G26" s="174">
        <v>4</v>
      </c>
      <c r="H26" s="199">
        <v>12.17</v>
      </c>
      <c r="I26" s="112">
        <f>H26*G26</f>
        <v>48.68</v>
      </c>
    </row>
    <row r="27" spans="1:11" x14ac:dyDescent="0.3">
      <c r="A27" s="108">
        <v>3</v>
      </c>
      <c r="B27" s="395" t="s">
        <v>352</v>
      </c>
      <c r="C27" s="396"/>
      <c r="D27" s="396"/>
      <c r="E27" s="396"/>
      <c r="F27" s="396"/>
      <c r="G27" s="174">
        <v>1</v>
      </c>
      <c r="H27" s="199">
        <v>57.39</v>
      </c>
      <c r="I27" s="112">
        <f t="shared" ref="I27" si="1">H27*G27</f>
        <v>57.39</v>
      </c>
    </row>
    <row r="28" spans="1:11" x14ac:dyDescent="0.3">
      <c r="A28" s="108"/>
      <c r="B28" s="443"/>
      <c r="C28" s="444"/>
      <c r="D28" s="444"/>
      <c r="E28" s="444"/>
      <c r="F28" s="445"/>
      <c r="G28" s="174"/>
      <c r="H28" s="199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99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99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99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99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99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v>301.73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45.26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346.99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2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34</v>
      </c>
      <c r="H46" s="139">
        <v>300</v>
      </c>
      <c r="I46" s="112">
        <f t="shared" si="2"/>
        <v>10200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2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34</v>
      </c>
      <c r="H48" s="141">
        <v>200</v>
      </c>
      <c r="I48" s="112">
        <f t="shared" si="2"/>
        <v>6800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2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17000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354</v>
      </c>
      <c r="C56" s="386"/>
      <c r="D56" s="387"/>
      <c r="E56" s="388"/>
      <c r="F56" s="389"/>
      <c r="G56" s="109"/>
      <c r="H56" s="121"/>
      <c r="I56" s="112"/>
    </row>
    <row r="57" spans="1:12" x14ac:dyDescent="0.3">
      <c r="A57" s="108"/>
      <c r="B57" s="395" t="s">
        <v>246</v>
      </c>
      <c r="C57" s="396"/>
      <c r="D57" s="397"/>
      <c r="E57" s="398">
        <v>4</v>
      </c>
      <c r="F57" s="399"/>
      <c r="G57" s="109">
        <v>104.8</v>
      </c>
      <c r="H57" s="121">
        <v>5</v>
      </c>
      <c r="I57" s="112">
        <f>H57*G57</f>
        <v>524</v>
      </c>
    </row>
    <row r="58" spans="1:12" x14ac:dyDescent="0.3">
      <c r="A58" s="122"/>
      <c r="B58" s="390"/>
      <c r="C58" s="391"/>
      <c r="D58" s="392"/>
      <c r="E58" s="393"/>
      <c r="F58" s="394"/>
      <c r="G58" s="109"/>
      <c r="H58" s="121"/>
      <c r="I58" s="112"/>
    </row>
    <row r="59" spans="1:12" x14ac:dyDescent="0.3">
      <c r="A59" s="400" t="s">
        <v>89</v>
      </c>
      <c r="B59" s="401"/>
      <c r="C59" s="401"/>
      <c r="D59" s="401"/>
      <c r="E59" s="401"/>
      <c r="F59" s="401"/>
      <c r="G59" s="401"/>
      <c r="H59" s="402"/>
      <c r="I59" s="123">
        <f>SUM(I56:I58)</f>
        <v>524</v>
      </c>
    </row>
    <row r="60" spans="1:12" x14ac:dyDescent="0.3">
      <c r="A60" s="124"/>
      <c r="B60" s="125"/>
      <c r="C60" s="125"/>
      <c r="D60" s="125"/>
      <c r="E60" s="125"/>
      <c r="F60" s="126"/>
      <c r="G60" s="127"/>
      <c r="H60" s="127"/>
      <c r="I60" s="128"/>
      <c r="L60" s="80"/>
    </row>
    <row r="61" spans="1:12" x14ac:dyDescent="0.3">
      <c r="A61" s="368"/>
      <c r="B61" s="369"/>
      <c r="C61" s="369"/>
      <c r="D61" s="369"/>
      <c r="E61" s="369"/>
      <c r="F61" s="129"/>
      <c r="G61" s="372" t="s">
        <v>90</v>
      </c>
      <c r="H61" s="369"/>
      <c r="I61" s="130">
        <f>I59+I53+I41</f>
        <v>17870.990000000002</v>
      </c>
    </row>
    <row r="62" spans="1:12" x14ac:dyDescent="0.3">
      <c r="A62" s="368"/>
      <c r="B62" s="369"/>
      <c r="C62" s="369"/>
      <c r="D62" s="369"/>
      <c r="E62" s="369"/>
      <c r="F62" s="83"/>
      <c r="G62" s="131"/>
      <c r="H62" s="132"/>
      <c r="I62" s="133"/>
    </row>
    <row r="63" spans="1:12" ht="15" thickBot="1" x14ac:dyDescent="0.35">
      <c r="A63" s="368"/>
      <c r="B63" s="369"/>
      <c r="C63" s="369"/>
      <c r="D63" s="369"/>
      <c r="E63" s="369"/>
      <c r="F63" s="83"/>
      <c r="G63" s="422" t="s">
        <v>133</v>
      </c>
      <c r="H63" s="423"/>
      <c r="I63" s="142">
        <f>I61+I62</f>
        <v>17870.990000000002</v>
      </c>
    </row>
    <row r="64" spans="1:12" ht="15.6" thickTop="1" thickBot="1" x14ac:dyDescent="0.35">
      <c r="A64" s="134"/>
      <c r="B64" s="135"/>
      <c r="C64" s="370"/>
      <c r="D64" s="371"/>
      <c r="E64" s="371"/>
      <c r="F64" s="371"/>
      <c r="G64" s="136"/>
      <c r="H64" s="136"/>
      <c r="I64" s="137"/>
    </row>
    <row r="66" spans="1:2" x14ac:dyDescent="0.3">
      <c r="A66" s="80"/>
      <c r="B66" s="80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M66"/>
  <sheetViews>
    <sheetView topLeftCell="A31" workbookViewId="0">
      <selection activeCell="M43" sqref="M43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291</v>
      </c>
      <c r="G15" s="438"/>
      <c r="H15" s="439" t="s">
        <v>300</v>
      </c>
      <c r="I15" s="435"/>
    </row>
    <row r="16" spans="1:13" x14ac:dyDescent="0.3">
      <c r="A16" s="412" t="s">
        <v>355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/>
      <c r="B25" s="385"/>
      <c r="C25" s="386"/>
      <c r="D25" s="386"/>
      <c r="E25" s="386"/>
      <c r="F25" s="387"/>
      <c r="G25" s="174"/>
      <c r="H25" s="198"/>
      <c r="I25" s="112"/>
    </row>
    <row r="26" spans="1:11" x14ac:dyDescent="0.3">
      <c r="A26" s="108"/>
      <c r="B26" s="395"/>
      <c r="C26" s="396"/>
      <c r="D26" s="396"/>
      <c r="E26" s="396"/>
      <c r="F26" s="396"/>
      <c r="G26" s="174"/>
      <c r="H26" s="199"/>
      <c r="I26" s="112"/>
    </row>
    <row r="27" spans="1:11" x14ac:dyDescent="0.3">
      <c r="A27" s="108"/>
      <c r="B27" s="395"/>
      <c r="C27" s="396"/>
      <c r="D27" s="396"/>
      <c r="E27" s="396"/>
      <c r="F27" s="396"/>
      <c r="G27" s="174"/>
      <c r="H27" s="199"/>
      <c r="I27" s="112"/>
    </row>
    <row r="28" spans="1:11" x14ac:dyDescent="0.3">
      <c r="A28" s="108"/>
      <c r="B28" s="443"/>
      <c r="C28" s="444"/>
      <c r="D28" s="444"/>
      <c r="E28" s="444"/>
      <c r="F28" s="445"/>
      <c r="G28" s="174"/>
      <c r="H28" s="199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99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99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99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99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99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/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/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/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1</v>
      </c>
      <c r="H46" s="139">
        <v>300</v>
      </c>
      <c r="I46" s="112">
        <f t="shared" si="1"/>
        <v>300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1</v>
      </c>
      <c r="H48" s="141">
        <v>200</v>
      </c>
      <c r="I48" s="112">
        <f t="shared" si="1"/>
        <v>200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500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356</v>
      </c>
      <c r="C56" s="386"/>
      <c r="D56" s="387"/>
      <c r="E56" s="388"/>
      <c r="F56" s="389"/>
      <c r="G56" s="109"/>
      <c r="H56" s="121"/>
      <c r="I56" s="112"/>
    </row>
    <row r="57" spans="1:12" x14ac:dyDescent="0.3">
      <c r="A57" s="108"/>
      <c r="B57" s="395" t="s">
        <v>246</v>
      </c>
      <c r="C57" s="396"/>
      <c r="D57" s="397"/>
      <c r="E57" s="398">
        <v>1</v>
      </c>
      <c r="F57" s="399"/>
      <c r="G57" s="109">
        <v>56.6</v>
      </c>
      <c r="H57" s="121">
        <v>5</v>
      </c>
      <c r="I57" s="112">
        <f>H57*G57</f>
        <v>283</v>
      </c>
    </row>
    <row r="58" spans="1:12" x14ac:dyDescent="0.3">
      <c r="A58" s="122"/>
      <c r="B58" s="390"/>
      <c r="C58" s="391"/>
      <c r="D58" s="392"/>
      <c r="E58" s="393"/>
      <c r="F58" s="394"/>
      <c r="G58" s="109"/>
      <c r="H58" s="121"/>
      <c r="I58" s="112"/>
    </row>
    <row r="59" spans="1:12" x14ac:dyDescent="0.3">
      <c r="A59" s="400" t="s">
        <v>89</v>
      </c>
      <c r="B59" s="401"/>
      <c r="C59" s="401"/>
      <c r="D59" s="401"/>
      <c r="E59" s="401"/>
      <c r="F59" s="401"/>
      <c r="G59" s="401"/>
      <c r="H59" s="402"/>
      <c r="I59" s="123">
        <f>SUM(I56:I58)</f>
        <v>283</v>
      </c>
    </row>
    <row r="60" spans="1:12" x14ac:dyDescent="0.3">
      <c r="A60" s="124"/>
      <c r="B60" s="125"/>
      <c r="C60" s="125"/>
      <c r="D60" s="125"/>
      <c r="E60" s="125"/>
      <c r="F60" s="126"/>
      <c r="G60" s="127"/>
      <c r="H60" s="127"/>
      <c r="I60" s="128"/>
      <c r="L60" s="80"/>
    </row>
    <row r="61" spans="1:12" x14ac:dyDescent="0.3">
      <c r="A61" s="368"/>
      <c r="B61" s="369"/>
      <c r="C61" s="369"/>
      <c r="D61" s="369"/>
      <c r="E61" s="369"/>
      <c r="F61" s="129"/>
      <c r="G61" s="372" t="s">
        <v>90</v>
      </c>
      <c r="H61" s="369"/>
      <c r="I61" s="130">
        <f>I59+I53+I41</f>
        <v>783</v>
      </c>
    </row>
    <row r="62" spans="1:12" x14ac:dyDescent="0.3">
      <c r="A62" s="368"/>
      <c r="B62" s="369"/>
      <c r="C62" s="369"/>
      <c r="D62" s="369"/>
      <c r="E62" s="369"/>
      <c r="F62" s="83"/>
      <c r="G62" s="131"/>
      <c r="H62" s="132"/>
      <c r="I62" s="133"/>
    </row>
    <row r="63" spans="1:12" ht="15" thickBot="1" x14ac:dyDescent="0.35">
      <c r="A63" s="368"/>
      <c r="B63" s="369"/>
      <c r="C63" s="369"/>
      <c r="D63" s="369"/>
      <c r="E63" s="369"/>
      <c r="F63" s="83"/>
      <c r="G63" s="422" t="s">
        <v>133</v>
      </c>
      <c r="H63" s="423"/>
      <c r="I63" s="142">
        <f>I61+I62</f>
        <v>783</v>
      </c>
    </row>
    <row r="64" spans="1:12" ht="15.6" thickTop="1" thickBot="1" x14ac:dyDescent="0.35">
      <c r="A64" s="134"/>
      <c r="B64" s="135"/>
      <c r="C64" s="370"/>
      <c r="D64" s="371"/>
      <c r="E64" s="371"/>
      <c r="F64" s="371"/>
      <c r="G64" s="136"/>
      <c r="H64" s="136"/>
      <c r="I64" s="137"/>
    </row>
    <row r="66" spans="1:2" x14ac:dyDescent="0.3">
      <c r="A66" s="80"/>
      <c r="B66" s="80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M66"/>
  <sheetViews>
    <sheetView topLeftCell="A28" workbookViewId="0">
      <selection activeCell="M43" sqref="M43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291</v>
      </c>
      <c r="G15" s="438"/>
      <c r="H15" s="439" t="s">
        <v>300</v>
      </c>
      <c r="I15" s="435"/>
    </row>
    <row r="16" spans="1:13" x14ac:dyDescent="0.3">
      <c r="A16" s="412" t="s">
        <v>357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358</v>
      </c>
      <c r="C25" s="386"/>
      <c r="D25" s="386"/>
      <c r="E25" s="386"/>
      <c r="F25" s="387"/>
      <c r="G25" s="174">
        <v>1</v>
      </c>
      <c r="H25" s="198">
        <v>9509</v>
      </c>
      <c r="I25" s="112">
        <f>H25*G25</f>
        <v>9509</v>
      </c>
    </row>
    <row r="26" spans="1:11" x14ac:dyDescent="0.3">
      <c r="A26" s="108"/>
      <c r="B26" s="395"/>
      <c r="C26" s="396"/>
      <c r="D26" s="396"/>
      <c r="E26" s="396"/>
      <c r="F26" s="396"/>
      <c r="G26" s="174"/>
      <c r="H26" s="199"/>
      <c r="I26" s="112"/>
    </row>
    <row r="27" spans="1:11" x14ac:dyDescent="0.3">
      <c r="A27" s="108"/>
      <c r="B27" s="395"/>
      <c r="C27" s="396"/>
      <c r="D27" s="396"/>
      <c r="E27" s="396"/>
      <c r="F27" s="396"/>
      <c r="G27" s="174"/>
      <c r="H27" s="199"/>
      <c r="I27" s="112"/>
    </row>
    <row r="28" spans="1:11" x14ac:dyDescent="0.3">
      <c r="A28" s="108"/>
      <c r="B28" s="443"/>
      <c r="C28" s="444"/>
      <c r="D28" s="444"/>
      <c r="E28" s="444"/>
      <c r="F28" s="445"/>
      <c r="G28" s="174"/>
      <c r="H28" s="199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99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99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99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99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99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9509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1426.35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10935.35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3</v>
      </c>
      <c r="H46" s="139">
        <v>300</v>
      </c>
      <c r="I46" s="112">
        <f t="shared" si="1"/>
        <v>900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3</v>
      </c>
      <c r="H48" s="141">
        <v>200</v>
      </c>
      <c r="I48" s="112">
        <f t="shared" si="1"/>
        <v>600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1500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356</v>
      </c>
      <c r="C56" s="386"/>
      <c r="D56" s="387"/>
      <c r="E56" s="388"/>
      <c r="F56" s="389"/>
      <c r="G56" s="109"/>
      <c r="H56" s="121"/>
      <c r="I56" s="112"/>
    </row>
    <row r="57" spans="1:12" x14ac:dyDescent="0.3">
      <c r="A57" s="108"/>
      <c r="B57" s="395" t="s">
        <v>246</v>
      </c>
      <c r="C57" s="396"/>
      <c r="D57" s="397"/>
      <c r="E57" s="398">
        <v>1</v>
      </c>
      <c r="F57" s="399"/>
      <c r="G57" s="109">
        <v>56.6</v>
      </c>
      <c r="H57" s="121">
        <v>5</v>
      </c>
      <c r="I57" s="112">
        <f>H57*G57</f>
        <v>283</v>
      </c>
    </row>
    <row r="58" spans="1:12" x14ac:dyDescent="0.3">
      <c r="A58" s="122"/>
      <c r="B58" s="390"/>
      <c r="C58" s="391"/>
      <c r="D58" s="392"/>
      <c r="E58" s="393"/>
      <c r="F58" s="394"/>
      <c r="G58" s="109"/>
      <c r="H58" s="121"/>
      <c r="I58" s="112"/>
    </row>
    <row r="59" spans="1:12" x14ac:dyDescent="0.3">
      <c r="A59" s="400" t="s">
        <v>89</v>
      </c>
      <c r="B59" s="401"/>
      <c r="C59" s="401"/>
      <c r="D59" s="401"/>
      <c r="E59" s="401"/>
      <c r="F59" s="401"/>
      <c r="G59" s="401"/>
      <c r="H59" s="402"/>
      <c r="I59" s="123">
        <f>SUM(I56:I58)</f>
        <v>283</v>
      </c>
    </row>
    <row r="60" spans="1:12" x14ac:dyDescent="0.3">
      <c r="A60" s="124"/>
      <c r="B60" s="125"/>
      <c r="C60" s="125"/>
      <c r="D60" s="125"/>
      <c r="E60" s="125"/>
      <c r="F60" s="126"/>
      <c r="G60" s="127"/>
      <c r="H60" s="127"/>
      <c r="I60" s="128"/>
      <c r="L60" s="80"/>
    </row>
    <row r="61" spans="1:12" x14ac:dyDescent="0.3">
      <c r="A61" s="368"/>
      <c r="B61" s="369"/>
      <c r="C61" s="369"/>
      <c r="D61" s="369"/>
      <c r="E61" s="369"/>
      <c r="F61" s="129"/>
      <c r="G61" s="372" t="s">
        <v>90</v>
      </c>
      <c r="H61" s="369"/>
      <c r="I61" s="130">
        <f>I59+I53+I41</f>
        <v>12718.35</v>
      </c>
    </row>
    <row r="62" spans="1:12" x14ac:dyDescent="0.3">
      <c r="A62" s="368"/>
      <c r="B62" s="369"/>
      <c r="C62" s="369"/>
      <c r="D62" s="369"/>
      <c r="E62" s="369"/>
      <c r="F62" s="83"/>
      <c r="G62" s="131"/>
      <c r="H62" s="132"/>
      <c r="I62" s="133"/>
    </row>
    <row r="63" spans="1:12" ht="15" thickBot="1" x14ac:dyDescent="0.35">
      <c r="A63" s="368"/>
      <c r="B63" s="369"/>
      <c r="C63" s="369"/>
      <c r="D63" s="369"/>
      <c r="E63" s="369"/>
      <c r="F63" s="83"/>
      <c r="G63" s="422" t="s">
        <v>133</v>
      </c>
      <c r="H63" s="423"/>
      <c r="I63" s="142">
        <f>I61+I62</f>
        <v>12718.35</v>
      </c>
    </row>
    <row r="64" spans="1:12" ht="15.6" thickTop="1" thickBot="1" x14ac:dyDescent="0.35">
      <c r="A64" s="134"/>
      <c r="B64" s="135"/>
      <c r="C64" s="370"/>
      <c r="D64" s="371"/>
      <c r="E64" s="371"/>
      <c r="F64" s="371"/>
      <c r="G64" s="136"/>
      <c r="H64" s="136"/>
      <c r="I64" s="137"/>
    </row>
    <row r="66" spans="1:2" x14ac:dyDescent="0.3">
      <c r="A66" s="80"/>
      <c r="B66" s="80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M65"/>
  <sheetViews>
    <sheetView topLeftCell="A7" workbookViewId="0">
      <selection activeCell="M43" sqref="M43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291</v>
      </c>
      <c r="G15" s="438"/>
      <c r="H15" s="439" t="s">
        <v>340</v>
      </c>
      <c r="I15" s="435"/>
    </row>
    <row r="16" spans="1:13" x14ac:dyDescent="0.3">
      <c r="A16" s="412" t="s">
        <v>297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359</v>
      </c>
      <c r="C25" s="386"/>
      <c r="D25" s="386"/>
      <c r="E25" s="386"/>
      <c r="F25" s="387"/>
      <c r="G25" s="174">
        <v>2</v>
      </c>
      <c r="H25" s="198">
        <v>2582.6</v>
      </c>
      <c r="I25" s="112">
        <f>H25*G25</f>
        <v>5165.2</v>
      </c>
    </row>
    <row r="26" spans="1:11" x14ac:dyDescent="0.3">
      <c r="A26" s="108">
        <v>2</v>
      </c>
      <c r="B26" s="395" t="s">
        <v>360</v>
      </c>
      <c r="C26" s="396"/>
      <c r="D26" s="396"/>
      <c r="E26" s="396"/>
      <c r="F26" s="396"/>
      <c r="G26" s="174">
        <v>2</v>
      </c>
      <c r="H26" s="199">
        <v>45</v>
      </c>
      <c r="I26" s="112">
        <f>H26*G26</f>
        <v>90</v>
      </c>
    </row>
    <row r="27" spans="1:11" x14ac:dyDescent="0.3">
      <c r="A27" s="108"/>
      <c r="B27" s="395"/>
      <c r="C27" s="396"/>
      <c r="D27" s="396"/>
      <c r="E27" s="396"/>
      <c r="F27" s="396"/>
      <c r="G27" s="174"/>
      <c r="H27" s="199"/>
      <c r="I27" s="112"/>
    </row>
    <row r="28" spans="1:11" x14ac:dyDescent="0.3">
      <c r="A28" s="108"/>
      <c r="B28" s="443"/>
      <c r="C28" s="444"/>
      <c r="D28" s="444"/>
      <c r="E28" s="444"/>
      <c r="F28" s="445"/>
      <c r="G28" s="174"/>
      <c r="H28" s="199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99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99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99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99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99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5255.2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788.28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6043.48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2</v>
      </c>
      <c r="H46" s="139">
        <v>300</v>
      </c>
      <c r="I46" s="112">
        <f t="shared" si="1"/>
        <v>600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2</v>
      </c>
      <c r="H48" s="141">
        <v>200</v>
      </c>
      <c r="I48" s="112">
        <f t="shared" si="1"/>
        <v>400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1000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361</v>
      </c>
      <c r="C56" s="386"/>
      <c r="D56" s="387"/>
      <c r="E56" s="398">
        <v>1</v>
      </c>
      <c r="F56" s="399"/>
      <c r="G56" s="109">
        <v>21.2</v>
      </c>
      <c r="H56" s="121">
        <v>5</v>
      </c>
      <c r="I56" s="112">
        <f>H56*G56</f>
        <v>106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SUM(I56:I57)</f>
        <v>106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I58+I53+I41</f>
        <v>7149.48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7149.48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C63:F63"/>
    <mergeCell ref="E56:F56"/>
    <mergeCell ref="B57:D57"/>
    <mergeCell ref="E57:F57"/>
    <mergeCell ref="A58:H58"/>
    <mergeCell ref="A60:B60"/>
    <mergeCell ref="C60:E60"/>
    <mergeCell ref="G60:H60"/>
    <mergeCell ref="B56:D56"/>
    <mergeCell ref="A61:B61"/>
    <mergeCell ref="C61:E61"/>
    <mergeCell ref="A62:B62"/>
    <mergeCell ref="C62:E62"/>
    <mergeCell ref="G62:H62"/>
    <mergeCell ref="B52:D52"/>
    <mergeCell ref="A53:H53"/>
    <mergeCell ref="A54:I54"/>
    <mergeCell ref="B55:D55"/>
    <mergeCell ref="E55:F55"/>
    <mergeCell ref="B51:D51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M65"/>
  <sheetViews>
    <sheetView topLeftCell="A34" workbookViewId="0">
      <selection activeCell="M43" sqref="M43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291</v>
      </c>
      <c r="G15" s="438"/>
      <c r="H15" s="439" t="s">
        <v>300</v>
      </c>
      <c r="I15" s="435"/>
    </row>
    <row r="16" spans="1:13" x14ac:dyDescent="0.3">
      <c r="A16" s="412" t="s">
        <v>297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362</v>
      </c>
      <c r="C25" s="386"/>
      <c r="D25" s="386"/>
      <c r="E25" s="386"/>
      <c r="F25" s="387"/>
      <c r="G25" s="174">
        <v>1</v>
      </c>
      <c r="H25" s="198">
        <v>651</v>
      </c>
      <c r="I25" s="112">
        <f>H25*G25</f>
        <v>651</v>
      </c>
    </row>
    <row r="26" spans="1:11" x14ac:dyDescent="0.3">
      <c r="A26" s="108">
        <v>2</v>
      </c>
      <c r="B26" s="395" t="s">
        <v>363</v>
      </c>
      <c r="C26" s="396"/>
      <c r="D26" s="396"/>
      <c r="E26" s="396"/>
      <c r="F26" s="396"/>
      <c r="G26" s="174">
        <v>1</v>
      </c>
      <c r="H26" s="199">
        <v>482.94</v>
      </c>
      <c r="I26" s="112">
        <f>H26*G26</f>
        <v>482.94</v>
      </c>
    </row>
    <row r="27" spans="1:11" x14ac:dyDescent="0.3">
      <c r="A27" s="108">
        <v>3</v>
      </c>
      <c r="B27" s="395" t="s">
        <v>364</v>
      </c>
      <c r="C27" s="396"/>
      <c r="D27" s="396"/>
      <c r="E27" s="396"/>
      <c r="F27" s="396"/>
      <c r="G27" s="174">
        <v>2</v>
      </c>
      <c r="H27" s="199">
        <v>271.3</v>
      </c>
      <c r="I27" s="112">
        <f>H27*G27</f>
        <v>542.6</v>
      </c>
    </row>
    <row r="28" spans="1:11" x14ac:dyDescent="0.3">
      <c r="A28" s="108"/>
      <c r="B28" s="443"/>
      <c r="C28" s="444"/>
      <c r="D28" s="444"/>
      <c r="E28" s="444"/>
      <c r="F28" s="445"/>
      <c r="G28" s="174"/>
      <c r="H28" s="199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99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99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99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99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99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1676.54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251.48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1928.02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12</v>
      </c>
      <c r="H46" s="139">
        <v>300</v>
      </c>
      <c r="I46" s="112">
        <f t="shared" si="1"/>
        <v>3600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12</v>
      </c>
      <c r="H48" s="141">
        <v>200</v>
      </c>
      <c r="I48" s="112">
        <f t="shared" si="1"/>
        <v>2400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6000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365</v>
      </c>
      <c r="C56" s="386"/>
      <c r="D56" s="387"/>
      <c r="E56" s="398">
        <v>2</v>
      </c>
      <c r="F56" s="399"/>
      <c r="G56" s="109">
        <v>113.2</v>
      </c>
      <c r="H56" s="121">
        <v>5</v>
      </c>
      <c r="I56" s="112">
        <f>H56*G56</f>
        <v>566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SUM(I56:I57)</f>
        <v>566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I58+I53+I41</f>
        <v>8494.02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8494.02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M65"/>
  <sheetViews>
    <sheetView workbookViewId="0">
      <selection activeCell="M43" sqref="M43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291</v>
      </c>
      <c r="G15" s="438"/>
      <c r="H15" s="439" t="s">
        <v>300</v>
      </c>
      <c r="I15" s="435"/>
    </row>
    <row r="16" spans="1:13" x14ac:dyDescent="0.3">
      <c r="A16" s="412" t="s">
        <v>366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367</v>
      </c>
      <c r="C25" s="386"/>
      <c r="D25" s="386"/>
      <c r="E25" s="386"/>
      <c r="F25" s="387"/>
      <c r="G25" s="174">
        <v>1</v>
      </c>
      <c r="H25" s="198">
        <v>1650</v>
      </c>
      <c r="I25" s="112">
        <f>H25*G25</f>
        <v>1650</v>
      </c>
    </row>
    <row r="26" spans="1:11" x14ac:dyDescent="0.3">
      <c r="A26" s="108">
        <v>2</v>
      </c>
      <c r="B26" s="395" t="s">
        <v>368</v>
      </c>
      <c r="C26" s="396"/>
      <c r="D26" s="396"/>
      <c r="E26" s="396"/>
      <c r="F26" s="396"/>
      <c r="G26" s="174">
        <v>2</v>
      </c>
      <c r="H26" s="199">
        <v>2239.13</v>
      </c>
      <c r="I26" s="112">
        <f>H26*G26</f>
        <v>4478.26</v>
      </c>
    </row>
    <row r="27" spans="1:11" x14ac:dyDescent="0.3">
      <c r="A27" s="108">
        <v>3</v>
      </c>
      <c r="B27" s="395"/>
      <c r="C27" s="396"/>
      <c r="D27" s="396"/>
      <c r="E27" s="396"/>
      <c r="F27" s="396"/>
      <c r="G27" s="174"/>
      <c r="H27" s="199"/>
      <c r="I27" s="112">
        <f>H27*G27</f>
        <v>0</v>
      </c>
    </row>
    <row r="28" spans="1:11" x14ac:dyDescent="0.3">
      <c r="A28" s="108"/>
      <c r="B28" s="443"/>
      <c r="C28" s="444"/>
      <c r="D28" s="444"/>
      <c r="E28" s="444"/>
      <c r="F28" s="445"/>
      <c r="G28" s="174"/>
      <c r="H28" s="199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99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99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99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99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99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75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6128.26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919.24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7047.5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8</v>
      </c>
      <c r="H46" s="139">
        <v>300</v>
      </c>
      <c r="I46" s="112">
        <f t="shared" si="1"/>
        <v>2400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8</v>
      </c>
      <c r="H48" s="141">
        <v>200</v>
      </c>
      <c r="I48" s="112">
        <f t="shared" si="1"/>
        <v>1600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4000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369</v>
      </c>
      <c r="C56" s="386"/>
      <c r="D56" s="387"/>
      <c r="E56" s="398">
        <v>2</v>
      </c>
      <c r="F56" s="399"/>
      <c r="G56" s="109">
        <v>131.6</v>
      </c>
      <c r="H56" s="121">
        <v>5</v>
      </c>
      <c r="I56" s="112">
        <f>H56*G56</f>
        <v>658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SUM(I56:I57)</f>
        <v>658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I58+I53+I41</f>
        <v>11705.5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11705.5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M65"/>
  <sheetViews>
    <sheetView topLeftCell="A16" workbookViewId="0">
      <selection activeCell="M32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66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>
        <v>44155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08" t="s">
        <v>370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s">
        <v>371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291</v>
      </c>
      <c r="G15" s="438"/>
      <c r="H15" s="439"/>
      <c r="I15" s="435"/>
    </row>
    <row r="16" spans="1:13" x14ac:dyDescent="0.3">
      <c r="A16" s="412" t="s">
        <v>372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373</v>
      </c>
      <c r="C25" s="386"/>
      <c r="D25" s="386"/>
      <c r="E25" s="386"/>
      <c r="F25" s="387"/>
      <c r="G25" s="174">
        <v>2</v>
      </c>
      <c r="H25" s="201">
        <v>3324.17</v>
      </c>
      <c r="I25" s="112">
        <f>H25*G25</f>
        <v>6648.34</v>
      </c>
    </row>
    <row r="26" spans="1:11" x14ac:dyDescent="0.3">
      <c r="A26" s="108">
        <v>2</v>
      </c>
      <c r="B26" s="395" t="s">
        <v>374</v>
      </c>
      <c r="C26" s="396"/>
      <c r="D26" s="396"/>
      <c r="E26" s="396"/>
      <c r="F26" s="396"/>
      <c r="G26" s="174">
        <v>2</v>
      </c>
      <c r="H26" s="202">
        <v>2239.13</v>
      </c>
      <c r="I26" s="112">
        <f>H26*G26</f>
        <v>4478.26</v>
      </c>
    </row>
    <row r="27" spans="1:11" x14ac:dyDescent="0.3">
      <c r="A27" s="108">
        <v>3</v>
      </c>
      <c r="B27" s="395" t="s">
        <v>374</v>
      </c>
      <c r="C27" s="396"/>
      <c r="D27" s="396"/>
      <c r="E27" s="396"/>
      <c r="F27" s="396"/>
      <c r="G27" s="174">
        <v>2</v>
      </c>
      <c r="H27" s="202">
        <v>2239.13</v>
      </c>
      <c r="I27" s="112">
        <f>H27*G27</f>
        <v>4478.26</v>
      </c>
    </row>
    <row r="28" spans="1:11" x14ac:dyDescent="0.3">
      <c r="A28" s="108">
        <v>4</v>
      </c>
      <c r="B28" s="446" t="s">
        <v>374</v>
      </c>
      <c r="C28" s="447"/>
      <c r="D28" s="447"/>
      <c r="E28" s="447"/>
      <c r="F28" s="448"/>
      <c r="G28" s="174">
        <v>2</v>
      </c>
      <c r="H28" s="202">
        <v>2239.13</v>
      </c>
      <c r="I28" s="112">
        <f t="shared" ref="I28" si="1">H28*G28</f>
        <v>4478.26</v>
      </c>
    </row>
    <row r="29" spans="1:11" x14ac:dyDescent="0.3">
      <c r="A29" s="108"/>
      <c r="B29" s="395"/>
      <c r="C29" s="396"/>
      <c r="D29" s="396"/>
      <c r="E29" s="396"/>
      <c r="F29" s="397"/>
      <c r="G29" s="174"/>
      <c r="H29" s="199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99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99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99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99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99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20083.120000000003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3012.47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23095.590000000004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2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5</v>
      </c>
      <c r="H46" s="139">
        <v>300</v>
      </c>
      <c r="I46" s="112">
        <f t="shared" si="2"/>
        <v>1500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2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5</v>
      </c>
      <c r="H48" s="141">
        <v>200</v>
      </c>
      <c r="I48" s="112">
        <f t="shared" si="2"/>
        <v>1000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2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2500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375</v>
      </c>
      <c r="C56" s="386"/>
      <c r="D56" s="387"/>
      <c r="E56" s="398">
        <v>2</v>
      </c>
      <c r="F56" s="399"/>
      <c r="G56" s="109">
        <v>92</v>
      </c>
      <c r="H56" s="121">
        <v>5</v>
      </c>
      <c r="I56" s="112">
        <f>H56*G56</f>
        <v>460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SUM(I56:I57)</f>
        <v>460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I58+I53+I41</f>
        <v>26055.590000000004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26055.590000000004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M65"/>
  <sheetViews>
    <sheetView topLeftCell="A19" workbookViewId="0">
      <selection activeCell="L41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66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376</v>
      </c>
      <c r="I15" s="435"/>
    </row>
    <row r="16" spans="1:13" x14ac:dyDescent="0.3">
      <c r="A16" s="412" t="s">
        <v>297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/>
      <c r="B25" s="385"/>
      <c r="C25" s="386"/>
      <c r="D25" s="386"/>
      <c r="E25" s="386"/>
      <c r="F25" s="387"/>
      <c r="G25" s="174"/>
      <c r="H25" s="201"/>
      <c r="I25" s="112"/>
    </row>
    <row r="26" spans="1:11" x14ac:dyDescent="0.3">
      <c r="A26" s="108"/>
      <c r="B26" s="395"/>
      <c r="C26" s="396"/>
      <c r="D26" s="396"/>
      <c r="E26" s="396"/>
      <c r="F26" s="396"/>
      <c r="G26" s="174"/>
      <c r="H26" s="202"/>
      <c r="I26" s="112"/>
    </row>
    <row r="27" spans="1:11" x14ac:dyDescent="0.3">
      <c r="A27" s="108"/>
      <c r="B27" s="395"/>
      <c r="C27" s="396"/>
      <c r="D27" s="396"/>
      <c r="E27" s="396"/>
      <c r="F27" s="396"/>
      <c r="G27" s="174"/>
      <c r="H27" s="202"/>
      <c r="I27" s="112"/>
    </row>
    <row r="28" spans="1:11" x14ac:dyDescent="0.3">
      <c r="A28" s="108"/>
      <c r="B28" s="446"/>
      <c r="C28" s="447"/>
      <c r="D28" s="447"/>
      <c r="E28" s="447"/>
      <c r="F28" s="448"/>
      <c r="G28" s="174"/>
      <c r="H28" s="202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99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99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99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99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99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99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0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0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0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1</v>
      </c>
      <c r="H46" s="139">
        <v>300</v>
      </c>
      <c r="I46" s="112">
        <f t="shared" si="1"/>
        <v>300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1</v>
      </c>
      <c r="H48" s="141">
        <v>200</v>
      </c>
      <c r="I48" s="112">
        <f t="shared" si="1"/>
        <v>200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500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378</v>
      </c>
      <c r="C56" s="386"/>
      <c r="D56" s="387"/>
      <c r="E56" s="398">
        <v>1</v>
      </c>
      <c r="F56" s="399"/>
      <c r="G56" s="109">
        <v>81.8</v>
      </c>
      <c r="H56" s="121">
        <v>5</v>
      </c>
      <c r="I56" s="112">
        <f>H56*G56</f>
        <v>409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SUM(I56:I57)</f>
        <v>409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I58+I53+I41</f>
        <v>909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909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M65"/>
  <sheetViews>
    <sheetView topLeftCell="A34" workbookViewId="0">
      <selection activeCell="L41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379</v>
      </c>
      <c r="I15" s="435"/>
    </row>
    <row r="16" spans="1:13" x14ac:dyDescent="0.3">
      <c r="A16" s="412" t="s">
        <v>297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/>
      <c r="B25" s="385"/>
      <c r="C25" s="386"/>
      <c r="D25" s="386"/>
      <c r="E25" s="386"/>
      <c r="F25" s="387"/>
      <c r="G25" s="174"/>
      <c r="H25" s="201"/>
      <c r="I25" s="112"/>
    </row>
    <row r="26" spans="1:11" x14ac:dyDescent="0.3">
      <c r="A26" s="108"/>
      <c r="B26" s="395"/>
      <c r="C26" s="396"/>
      <c r="D26" s="396"/>
      <c r="E26" s="396"/>
      <c r="F26" s="396"/>
      <c r="G26" s="174"/>
      <c r="H26" s="202"/>
      <c r="I26" s="112"/>
    </row>
    <row r="27" spans="1:11" x14ac:dyDescent="0.3">
      <c r="A27" s="108"/>
      <c r="B27" s="395"/>
      <c r="C27" s="396"/>
      <c r="D27" s="396"/>
      <c r="E27" s="396"/>
      <c r="F27" s="396"/>
      <c r="G27" s="174"/>
      <c r="H27" s="202"/>
      <c r="I27" s="112"/>
    </row>
    <row r="28" spans="1:11" x14ac:dyDescent="0.3">
      <c r="A28" s="108"/>
      <c r="B28" s="446"/>
      <c r="C28" s="447"/>
      <c r="D28" s="447"/>
      <c r="E28" s="447"/>
      <c r="F28" s="448"/>
      <c r="G28" s="174"/>
      <c r="H28" s="202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99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99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99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99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99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99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0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0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0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2</v>
      </c>
      <c r="H46" s="139">
        <v>300</v>
      </c>
      <c r="I46" s="112">
        <f t="shared" si="1"/>
        <v>600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2</v>
      </c>
      <c r="H48" s="141">
        <v>200</v>
      </c>
      <c r="I48" s="112">
        <f t="shared" si="1"/>
        <v>400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1000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380</v>
      </c>
      <c r="C56" s="386"/>
      <c r="D56" s="387"/>
      <c r="E56" s="398">
        <v>1</v>
      </c>
      <c r="F56" s="399"/>
      <c r="G56" s="109">
        <v>33.200000000000003</v>
      </c>
      <c r="H56" s="121">
        <v>5</v>
      </c>
      <c r="I56" s="112">
        <f>H56*G56</f>
        <v>166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SUM(I56:I57)</f>
        <v>166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I58+I53+I41</f>
        <v>1166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1166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M65"/>
  <sheetViews>
    <sheetView topLeftCell="A37" workbookViewId="0">
      <selection activeCell="L41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381</v>
      </c>
      <c r="I15" s="435"/>
    </row>
    <row r="16" spans="1:13" x14ac:dyDescent="0.3">
      <c r="A16" s="412" t="s">
        <v>382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383</v>
      </c>
      <c r="C25" s="386"/>
      <c r="D25" s="386"/>
      <c r="E25" s="386"/>
      <c r="F25" s="387"/>
      <c r="G25" s="174">
        <v>1</v>
      </c>
      <c r="H25" s="201">
        <v>963.9</v>
      </c>
      <c r="I25" s="112">
        <f>H25*G25</f>
        <v>963.9</v>
      </c>
    </row>
    <row r="26" spans="1:11" x14ac:dyDescent="0.3">
      <c r="A26" s="108"/>
      <c r="B26" s="395"/>
      <c r="C26" s="396"/>
      <c r="D26" s="396"/>
      <c r="E26" s="396"/>
      <c r="F26" s="396"/>
      <c r="G26" s="174"/>
      <c r="H26" s="202"/>
      <c r="I26" s="112"/>
    </row>
    <row r="27" spans="1:11" x14ac:dyDescent="0.3">
      <c r="A27" s="108"/>
      <c r="B27" s="395"/>
      <c r="C27" s="396"/>
      <c r="D27" s="396"/>
      <c r="E27" s="396"/>
      <c r="F27" s="396"/>
      <c r="G27" s="174"/>
      <c r="H27" s="202"/>
      <c r="I27" s="112"/>
    </row>
    <row r="28" spans="1:11" x14ac:dyDescent="0.3">
      <c r="A28" s="108"/>
      <c r="B28" s="446"/>
      <c r="C28" s="447"/>
      <c r="D28" s="447"/>
      <c r="E28" s="447"/>
      <c r="F28" s="448"/>
      <c r="G28" s="174"/>
      <c r="H28" s="202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99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99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99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99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99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99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963.9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144.59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1108.49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1</v>
      </c>
      <c r="H46" s="139">
        <v>300</v>
      </c>
      <c r="I46" s="112">
        <f t="shared" si="1"/>
        <v>300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1</v>
      </c>
      <c r="H48" s="141">
        <v>200</v>
      </c>
      <c r="I48" s="112">
        <f t="shared" si="1"/>
        <v>200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500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384</v>
      </c>
      <c r="C56" s="386"/>
      <c r="D56" s="387"/>
      <c r="E56" s="398">
        <v>1</v>
      </c>
      <c r="F56" s="399"/>
      <c r="G56" s="109">
        <v>84.2</v>
      </c>
      <c r="H56" s="121">
        <v>5</v>
      </c>
      <c r="I56" s="112">
        <f>H56*G56</f>
        <v>421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SUM(I56:I57)</f>
        <v>421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I58+I53+I41</f>
        <v>2029.49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2029.49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tabColor rgb="FF92D050"/>
  </sheetPr>
  <dimension ref="A1:M65"/>
  <sheetViews>
    <sheetView view="pageBreakPreview" topLeftCell="A6" zoomScale="60" zoomScaleNormal="100" workbookViewId="0">
      <selection activeCell="A25" sqref="A25:I39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0" max="12" width="9.109375" customWidth="1"/>
    <col min="13" max="13" width="5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409</v>
      </c>
      <c r="I15" s="435"/>
    </row>
    <row r="16" spans="1:13" x14ac:dyDescent="0.3">
      <c r="A16" s="412" t="s">
        <v>387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203">
        <v>1</v>
      </c>
      <c r="B25" s="454" t="s">
        <v>388</v>
      </c>
      <c r="C25" s="455"/>
      <c r="D25" s="455"/>
      <c r="E25" s="455"/>
      <c r="F25" s="456"/>
      <c r="G25" s="204">
        <v>2</v>
      </c>
      <c r="H25" s="205">
        <v>3728.09</v>
      </c>
      <c r="I25" s="206">
        <f>H25*G25</f>
        <v>7456.18</v>
      </c>
    </row>
    <row r="26" spans="1:11" x14ac:dyDescent="0.3">
      <c r="A26" s="203">
        <v>2</v>
      </c>
      <c r="B26" s="457" t="s">
        <v>389</v>
      </c>
      <c r="C26" s="458"/>
      <c r="D26" s="458"/>
      <c r="E26" s="458"/>
      <c r="F26" s="459"/>
      <c r="G26" s="204">
        <v>2</v>
      </c>
      <c r="H26" s="207">
        <v>2439.13</v>
      </c>
      <c r="I26" s="206">
        <f>H26*G26</f>
        <v>4878.26</v>
      </c>
    </row>
    <row r="27" spans="1:11" x14ac:dyDescent="0.3">
      <c r="A27" s="203">
        <v>3</v>
      </c>
      <c r="B27" s="457" t="s">
        <v>389</v>
      </c>
      <c r="C27" s="458"/>
      <c r="D27" s="458"/>
      <c r="E27" s="458"/>
      <c r="F27" s="459"/>
      <c r="G27" s="204">
        <v>2</v>
      </c>
      <c r="H27" s="207">
        <v>2439.13</v>
      </c>
      <c r="I27" s="206">
        <f>H27*G27</f>
        <v>4878.26</v>
      </c>
    </row>
    <row r="28" spans="1:11" x14ac:dyDescent="0.3">
      <c r="A28" s="203">
        <v>4</v>
      </c>
      <c r="B28" s="457" t="s">
        <v>389</v>
      </c>
      <c r="C28" s="458"/>
      <c r="D28" s="458"/>
      <c r="E28" s="458"/>
      <c r="F28" s="459"/>
      <c r="G28" s="204">
        <v>2</v>
      </c>
      <c r="H28" s="207">
        <v>2439.13</v>
      </c>
      <c r="I28" s="206">
        <f>H28*G28</f>
        <v>4878.26</v>
      </c>
    </row>
    <row r="29" spans="1:11" x14ac:dyDescent="0.3">
      <c r="A29" s="203">
        <v>5</v>
      </c>
      <c r="B29" s="457" t="s">
        <v>410</v>
      </c>
      <c r="C29" s="458"/>
      <c r="D29" s="458"/>
      <c r="E29" s="458"/>
      <c r="F29" s="459"/>
      <c r="G29" s="204">
        <v>8</v>
      </c>
      <c r="H29" s="207">
        <v>-230</v>
      </c>
      <c r="I29" s="206">
        <f>H29*G29</f>
        <v>-1840</v>
      </c>
    </row>
    <row r="30" spans="1:11" x14ac:dyDescent="0.3">
      <c r="A30" s="203"/>
      <c r="B30" s="449"/>
      <c r="C30" s="450"/>
      <c r="D30" s="450"/>
      <c r="E30" s="450"/>
      <c r="F30" s="450"/>
      <c r="G30" s="204"/>
      <c r="H30" s="207"/>
      <c r="I30" s="206"/>
    </row>
    <row r="31" spans="1:11" x14ac:dyDescent="0.3">
      <c r="A31" s="203"/>
      <c r="B31" s="449"/>
      <c r="C31" s="450"/>
      <c r="D31" s="450"/>
      <c r="E31" s="450"/>
      <c r="F31" s="450"/>
      <c r="G31" s="204"/>
      <c r="H31" s="207"/>
      <c r="I31" s="206"/>
    </row>
    <row r="32" spans="1:11" x14ac:dyDescent="0.3">
      <c r="A32" s="203"/>
      <c r="B32" s="449"/>
      <c r="C32" s="450"/>
      <c r="D32" s="450"/>
      <c r="E32" s="450"/>
      <c r="F32" s="450"/>
      <c r="G32" s="204"/>
      <c r="H32" s="208"/>
      <c r="I32" s="206"/>
    </row>
    <row r="33" spans="1:12" x14ac:dyDescent="0.3">
      <c r="A33" s="203"/>
      <c r="B33" s="449"/>
      <c r="C33" s="450"/>
      <c r="D33" s="450"/>
      <c r="E33" s="450"/>
      <c r="F33" s="450"/>
      <c r="G33" s="204"/>
      <c r="H33" s="208"/>
      <c r="I33" s="206"/>
    </row>
    <row r="34" spans="1:12" x14ac:dyDescent="0.3">
      <c r="A34" s="203"/>
      <c r="B34" s="449"/>
      <c r="C34" s="450"/>
      <c r="D34" s="450"/>
      <c r="E34" s="450"/>
      <c r="F34" s="450"/>
      <c r="G34" s="204"/>
      <c r="H34" s="208"/>
      <c r="I34" s="206"/>
    </row>
    <row r="35" spans="1:12" x14ac:dyDescent="0.3">
      <c r="A35" s="203"/>
      <c r="B35" s="449"/>
      <c r="C35" s="450"/>
      <c r="D35" s="450"/>
      <c r="E35" s="450"/>
      <c r="F35" s="450"/>
      <c r="G35" s="204"/>
      <c r="H35" s="209"/>
      <c r="I35" s="206"/>
    </row>
    <row r="36" spans="1:12" x14ac:dyDescent="0.3">
      <c r="A36" s="203"/>
      <c r="B36" s="449"/>
      <c r="C36" s="450"/>
      <c r="D36" s="450"/>
      <c r="E36" s="450"/>
      <c r="F36" s="450"/>
      <c r="G36" s="204"/>
      <c r="H36" s="209"/>
      <c r="I36" s="206"/>
    </row>
    <row r="37" spans="1:12" x14ac:dyDescent="0.3">
      <c r="A37" s="203"/>
      <c r="B37" s="449"/>
      <c r="C37" s="450"/>
      <c r="D37" s="450"/>
      <c r="E37" s="450"/>
      <c r="F37" s="450"/>
      <c r="G37" s="204"/>
      <c r="H37" s="209"/>
      <c r="I37" s="206"/>
    </row>
    <row r="38" spans="1:12" x14ac:dyDescent="0.3">
      <c r="A38" s="203"/>
      <c r="B38" s="449"/>
      <c r="C38" s="450"/>
      <c r="D38" s="450"/>
      <c r="E38" s="450"/>
      <c r="F38" s="450"/>
      <c r="G38" s="204"/>
      <c r="H38" s="209"/>
      <c r="I38" s="206"/>
      <c r="L38" s="113"/>
    </row>
    <row r="39" spans="1:12" x14ac:dyDescent="0.3">
      <c r="A39" s="451" t="s">
        <v>150</v>
      </c>
      <c r="B39" s="452"/>
      <c r="C39" s="452"/>
      <c r="D39" s="452"/>
      <c r="E39" s="452"/>
      <c r="F39" s="452"/>
      <c r="G39" s="452"/>
      <c r="H39" s="453"/>
      <c r="I39" s="210">
        <f>SUM(I25:I38)</f>
        <v>20250.96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3037.64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23288.6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1.5</v>
      </c>
      <c r="H46" s="139">
        <v>300</v>
      </c>
      <c r="I46" s="112">
        <f t="shared" si="1"/>
        <v>450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1.5</v>
      </c>
      <c r="H48" s="141">
        <v>200</v>
      </c>
      <c r="I48" s="112">
        <f t="shared" si="1"/>
        <v>300</v>
      </c>
    </row>
    <row r="49" spans="1:12" x14ac:dyDescent="0.3">
      <c r="A49" s="108">
        <v>6</v>
      </c>
      <c r="B49" s="373" t="s">
        <v>321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750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390</v>
      </c>
      <c r="C56" s="386"/>
      <c r="D56" s="387"/>
      <c r="E56" s="398">
        <v>2</v>
      </c>
      <c r="F56" s="399"/>
      <c r="G56" s="109">
        <v>66.400000000000006</v>
      </c>
      <c r="H56" s="121">
        <v>5</v>
      </c>
      <c r="I56" s="112">
        <f>H56*G56</f>
        <v>332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SUM(I56:I57)</f>
        <v>332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I58+I53+I41</f>
        <v>24370.6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24370.6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tabColor rgb="FF92D050"/>
  </sheetPr>
  <dimension ref="A1:M65"/>
  <sheetViews>
    <sheetView view="pageBreakPreview" topLeftCell="A7" zoomScale="60" zoomScaleNormal="100" workbookViewId="0">
      <selection activeCell="Q34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71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404</v>
      </c>
      <c r="I15" s="435"/>
    </row>
    <row r="16" spans="1:13" x14ac:dyDescent="0.3">
      <c r="A16" s="412" t="s">
        <v>392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393</v>
      </c>
      <c r="C25" s="386"/>
      <c r="D25" s="386"/>
      <c r="E25" s="386"/>
      <c r="F25" s="387"/>
      <c r="G25" s="174">
        <v>2</v>
      </c>
      <c r="H25" s="201">
        <v>2439.44</v>
      </c>
      <c r="I25" s="112">
        <f>H25*G25</f>
        <v>4878.88</v>
      </c>
    </row>
    <row r="26" spans="1:11" x14ac:dyDescent="0.3">
      <c r="A26" s="108">
        <v>2</v>
      </c>
      <c r="B26" s="395" t="s">
        <v>394</v>
      </c>
      <c r="C26" s="396"/>
      <c r="D26" s="396"/>
      <c r="E26" s="396"/>
      <c r="F26" s="397"/>
      <c r="G26" s="174">
        <v>1</v>
      </c>
      <c r="H26" s="202">
        <v>8510</v>
      </c>
      <c r="I26" s="112">
        <f>H26*G26</f>
        <v>8510</v>
      </c>
    </row>
    <row r="27" spans="1:11" x14ac:dyDescent="0.3">
      <c r="A27" s="108">
        <v>3</v>
      </c>
      <c r="B27" s="395" t="s">
        <v>395</v>
      </c>
      <c r="C27" s="396"/>
      <c r="D27" s="396"/>
      <c r="E27" s="396"/>
      <c r="F27" s="397"/>
      <c r="G27" s="174">
        <v>1</v>
      </c>
      <c r="H27" s="202">
        <v>2546.6799999999998</v>
      </c>
      <c r="I27" s="112">
        <f>H27*G27</f>
        <v>2546.6799999999998</v>
      </c>
    </row>
    <row r="28" spans="1:11" x14ac:dyDescent="0.3">
      <c r="A28" s="108"/>
      <c r="B28" s="395"/>
      <c r="C28" s="396"/>
      <c r="D28" s="396"/>
      <c r="E28" s="396"/>
      <c r="F28" s="397"/>
      <c r="G28" s="174"/>
      <c r="H28" s="202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202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202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202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99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99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99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15935.560000000001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2390.33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18325.89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28</v>
      </c>
      <c r="H46" s="139">
        <v>300</v>
      </c>
      <c r="I46" s="112">
        <f t="shared" si="1"/>
        <v>8400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28</v>
      </c>
      <c r="H48" s="141">
        <v>200</v>
      </c>
      <c r="I48" s="112">
        <f t="shared" si="1"/>
        <v>5600</v>
      </c>
    </row>
    <row r="49" spans="1:12" x14ac:dyDescent="0.3">
      <c r="A49" s="108">
        <v>6</v>
      </c>
      <c r="B49" s="373" t="s">
        <v>321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14000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203">
        <v>1</v>
      </c>
      <c r="B56" s="454" t="s">
        <v>391</v>
      </c>
      <c r="C56" s="455"/>
      <c r="D56" s="456"/>
      <c r="E56" s="471">
        <v>2</v>
      </c>
      <c r="F56" s="472"/>
      <c r="G56" s="194">
        <v>113.2</v>
      </c>
      <c r="H56" s="211">
        <v>5</v>
      </c>
      <c r="I56" s="206">
        <f>H56*G56</f>
        <v>566</v>
      </c>
    </row>
    <row r="57" spans="1:12" x14ac:dyDescent="0.3">
      <c r="A57" s="212"/>
      <c r="B57" s="460"/>
      <c r="C57" s="461"/>
      <c r="D57" s="462"/>
      <c r="E57" s="463"/>
      <c r="F57" s="464"/>
      <c r="G57" s="194"/>
      <c r="H57" s="211"/>
      <c r="I57" s="206"/>
    </row>
    <row r="58" spans="1:12" x14ac:dyDescent="0.3">
      <c r="A58" s="465" t="s">
        <v>89</v>
      </c>
      <c r="B58" s="452"/>
      <c r="C58" s="452"/>
      <c r="D58" s="452"/>
      <c r="E58" s="452"/>
      <c r="F58" s="452"/>
      <c r="G58" s="452"/>
      <c r="H58" s="453"/>
      <c r="I58" s="213">
        <f>SUM(I56:I57)</f>
        <v>566</v>
      </c>
    </row>
    <row r="59" spans="1:12" x14ac:dyDescent="0.3">
      <c r="A59" s="214"/>
      <c r="B59" s="197"/>
      <c r="C59" s="197"/>
      <c r="D59" s="197"/>
      <c r="E59" s="197"/>
      <c r="F59" s="215"/>
      <c r="G59" s="216"/>
      <c r="H59" s="216"/>
      <c r="I59" s="217"/>
      <c r="L59" s="80"/>
    </row>
    <row r="60" spans="1:12" x14ac:dyDescent="0.3">
      <c r="A60" s="466"/>
      <c r="B60" s="467"/>
      <c r="C60" s="467"/>
      <c r="D60" s="467"/>
      <c r="E60" s="467"/>
      <c r="F60" s="218"/>
      <c r="G60" s="468" t="s">
        <v>90</v>
      </c>
      <c r="H60" s="467"/>
      <c r="I60" s="219">
        <f>I58+I53+I41</f>
        <v>32891.89</v>
      </c>
    </row>
    <row r="61" spans="1:12" x14ac:dyDescent="0.3">
      <c r="A61" s="466"/>
      <c r="B61" s="467"/>
      <c r="C61" s="467"/>
      <c r="D61" s="467"/>
      <c r="E61" s="467"/>
      <c r="F61" s="220"/>
      <c r="G61" s="221"/>
      <c r="H61" s="222"/>
      <c r="I61" s="223"/>
    </row>
    <row r="62" spans="1:12" ht="15" thickBot="1" x14ac:dyDescent="0.35">
      <c r="A62" s="466"/>
      <c r="B62" s="467"/>
      <c r="C62" s="467"/>
      <c r="D62" s="467"/>
      <c r="E62" s="467"/>
      <c r="F62" s="220"/>
      <c r="G62" s="469" t="s">
        <v>133</v>
      </c>
      <c r="H62" s="470"/>
      <c r="I62" s="224">
        <f>I60+I61</f>
        <v>32891.89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tabColor rgb="FF92D050"/>
  </sheetPr>
  <dimension ref="A1:M65"/>
  <sheetViews>
    <sheetView view="pageBreakPreview" topLeftCell="A4" zoomScale="60" zoomScaleNormal="100" workbookViewId="0">
      <selection activeCell="Q34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72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405</v>
      </c>
      <c r="I15" s="435"/>
    </row>
    <row r="16" spans="1:13" x14ac:dyDescent="0.3">
      <c r="A16" s="412" t="s">
        <v>297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/>
      <c r="B25" s="385"/>
      <c r="C25" s="386"/>
      <c r="D25" s="386"/>
      <c r="E25" s="386"/>
      <c r="F25" s="387"/>
      <c r="G25" s="174"/>
      <c r="H25" s="201"/>
      <c r="I25" s="112"/>
    </row>
    <row r="26" spans="1:11" x14ac:dyDescent="0.3">
      <c r="A26" s="108"/>
      <c r="B26" s="395"/>
      <c r="C26" s="396"/>
      <c r="D26" s="396"/>
      <c r="E26" s="396"/>
      <c r="F26" s="397"/>
      <c r="G26" s="174"/>
      <c r="H26" s="202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202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202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202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202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202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99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99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99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0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0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0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2</v>
      </c>
      <c r="H46" s="139">
        <v>300</v>
      </c>
      <c r="I46" s="112">
        <f t="shared" si="1"/>
        <v>600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2</v>
      </c>
      <c r="H48" s="141">
        <v>200</v>
      </c>
      <c r="I48" s="112">
        <f t="shared" si="1"/>
        <v>400</v>
      </c>
    </row>
    <row r="49" spans="1:12" x14ac:dyDescent="0.3">
      <c r="A49" s="108">
        <v>6</v>
      </c>
      <c r="B49" s="373" t="s">
        <v>321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1000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396</v>
      </c>
      <c r="C56" s="386"/>
      <c r="D56" s="387"/>
      <c r="E56" s="398">
        <v>1</v>
      </c>
      <c r="F56" s="399"/>
      <c r="G56" s="109">
        <v>10.4</v>
      </c>
      <c r="H56" s="121">
        <v>5</v>
      </c>
      <c r="I56" s="112">
        <f>H56*G56</f>
        <v>52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SUM(I56:I57)</f>
        <v>52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I58+I53+I41</f>
        <v>1052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1052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tabColor rgb="FF92D050"/>
  </sheetPr>
  <dimension ref="A1:M65"/>
  <sheetViews>
    <sheetView view="pageBreakPreview" topLeftCell="A10" zoomScale="60" zoomScaleNormal="100" workbookViewId="0">
      <selection activeCell="Q34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73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406</v>
      </c>
      <c r="I15" s="435"/>
    </row>
    <row r="16" spans="1:13" x14ac:dyDescent="0.3">
      <c r="A16" s="412" t="s">
        <v>397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/>
      <c r="B25" s="385"/>
      <c r="C25" s="386"/>
      <c r="D25" s="386"/>
      <c r="E25" s="386"/>
      <c r="F25" s="387"/>
      <c r="G25" s="174"/>
      <c r="H25" s="201"/>
      <c r="I25" s="112"/>
    </row>
    <row r="26" spans="1:11" x14ac:dyDescent="0.3">
      <c r="A26" s="108"/>
      <c r="B26" s="395"/>
      <c r="C26" s="396"/>
      <c r="D26" s="396"/>
      <c r="E26" s="396"/>
      <c r="F26" s="397"/>
      <c r="G26" s="174"/>
      <c r="H26" s="202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202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202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202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202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202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99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99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99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0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0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0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2.5</v>
      </c>
      <c r="H46" s="139">
        <v>300</v>
      </c>
      <c r="I46" s="112">
        <f t="shared" si="1"/>
        <v>750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2.5</v>
      </c>
      <c r="H48" s="141">
        <v>200</v>
      </c>
      <c r="I48" s="112">
        <f t="shared" si="1"/>
        <v>500</v>
      </c>
    </row>
    <row r="49" spans="1:12" x14ac:dyDescent="0.3">
      <c r="A49" s="108">
        <v>6</v>
      </c>
      <c r="B49" s="373" t="s">
        <v>321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1250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390</v>
      </c>
      <c r="C56" s="386"/>
      <c r="D56" s="387"/>
      <c r="E56" s="398">
        <v>1</v>
      </c>
      <c r="F56" s="399"/>
      <c r="G56" s="109">
        <v>33.200000000000003</v>
      </c>
      <c r="H56" s="121">
        <v>5</v>
      </c>
      <c r="I56" s="112">
        <f>H56*G56</f>
        <v>166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SUM(I56:I57)</f>
        <v>166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I58+I53+I41</f>
        <v>1416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1416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tabColor rgb="FF92D050"/>
  </sheetPr>
  <dimension ref="A1:M65"/>
  <sheetViews>
    <sheetView view="pageBreakPreview" topLeftCell="A10" zoomScale="60" zoomScaleNormal="100" workbookViewId="0">
      <selection activeCell="Q34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74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300</v>
      </c>
      <c r="I15" s="435"/>
    </row>
    <row r="16" spans="1:13" x14ac:dyDescent="0.3">
      <c r="A16" s="412" t="s">
        <v>262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/>
      <c r="B25" s="385"/>
      <c r="C25" s="386"/>
      <c r="D25" s="386"/>
      <c r="E25" s="386"/>
      <c r="F25" s="387"/>
      <c r="G25" s="174"/>
      <c r="H25" s="201"/>
      <c r="I25" s="112"/>
    </row>
    <row r="26" spans="1:11" x14ac:dyDescent="0.3">
      <c r="A26" s="108"/>
      <c r="B26" s="395"/>
      <c r="C26" s="396"/>
      <c r="D26" s="396"/>
      <c r="E26" s="396"/>
      <c r="F26" s="397"/>
      <c r="G26" s="174"/>
      <c r="H26" s="202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202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202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202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202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202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99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99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99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0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0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0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2</v>
      </c>
      <c r="H46" s="139">
        <v>300</v>
      </c>
      <c r="I46" s="112">
        <f t="shared" si="1"/>
        <v>600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2</v>
      </c>
      <c r="H48" s="141">
        <v>200</v>
      </c>
      <c r="I48" s="112">
        <f t="shared" si="1"/>
        <v>400</v>
      </c>
    </row>
    <row r="49" spans="1:12" x14ac:dyDescent="0.3">
      <c r="A49" s="108">
        <v>6</v>
      </c>
      <c r="B49" s="373" t="s">
        <v>402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1000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391</v>
      </c>
      <c r="C56" s="386"/>
      <c r="D56" s="387"/>
      <c r="E56" s="398">
        <v>1</v>
      </c>
      <c r="F56" s="399"/>
      <c r="G56" s="109">
        <v>56.6</v>
      </c>
      <c r="H56" s="121">
        <v>5</v>
      </c>
      <c r="I56" s="112">
        <f>H56*G56</f>
        <v>283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SUM(I56:I57)</f>
        <v>283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I58+I53+I41</f>
        <v>1283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1283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tabColor rgb="FF92D050"/>
  </sheetPr>
  <dimension ref="A1:M65"/>
  <sheetViews>
    <sheetView view="pageBreakPreview" topLeftCell="A7" zoomScale="60" zoomScaleNormal="100" workbookViewId="0">
      <selection activeCell="Q34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75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73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407</v>
      </c>
      <c r="I15" s="435"/>
    </row>
    <row r="16" spans="1:13" x14ac:dyDescent="0.3">
      <c r="A16" s="412" t="s">
        <v>398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/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/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/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399</v>
      </c>
      <c r="C25" s="386"/>
      <c r="D25" s="386"/>
      <c r="E25" s="386"/>
      <c r="F25" s="387"/>
      <c r="G25" s="174">
        <v>2</v>
      </c>
      <c r="H25" s="201">
        <v>2304.35</v>
      </c>
      <c r="I25" s="112">
        <f>H25*G25</f>
        <v>4608.7</v>
      </c>
    </row>
    <row r="26" spans="1:11" x14ac:dyDescent="0.3">
      <c r="A26" s="203">
        <v>2</v>
      </c>
      <c r="B26" s="457" t="s">
        <v>410</v>
      </c>
      <c r="C26" s="458"/>
      <c r="D26" s="458"/>
      <c r="E26" s="458"/>
      <c r="F26" s="459"/>
      <c r="G26" s="204">
        <v>2</v>
      </c>
      <c r="H26" s="207">
        <v>-230</v>
      </c>
      <c r="I26" s="206">
        <f>H26*G26</f>
        <v>-460</v>
      </c>
    </row>
    <row r="27" spans="1:11" x14ac:dyDescent="0.3">
      <c r="A27" s="203"/>
      <c r="B27" s="457"/>
      <c r="C27" s="458"/>
      <c r="D27" s="458"/>
      <c r="E27" s="458"/>
      <c r="F27" s="459"/>
      <c r="G27" s="204"/>
      <c r="H27" s="207"/>
      <c r="I27" s="206"/>
    </row>
    <row r="28" spans="1:11" x14ac:dyDescent="0.3">
      <c r="A28" s="108"/>
      <c r="B28" s="395"/>
      <c r="C28" s="396"/>
      <c r="D28" s="396"/>
      <c r="E28" s="396"/>
      <c r="F28" s="397"/>
      <c r="G28" s="174"/>
      <c r="H28" s="202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202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202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202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99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99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99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4148.7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622.30999999999995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4771.01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0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1.5</v>
      </c>
      <c r="H46" s="139">
        <v>300</v>
      </c>
      <c r="I46" s="112">
        <f t="shared" si="0"/>
        <v>450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0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1.5</v>
      </c>
      <c r="H48" s="141">
        <v>200</v>
      </c>
      <c r="I48" s="112">
        <f t="shared" si="0"/>
        <v>300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0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750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400</v>
      </c>
      <c r="C56" s="386"/>
      <c r="D56" s="387"/>
      <c r="E56" s="398">
        <v>2</v>
      </c>
      <c r="F56" s="399"/>
      <c r="G56" s="109">
        <v>42.4</v>
      </c>
      <c r="H56" s="121">
        <v>5</v>
      </c>
      <c r="I56" s="112">
        <f>H56*G56</f>
        <v>212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SUM(I56:I57)</f>
        <v>212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I58+I53+I41</f>
        <v>5733.01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224">
        <f>I60+I61</f>
        <v>5733.01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tabColor rgb="FF92D050"/>
  </sheetPr>
  <dimension ref="A1:M65"/>
  <sheetViews>
    <sheetView view="pageBreakPreview" topLeftCell="A10" zoomScale="60" zoomScaleNormal="100" workbookViewId="0">
      <selection activeCell="Q34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76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73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408</v>
      </c>
      <c r="I15" s="435"/>
    </row>
    <row r="16" spans="1:13" x14ac:dyDescent="0.3">
      <c r="A16" s="412" t="s">
        <v>297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/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/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/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399</v>
      </c>
      <c r="C25" s="386"/>
      <c r="D25" s="386"/>
      <c r="E25" s="386"/>
      <c r="F25" s="387"/>
      <c r="G25" s="174">
        <v>1</v>
      </c>
      <c r="H25" s="201">
        <v>2304.35</v>
      </c>
      <c r="I25" s="112">
        <f>H25*G25</f>
        <v>2304.35</v>
      </c>
    </row>
    <row r="26" spans="1:11" x14ac:dyDescent="0.3">
      <c r="A26" s="203">
        <v>2</v>
      </c>
      <c r="B26" s="457" t="s">
        <v>410</v>
      </c>
      <c r="C26" s="458"/>
      <c r="D26" s="458"/>
      <c r="E26" s="458"/>
      <c r="F26" s="459"/>
      <c r="G26" s="204">
        <v>1</v>
      </c>
      <c r="H26" s="207">
        <v>-230</v>
      </c>
      <c r="I26" s="206">
        <f>H26*G26</f>
        <v>-230</v>
      </c>
    </row>
    <row r="27" spans="1:11" x14ac:dyDescent="0.3">
      <c r="A27" s="108"/>
      <c r="B27" s="395"/>
      <c r="C27" s="396"/>
      <c r="D27" s="396"/>
      <c r="E27" s="396"/>
      <c r="F27" s="397"/>
      <c r="G27" s="174"/>
      <c r="H27" s="202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202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202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202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202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99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99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99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2074.35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311.14999999999998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2385.5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0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1.5</v>
      </c>
      <c r="H46" s="139">
        <v>300</v>
      </c>
      <c r="I46" s="112">
        <f t="shared" si="0"/>
        <v>450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0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1.5</v>
      </c>
      <c r="H48" s="141">
        <v>200</v>
      </c>
      <c r="I48" s="112">
        <f t="shared" si="0"/>
        <v>300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0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750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403</v>
      </c>
      <c r="C56" s="386"/>
      <c r="D56" s="387"/>
      <c r="E56" s="398">
        <v>2</v>
      </c>
      <c r="F56" s="399"/>
      <c r="G56" s="109">
        <v>155.6</v>
      </c>
      <c r="H56" s="121">
        <v>5</v>
      </c>
      <c r="I56" s="112">
        <f>H56*G56</f>
        <v>778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SUM(I56:I57)</f>
        <v>778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I58+I53+I41</f>
        <v>3913.5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224">
        <f>I60+I61</f>
        <v>3913.5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M65"/>
  <sheetViews>
    <sheetView topLeftCell="A7" workbookViewId="0">
      <selection activeCell="P51" sqref="P51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08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385</v>
      </c>
      <c r="I15" s="435"/>
    </row>
    <row r="16" spans="1:13" x14ac:dyDescent="0.3">
      <c r="A16" s="412" t="s">
        <v>382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>
        <f>SUM(G19*H19)</f>
        <v>0</v>
      </c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>
        <f t="shared" ref="I20:I21" si="0">SUM(G20*H20)</f>
        <v>0</v>
      </c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>
        <f t="shared" si="0"/>
        <v>0</v>
      </c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>
        <f>SUM(I19:I21)</f>
        <v>0</v>
      </c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359</v>
      </c>
      <c r="C25" s="386"/>
      <c r="D25" s="386"/>
      <c r="E25" s="386"/>
      <c r="F25" s="387"/>
      <c r="G25" s="174">
        <v>2</v>
      </c>
      <c r="H25" s="201">
        <v>2682.61</v>
      </c>
      <c r="I25" s="112">
        <f>H25*G25</f>
        <v>5365.22</v>
      </c>
    </row>
    <row r="26" spans="1:11" x14ac:dyDescent="0.3">
      <c r="A26" s="108"/>
      <c r="B26" s="395"/>
      <c r="C26" s="396"/>
      <c r="D26" s="396"/>
      <c r="E26" s="396"/>
      <c r="F26" s="396"/>
      <c r="G26" s="174"/>
      <c r="H26" s="202"/>
      <c r="I26" s="112"/>
    </row>
    <row r="27" spans="1:11" x14ac:dyDescent="0.3">
      <c r="A27" s="108"/>
      <c r="B27" s="395"/>
      <c r="C27" s="396"/>
      <c r="D27" s="396"/>
      <c r="E27" s="396"/>
      <c r="F27" s="396"/>
      <c r="G27" s="174"/>
      <c r="H27" s="202"/>
      <c r="I27" s="112"/>
    </row>
    <row r="28" spans="1:11" x14ac:dyDescent="0.3">
      <c r="A28" s="108"/>
      <c r="B28" s="446"/>
      <c r="C28" s="447"/>
      <c r="D28" s="447"/>
      <c r="E28" s="447"/>
      <c r="F28" s="448"/>
      <c r="G28" s="174"/>
      <c r="H28" s="202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199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199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199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99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99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99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5365.22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804.78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6170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1</v>
      </c>
      <c r="H46" s="139">
        <v>300</v>
      </c>
      <c r="I46" s="112">
        <f t="shared" si="1"/>
        <v>300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1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1</v>
      </c>
      <c r="H48" s="141">
        <v>200</v>
      </c>
      <c r="I48" s="112">
        <f t="shared" si="1"/>
        <v>200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500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386</v>
      </c>
      <c r="C56" s="386"/>
      <c r="D56" s="387"/>
      <c r="E56" s="398">
        <v>1</v>
      </c>
      <c r="F56" s="399"/>
      <c r="G56" s="109">
        <v>84.2</v>
      </c>
      <c r="H56" s="121">
        <v>5</v>
      </c>
      <c r="I56" s="112">
        <f>H56*G56</f>
        <v>421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SUM(I56:I57)</f>
        <v>421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I58+I53+I41</f>
        <v>7091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7091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tabColor rgb="FF92D050"/>
  </sheetPr>
  <dimension ref="A1:M65"/>
  <sheetViews>
    <sheetView view="pageBreakPreview" zoomScale="60" zoomScaleNormal="100" workbookViewId="0">
      <selection activeCell="Q34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77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73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405</v>
      </c>
      <c r="I15" s="435"/>
    </row>
    <row r="16" spans="1:13" x14ac:dyDescent="0.3">
      <c r="A16" s="412" t="s">
        <v>297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/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/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/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/>
      <c r="B25" s="385"/>
      <c r="C25" s="386"/>
      <c r="D25" s="386"/>
      <c r="E25" s="386"/>
      <c r="F25" s="387"/>
      <c r="G25" s="174"/>
      <c r="H25" s="201"/>
      <c r="I25" s="112"/>
    </row>
    <row r="26" spans="1:11" x14ac:dyDescent="0.3">
      <c r="A26" s="108"/>
      <c r="B26" s="395"/>
      <c r="C26" s="396"/>
      <c r="D26" s="396"/>
      <c r="E26" s="396"/>
      <c r="F26" s="397"/>
      <c r="G26" s="174"/>
      <c r="H26" s="202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202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202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202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202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202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99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99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99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0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0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0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0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2</v>
      </c>
      <c r="H46" s="139">
        <v>300</v>
      </c>
      <c r="I46" s="112">
        <f t="shared" si="0"/>
        <v>600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/>
      <c r="H47" s="139">
        <v>200</v>
      </c>
      <c r="I47" s="112">
        <f t="shared" si="0"/>
        <v>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>
        <v>2</v>
      </c>
      <c r="H48" s="141">
        <v>200</v>
      </c>
      <c r="I48" s="112">
        <f t="shared" si="0"/>
        <v>400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0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1000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401</v>
      </c>
      <c r="C56" s="386"/>
      <c r="D56" s="387"/>
      <c r="E56" s="398">
        <v>1</v>
      </c>
      <c r="F56" s="399"/>
      <c r="G56" s="109">
        <v>12.4</v>
      </c>
      <c r="H56" s="121">
        <v>5</v>
      </c>
      <c r="I56" s="112">
        <f>H56*G56</f>
        <v>62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SUM(I56:I57)</f>
        <v>62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I58+I53+I41</f>
        <v>1062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1062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tabColor rgb="FF92D050"/>
  </sheetPr>
  <dimension ref="A1:M65"/>
  <sheetViews>
    <sheetView topLeftCell="A16" workbookViewId="0">
      <selection activeCell="R37" sqref="R37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78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73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411</v>
      </c>
      <c r="I15" s="435"/>
    </row>
    <row r="16" spans="1:13" x14ac:dyDescent="0.3">
      <c r="A16" s="412" t="s">
        <v>413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/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/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/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368</v>
      </c>
      <c r="C25" s="386"/>
      <c r="D25" s="386"/>
      <c r="E25" s="386"/>
      <c r="F25" s="387"/>
      <c r="G25" s="174">
        <v>1</v>
      </c>
      <c r="H25" s="201">
        <v>2304.35</v>
      </c>
      <c r="I25" s="112">
        <f>H25*G25</f>
        <v>2304.35</v>
      </c>
    </row>
    <row r="26" spans="1:11" x14ac:dyDescent="0.3">
      <c r="A26" s="108"/>
      <c r="B26" s="457" t="s">
        <v>424</v>
      </c>
      <c r="C26" s="458"/>
      <c r="D26" s="458"/>
      <c r="E26" s="458"/>
      <c r="F26" s="459"/>
      <c r="G26" s="204">
        <v>1</v>
      </c>
      <c r="H26" s="207">
        <v>-230</v>
      </c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202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202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202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202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202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99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99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99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2304.35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345.65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225">
        <f>I39+I40-230</f>
        <v>2420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0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1.5</v>
      </c>
      <c r="H46" s="139">
        <v>300</v>
      </c>
      <c r="I46" s="112">
        <f t="shared" si="0"/>
        <v>450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>
        <v>1.5</v>
      </c>
      <c r="H47" s="139">
        <v>200</v>
      </c>
      <c r="I47" s="112">
        <f t="shared" si="0"/>
        <v>300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/>
      <c r="H48" s="141">
        <v>200</v>
      </c>
      <c r="I48" s="112">
        <f t="shared" si="0"/>
        <v>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0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750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412</v>
      </c>
      <c r="C56" s="386"/>
      <c r="D56" s="387"/>
      <c r="E56" s="398">
        <v>1</v>
      </c>
      <c r="F56" s="399"/>
      <c r="G56" s="109">
        <v>19.399999999999999</v>
      </c>
      <c r="H56" s="121">
        <v>5</v>
      </c>
      <c r="I56" s="112">
        <f>H56*G56</f>
        <v>97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SUM(I56:I57)</f>
        <v>97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I58+I53+I41</f>
        <v>3267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3267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tabColor rgb="FF92D050"/>
  </sheetPr>
  <dimension ref="A1:M65"/>
  <sheetViews>
    <sheetView topLeftCell="A3" workbookViewId="0">
      <selection activeCell="R37" sqref="R37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79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73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74" t="s">
        <v>425</v>
      </c>
      <c r="I15" s="475"/>
    </row>
    <row r="16" spans="1:13" x14ac:dyDescent="0.3">
      <c r="A16" s="412" t="s">
        <v>414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/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/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/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/>
      <c r="B25" s="385"/>
      <c r="C25" s="386"/>
      <c r="D25" s="386"/>
      <c r="E25" s="386"/>
      <c r="F25" s="387"/>
      <c r="G25" s="174"/>
      <c r="H25" s="201"/>
      <c r="I25" s="112"/>
    </row>
    <row r="26" spans="1:11" x14ac:dyDescent="0.3">
      <c r="A26" s="108"/>
      <c r="B26" s="395"/>
      <c r="C26" s="396"/>
      <c r="D26" s="396"/>
      <c r="E26" s="396"/>
      <c r="F26" s="397"/>
      <c r="G26" s="174"/>
      <c r="H26" s="202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202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202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202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202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202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99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99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99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0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0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0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0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2.5</v>
      </c>
      <c r="H46" s="139">
        <v>300</v>
      </c>
      <c r="I46" s="112">
        <f t="shared" si="0"/>
        <v>750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>
        <v>2.5</v>
      </c>
      <c r="H47" s="139">
        <v>200</v>
      </c>
      <c r="I47" s="112">
        <f t="shared" si="0"/>
        <v>500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/>
      <c r="H48" s="141">
        <v>200</v>
      </c>
      <c r="I48" s="112">
        <f t="shared" si="0"/>
        <v>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0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1250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415</v>
      </c>
      <c r="C56" s="386"/>
      <c r="D56" s="387"/>
      <c r="E56" s="398">
        <v>1</v>
      </c>
      <c r="F56" s="399"/>
      <c r="G56" s="109">
        <v>21.2</v>
      </c>
      <c r="H56" s="121">
        <v>5</v>
      </c>
      <c r="I56" s="112">
        <f>H56*G56</f>
        <v>106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SUM(I56:I57)</f>
        <v>106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I58+I53+I41</f>
        <v>1356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1356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tabColor rgb="FF92D050"/>
  </sheetPr>
  <dimension ref="A1:M65"/>
  <sheetViews>
    <sheetView topLeftCell="A13" workbookViewId="0">
      <selection activeCell="R37" sqref="R37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73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416</v>
      </c>
      <c r="I15" s="435"/>
    </row>
    <row r="16" spans="1:13" x14ac:dyDescent="0.3">
      <c r="A16" s="412" t="s">
        <v>417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/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/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/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418</v>
      </c>
      <c r="C25" s="386"/>
      <c r="D25" s="386"/>
      <c r="E25" s="386"/>
      <c r="F25" s="387"/>
      <c r="G25" s="174">
        <v>1</v>
      </c>
      <c r="H25" s="201">
        <v>182.7</v>
      </c>
      <c r="I25" s="112">
        <f>H25*G25</f>
        <v>182.7</v>
      </c>
    </row>
    <row r="26" spans="1:11" x14ac:dyDescent="0.3">
      <c r="A26" s="108"/>
      <c r="B26" s="395"/>
      <c r="C26" s="396"/>
      <c r="D26" s="396"/>
      <c r="E26" s="396"/>
      <c r="F26" s="397"/>
      <c r="G26" s="174"/>
      <c r="H26" s="202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202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202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202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202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202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99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99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99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182.7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27.41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210.10999999999999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0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4</v>
      </c>
      <c r="H46" s="139">
        <v>300</v>
      </c>
      <c r="I46" s="112">
        <f t="shared" si="0"/>
        <v>1200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>
        <v>4</v>
      </c>
      <c r="H47" s="139">
        <v>200</v>
      </c>
      <c r="I47" s="112">
        <f t="shared" si="0"/>
        <v>800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/>
      <c r="H48" s="141">
        <v>200</v>
      </c>
      <c r="I48" s="112">
        <f t="shared" si="0"/>
        <v>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0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2000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419</v>
      </c>
      <c r="C56" s="386"/>
      <c r="D56" s="387"/>
      <c r="E56" s="398">
        <v>1</v>
      </c>
      <c r="F56" s="399"/>
      <c r="G56" s="109">
        <v>33.200000000000003</v>
      </c>
      <c r="H56" s="121">
        <v>5</v>
      </c>
      <c r="I56" s="112">
        <f>H56*G56</f>
        <v>166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SUM(I56:I57)</f>
        <v>166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I58+I53+I41</f>
        <v>2376.11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2376.11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tabColor rgb="FF92D050"/>
  </sheetPr>
  <dimension ref="A1:M65"/>
  <sheetViews>
    <sheetView topLeftCell="A19" workbookViewId="0">
      <selection activeCell="R37" sqref="R37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73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294</v>
      </c>
      <c r="I15" s="435"/>
    </row>
    <row r="16" spans="1:13" x14ac:dyDescent="0.3">
      <c r="A16" s="412" t="s">
        <v>297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/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/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/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420</v>
      </c>
      <c r="C25" s="386"/>
      <c r="D25" s="386"/>
      <c r="E25" s="386"/>
      <c r="F25" s="387"/>
      <c r="G25" s="174">
        <v>1</v>
      </c>
      <c r="H25" s="201">
        <v>704.25</v>
      </c>
      <c r="I25" s="112">
        <f>H25*G25</f>
        <v>704.25</v>
      </c>
    </row>
    <row r="26" spans="1:11" x14ac:dyDescent="0.3">
      <c r="A26" s="108"/>
      <c r="B26" s="395"/>
      <c r="C26" s="396"/>
      <c r="D26" s="396"/>
      <c r="E26" s="396"/>
      <c r="F26" s="397"/>
      <c r="G26" s="174"/>
      <c r="H26" s="202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202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202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202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202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202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99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99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99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704.25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105.64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809.89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0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2.5</v>
      </c>
      <c r="H46" s="139">
        <v>300</v>
      </c>
      <c r="I46" s="112">
        <f t="shared" si="0"/>
        <v>750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>
        <v>2.5</v>
      </c>
      <c r="H47" s="139">
        <v>200</v>
      </c>
      <c r="I47" s="112">
        <f t="shared" si="0"/>
        <v>500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/>
      <c r="H48" s="141">
        <v>200</v>
      </c>
      <c r="I48" s="112">
        <f t="shared" si="0"/>
        <v>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0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1250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419</v>
      </c>
      <c r="C56" s="386"/>
      <c r="D56" s="387"/>
      <c r="E56" s="471">
        <v>1</v>
      </c>
      <c r="F56" s="472"/>
      <c r="G56" s="109">
        <v>32.200000000000003</v>
      </c>
      <c r="H56" s="121">
        <v>5</v>
      </c>
      <c r="I56" s="112">
        <f>H56*G56</f>
        <v>161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112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SUM(I56:I57)</f>
        <v>161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I58+I53+I41</f>
        <v>2220.89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224">
        <f>I60+I61</f>
        <v>2220.89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tabColor rgb="FF00B050"/>
  </sheetPr>
  <dimension ref="A1:M65"/>
  <sheetViews>
    <sheetView topLeftCell="A25" workbookViewId="0">
      <selection activeCell="M39" sqref="M39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73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426</v>
      </c>
      <c r="I15" s="435"/>
    </row>
    <row r="16" spans="1:13" x14ac:dyDescent="0.3">
      <c r="A16" s="412" t="s">
        <v>427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/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/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/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451</v>
      </c>
      <c r="C25" s="386"/>
      <c r="D25" s="386"/>
      <c r="E25" s="386"/>
      <c r="F25" s="387"/>
      <c r="G25" s="174">
        <v>1</v>
      </c>
      <c r="H25" s="201">
        <v>2782.61</v>
      </c>
      <c r="I25" s="112">
        <f>H25*G25</f>
        <v>2782.61</v>
      </c>
    </row>
    <row r="26" spans="1:11" x14ac:dyDescent="0.3">
      <c r="A26" s="108"/>
      <c r="B26" s="395"/>
      <c r="C26" s="396"/>
      <c r="D26" s="396"/>
      <c r="E26" s="396"/>
      <c r="F26" s="397"/>
      <c r="G26" s="174"/>
      <c r="H26" s="202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202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202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202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202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202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99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99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99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2782.61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417.39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3200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0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4</v>
      </c>
      <c r="H46" s="139">
        <v>300</v>
      </c>
      <c r="I46" s="112">
        <f t="shared" si="0"/>
        <v>1200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>
        <v>5</v>
      </c>
      <c r="H47" s="139">
        <v>200</v>
      </c>
      <c r="I47" s="112">
        <f t="shared" si="0"/>
        <v>1000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/>
      <c r="H48" s="141">
        <v>200</v>
      </c>
      <c r="I48" s="112">
        <f t="shared" si="0"/>
        <v>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0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2200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447</v>
      </c>
      <c r="C56" s="386"/>
      <c r="D56" s="387"/>
      <c r="E56" s="398">
        <v>3</v>
      </c>
      <c r="F56" s="399"/>
      <c r="G56" s="194">
        <v>74.400000000000006</v>
      </c>
      <c r="H56" s="121">
        <v>5</v>
      </c>
      <c r="I56" s="206">
        <f>H56*G56</f>
        <v>372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206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SUM(I56:I57)</f>
        <v>372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I58+I53+I41</f>
        <v>5772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5772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tabColor rgb="FF00B050"/>
  </sheetPr>
  <dimension ref="A1:M65"/>
  <sheetViews>
    <sheetView topLeftCell="A16" workbookViewId="0">
      <selection activeCell="M39" sqref="M39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73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429</v>
      </c>
      <c r="I15" s="435"/>
    </row>
    <row r="16" spans="1:13" x14ac:dyDescent="0.3">
      <c r="A16" s="412" t="s">
        <v>428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/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/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/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/>
      <c r="B25" s="385"/>
      <c r="C25" s="386"/>
      <c r="D25" s="386"/>
      <c r="E25" s="386"/>
      <c r="F25" s="387"/>
      <c r="G25" s="174"/>
      <c r="H25" s="201"/>
      <c r="I25" s="112"/>
    </row>
    <row r="26" spans="1:11" x14ac:dyDescent="0.3">
      <c r="A26" s="108"/>
      <c r="B26" s="395"/>
      <c r="C26" s="396"/>
      <c r="D26" s="396"/>
      <c r="E26" s="396"/>
      <c r="F26" s="397"/>
      <c r="G26" s="174"/>
      <c r="H26" s="202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202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202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202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202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202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99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99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99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0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0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0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0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16</v>
      </c>
      <c r="H46" s="139">
        <v>300</v>
      </c>
      <c r="I46" s="112">
        <f t="shared" si="0"/>
        <v>4800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>
        <v>12</v>
      </c>
      <c r="H47" s="139">
        <v>200</v>
      </c>
      <c r="I47" s="112">
        <f t="shared" si="0"/>
        <v>2400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/>
      <c r="H48" s="141">
        <v>200</v>
      </c>
      <c r="I48" s="112">
        <f t="shared" si="0"/>
        <v>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0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7200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446</v>
      </c>
      <c r="C56" s="386"/>
      <c r="D56" s="387"/>
      <c r="E56" s="398">
        <v>3</v>
      </c>
      <c r="F56" s="399"/>
      <c r="G56" s="194">
        <v>80.400000000000006</v>
      </c>
      <c r="H56" s="121">
        <v>5</v>
      </c>
      <c r="I56" s="206">
        <f>H56*G56</f>
        <v>402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206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SUM(I56:I57)</f>
        <v>402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I58+I53+I41</f>
        <v>7602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7602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tabColor rgb="FFFFFF00"/>
  </sheetPr>
  <dimension ref="A1:M65"/>
  <sheetViews>
    <sheetView topLeftCell="A24" workbookViewId="0">
      <selection activeCell="M39" sqref="M39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73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431</v>
      </c>
      <c r="I15" s="435"/>
    </row>
    <row r="16" spans="1:13" x14ac:dyDescent="0.3">
      <c r="A16" s="412" t="s">
        <v>430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/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/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/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432</v>
      </c>
      <c r="C25" s="386"/>
      <c r="D25" s="386"/>
      <c r="E25" s="386"/>
      <c r="F25" s="387"/>
      <c r="G25" s="174">
        <v>1</v>
      </c>
      <c r="H25" s="201">
        <v>324.5</v>
      </c>
      <c r="I25" s="112">
        <f>H25*G25</f>
        <v>324.5</v>
      </c>
    </row>
    <row r="26" spans="1:11" x14ac:dyDescent="0.3">
      <c r="A26" s="108">
        <v>2</v>
      </c>
      <c r="B26" s="395" t="s">
        <v>433</v>
      </c>
      <c r="C26" s="396"/>
      <c r="D26" s="396"/>
      <c r="E26" s="396"/>
      <c r="F26" s="397"/>
      <c r="G26" s="174">
        <v>1</v>
      </c>
      <c r="H26" s="202">
        <v>160</v>
      </c>
      <c r="I26" s="112">
        <f>H26*G26</f>
        <v>160</v>
      </c>
    </row>
    <row r="27" spans="1:11" x14ac:dyDescent="0.3">
      <c r="A27" s="108">
        <v>3</v>
      </c>
      <c r="B27" s="395" t="s">
        <v>434</v>
      </c>
      <c r="C27" s="396"/>
      <c r="D27" s="396"/>
      <c r="E27" s="396"/>
      <c r="F27" s="397"/>
      <c r="G27" s="174">
        <v>1</v>
      </c>
      <c r="H27" s="202">
        <v>435</v>
      </c>
      <c r="I27" s="112">
        <f t="shared" ref="I27:I37" si="0">H27*G27</f>
        <v>435</v>
      </c>
    </row>
    <row r="28" spans="1:11" x14ac:dyDescent="0.3">
      <c r="A28" s="108">
        <v>4</v>
      </c>
      <c r="B28" s="395" t="s">
        <v>435</v>
      </c>
      <c r="C28" s="396"/>
      <c r="D28" s="396"/>
      <c r="E28" s="396"/>
      <c r="F28" s="397"/>
      <c r="G28" s="174">
        <v>4</v>
      </c>
      <c r="H28" s="202">
        <v>11</v>
      </c>
      <c r="I28" s="112">
        <f t="shared" si="0"/>
        <v>44</v>
      </c>
    </row>
    <row r="29" spans="1:11" x14ac:dyDescent="0.3">
      <c r="A29" s="108">
        <v>5</v>
      </c>
      <c r="B29" s="395" t="s">
        <v>436</v>
      </c>
      <c r="C29" s="396"/>
      <c r="D29" s="396"/>
      <c r="E29" s="396"/>
      <c r="F29" s="397"/>
      <c r="G29" s="174">
        <v>2</v>
      </c>
      <c r="H29" s="207">
        <v>21</v>
      </c>
      <c r="I29" s="206">
        <f t="shared" si="0"/>
        <v>42</v>
      </c>
    </row>
    <row r="30" spans="1:11" x14ac:dyDescent="0.3">
      <c r="A30" s="108">
        <v>6</v>
      </c>
      <c r="B30" s="395" t="s">
        <v>437</v>
      </c>
      <c r="C30" s="396"/>
      <c r="D30" s="396"/>
      <c r="E30" s="396"/>
      <c r="F30" s="397"/>
      <c r="G30" s="174">
        <v>4</v>
      </c>
      <c r="H30" s="202">
        <v>22</v>
      </c>
      <c r="I30" s="112">
        <f t="shared" si="0"/>
        <v>88</v>
      </c>
    </row>
    <row r="31" spans="1:11" x14ac:dyDescent="0.3">
      <c r="A31" s="108">
        <v>7</v>
      </c>
      <c r="B31" s="436" t="s">
        <v>438</v>
      </c>
      <c r="C31" s="437"/>
      <c r="D31" s="437"/>
      <c r="E31" s="437"/>
      <c r="F31" s="437"/>
      <c r="G31" s="174">
        <v>4</v>
      </c>
      <c r="H31" s="202">
        <v>25</v>
      </c>
      <c r="I31" s="112">
        <f t="shared" si="0"/>
        <v>100</v>
      </c>
    </row>
    <row r="32" spans="1:11" x14ac:dyDescent="0.3">
      <c r="A32" s="108">
        <v>8</v>
      </c>
      <c r="B32" s="436" t="s">
        <v>439</v>
      </c>
      <c r="C32" s="437"/>
      <c r="D32" s="437"/>
      <c r="E32" s="437"/>
      <c r="F32" s="437"/>
      <c r="G32" s="174">
        <v>1</v>
      </c>
      <c r="H32" s="202">
        <v>274.5</v>
      </c>
      <c r="I32" s="112">
        <f t="shared" si="0"/>
        <v>274.5</v>
      </c>
    </row>
    <row r="33" spans="1:12" x14ac:dyDescent="0.3">
      <c r="A33" s="108">
        <v>9</v>
      </c>
      <c r="B33" s="436" t="s">
        <v>440</v>
      </c>
      <c r="C33" s="437"/>
      <c r="D33" s="437"/>
      <c r="E33" s="437"/>
      <c r="F33" s="437"/>
      <c r="G33" s="174">
        <v>20</v>
      </c>
      <c r="H33" s="202">
        <v>257.38</v>
      </c>
      <c r="I33" s="112">
        <f t="shared" si="0"/>
        <v>5147.6000000000004</v>
      </c>
    </row>
    <row r="34" spans="1:12" x14ac:dyDescent="0.3">
      <c r="A34" s="108">
        <v>10</v>
      </c>
      <c r="B34" s="436" t="s">
        <v>441</v>
      </c>
      <c r="C34" s="437"/>
      <c r="D34" s="437"/>
      <c r="E34" s="437"/>
      <c r="F34" s="437"/>
      <c r="G34" s="174">
        <v>1</v>
      </c>
      <c r="H34" s="202">
        <v>135</v>
      </c>
      <c r="I34" s="112">
        <f t="shared" si="0"/>
        <v>135</v>
      </c>
    </row>
    <row r="35" spans="1:12" x14ac:dyDescent="0.3">
      <c r="A35" s="108"/>
      <c r="B35" s="436"/>
      <c r="C35" s="437"/>
      <c r="D35" s="437"/>
      <c r="E35" s="437"/>
      <c r="F35" s="437"/>
      <c r="G35" s="174"/>
      <c r="H35" s="202"/>
      <c r="I35" s="112">
        <f t="shared" si="0"/>
        <v>0</v>
      </c>
    </row>
    <row r="36" spans="1:12" x14ac:dyDescent="0.3">
      <c r="A36" s="108"/>
      <c r="B36" s="436"/>
      <c r="C36" s="437"/>
      <c r="D36" s="437"/>
      <c r="E36" s="437"/>
      <c r="F36" s="437"/>
      <c r="G36" s="174"/>
      <c r="H36" s="202"/>
      <c r="I36" s="112">
        <f t="shared" si="0"/>
        <v>0</v>
      </c>
    </row>
    <row r="37" spans="1:12" x14ac:dyDescent="0.3">
      <c r="A37" s="108"/>
      <c r="B37" s="436"/>
      <c r="C37" s="437"/>
      <c r="D37" s="437"/>
      <c r="E37" s="437"/>
      <c r="F37" s="437"/>
      <c r="G37" s="174"/>
      <c r="H37" s="202"/>
      <c r="I37" s="112">
        <f t="shared" si="0"/>
        <v>0</v>
      </c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210">
        <f>SUM(I25:I38)</f>
        <v>6750.6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1012.59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7763.1900000000005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1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10</v>
      </c>
      <c r="H46" s="139">
        <v>300</v>
      </c>
      <c r="I46" s="112">
        <f t="shared" si="1"/>
        <v>3000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>
        <v>10</v>
      </c>
      <c r="H47" s="139">
        <v>200</v>
      </c>
      <c r="I47" s="112">
        <f t="shared" si="1"/>
        <v>2000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/>
      <c r="H48" s="141">
        <v>200</v>
      </c>
      <c r="I48" s="112">
        <f t="shared" si="1"/>
        <v>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1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5000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442</v>
      </c>
      <c r="C56" s="386"/>
      <c r="D56" s="387"/>
      <c r="E56" s="398">
        <v>2</v>
      </c>
      <c r="F56" s="399"/>
      <c r="G56" s="194">
        <v>39.200000000000003</v>
      </c>
      <c r="H56" s="121">
        <v>5</v>
      </c>
      <c r="I56" s="206">
        <f>H56*G56</f>
        <v>196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206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SUM(I56:I57)</f>
        <v>196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I58+I53+I41</f>
        <v>12959.19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12959.19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tabColor rgb="FF00B050"/>
  </sheetPr>
  <dimension ref="A1:M65"/>
  <sheetViews>
    <sheetView topLeftCell="A7" workbookViewId="0">
      <selection activeCell="M39" sqref="M39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73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292</v>
      </c>
      <c r="I15" s="435"/>
    </row>
    <row r="16" spans="1:13" x14ac:dyDescent="0.3">
      <c r="A16" s="412" t="s">
        <v>443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/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/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/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/>
      <c r="B25" s="385"/>
      <c r="C25" s="386"/>
      <c r="D25" s="386"/>
      <c r="E25" s="386"/>
      <c r="F25" s="387"/>
      <c r="G25" s="174"/>
      <c r="H25" s="201"/>
      <c r="I25" s="112"/>
    </row>
    <row r="26" spans="1:11" x14ac:dyDescent="0.3">
      <c r="A26" s="108"/>
      <c r="B26" s="395"/>
      <c r="C26" s="396"/>
      <c r="D26" s="396"/>
      <c r="E26" s="396"/>
      <c r="F26" s="397"/>
      <c r="G26" s="174"/>
      <c r="H26" s="202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202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202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202"/>
      <c r="I29" s="112"/>
    </row>
    <row r="30" spans="1:11" x14ac:dyDescent="0.3">
      <c r="A30" s="108"/>
      <c r="B30" s="395"/>
      <c r="C30" s="396"/>
      <c r="D30" s="396"/>
      <c r="E30" s="396"/>
      <c r="F30" s="397"/>
      <c r="G30" s="174"/>
      <c r="H30" s="202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202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202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202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202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202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202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202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0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0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0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0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2</v>
      </c>
      <c r="H46" s="139">
        <v>300</v>
      </c>
      <c r="I46" s="112">
        <f t="shared" si="0"/>
        <v>600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>
        <v>2</v>
      </c>
      <c r="H47" s="139">
        <v>200</v>
      </c>
      <c r="I47" s="112">
        <f t="shared" si="0"/>
        <v>400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/>
      <c r="H48" s="141">
        <v>200</v>
      </c>
      <c r="I48" s="112">
        <f t="shared" si="0"/>
        <v>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0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1000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444</v>
      </c>
      <c r="C56" s="386"/>
      <c r="D56" s="387"/>
      <c r="E56" s="398">
        <v>1</v>
      </c>
      <c r="F56" s="399"/>
      <c r="G56" s="194">
        <v>35</v>
      </c>
      <c r="H56" s="121">
        <v>5</v>
      </c>
      <c r="I56" s="206">
        <f>H56*G56</f>
        <v>175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206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SUM(I56:I57)</f>
        <v>175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I58+I53+I41</f>
        <v>1175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1175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tabColor rgb="FF00B050"/>
  </sheetPr>
  <dimension ref="A1:M65"/>
  <sheetViews>
    <sheetView view="pageBreakPreview" zoomScale="60" zoomScaleNormal="100" workbookViewId="0">
      <selection activeCell="M39" sqref="M39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73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316</v>
      </c>
      <c r="I15" s="435"/>
    </row>
    <row r="16" spans="1:13" x14ac:dyDescent="0.3">
      <c r="A16" s="412" t="s">
        <v>445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/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/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/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359</v>
      </c>
      <c r="C25" s="386"/>
      <c r="D25" s="386"/>
      <c r="E25" s="386"/>
      <c r="F25" s="387"/>
      <c r="G25" s="174">
        <v>4</v>
      </c>
      <c r="H25" s="201">
        <v>2565.2199999999998</v>
      </c>
      <c r="I25" s="112">
        <f>H25*G25</f>
        <v>10260.879999999999</v>
      </c>
    </row>
    <row r="26" spans="1:11" x14ac:dyDescent="0.3">
      <c r="A26" s="108"/>
      <c r="B26" s="395"/>
      <c r="C26" s="396"/>
      <c r="D26" s="396"/>
      <c r="E26" s="396"/>
      <c r="F26" s="397"/>
      <c r="G26" s="174"/>
      <c r="H26" s="202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202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202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202"/>
      <c r="I29" s="112"/>
    </row>
    <row r="30" spans="1:11" x14ac:dyDescent="0.3">
      <c r="A30" s="108"/>
      <c r="B30" s="395"/>
      <c r="C30" s="396"/>
      <c r="D30" s="396"/>
      <c r="E30" s="396"/>
      <c r="F30" s="397"/>
      <c r="G30" s="174"/>
      <c r="H30" s="202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202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202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202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202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202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202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202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10260.879999999999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1539.13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11800.009999999998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0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2.5</v>
      </c>
      <c r="H46" s="139">
        <v>300</v>
      </c>
      <c r="I46" s="112">
        <f t="shared" si="0"/>
        <v>750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>
        <v>2.5</v>
      </c>
      <c r="H47" s="139">
        <v>200</v>
      </c>
      <c r="I47" s="112">
        <f t="shared" si="0"/>
        <v>500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/>
      <c r="H48" s="141">
        <v>200</v>
      </c>
      <c r="I48" s="112">
        <f t="shared" si="0"/>
        <v>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0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1250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415</v>
      </c>
      <c r="C56" s="386"/>
      <c r="D56" s="387"/>
      <c r="E56" s="398">
        <v>1</v>
      </c>
      <c r="F56" s="399"/>
      <c r="G56" s="194">
        <v>21.2</v>
      </c>
      <c r="H56" s="121">
        <v>5</v>
      </c>
      <c r="I56" s="206">
        <f>H56*G56</f>
        <v>106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206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SUM(I56:I57)</f>
        <v>106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I58+I53+I41</f>
        <v>13156.009999999998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13156.009999999998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tabColor rgb="FF00B050"/>
    <pageSetUpPr fitToPage="1"/>
  </sheetPr>
  <dimension ref="A1:M65"/>
  <sheetViews>
    <sheetView view="pageLayout" topLeftCell="A5" zoomScaleNormal="100" workbookViewId="0">
      <selection activeCell="A23" sqref="A23:I23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73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294</v>
      </c>
      <c r="I15" s="435"/>
    </row>
    <row r="16" spans="1:13" x14ac:dyDescent="0.3">
      <c r="A16" s="412" t="s">
        <v>448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/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/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/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449</v>
      </c>
      <c r="C25" s="386"/>
      <c r="D25" s="386"/>
      <c r="E25" s="386"/>
      <c r="F25" s="387"/>
      <c r="G25" s="174">
        <v>1</v>
      </c>
      <c r="H25" s="201">
        <v>677.2</v>
      </c>
      <c r="I25" s="112">
        <f>H25*G25</f>
        <v>677.2</v>
      </c>
    </row>
    <row r="26" spans="1:11" x14ac:dyDescent="0.3">
      <c r="A26" s="108"/>
      <c r="B26" s="395"/>
      <c r="C26" s="396"/>
      <c r="D26" s="396"/>
      <c r="E26" s="396"/>
      <c r="F26" s="397"/>
      <c r="G26" s="174"/>
      <c r="H26" s="202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202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202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202"/>
      <c r="I29" s="112"/>
    </row>
    <row r="30" spans="1:11" x14ac:dyDescent="0.3">
      <c r="A30" s="108"/>
      <c r="B30" s="395"/>
      <c r="C30" s="396"/>
      <c r="D30" s="396"/>
      <c r="E30" s="396"/>
      <c r="F30" s="397"/>
      <c r="G30" s="174"/>
      <c r="H30" s="202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202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202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202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202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202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202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202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677.2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101.58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778.78000000000009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0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2</v>
      </c>
      <c r="H46" s="139">
        <v>300</v>
      </c>
      <c r="I46" s="112">
        <f t="shared" si="0"/>
        <v>600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>
        <v>2</v>
      </c>
      <c r="H47" s="139">
        <v>200</v>
      </c>
      <c r="I47" s="112">
        <f t="shared" si="0"/>
        <v>400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/>
      <c r="H48" s="141">
        <v>200</v>
      </c>
      <c r="I48" s="112">
        <f t="shared" si="0"/>
        <v>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0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1000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450</v>
      </c>
      <c r="C56" s="386"/>
      <c r="D56" s="387"/>
      <c r="E56" s="398">
        <v>1</v>
      </c>
      <c r="F56" s="399"/>
      <c r="G56" s="194">
        <v>33.200000000000003</v>
      </c>
      <c r="H56" s="121">
        <v>5</v>
      </c>
      <c r="I56" s="206">
        <f>H56*G56</f>
        <v>166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206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SUM(I56:I57)</f>
        <v>166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I58+I53+I41</f>
        <v>1944.7800000000002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1944.7800000000002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" right="0.7" top="0.75" bottom="0.75" header="0.3" footer="0.3"/>
  <pageSetup paperSize="9" scale="57" fitToHeight="0" orientation="portrait" r:id="rId1"/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tabColor rgb="FF92D050"/>
  </sheetPr>
  <dimension ref="A1:M65"/>
  <sheetViews>
    <sheetView topLeftCell="A20" workbookViewId="0">
      <selection activeCell="K31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73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421</v>
      </c>
      <c r="I15" s="435"/>
    </row>
    <row r="16" spans="1:13" x14ac:dyDescent="0.3">
      <c r="A16" s="412" t="s">
        <v>297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/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/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/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364</v>
      </c>
      <c r="C25" s="386"/>
      <c r="D25" s="386"/>
      <c r="E25" s="386"/>
      <c r="F25" s="387"/>
      <c r="G25" s="174">
        <v>2</v>
      </c>
      <c r="H25" s="201">
        <v>120</v>
      </c>
      <c r="I25" s="112">
        <f>H25*G25</f>
        <v>240</v>
      </c>
    </row>
    <row r="26" spans="1:11" x14ac:dyDescent="0.3">
      <c r="A26" s="108">
        <v>2</v>
      </c>
      <c r="B26" s="395" t="s">
        <v>422</v>
      </c>
      <c r="C26" s="396"/>
      <c r="D26" s="396"/>
      <c r="E26" s="396"/>
      <c r="F26" s="397"/>
      <c r="G26" s="174">
        <v>1</v>
      </c>
      <c r="H26" s="202">
        <v>256.52</v>
      </c>
      <c r="I26" s="112">
        <f>H26*G26</f>
        <v>256.52</v>
      </c>
    </row>
    <row r="27" spans="1:11" x14ac:dyDescent="0.3">
      <c r="A27" s="108"/>
      <c r="B27" s="395"/>
      <c r="C27" s="396"/>
      <c r="D27" s="396"/>
      <c r="E27" s="396"/>
      <c r="F27" s="397"/>
      <c r="G27" s="174"/>
      <c r="H27" s="202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202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202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202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202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199"/>
      <c r="I32" s="112"/>
    </row>
    <row r="33" spans="1:12" x14ac:dyDescent="0.3">
      <c r="A33" s="108"/>
      <c r="B33" s="436"/>
      <c r="C33" s="437"/>
      <c r="D33" s="437"/>
      <c r="E33" s="437"/>
      <c r="F33" s="437"/>
      <c r="G33" s="174"/>
      <c r="H33" s="199"/>
      <c r="I33" s="112"/>
    </row>
    <row r="34" spans="1:12" x14ac:dyDescent="0.3">
      <c r="A34" s="108"/>
      <c r="B34" s="436"/>
      <c r="C34" s="437"/>
      <c r="D34" s="437"/>
      <c r="E34" s="437"/>
      <c r="F34" s="437"/>
      <c r="G34" s="174"/>
      <c r="H34" s="199"/>
      <c r="I34" s="112"/>
    </row>
    <row r="35" spans="1:12" x14ac:dyDescent="0.3">
      <c r="A35" s="108"/>
      <c r="B35" s="436"/>
      <c r="C35" s="437"/>
      <c r="D35" s="437"/>
      <c r="E35" s="437"/>
      <c r="F35" s="437"/>
      <c r="G35" s="174"/>
      <c r="H35" s="175"/>
      <c r="I35" s="112"/>
    </row>
    <row r="36" spans="1:12" x14ac:dyDescent="0.3">
      <c r="A36" s="108"/>
      <c r="B36" s="436"/>
      <c r="C36" s="437"/>
      <c r="D36" s="437"/>
      <c r="E36" s="437"/>
      <c r="F36" s="437"/>
      <c r="G36" s="174"/>
      <c r="H36" s="175"/>
      <c r="I36" s="112"/>
    </row>
    <row r="37" spans="1:12" x14ac:dyDescent="0.3">
      <c r="A37" s="108"/>
      <c r="B37" s="436"/>
      <c r="C37" s="437"/>
      <c r="D37" s="437"/>
      <c r="E37" s="437"/>
      <c r="F37" s="437"/>
      <c r="G37" s="174"/>
      <c r="H37" s="175"/>
      <c r="I37" s="112"/>
    </row>
    <row r="38" spans="1:12" x14ac:dyDescent="0.3">
      <c r="A38" s="108"/>
      <c r="B38" s="436"/>
      <c r="C38" s="437"/>
      <c r="D38" s="437"/>
      <c r="E38" s="437"/>
      <c r="F38" s="437"/>
      <c r="G38" s="174"/>
      <c r="H38" s="175"/>
      <c r="I38" s="112"/>
      <c r="L38" s="113"/>
    </row>
    <row r="39" spans="1:12" x14ac:dyDescent="0.3">
      <c r="A39" s="433" t="s">
        <v>150</v>
      </c>
      <c r="B39" s="401"/>
      <c r="C39" s="401"/>
      <c r="D39" s="401"/>
      <c r="E39" s="401"/>
      <c r="F39" s="401"/>
      <c r="G39" s="401"/>
      <c r="H39" s="402"/>
      <c r="I39" s="168">
        <f>SUM(I25:I38)</f>
        <v>496.52</v>
      </c>
      <c r="L39" s="113"/>
    </row>
    <row r="40" spans="1:12" x14ac:dyDescent="0.3">
      <c r="A40" s="400" t="s">
        <v>151</v>
      </c>
      <c r="B40" s="401"/>
      <c r="C40" s="401"/>
      <c r="D40" s="401"/>
      <c r="E40" s="401"/>
      <c r="F40" s="401"/>
      <c r="G40" s="401"/>
      <c r="H40" s="402"/>
      <c r="I40" s="169">
        <f>ROUND((I39*0.15),2)</f>
        <v>74.48</v>
      </c>
      <c r="L40" s="113"/>
    </row>
    <row r="41" spans="1:12" x14ac:dyDescent="0.3">
      <c r="A41" s="400" t="s">
        <v>152</v>
      </c>
      <c r="B41" s="401"/>
      <c r="C41" s="401"/>
      <c r="D41" s="401"/>
      <c r="E41" s="401"/>
      <c r="F41" s="401"/>
      <c r="G41" s="401"/>
      <c r="H41" s="402"/>
      <c r="I41" s="155">
        <f>I39+I40</f>
        <v>571</v>
      </c>
    </row>
    <row r="42" spans="1:12" x14ac:dyDescent="0.3">
      <c r="A42" s="379" t="s">
        <v>74</v>
      </c>
      <c r="B42" s="380"/>
      <c r="C42" s="380"/>
      <c r="D42" s="380"/>
      <c r="E42" s="380"/>
      <c r="F42" s="380"/>
      <c r="G42" s="380"/>
      <c r="H42" s="380"/>
      <c r="I42" s="381"/>
    </row>
    <row r="43" spans="1:12" x14ac:dyDescent="0.3">
      <c r="A43" s="103" t="s">
        <v>75</v>
      </c>
      <c r="B43" s="382" t="s">
        <v>76</v>
      </c>
      <c r="C43" s="383"/>
      <c r="D43" s="384"/>
      <c r="E43" s="382" t="s">
        <v>64</v>
      </c>
      <c r="F43" s="384"/>
      <c r="G43" s="105" t="s">
        <v>66</v>
      </c>
      <c r="H43" s="106" t="s">
        <v>67</v>
      </c>
      <c r="I43" s="107" t="s">
        <v>68</v>
      </c>
    </row>
    <row r="44" spans="1:12" x14ac:dyDescent="0.3">
      <c r="A44" s="108">
        <v>1</v>
      </c>
      <c r="B44" s="403" t="s">
        <v>77</v>
      </c>
      <c r="C44" s="404"/>
      <c r="D44" s="405"/>
      <c r="E44" s="388" t="s">
        <v>78</v>
      </c>
      <c r="F44" s="389"/>
      <c r="G44" s="140"/>
      <c r="H44" s="138">
        <v>450</v>
      </c>
      <c r="I44" s="115">
        <f>SUM(G44*H44)</f>
        <v>0</v>
      </c>
    </row>
    <row r="45" spans="1:12" x14ac:dyDescent="0.3">
      <c r="A45" s="108">
        <v>2</v>
      </c>
      <c r="B45" s="373" t="s">
        <v>79</v>
      </c>
      <c r="C45" s="374"/>
      <c r="D45" s="375"/>
      <c r="E45" s="398" t="s">
        <v>78</v>
      </c>
      <c r="F45" s="399"/>
      <c r="G45" s="109"/>
      <c r="H45" s="139">
        <v>350</v>
      </c>
      <c r="I45" s="112">
        <f t="shared" ref="I45:I49" si="0">SUM(G45*H45)</f>
        <v>0</v>
      </c>
    </row>
    <row r="46" spans="1:12" x14ac:dyDescent="0.3">
      <c r="A46" s="108">
        <v>3</v>
      </c>
      <c r="B46" s="373" t="s">
        <v>80</v>
      </c>
      <c r="C46" s="374"/>
      <c r="D46" s="375"/>
      <c r="E46" s="398" t="s">
        <v>78</v>
      </c>
      <c r="F46" s="399"/>
      <c r="G46" s="109">
        <v>3</v>
      </c>
      <c r="H46" s="139">
        <v>300</v>
      </c>
      <c r="I46" s="112">
        <f t="shared" si="0"/>
        <v>900</v>
      </c>
    </row>
    <row r="47" spans="1:12" x14ac:dyDescent="0.3">
      <c r="A47" s="108">
        <v>4</v>
      </c>
      <c r="B47" s="373" t="s">
        <v>81</v>
      </c>
      <c r="C47" s="374"/>
      <c r="D47" s="375"/>
      <c r="E47" s="398" t="s">
        <v>78</v>
      </c>
      <c r="F47" s="399"/>
      <c r="G47" s="109">
        <v>3</v>
      </c>
      <c r="H47" s="139">
        <v>200</v>
      </c>
      <c r="I47" s="112">
        <f t="shared" si="0"/>
        <v>600</v>
      </c>
    </row>
    <row r="48" spans="1:12" x14ac:dyDescent="0.3">
      <c r="A48" s="108">
        <v>5</v>
      </c>
      <c r="B48" s="373" t="s">
        <v>82</v>
      </c>
      <c r="C48" s="374"/>
      <c r="D48" s="375"/>
      <c r="E48" s="398" t="s">
        <v>78</v>
      </c>
      <c r="F48" s="399"/>
      <c r="G48" s="109"/>
      <c r="H48" s="141">
        <v>200</v>
      </c>
      <c r="I48" s="112">
        <f t="shared" si="0"/>
        <v>0</v>
      </c>
    </row>
    <row r="49" spans="1:12" x14ac:dyDescent="0.3">
      <c r="A49" s="108">
        <v>6</v>
      </c>
      <c r="B49" s="373" t="s">
        <v>312</v>
      </c>
      <c r="C49" s="374"/>
      <c r="D49" s="375"/>
      <c r="E49" s="398" t="s">
        <v>78</v>
      </c>
      <c r="F49" s="399"/>
      <c r="G49" s="109"/>
      <c r="H49" s="141">
        <v>140</v>
      </c>
      <c r="I49" s="112">
        <f t="shared" si="0"/>
        <v>0</v>
      </c>
    </row>
    <row r="50" spans="1:12" x14ac:dyDescent="0.3">
      <c r="A50" s="108"/>
      <c r="B50" s="373"/>
      <c r="C50" s="374"/>
      <c r="D50" s="375"/>
      <c r="E50" s="116"/>
      <c r="F50" s="83"/>
      <c r="G50" s="83"/>
      <c r="H50" s="99"/>
      <c r="I50" s="112"/>
    </row>
    <row r="51" spans="1:12" x14ac:dyDescent="0.3">
      <c r="A51" s="97"/>
      <c r="B51" s="373"/>
      <c r="C51" s="374"/>
      <c r="D51" s="375"/>
      <c r="F51" s="83"/>
      <c r="G51" s="83"/>
      <c r="H51" s="99"/>
      <c r="I51" s="112"/>
    </row>
    <row r="52" spans="1:12" x14ac:dyDescent="0.3">
      <c r="A52" s="117"/>
      <c r="B52" s="376"/>
      <c r="C52" s="377"/>
      <c r="D52" s="378"/>
      <c r="E52" s="85"/>
      <c r="F52" s="86"/>
      <c r="G52" s="83"/>
      <c r="H52" s="101"/>
      <c r="I52" s="112"/>
    </row>
    <row r="53" spans="1:12" x14ac:dyDescent="0.3">
      <c r="A53" s="400" t="s">
        <v>83</v>
      </c>
      <c r="B53" s="401"/>
      <c r="C53" s="401"/>
      <c r="D53" s="401"/>
      <c r="E53" s="401"/>
      <c r="F53" s="401"/>
      <c r="G53" s="401"/>
      <c r="H53" s="402"/>
      <c r="I53" s="123">
        <f>SUM(I44:I52)</f>
        <v>1500</v>
      </c>
    </row>
    <row r="54" spans="1:12" x14ac:dyDescent="0.3">
      <c r="A54" s="379" t="s">
        <v>84</v>
      </c>
      <c r="B54" s="380"/>
      <c r="C54" s="380"/>
      <c r="D54" s="380"/>
      <c r="E54" s="380"/>
      <c r="F54" s="380"/>
      <c r="G54" s="380"/>
      <c r="H54" s="380"/>
      <c r="I54" s="381"/>
    </row>
    <row r="55" spans="1:12" x14ac:dyDescent="0.3">
      <c r="A55" s="103" t="s">
        <v>85</v>
      </c>
      <c r="B55" s="382" t="s">
        <v>86</v>
      </c>
      <c r="C55" s="383"/>
      <c r="D55" s="384"/>
      <c r="E55" s="382" t="s">
        <v>87</v>
      </c>
      <c r="F55" s="384"/>
      <c r="G55" s="119" t="s">
        <v>88</v>
      </c>
      <c r="H55" s="119" t="s">
        <v>67</v>
      </c>
      <c r="I55" s="120" t="s">
        <v>68</v>
      </c>
    </row>
    <row r="56" spans="1:12" x14ac:dyDescent="0.3">
      <c r="A56" s="108">
        <v>1</v>
      </c>
      <c r="B56" s="385" t="s">
        <v>423</v>
      </c>
      <c r="C56" s="386"/>
      <c r="D56" s="387"/>
      <c r="E56" s="398">
        <v>2</v>
      </c>
      <c r="F56" s="399"/>
      <c r="G56" s="194">
        <v>50</v>
      </c>
      <c r="H56" s="121">
        <v>5</v>
      </c>
      <c r="I56" s="206">
        <f>H56*G56</f>
        <v>250</v>
      </c>
    </row>
    <row r="57" spans="1:12" x14ac:dyDescent="0.3">
      <c r="A57" s="122"/>
      <c r="B57" s="390"/>
      <c r="C57" s="391"/>
      <c r="D57" s="392"/>
      <c r="E57" s="393"/>
      <c r="F57" s="394"/>
      <c r="G57" s="109"/>
      <c r="H57" s="121"/>
      <c r="I57" s="206"/>
    </row>
    <row r="58" spans="1:12" x14ac:dyDescent="0.3">
      <c r="A58" s="400" t="s">
        <v>89</v>
      </c>
      <c r="B58" s="401"/>
      <c r="C58" s="401"/>
      <c r="D58" s="401"/>
      <c r="E58" s="401"/>
      <c r="F58" s="401"/>
      <c r="G58" s="401"/>
      <c r="H58" s="402"/>
      <c r="I58" s="123">
        <f>SUM(I56:I57)</f>
        <v>250</v>
      </c>
    </row>
    <row r="59" spans="1:12" x14ac:dyDescent="0.3">
      <c r="A59" s="124"/>
      <c r="B59" s="125"/>
      <c r="C59" s="125"/>
      <c r="D59" s="125"/>
      <c r="E59" s="125"/>
      <c r="F59" s="126"/>
      <c r="G59" s="127"/>
      <c r="H59" s="127"/>
      <c r="I59" s="128"/>
      <c r="L59" s="80"/>
    </row>
    <row r="60" spans="1:12" x14ac:dyDescent="0.3">
      <c r="A60" s="368"/>
      <c r="B60" s="369"/>
      <c r="C60" s="369"/>
      <c r="D60" s="369"/>
      <c r="E60" s="369"/>
      <c r="F60" s="129"/>
      <c r="G60" s="372" t="s">
        <v>90</v>
      </c>
      <c r="H60" s="369"/>
      <c r="I60" s="130">
        <f>I58+I53+I41</f>
        <v>2321</v>
      </c>
    </row>
    <row r="61" spans="1:12" x14ac:dyDescent="0.3">
      <c r="A61" s="368"/>
      <c r="B61" s="369"/>
      <c r="C61" s="369"/>
      <c r="D61" s="369"/>
      <c r="E61" s="369"/>
      <c r="F61" s="83"/>
      <c r="G61" s="131"/>
      <c r="H61" s="132"/>
      <c r="I61" s="133"/>
    </row>
    <row r="62" spans="1:12" ht="15" thickBot="1" x14ac:dyDescent="0.35">
      <c r="A62" s="368"/>
      <c r="B62" s="369"/>
      <c r="C62" s="369"/>
      <c r="D62" s="369"/>
      <c r="E62" s="369"/>
      <c r="F62" s="83"/>
      <c r="G62" s="422" t="s">
        <v>133</v>
      </c>
      <c r="H62" s="423"/>
      <c r="I62" s="142">
        <f>I60+I61</f>
        <v>2321</v>
      </c>
    </row>
    <row r="63" spans="1:12" ht="15.6" thickTop="1" thickBot="1" x14ac:dyDescent="0.35">
      <c r="A63" s="134"/>
      <c r="B63" s="135"/>
      <c r="C63" s="370"/>
      <c r="D63" s="371"/>
      <c r="E63" s="371"/>
      <c r="F63" s="371"/>
      <c r="G63" s="136"/>
      <c r="H63" s="136"/>
      <c r="I63" s="137"/>
    </row>
    <row r="65" spans="1:2" x14ac:dyDescent="0.3">
      <c r="A65" s="80"/>
      <c r="B65" s="80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M72"/>
  <sheetViews>
    <sheetView topLeftCell="A34" workbookViewId="0">
      <selection activeCell="A43" sqref="A43:I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73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292</v>
      </c>
      <c r="I15" s="435"/>
    </row>
    <row r="16" spans="1:13" x14ac:dyDescent="0.3">
      <c r="A16" s="412" t="s">
        <v>297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/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/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/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467</v>
      </c>
      <c r="C25" s="386"/>
      <c r="D25" s="386"/>
      <c r="E25" s="386"/>
      <c r="F25" s="387"/>
      <c r="G25" s="174">
        <v>1</v>
      </c>
      <c r="H25" s="201">
        <v>2550</v>
      </c>
      <c r="I25" s="112">
        <f>H25*G25</f>
        <v>2550</v>
      </c>
    </row>
    <row r="26" spans="1:11" x14ac:dyDescent="0.3">
      <c r="A26" s="108">
        <v>2</v>
      </c>
      <c r="B26" s="395" t="s">
        <v>452</v>
      </c>
      <c r="C26" s="396"/>
      <c r="D26" s="396"/>
      <c r="E26" s="396"/>
      <c r="F26" s="397"/>
      <c r="G26" s="174">
        <v>1</v>
      </c>
      <c r="H26" s="202">
        <v>1200</v>
      </c>
      <c r="I26" s="112">
        <f>H26*G26</f>
        <v>1200</v>
      </c>
    </row>
    <row r="27" spans="1:11" x14ac:dyDescent="0.3">
      <c r="A27" s="108">
        <v>3</v>
      </c>
      <c r="B27" s="395" t="s">
        <v>394</v>
      </c>
      <c r="C27" s="396"/>
      <c r="D27" s="396"/>
      <c r="E27" s="396"/>
      <c r="F27" s="397"/>
      <c r="G27" s="174">
        <v>2</v>
      </c>
      <c r="H27" s="202">
        <v>1445.56</v>
      </c>
      <c r="I27" s="112">
        <f t="shared" ref="I27:I36" si="0">H27*G27</f>
        <v>2891.12</v>
      </c>
    </row>
    <row r="28" spans="1:11" x14ac:dyDescent="0.3">
      <c r="A28" s="108">
        <v>4</v>
      </c>
      <c r="B28" s="395" t="s">
        <v>453</v>
      </c>
      <c r="C28" s="396"/>
      <c r="D28" s="396"/>
      <c r="E28" s="396"/>
      <c r="F28" s="397"/>
      <c r="G28" s="174">
        <v>1</v>
      </c>
      <c r="H28" s="202">
        <v>38.22</v>
      </c>
      <c r="I28" s="112">
        <f t="shared" si="0"/>
        <v>38.22</v>
      </c>
    </row>
    <row r="29" spans="1:11" x14ac:dyDescent="0.3">
      <c r="A29" s="108">
        <v>5</v>
      </c>
      <c r="B29" s="395" t="s">
        <v>454</v>
      </c>
      <c r="C29" s="396"/>
      <c r="D29" s="396"/>
      <c r="E29" s="396"/>
      <c r="F29" s="397"/>
      <c r="G29" s="174">
        <v>3</v>
      </c>
      <c r="H29" s="202">
        <v>8.93</v>
      </c>
      <c r="I29" s="112">
        <f t="shared" si="0"/>
        <v>26.79</v>
      </c>
    </row>
    <row r="30" spans="1:11" x14ac:dyDescent="0.3">
      <c r="A30" s="108">
        <v>6</v>
      </c>
      <c r="B30" s="436" t="s">
        <v>455</v>
      </c>
      <c r="C30" s="437"/>
      <c r="D30" s="437"/>
      <c r="E30" s="437"/>
      <c r="F30" s="437"/>
      <c r="G30" s="174">
        <v>1</v>
      </c>
      <c r="H30" s="202">
        <v>44.94</v>
      </c>
      <c r="I30" s="112">
        <f t="shared" si="0"/>
        <v>44.94</v>
      </c>
    </row>
    <row r="31" spans="1:11" x14ac:dyDescent="0.3">
      <c r="A31" s="108">
        <v>7</v>
      </c>
      <c r="B31" s="436" t="s">
        <v>456</v>
      </c>
      <c r="C31" s="437"/>
      <c r="D31" s="437"/>
      <c r="E31" s="437"/>
      <c r="F31" s="437"/>
      <c r="G31" s="174">
        <v>10</v>
      </c>
      <c r="H31" s="202">
        <v>10.82</v>
      </c>
      <c r="I31" s="112">
        <f t="shared" ref="I31" si="1">H31*G31</f>
        <v>108.2</v>
      </c>
    </row>
    <row r="32" spans="1:11" x14ac:dyDescent="0.3">
      <c r="A32" s="108">
        <v>8</v>
      </c>
      <c r="B32" s="436" t="s">
        <v>457</v>
      </c>
      <c r="C32" s="437"/>
      <c r="D32" s="437"/>
      <c r="E32" s="437"/>
      <c r="F32" s="437"/>
      <c r="G32" s="174">
        <v>2</v>
      </c>
      <c r="H32" s="202">
        <v>27.8</v>
      </c>
      <c r="I32" s="112">
        <f t="shared" si="0"/>
        <v>55.6</v>
      </c>
    </row>
    <row r="33" spans="1:12" x14ac:dyDescent="0.3">
      <c r="A33" s="108">
        <v>9</v>
      </c>
      <c r="B33" s="436" t="s">
        <v>458</v>
      </c>
      <c r="C33" s="437"/>
      <c r="D33" s="437"/>
      <c r="E33" s="437"/>
      <c r="F33" s="437"/>
      <c r="G33" s="174">
        <v>2</v>
      </c>
      <c r="H33" s="202">
        <v>147.19</v>
      </c>
      <c r="I33" s="112">
        <f t="shared" si="0"/>
        <v>294.38</v>
      </c>
    </row>
    <row r="34" spans="1:12" x14ac:dyDescent="0.3">
      <c r="A34" s="108">
        <v>10</v>
      </c>
      <c r="B34" s="436" t="s">
        <v>459</v>
      </c>
      <c r="C34" s="437"/>
      <c r="D34" s="437"/>
      <c r="E34" s="437"/>
      <c r="F34" s="437"/>
      <c r="G34" s="174">
        <v>1</v>
      </c>
      <c r="H34" s="202">
        <v>22.6</v>
      </c>
      <c r="I34" s="112">
        <f t="shared" si="0"/>
        <v>22.6</v>
      </c>
    </row>
    <row r="35" spans="1:12" x14ac:dyDescent="0.3">
      <c r="A35" s="108">
        <v>11</v>
      </c>
      <c r="B35" s="436" t="s">
        <v>460</v>
      </c>
      <c r="C35" s="437"/>
      <c r="D35" s="437"/>
      <c r="E35" s="437"/>
      <c r="F35" s="437"/>
      <c r="G35" s="174">
        <v>5</v>
      </c>
      <c r="H35" s="202">
        <v>26</v>
      </c>
      <c r="I35" s="112">
        <f t="shared" si="0"/>
        <v>130</v>
      </c>
    </row>
    <row r="36" spans="1:12" x14ac:dyDescent="0.3">
      <c r="A36" s="108">
        <v>12</v>
      </c>
      <c r="B36" s="436" t="s">
        <v>461</v>
      </c>
      <c r="C36" s="437"/>
      <c r="D36" s="437"/>
      <c r="E36" s="437"/>
      <c r="F36" s="437"/>
      <c r="G36" s="174">
        <v>5</v>
      </c>
      <c r="H36" s="202">
        <v>14</v>
      </c>
      <c r="I36" s="112">
        <f t="shared" si="0"/>
        <v>70</v>
      </c>
    </row>
    <row r="37" spans="1:12" x14ac:dyDescent="0.3">
      <c r="A37" s="108">
        <v>13</v>
      </c>
      <c r="B37" s="436" t="s">
        <v>462</v>
      </c>
      <c r="C37" s="437"/>
      <c r="D37" s="437"/>
      <c r="E37" s="437"/>
      <c r="F37" s="437"/>
      <c r="G37" s="174">
        <v>15</v>
      </c>
      <c r="H37" s="202">
        <v>91.05</v>
      </c>
      <c r="I37" s="112">
        <f t="shared" ref="I37:I41" si="2">H37*G37</f>
        <v>1365.75</v>
      </c>
    </row>
    <row r="38" spans="1:12" x14ac:dyDescent="0.3">
      <c r="A38" s="108">
        <v>14</v>
      </c>
      <c r="B38" s="436" t="s">
        <v>463</v>
      </c>
      <c r="C38" s="437"/>
      <c r="D38" s="437"/>
      <c r="E38" s="437"/>
      <c r="F38" s="437"/>
      <c r="G38" s="174">
        <v>10</v>
      </c>
      <c r="H38" s="202">
        <v>83.84</v>
      </c>
      <c r="I38" s="112">
        <f t="shared" si="2"/>
        <v>838.40000000000009</v>
      </c>
    </row>
    <row r="39" spans="1:12" x14ac:dyDescent="0.3">
      <c r="A39" s="108">
        <v>15</v>
      </c>
      <c r="B39" s="436" t="s">
        <v>464</v>
      </c>
      <c r="C39" s="437"/>
      <c r="D39" s="437"/>
      <c r="E39" s="437"/>
      <c r="F39" s="437"/>
      <c r="G39" s="174">
        <v>4</v>
      </c>
      <c r="H39" s="202">
        <v>8.1199999999999992</v>
      </c>
      <c r="I39" s="112">
        <f t="shared" si="2"/>
        <v>32.479999999999997</v>
      </c>
    </row>
    <row r="40" spans="1:12" x14ac:dyDescent="0.3">
      <c r="A40" s="108">
        <v>16</v>
      </c>
      <c r="B40" s="436" t="s">
        <v>465</v>
      </c>
      <c r="C40" s="437"/>
      <c r="D40" s="437"/>
      <c r="E40" s="437"/>
      <c r="F40" s="437"/>
      <c r="G40" s="174">
        <v>1</v>
      </c>
      <c r="H40" s="202">
        <v>2197</v>
      </c>
      <c r="I40" s="112">
        <f t="shared" si="2"/>
        <v>2197</v>
      </c>
    </row>
    <row r="41" spans="1:12" x14ac:dyDescent="0.3">
      <c r="A41" s="108">
        <v>17</v>
      </c>
      <c r="B41" s="436" t="s">
        <v>466</v>
      </c>
      <c r="C41" s="437"/>
      <c r="D41" s="437"/>
      <c r="E41" s="437"/>
      <c r="F41" s="437"/>
      <c r="G41" s="174">
        <v>2</v>
      </c>
      <c r="H41" s="202">
        <v>268.14999999999998</v>
      </c>
      <c r="I41" s="112">
        <f t="shared" si="2"/>
        <v>536.29999999999995</v>
      </c>
    </row>
    <row r="42" spans="1:12" x14ac:dyDescent="0.3">
      <c r="A42" s="108"/>
      <c r="B42" s="436"/>
      <c r="C42" s="437"/>
      <c r="D42" s="437"/>
      <c r="E42" s="437"/>
      <c r="F42" s="437"/>
      <c r="G42" s="174"/>
      <c r="H42" s="202"/>
      <c r="I42" s="112"/>
    </row>
    <row r="43" spans="1:12" x14ac:dyDescent="0.3">
      <c r="A43" s="108"/>
      <c r="B43" s="436"/>
      <c r="C43" s="437"/>
      <c r="D43" s="437"/>
      <c r="E43" s="437"/>
      <c r="F43" s="437"/>
      <c r="G43" s="174"/>
      <c r="H43" s="202"/>
      <c r="I43" s="112"/>
    </row>
    <row r="44" spans="1:12" x14ac:dyDescent="0.3">
      <c r="A44" s="108"/>
      <c r="B44" s="436"/>
      <c r="C44" s="437"/>
      <c r="D44" s="437"/>
      <c r="E44" s="437"/>
      <c r="F44" s="437"/>
      <c r="G44" s="174"/>
      <c r="H44" s="202"/>
      <c r="I44" s="112"/>
    </row>
    <row r="45" spans="1:12" x14ac:dyDescent="0.3">
      <c r="A45" s="108"/>
      <c r="B45" s="436"/>
      <c r="C45" s="437"/>
      <c r="D45" s="437"/>
      <c r="E45" s="437"/>
      <c r="F45" s="437"/>
      <c r="G45" s="174"/>
      <c r="H45" s="175"/>
      <c r="I45" s="112"/>
      <c r="L45" s="113"/>
    </row>
    <row r="46" spans="1:12" x14ac:dyDescent="0.3">
      <c r="A46" s="433" t="s">
        <v>150</v>
      </c>
      <c r="B46" s="401"/>
      <c r="C46" s="401"/>
      <c r="D46" s="401"/>
      <c r="E46" s="401"/>
      <c r="F46" s="401"/>
      <c r="G46" s="401"/>
      <c r="H46" s="402"/>
      <c r="I46" s="168">
        <f>SUM(I25:I45)</f>
        <v>12401.779999999999</v>
      </c>
      <c r="L46" s="113"/>
    </row>
    <row r="47" spans="1:12" x14ac:dyDescent="0.3">
      <c r="A47" s="400" t="s">
        <v>151</v>
      </c>
      <c r="B47" s="401"/>
      <c r="C47" s="401"/>
      <c r="D47" s="401"/>
      <c r="E47" s="401"/>
      <c r="F47" s="401"/>
      <c r="G47" s="401"/>
      <c r="H47" s="402"/>
      <c r="I47" s="169">
        <f>ROUND((I46*0.15),2)</f>
        <v>1860.27</v>
      </c>
      <c r="L47" s="113"/>
    </row>
    <row r="48" spans="1:12" x14ac:dyDescent="0.3">
      <c r="A48" s="400" t="s">
        <v>152</v>
      </c>
      <c r="B48" s="401"/>
      <c r="C48" s="401"/>
      <c r="D48" s="401"/>
      <c r="E48" s="401"/>
      <c r="F48" s="401"/>
      <c r="G48" s="401"/>
      <c r="H48" s="402"/>
      <c r="I48" s="155">
        <f>I46+I47</f>
        <v>14262.05</v>
      </c>
    </row>
    <row r="49" spans="1:9" x14ac:dyDescent="0.3">
      <c r="A49" s="379" t="s">
        <v>74</v>
      </c>
      <c r="B49" s="380"/>
      <c r="C49" s="380"/>
      <c r="D49" s="380"/>
      <c r="E49" s="380"/>
      <c r="F49" s="380"/>
      <c r="G49" s="380"/>
      <c r="H49" s="380"/>
      <c r="I49" s="381"/>
    </row>
    <row r="50" spans="1:9" x14ac:dyDescent="0.3">
      <c r="A50" s="103" t="s">
        <v>75</v>
      </c>
      <c r="B50" s="382" t="s">
        <v>76</v>
      </c>
      <c r="C50" s="383"/>
      <c r="D50" s="384"/>
      <c r="E50" s="382" t="s">
        <v>64</v>
      </c>
      <c r="F50" s="384"/>
      <c r="G50" s="105" t="s">
        <v>66</v>
      </c>
      <c r="H50" s="106" t="s">
        <v>67</v>
      </c>
      <c r="I50" s="107" t="s">
        <v>68</v>
      </c>
    </row>
    <row r="51" spans="1:9" x14ac:dyDescent="0.3">
      <c r="A51" s="108">
        <v>1</v>
      </c>
      <c r="B51" s="403" t="s">
        <v>77</v>
      </c>
      <c r="C51" s="404"/>
      <c r="D51" s="405"/>
      <c r="E51" s="388" t="s">
        <v>78</v>
      </c>
      <c r="F51" s="389"/>
      <c r="G51" s="140"/>
      <c r="H51" s="138">
        <v>450</v>
      </c>
      <c r="I51" s="115">
        <f>SUM(G51*H51)</f>
        <v>0</v>
      </c>
    </row>
    <row r="52" spans="1:9" x14ac:dyDescent="0.3">
      <c r="A52" s="108">
        <v>2</v>
      </c>
      <c r="B52" s="373" t="s">
        <v>79</v>
      </c>
      <c r="C52" s="374"/>
      <c r="D52" s="375"/>
      <c r="E52" s="398" t="s">
        <v>78</v>
      </c>
      <c r="F52" s="399"/>
      <c r="G52" s="109"/>
      <c r="H52" s="139">
        <v>350</v>
      </c>
      <c r="I52" s="112">
        <f t="shared" ref="I52:I56" si="3">SUM(G52*H52)</f>
        <v>0</v>
      </c>
    </row>
    <row r="53" spans="1:9" x14ac:dyDescent="0.3">
      <c r="A53" s="108">
        <v>3</v>
      </c>
      <c r="B53" s="373" t="s">
        <v>80</v>
      </c>
      <c r="C53" s="374"/>
      <c r="D53" s="375"/>
      <c r="E53" s="398" t="s">
        <v>78</v>
      </c>
      <c r="F53" s="399"/>
      <c r="G53" s="109">
        <v>64</v>
      </c>
      <c r="H53" s="139">
        <v>300</v>
      </c>
      <c r="I53" s="112">
        <f t="shared" si="3"/>
        <v>19200</v>
      </c>
    </row>
    <row r="54" spans="1:9" x14ac:dyDescent="0.3">
      <c r="A54" s="108">
        <v>4</v>
      </c>
      <c r="B54" s="373" t="s">
        <v>81</v>
      </c>
      <c r="C54" s="374"/>
      <c r="D54" s="375"/>
      <c r="E54" s="398" t="s">
        <v>78</v>
      </c>
      <c r="F54" s="399"/>
      <c r="G54" s="109"/>
      <c r="H54" s="139">
        <v>200</v>
      </c>
      <c r="I54" s="112">
        <f t="shared" si="3"/>
        <v>0</v>
      </c>
    </row>
    <row r="55" spans="1:9" x14ac:dyDescent="0.3">
      <c r="A55" s="108">
        <v>5</v>
      </c>
      <c r="B55" s="373" t="s">
        <v>577</v>
      </c>
      <c r="C55" s="374"/>
      <c r="D55" s="375"/>
      <c r="E55" s="398" t="s">
        <v>78</v>
      </c>
      <c r="F55" s="399"/>
      <c r="G55" s="109">
        <v>48</v>
      </c>
      <c r="H55" s="141">
        <v>200</v>
      </c>
      <c r="I55" s="112">
        <f t="shared" si="3"/>
        <v>9600</v>
      </c>
    </row>
    <row r="56" spans="1:9" x14ac:dyDescent="0.3">
      <c r="A56" s="108">
        <v>6</v>
      </c>
      <c r="B56" s="373" t="s">
        <v>321</v>
      </c>
      <c r="C56" s="374"/>
      <c r="D56" s="375"/>
      <c r="E56" s="398" t="s">
        <v>78</v>
      </c>
      <c r="F56" s="399"/>
      <c r="G56" s="109"/>
      <c r="H56" s="141">
        <v>140</v>
      </c>
      <c r="I56" s="112">
        <f t="shared" si="3"/>
        <v>0</v>
      </c>
    </row>
    <row r="57" spans="1:9" x14ac:dyDescent="0.3">
      <c r="A57" s="108"/>
      <c r="B57" s="373"/>
      <c r="C57" s="374"/>
      <c r="D57" s="375"/>
      <c r="E57" s="116"/>
      <c r="F57" s="83"/>
      <c r="G57" s="83"/>
      <c r="H57" s="99"/>
      <c r="I57" s="112"/>
    </row>
    <row r="58" spans="1:9" x14ac:dyDescent="0.3">
      <c r="A58" s="97"/>
      <c r="B58" s="373"/>
      <c r="C58" s="374"/>
      <c r="D58" s="375"/>
      <c r="F58" s="83"/>
      <c r="G58" s="83"/>
      <c r="H58" s="99"/>
      <c r="I58" s="112"/>
    </row>
    <row r="59" spans="1:9" x14ac:dyDescent="0.3">
      <c r="A59" s="117"/>
      <c r="B59" s="376"/>
      <c r="C59" s="377"/>
      <c r="D59" s="378"/>
      <c r="E59" s="85"/>
      <c r="F59" s="86"/>
      <c r="G59" s="83"/>
      <c r="H59" s="101"/>
      <c r="I59" s="112"/>
    </row>
    <row r="60" spans="1:9" x14ac:dyDescent="0.3">
      <c r="A60" s="400" t="s">
        <v>83</v>
      </c>
      <c r="B60" s="401"/>
      <c r="C60" s="401"/>
      <c r="D60" s="401"/>
      <c r="E60" s="401"/>
      <c r="F60" s="401"/>
      <c r="G60" s="401"/>
      <c r="H60" s="402"/>
      <c r="I60" s="123">
        <f>SUM(I51:I59)</f>
        <v>28800</v>
      </c>
    </row>
    <row r="61" spans="1:9" x14ac:dyDescent="0.3">
      <c r="A61" s="379" t="s">
        <v>84</v>
      </c>
      <c r="B61" s="380"/>
      <c r="C61" s="380"/>
      <c r="D61" s="380"/>
      <c r="E61" s="380"/>
      <c r="F61" s="380"/>
      <c r="G61" s="380"/>
      <c r="H61" s="380"/>
      <c r="I61" s="381"/>
    </row>
    <row r="62" spans="1:9" x14ac:dyDescent="0.3">
      <c r="A62" s="103" t="s">
        <v>85</v>
      </c>
      <c r="B62" s="382" t="s">
        <v>86</v>
      </c>
      <c r="C62" s="383"/>
      <c r="D62" s="384"/>
      <c r="E62" s="382" t="s">
        <v>87</v>
      </c>
      <c r="F62" s="384"/>
      <c r="G62" s="119" t="s">
        <v>88</v>
      </c>
      <c r="H62" s="119" t="s">
        <v>67</v>
      </c>
      <c r="I62" s="120" t="s">
        <v>68</v>
      </c>
    </row>
    <row r="63" spans="1:9" x14ac:dyDescent="0.3">
      <c r="A63" s="108">
        <v>1</v>
      </c>
      <c r="B63" s="385" t="s">
        <v>468</v>
      </c>
      <c r="C63" s="386"/>
      <c r="D63" s="387"/>
      <c r="E63" s="398">
        <v>7</v>
      </c>
      <c r="F63" s="399"/>
      <c r="G63" s="194">
        <v>245</v>
      </c>
      <c r="H63" s="121">
        <v>5</v>
      </c>
      <c r="I63" s="206">
        <f>H63*G63</f>
        <v>1225</v>
      </c>
    </row>
    <row r="64" spans="1:9" x14ac:dyDescent="0.3">
      <c r="A64" s="122"/>
      <c r="B64" s="390"/>
      <c r="C64" s="391"/>
      <c r="D64" s="392"/>
      <c r="E64" s="393"/>
      <c r="F64" s="394"/>
      <c r="G64" s="109"/>
      <c r="H64" s="121"/>
      <c r="I64" s="206"/>
    </row>
    <row r="65" spans="1:12" x14ac:dyDescent="0.3">
      <c r="A65" s="400" t="s">
        <v>89</v>
      </c>
      <c r="B65" s="401"/>
      <c r="C65" s="401"/>
      <c r="D65" s="401"/>
      <c r="E65" s="401"/>
      <c r="F65" s="401"/>
      <c r="G65" s="401"/>
      <c r="H65" s="402"/>
      <c r="I65" s="123">
        <f>SUM(I63:I64)</f>
        <v>1225</v>
      </c>
    </row>
    <row r="66" spans="1:12" x14ac:dyDescent="0.3">
      <c r="A66" s="124"/>
      <c r="B66" s="125"/>
      <c r="C66" s="125"/>
      <c r="D66" s="125"/>
      <c r="E66" s="125"/>
      <c r="F66" s="126"/>
      <c r="G66" s="127"/>
      <c r="H66" s="127"/>
      <c r="I66" s="128"/>
      <c r="L66" s="80"/>
    </row>
    <row r="67" spans="1:12" x14ac:dyDescent="0.3">
      <c r="A67" s="368"/>
      <c r="B67" s="369"/>
      <c r="C67" s="369"/>
      <c r="D67" s="369"/>
      <c r="E67" s="369"/>
      <c r="F67" s="129"/>
      <c r="G67" s="372" t="s">
        <v>90</v>
      </c>
      <c r="H67" s="369"/>
      <c r="I67" s="130">
        <f>I65+I60+I48</f>
        <v>44287.05</v>
      </c>
    </row>
    <row r="68" spans="1:12" x14ac:dyDescent="0.3">
      <c r="A68" s="368"/>
      <c r="B68" s="369"/>
      <c r="C68" s="369"/>
      <c r="D68" s="369"/>
      <c r="E68" s="369"/>
      <c r="F68" s="83"/>
      <c r="G68" s="131"/>
      <c r="H68" s="132"/>
      <c r="I68" s="133"/>
    </row>
    <row r="69" spans="1:12" ht="15" thickBot="1" x14ac:dyDescent="0.35">
      <c r="A69" s="368"/>
      <c r="B69" s="369"/>
      <c r="C69" s="369"/>
      <c r="D69" s="369"/>
      <c r="E69" s="369"/>
      <c r="F69" s="83"/>
      <c r="G69" s="422" t="s">
        <v>133</v>
      </c>
      <c r="H69" s="423"/>
      <c r="I69" s="142">
        <f>I67+I68</f>
        <v>44287.05</v>
      </c>
    </row>
    <row r="70" spans="1:12" ht="15.6" thickTop="1" thickBot="1" x14ac:dyDescent="0.35">
      <c r="A70" s="134"/>
      <c r="B70" s="135"/>
      <c r="C70" s="370"/>
      <c r="D70" s="371"/>
      <c r="E70" s="371"/>
      <c r="F70" s="371"/>
      <c r="G70" s="136"/>
      <c r="H70" s="136"/>
      <c r="I70" s="137"/>
    </row>
    <row r="72" spans="1:12" x14ac:dyDescent="0.3">
      <c r="A72" s="80"/>
      <c r="B72" s="80"/>
    </row>
  </sheetData>
  <mergeCells count="83">
    <mergeCell ref="F11:G11"/>
    <mergeCell ref="H11:I11"/>
    <mergeCell ref="A9:E9"/>
    <mergeCell ref="F9:G9"/>
    <mergeCell ref="H9:I9"/>
    <mergeCell ref="F10:G10"/>
    <mergeCell ref="H10:I10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27:F27"/>
    <mergeCell ref="B28:F28"/>
    <mergeCell ref="B29:F29"/>
    <mergeCell ref="B30:F30"/>
    <mergeCell ref="B31:F31"/>
    <mergeCell ref="A22:H22"/>
    <mergeCell ref="A23:I23"/>
    <mergeCell ref="B24:F24"/>
    <mergeCell ref="B25:F25"/>
    <mergeCell ref="B26:F26"/>
    <mergeCell ref="A47:H47"/>
    <mergeCell ref="A48:H48"/>
    <mergeCell ref="A49:I49"/>
    <mergeCell ref="B50:D50"/>
    <mergeCell ref="B33:F33"/>
    <mergeCell ref="A46:H46"/>
    <mergeCell ref="B37:F37"/>
    <mergeCell ref="B38:F38"/>
    <mergeCell ref="B39:F39"/>
    <mergeCell ref="B40:F40"/>
    <mergeCell ref="B34:F34"/>
    <mergeCell ref="B35:F35"/>
    <mergeCell ref="B36:F36"/>
    <mergeCell ref="B44:F44"/>
    <mergeCell ref="B45:F45"/>
    <mergeCell ref="E50:F50"/>
    <mergeCell ref="B51:D51"/>
    <mergeCell ref="E51:F51"/>
    <mergeCell ref="A69:B69"/>
    <mergeCell ref="C69:E69"/>
    <mergeCell ref="G69:H69"/>
    <mergeCell ref="B57:D57"/>
    <mergeCell ref="B58:D58"/>
    <mergeCell ref="B52:D52"/>
    <mergeCell ref="E52:F52"/>
    <mergeCell ref="B53:D53"/>
    <mergeCell ref="E53:F53"/>
    <mergeCell ref="B54:D54"/>
    <mergeCell ref="E54:F54"/>
    <mergeCell ref="C70:F70"/>
    <mergeCell ref="B64:D64"/>
    <mergeCell ref="E64:F64"/>
    <mergeCell ref="A65:H65"/>
    <mergeCell ref="A67:B67"/>
    <mergeCell ref="C67:E67"/>
    <mergeCell ref="G67:H67"/>
    <mergeCell ref="B41:F41"/>
    <mergeCell ref="B42:F42"/>
    <mergeCell ref="B43:F43"/>
    <mergeCell ref="A68:B68"/>
    <mergeCell ref="C68:E68"/>
    <mergeCell ref="B59:D59"/>
    <mergeCell ref="A60:H60"/>
    <mergeCell ref="A61:I61"/>
    <mergeCell ref="B62:D62"/>
    <mergeCell ref="E62:F62"/>
    <mergeCell ref="B63:D63"/>
    <mergeCell ref="E63:F63"/>
    <mergeCell ref="B55:D55"/>
    <mergeCell ref="E55:F55"/>
    <mergeCell ref="B56:D56"/>
    <mergeCell ref="E56:F56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P148"/>
  <sheetViews>
    <sheetView topLeftCell="A111" zoomScaleNormal="100" workbookViewId="0">
      <selection activeCell="A43" sqref="A43:I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12.5546875" bestFit="1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73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469</v>
      </c>
      <c r="I15" s="435"/>
    </row>
    <row r="16" spans="1:13" x14ac:dyDescent="0.3">
      <c r="A16" s="412" t="s">
        <v>470</v>
      </c>
      <c r="B16" s="413"/>
      <c r="C16" s="413"/>
      <c r="D16" s="413"/>
      <c r="E16" s="413"/>
      <c r="F16" s="413"/>
      <c r="G16" s="413"/>
      <c r="H16" s="413"/>
      <c r="I16" s="414"/>
    </row>
    <row r="17" spans="1:16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6" x14ac:dyDescent="0.3">
      <c r="A18" s="87" t="s">
        <v>62</v>
      </c>
      <c r="B18" s="430" t="s">
        <v>149</v>
      </c>
      <c r="C18" s="431"/>
      <c r="D18" s="432"/>
      <c r="E18" s="153"/>
      <c r="F18" s="153"/>
      <c r="G18" s="153" t="s">
        <v>66</v>
      </c>
      <c r="H18" s="153" t="s">
        <v>67</v>
      </c>
      <c r="I18" s="154" t="s">
        <v>68</v>
      </c>
    </row>
    <row r="19" spans="1:16" x14ac:dyDescent="0.3">
      <c r="A19" s="92">
        <v>1</v>
      </c>
      <c r="B19" s="385" t="s">
        <v>576</v>
      </c>
      <c r="C19" s="386"/>
      <c r="D19" s="387"/>
      <c r="E19" s="93"/>
      <c r="F19" s="94"/>
      <c r="G19" s="93"/>
      <c r="H19" s="95"/>
      <c r="I19" s="96"/>
    </row>
    <row r="20" spans="1:16" x14ac:dyDescent="0.3">
      <c r="A20" s="97"/>
      <c r="B20" s="476"/>
      <c r="C20" s="477"/>
      <c r="D20" s="478"/>
      <c r="E20" s="98"/>
      <c r="F20" s="83"/>
      <c r="G20" s="98"/>
      <c r="H20" s="99"/>
      <c r="I20" s="96"/>
    </row>
    <row r="21" spans="1:16" x14ac:dyDescent="0.3">
      <c r="A21" s="97"/>
      <c r="B21" s="393"/>
      <c r="C21" s="411"/>
      <c r="D21" s="394"/>
      <c r="E21" s="98"/>
      <c r="F21" s="83"/>
      <c r="G21" s="100"/>
      <c r="H21" s="101"/>
      <c r="I21" s="102"/>
      <c r="M21" s="229"/>
      <c r="N21" s="229"/>
      <c r="O21" s="229"/>
      <c r="P21" s="229"/>
    </row>
    <row r="22" spans="1:16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/>
      <c r="M22" s="229"/>
      <c r="N22" s="229"/>
      <c r="O22" s="229"/>
      <c r="P22" s="229"/>
    </row>
    <row r="23" spans="1:16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  <c r="M23" s="229"/>
      <c r="N23" s="229"/>
      <c r="O23" s="229"/>
      <c r="P23" s="229"/>
    </row>
    <row r="24" spans="1:16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  <c r="M24" s="229"/>
      <c r="N24" s="229"/>
      <c r="O24" s="229"/>
      <c r="P24" s="229"/>
    </row>
    <row r="25" spans="1:16" x14ac:dyDescent="0.3">
      <c r="A25" s="108">
        <v>1</v>
      </c>
      <c r="B25" s="385" t="s">
        <v>471</v>
      </c>
      <c r="C25" s="386"/>
      <c r="D25" s="386"/>
      <c r="E25" s="386"/>
      <c r="F25" s="387"/>
      <c r="G25" s="174">
        <v>1</v>
      </c>
      <c r="H25" s="201">
        <v>445.26</v>
      </c>
      <c r="I25" s="112">
        <f>H25*G25</f>
        <v>445.26</v>
      </c>
      <c r="M25" s="229"/>
      <c r="N25" s="229"/>
      <c r="O25" s="229"/>
      <c r="P25" s="229"/>
    </row>
    <row r="26" spans="1:16" x14ac:dyDescent="0.3">
      <c r="A26" s="108">
        <v>2</v>
      </c>
      <c r="B26" s="395" t="s">
        <v>472</v>
      </c>
      <c r="C26" s="396"/>
      <c r="D26" s="396"/>
      <c r="E26" s="396"/>
      <c r="F26" s="397"/>
      <c r="G26" s="174">
        <v>10</v>
      </c>
      <c r="H26" s="202">
        <v>10.96</v>
      </c>
      <c r="I26" s="112">
        <f>H26*G26</f>
        <v>109.60000000000001</v>
      </c>
      <c r="M26" s="229"/>
      <c r="N26" s="229"/>
      <c r="O26" s="229"/>
      <c r="P26" s="229"/>
    </row>
    <row r="27" spans="1:16" x14ac:dyDescent="0.3">
      <c r="A27" s="108">
        <v>3</v>
      </c>
      <c r="B27" s="457" t="s">
        <v>561</v>
      </c>
      <c r="C27" s="458"/>
      <c r="D27" s="458"/>
      <c r="E27" s="458"/>
      <c r="F27" s="459"/>
      <c r="G27" s="226">
        <v>1</v>
      </c>
      <c r="H27" s="202">
        <v>5500</v>
      </c>
      <c r="I27" s="227">
        <f>H27*G27</f>
        <v>5500</v>
      </c>
      <c r="M27" s="229"/>
      <c r="N27" s="229"/>
      <c r="O27" s="229"/>
      <c r="P27" s="229"/>
    </row>
    <row r="28" spans="1:16" x14ac:dyDescent="0.3">
      <c r="A28" s="108">
        <v>4</v>
      </c>
      <c r="B28" s="395" t="s">
        <v>473</v>
      </c>
      <c r="C28" s="396"/>
      <c r="D28" s="396"/>
      <c r="E28" s="396"/>
      <c r="F28" s="397"/>
      <c r="G28" s="174">
        <v>1</v>
      </c>
      <c r="H28" s="202">
        <v>88.86</v>
      </c>
      <c r="I28" s="112">
        <f t="shared" ref="I28" si="0">H28*G28</f>
        <v>88.86</v>
      </c>
      <c r="M28" s="229"/>
      <c r="N28" s="229"/>
      <c r="O28" s="229"/>
      <c r="P28" s="229"/>
    </row>
    <row r="29" spans="1:16" x14ac:dyDescent="0.3">
      <c r="A29" s="108">
        <v>5</v>
      </c>
      <c r="B29" s="457" t="s">
        <v>498</v>
      </c>
      <c r="C29" s="458"/>
      <c r="D29" s="458"/>
      <c r="E29" s="458"/>
      <c r="F29" s="459"/>
      <c r="G29" s="174">
        <v>1</v>
      </c>
      <c r="H29" s="202">
        <v>8820</v>
      </c>
      <c r="I29" s="112">
        <f t="shared" ref="I29:I41" si="1">H29*G29</f>
        <v>8820</v>
      </c>
      <c r="M29" s="229"/>
      <c r="N29" s="229"/>
      <c r="O29" s="229"/>
      <c r="P29" s="229"/>
    </row>
    <row r="30" spans="1:16" x14ac:dyDescent="0.3">
      <c r="A30" s="108">
        <v>6</v>
      </c>
      <c r="B30" s="436" t="s">
        <v>474</v>
      </c>
      <c r="C30" s="437"/>
      <c r="D30" s="437"/>
      <c r="E30" s="437"/>
      <c r="F30" s="437"/>
      <c r="G30" s="174">
        <v>1</v>
      </c>
      <c r="H30" s="202">
        <v>38.72</v>
      </c>
      <c r="I30" s="112">
        <f t="shared" si="1"/>
        <v>38.72</v>
      </c>
      <c r="M30" s="229"/>
      <c r="N30" s="229"/>
      <c r="O30" s="229"/>
      <c r="P30" s="229"/>
    </row>
    <row r="31" spans="1:16" x14ac:dyDescent="0.3">
      <c r="A31" s="108">
        <v>7</v>
      </c>
      <c r="B31" s="436" t="s">
        <v>475</v>
      </c>
      <c r="C31" s="437"/>
      <c r="D31" s="437"/>
      <c r="E31" s="437"/>
      <c r="F31" s="437"/>
      <c r="G31" s="174">
        <v>1</v>
      </c>
      <c r="H31" s="202">
        <v>18.07</v>
      </c>
      <c r="I31" s="112">
        <f t="shared" si="1"/>
        <v>18.07</v>
      </c>
      <c r="M31" s="229"/>
      <c r="N31" s="229"/>
      <c r="O31" s="229"/>
      <c r="P31" s="229"/>
    </row>
    <row r="32" spans="1:16" x14ac:dyDescent="0.3">
      <c r="A32" s="108">
        <v>8</v>
      </c>
      <c r="B32" s="436" t="s">
        <v>476</v>
      </c>
      <c r="C32" s="437"/>
      <c r="D32" s="437"/>
      <c r="E32" s="437"/>
      <c r="F32" s="437"/>
      <c r="G32" s="174">
        <v>1</v>
      </c>
      <c r="H32" s="202">
        <v>113.34</v>
      </c>
      <c r="I32" s="112">
        <f t="shared" si="1"/>
        <v>113.34</v>
      </c>
      <c r="M32" s="229"/>
      <c r="N32" s="229"/>
      <c r="O32" s="229"/>
      <c r="P32" s="229"/>
    </row>
    <row r="33" spans="1:16" x14ac:dyDescent="0.3">
      <c r="A33" s="108">
        <v>9</v>
      </c>
      <c r="B33" s="436" t="s">
        <v>477</v>
      </c>
      <c r="C33" s="437"/>
      <c r="D33" s="437"/>
      <c r="E33" s="437"/>
      <c r="F33" s="437"/>
      <c r="G33" s="174">
        <v>1</v>
      </c>
      <c r="H33" s="202">
        <v>57.78</v>
      </c>
      <c r="I33" s="112">
        <f t="shared" si="1"/>
        <v>57.78</v>
      </c>
      <c r="M33" s="229"/>
      <c r="N33" s="229"/>
      <c r="O33" s="229"/>
      <c r="P33" s="229"/>
    </row>
    <row r="34" spans="1:16" x14ac:dyDescent="0.3">
      <c r="A34" s="108">
        <v>10</v>
      </c>
      <c r="B34" s="436" t="s">
        <v>478</v>
      </c>
      <c r="C34" s="437"/>
      <c r="D34" s="437"/>
      <c r="E34" s="437"/>
      <c r="F34" s="437"/>
      <c r="G34" s="174">
        <v>2</v>
      </c>
      <c r="H34" s="202">
        <v>8.6999999999999993</v>
      </c>
      <c r="I34" s="112">
        <f t="shared" si="1"/>
        <v>17.399999999999999</v>
      </c>
      <c r="M34" s="229"/>
      <c r="N34" s="229"/>
      <c r="O34" s="229"/>
      <c r="P34" s="229"/>
    </row>
    <row r="35" spans="1:16" x14ac:dyDescent="0.3">
      <c r="A35" s="108">
        <v>11</v>
      </c>
      <c r="B35" s="436" t="s">
        <v>479</v>
      </c>
      <c r="C35" s="437"/>
      <c r="D35" s="437"/>
      <c r="E35" s="437"/>
      <c r="F35" s="437"/>
      <c r="G35" s="174">
        <v>1</v>
      </c>
      <c r="H35" s="202">
        <v>182.61</v>
      </c>
      <c r="I35" s="112">
        <f t="shared" si="1"/>
        <v>182.61</v>
      </c>
      <c r="M35" s="229"/>
      <c r="N35" s="229"/>
      <c r="O35" s="229"/>
      <c r="P35" s="229"/>
    </row>
    <row r="36" spans="1:16" x14ac:dyDescent="0.3">
      <c r="A36" s="108">
        <v>12</v>
      </c>
      <c r="B36" s="436" t="s">
        <v>480</v>
      </c>
      <c r="C36" s="437"/>
      <c r="D36" s="437"/>
      <c r="E36" s="437"/>
      <c r="F36" s="437"/>
      <c r="G36" s="174">
        <v>2</v>
      </c>
      <c r="H36" s="202">
        <v>5.31</v>
      </c>
      <c r="I36" s="112">
        <f t="shared" si="1"/>
        <v>10.62</v>
      </c>
      <c r="M36" s="229"/>
      <c r="N36" s="229"/>
      <c r="O36" s="229"/>
      <c r="P36" s="229"/>
    </row>
    <row r="37" spans="1:16" x14ac:dyDescent="0.3">
      <c r="A37" s="108">
        <v>13</v>
      </c>
      <c r="B37" s="436" t="s">
        <v>481</v>
      </c>
      <c r="C37" s="437"/>
      <c r="D37" s="437"/>
      <c r="E37" s="437"/>
      <c r="F37" s="437"/>
      <c r="G37" s="174">
        <v>6</v>
      </c>
      <c r="H37" s="202">
        <v>8.14</v>
      </c>
      <c r="I37" s="112">
        <f t="shared" si="1"/>
        <v>48.84</v>
      </c>
      <c r="M37" s="229"/>
      <c r="N37" s="229"/>
      <c r="O37" s="229"/>
      <c r="P37" s="229"/>
    </row>
    <row r="38" spans="1:16" x14ac:dyDescent="0.3">
      <c r="A38" s="108">
        <v>14</v>
      </c>
      <c r="B38" s="436" t="s">
        <v>482</v>
      </c>
      <c r="C38" s="437"/>
      <c r="D38" s="437"/>
      <c r="E38" s="437"/>
      <c r="F38" s="437"/>
      <c r="G38" s="174">
        <v>5</v>
      </c>
      <c r="H38" s="202">
        <v>8.6999999999999993</v>
      </c>
      <c r="I38" s="112">
        <f t="shared" si="1"/>
        <v>43.5</v>
      </c>
      <c r="M38" s="229"/>
      <c r="N38" s="229"/>
      <c r="O38" s="229"/>
      <c r="P38" s="229"/>
    </row>
    <row r="39" spans="1:16" x14ac:dyDescent="0.3">
      <c r="A39" s="108">
        <v>15</v>
      </c>
      <c r="B39" s="436" t="s">
        <v>483</v>
      </c>
      <c r="C39" s="437"/>
      <c r="D39" s="437"/>
      <c r="E39" s="437"/>
      <c r="F39" s="437"/>
      <c r="G39" s="174">
        <v>1</v>
      </c>
      <c r="H39" s="202">
        <v>150</v>
      </c>
      <c r="I39" s="112">
        <f t="shared" si="1"/>
        <v>150</v>
      </c>
      <c r="M39" s="229"/>
      <c r="N39" s="229"/>
      <c r="O39" s="229"/>
      <c r="P39" s="229"/>
    </row>
    <row r="40" spans="1:16" x14ac:dyDescent="0.3">
      <c r="A40" s="108">
        <v>16</v>
      </c>
      <c r="B40" s="436" t="s">
        <v>484</v>
      </c>
      <c r="C40" s="437"/>
      <c r="D40" s="437"/>
      <c r="E40" s="437"/>
      <c r="F40" s="437"/>
      <c r="G40" s="174">
        <v>7</v>
      </c>
      <c r="H40" s="202">
        <v>719.55</v>
      </c>
      <c r="I40" s="112">
        <f t="shared" si="1"/>
        <v>5036.8499999999995</v>
      </c>
      <c r="M40" s="229"/>
      <c r="N40" s="229"/>
      <c r="O40" s="229"/>
      <c r="P40" s="229"/>
    </row>
    <row r="41" spans="1:16" x14ac:dyDescent="0.3">
      <c r="A41" s="108">
        <v>17</v>
      </c>
      <c r="B41" s="436" t="s">
        <v>485</v>
      </c>
      <c r="C41" s="437"/>
      <c r="D41" s="437"/>
      <c r="E41" s="437"/>
      <c r="F41" s="437"/>
      <c r="G41" s="174">
        <v>10</v>
      </c>
      <c r="H41" s="202">
        <v>100.6</v>
      </c>
      <c r="I41" s="112">
        <f t="shared" si="1"/>
        <v>1006</v>
      </c>
      <c r="M41" s="229"/>
      <c r="N41" s="229"/>
      <c r="O41" s="229"/>
      <c r="P41" s="229"/>
    </row>
    <row r="42" spans="1:16" x14ac:dyDescent="0.3">
      <c r="A42" s="108">
        <v>18</v>
      </c>
      <c r="B42" s="436" t="s">
        <v>486</v>
      </c>
      <c r="C42" s="437"/>
      <c r="D42" s="437"/>
      <c r="E42" s="437"/>
      <c r="F42" s="437"/>
      <c r="G42" s="174">
        <v>1</v>
      </c>
      <c r="H42" s="202">
        <v>216</v>
      </c>
      <c r="I42" s="112">
        <f t="shared" ref="I42:I73" si="2">H42*G42</f>
        <v>216</v>
      </c>
      <c r="M42" s="229"/>
      <c r="N42" s="229"/>
      <c r="O42" s="229"/>
      <c r="P42" s="229"/>
    </row>
    <row r="43" spans="1:16" x14ac:dyDescent="0.3">
      <c r="A43" s="108">
        <v>19</v>
      </c>
      <c r="B43" s="436" t="s">
        <v>487</v>
      </c>
      <c r="C43" s="437"/>
      <c r="D43" s="437"/>
      <c r="E43" s="437"/>
      <c r="F43" s="437"/>
      <c r="G43" s="174">
        <v>2</v>
      </c>
      <c r="H43" s="202">
        <v>85</v>
      </c>
      <c r="I43" s="112">
        <f t="shared" si="2"/>
        <v>170</v>
      </c>
      <c r="M43" s="229"/>
      <c r="N43" s="229"/>
      <c r="O43" s="229"/>
      <c r="P43" s="229"/>
    </row>
    <row r="44" spans="1:16" x14ac:dyDescent="0.3">
      <c r="A44" s="108">
        <v>20</v>
      </c>
      <c r="B44" s="436" t="s">
        <v>488</v>
      </c>
      <c r="C44" s="437"/>
      <c r="D44" s="437"/>
      <c r="E44" s="437"/>
      <c r="F44" s="437"/>
      <c r="G44" s="174">
        <v>1</v>
      </c>
      <c r="H44" s="202">
        <v>7.92</v>
      </c>
      <c r="I44" s="112">
        <f t="shared" si="2"/>
        <v>7.92</v>
      </c>
      <c r="M44" s="229"/>
      <c r="N44" s="229"/>
      <c r="O44" s="229"/>
      <c r="P44" s="229"/>
    </row>
    <row r="45" spans="1:16" x14ac:dyDescent="0.3">
      <c r="A45" s="108">
        <v>21</v>
      </c>
      <c r="B45" s="436" t="s">
        <v>489</v>
      </c>
      <c r="C45" s="437"/>
      <c r="D45" s="437"/>
      <c r="E45" s="437"/>
      <c r="F45" s="437"/>
      <c r="G45" s="174">
        <v>1</v>
      </c>
      <c r="H45" s="202">
        <v>1.69</v>
      </c>
      <c r="I45" s="112">
        <f t="shared" si="2"/>
        <v>1.69</v>
      </c>
      <c r="M45" s="229"/>
      <c r="N45" s="229"/>
      <c r="O45" s="229"/>
      <c r="P45" s="229"/>
    </row>
    <row r="46" spans="1:16" x14ac:dyDescent="0.3">
      <c r="A46" s="108">
        <v>22</v>
      </c>
      <c r="B46" s="436" t="s">
        <v>490</v>
      </c>
      <c r="C46" s="437"/>
      <c r="D46" s="437"/>
      <c r="E46" s="437"/>
      <c r="F46" s="437"/>
      <c r="G46" s="174">
        <v>20</v>
      </c>
      <c r="H46" s="202">
        <v>16.108000000000001</v>
      </c>
      <c r="I46" s="112">
        <f t="shared" si="2"/>
        <v>322.16000000000003</v>
      </c>
      <c r="M46" s="229"/>
      <c r="N46" s="229"/>
      <c r="O46" s="229"/>
      <c r="P46" s="229"/>
    </row>
    <row r="47" spans="1:16" x14ac:dyDescent="0.3">
      <c r="A47" s="108">
        <v>23</v>
      </c>
      <c r="B47" s="436" t="s">
        <v>491</v>
      </c>
      <c r="C47" s="437"/>
      <c r="D47" s="437"/>
      <c r="E47" s="437"/>
      <c r="F47" s="437"/>
      <c r="G47" s="174">
        <v>2</v>
      </c>
      <c r="H47" s="202">
        <v>1.9</v>
      </c>
      <c r="I47" s="112">
        <f t="shared" si="2"/>
        <v>3.8</v>
      </c>
      <c r="M47" s="229"/>
      <c r="N47" s="229"/>
      <c r="O47" s="229"/>
      <c r="P47" s="229"/>
    </row>
    <row r="48" spans="1:16" x14ac:dyDescent="0.3">
      <c r="A48" s="108">
        <v>24</v>
      </c>
      <c r="B48" s="436" t="s">
        <v>492</v>
      </c>
      <c r="C48" s="437"/>
      <c r="D48" s="437"/>
      <c r="E48" s="437"/>
      <c r="F48" s="437"/>
      <c r="G48" s="174">
        <v>1</v>
      </c>
      <c r="H48" s="202">
        <v>2016.63</v>
      </c>
      <c r="I48" s="112">
        <f t="shared" si="2"/>
        <v>2016.63</v>
      </c>
      <c r="M48" s="229"/>
      <c r="N48" s="229"/>
      <c r="O48" s="229"/>
      <c r="P48" s="229"/>
    </row>
    <row r="49" spans="1:16" x14ac:dyDescent="0.3">
      <c r="A49" s="108">
        <v>25</v>
      </c>
      <c r="B49" s="436" t="s">
        <v>493</v>
      </c>
      <c r="C49" s="437"/>
      <c r="D49" s="437"/>
      <c r="E49" s="437"/>
      <c r="F49" s="437"/>
      <c r="G49" s="174">
        <v>10</v>
      </c>
      <c r="H49" s="202">
        <v>4.0357000000000003</v>
      </c>
      <c r="I49" s="112">
        <f t="shared" si="2"/>
        <v>40.356999999999999</v>
      </c>
      <c r="M49" s="229"/>
      <c r="N49" s="229"/>
      <c r="O49" s="229"/>
      <c r="P49" s="229"/>
    </row>
    <row r="50" spans="1:16" x14ac:dyDescent="0.3">
      <c r="A50" s="108">
        <v>26</v>
      </c>
      <c r="B50" s="436" t="s">
        <v>494</v>
      </c>
      <c r="C50" s="437"/>
      <c r="D50" s="437"/>
      <c r="E50" s="437"/>
      <c r="F50" s="437"/>
      <c r="G50" s="174">
        <v>1</v>
      </c>
      <c r="H50" s="202">
        <v>2395</v>
      </c>
      <c r="I50" s="112">
        <f t="shared" si="2"/>
        <v>2395</v>
      </c>
      <c r="M50" s="229"/>
      <c r="N50" s="229"/>
      <c r="O50" s="229"/>
      <c r="P50" s="229"/>
    </row>
    <row r="51" spans="1:16" x14ac:dyDescent="0.3">
      <c r="A51" s="108">
        <v>27</v>
      </c>
      <c r="B51" s="436" t="s">
        <v>495</v>
      </c>
      <c r="C51" s="437"/>
      <c r="D51" s="437"/>
      <c r="E51" s="437"/>
      <c r="F51" s="437"/>
      <c r="G51" s="174">
        <v>1</v>
      </c>
      <c r="H51" s="202">
        <v>27643</v>
      </c>
      <c r="I51" s="112">
        <f t="shared" si="2"/>
        <v>27643</v>
      </c>
      <c r="M51" s="229"/>
      <c r="N51" s="229"/>
      <c r="O51" s="229"/>
      <c r="P51" s="229"/>
    </row>
    <row r="52" spans="1:16" x14ac:dyDescent="0.3">
      <c r="A52" s="108">
        <v>28</v>
      </c>
      <c r="B52" s="436" t="s">
        <v>496</v>
      </c>
      <c r="C52" s="437"/>
      <c r="D52" s="437"/>
      <c r="E52" s="437"/>
      <c r="F52" s="437"/>
      <c r="G52" s="174">
        <v>2</v>
      </c>
      <c r="H52" s="202">
        <v>1538.26</v>
      </c>
      <c r="I52" s="112">
        <f t="shared" si="2"/>
        <v>3076.52</v>
      </c>
      <c r="M52" s="229"/>
      <c r="N52" s="229"/>
      <c r="O52" s="229"/>
      <c r="P52" s="229"/>
    </row>
    <row r="53" spans="1:16" x14ac:dyDescent="0.3">
      <c r="A53" s="108">
        <v>29</v>
      </c>
      <c r="B53" s="436" t="s">
        <v>497</v>
      </c>
      <c r="C53" s="437"/>
      <c r="D53" s="437"/>
      <c r="E53" s="437"/>
      <c r="F53" s="437"/>
      <c r="G53" s="174">
        <v>5</v>
      </c>
      <c r="H53" s="202">
        <v>339.12</v>
      </c>
      <c r="I53" s="112">
        <f t="shared" si="2"/>
        <v>1695.6</v>
      </c>
      <c r="M53" s="229"/>
      <c r="N53" s="229"/>
      <c r="O53" s="229"/>
      <c r="P53" s="229"/>
    </row>
    <row r="54" spans="1:16" x14ac:dyDescent="0.3">
      <c r="A54" s="108">
        <v>30</v>
      </c>
      <c r="B54" s="457" t="s">
        <v>575</v>
      </c>
      <c r="C54" s="458"/>
      <c r="D54" s="458"/>
      <c r="E54" s="458"/>
      <c r="F54" s="459"/>
      <c r="G54" s="174">
        <v>1</v>
      </c>
      <c r="H54" s="202">
        <v>1284.4000000000001</v>
      </c>
      <c r="I54" s="112">
        <f t="shared" si="2"/>
        <v>1284.4000000000001</v>
      </c>
      <c r="M54" s="229"/>
      <c r="N54" s="229"/>
      <c r="O54" s="229"/>
      <c r="P54" s="229"/>
    </row>
    <row r="55" spans="1:16" x14ac:dyDescent="0.3">
      <c r="A55" s="108">
        <v>31</v>
      </c>
      <c r="B55" s="436" t="s">
        <v>499</v>
      </c>
      <c r="C55" s="437"/>
      <c r="D55" s="437"/>
      <c r="E55" s="437"/>
      <c r="F55" s="437"/>
      <c r="G55" s="174">
        <v>1</v>
      </c>
      <c r="H55" s="202">
        <v>188.7</v>
      </c>
      <c r="I55" s="112">
        <f t="shared" si="2"/>
        <v>188.7</v>
      </c>
    </row>
    <row r="56" spans="1:16" x14ac:dyDescent="0.3">
      <c r="A56" s="108">
        <v>32</v>
      </c>
      <c r="B56" s="436" t="s">
        <v>500</v>
      </c>
      <c r="C56" s="437"/>
      <c r="D56" s="437"/>
      <c r="E56" s="437"/>
      <c r="F56" s="437"/>
      <c r="G56" s="174">
        <v>3</v>
      </c>
      <c r="H56" s="202">
        <v>8.93</v>
      </c>
      <c r="I56" s="112">
        <f t="shared" si="2"/>
        <v>26.79</v>
      </c>
    </row>
    <row r="57" spans="1:16" x14ac:dyDescent="0.3">
      <c r="A57" s="108">
        <v>33</v>
      </c>
      <c r="B57" s="436" t="s">
        <v>501</v>
      </c>
      <c r="C57" s="437"/>
      <c r="D57" s="437"/>
      <c r="E57" s="437"/>
      <c r="F57" s="437"/>
      <c r="G57" s="174">
        <v>1</v>
      </c>
      <c r="H57" s="202">
        <v>44.94</v>
      </c>
      <c r="I57" s="112">
        <f t="shared" si="2"/>
        <v>44.94</v>
      </c>
    </row>
    <row r="58" spans="1:16" x14ac:dyDescent="0.3">
      <c r="A58" s="108">
        <v>34</v>
      </c>
      <c r="B58" s="436" t="s">
        <v>502</v>
      </c>
      <c r="C58" s="437"/>
      <c r="D58" s="437"/>
      <c r="E58" s="437"/>
      <c r="F58" s="437"/>
      <c r="G58" s="174">
        <v>1</v>
      </c>
      <c r="H58" s="202">
        <v>770</v>
      </c>
      <c r="I58" s="112">
        <f t="shared" si="2"/>
        <v>770</v>
      </c>
    </row>
    <row r="59" spans="1:16" x14ac:dyDescent="0.3">
      <c r="A59" s="108">
        <v>35</v>
      </c>
      <c r="B59" s="436" t="s">
        <v>503</v>
      </c>
      <c r="C59" s="437"/>
      <c r="D59" s="437"/>
      <c r="E59" s="437"/>
      <c r="F59" s="437"/>
      <c r="G59" s="174">
        <v>1</v>
      </c>
      <c r="H59" s="202">
        <v>195.7</v>
      </c>
      <c r="I59" s="112">
        <f t="shared" si="2"/>
        <v>195.7</v>
      </c>
    </row>
    <row r="60" spans="1:16" x14ac:dyDescent="0.3">
      <c r="A60" s="108">
        <v>36</v>
      </c>
      <c r="B60" s="436" t="s">
        <v>504</v>
      </c>
      <c r="C60" s="437"/>
      <c r="D60" s="437"/>
      <c r="E60" s="437"/>
      <c r="F60" s="437"/>
      <c r="G60" s="174">
        <v>6</v>
      </c>
      <c r="H60" s="202">
        <v>187.27</v>
      </c>
      <c r="I60" s="112">
        <f t="shared" si="2"/>
        <v>1123.6200000000001</v>
      </c>
    </row>
    <row r="61" spans="1:16" x14ac:dyDescent="0.3">
      <c r="A61" s="108">
        <v>37</v>
      </c>
      <c r="B61" s="436" t="s">
        <v>505</v>
      </c>
      <c r="C61" s="437"/>
      <c r="D61" s="437"/>
      <c r="E61" s="437"/>
      <c r="F61" s="437"/>
      <c r="G61" s="174">
        <v>1</v>
      </c>
      <c r="H61" s="202">
        <v>187.27</v>
      </c>
      <c r="I61" s="112">
        <f t="shared" si="2"/>
        <v>187.27</v>
      </c>
    </row>
    <row r="62" spans="1:16" x14ac:dyDescent="0.3">
      <c r="A62" s="108">
        <v>38</v>
      </c>
      <c r="B62" s="436" t="s">
        <v>506</v>
      </c>
      <c r="C62" s="437"/>
      <c r="D62" s="437"/>
      <c r="E62" s="437"/>
      <c r="F62" s="437"/>
      <c r="G62" s="174">
        <v>1</v>
      </c>
      <c r="H62" s="202">
        <v>12880</v>
      </c>
      <c r="I62" s="112">
        <f t="shared" si="2"/>
        <v>12880</v>
      </c>
    </row>
    <row r="63" spans="1:16" x14ac:dyDescent="0.3">
      <c r="A63" s="108">
        <v>39</v>
      </c>
      <c r="B63" s="436" t="s">
        <v>507</v>
      </c>
      <c r="C63" s="437"/>
      <c r="D63" s="437"/>
      <c r="E63" s="437"/>
      <c r="F63" s="437"/>
      <c r="G63" s="174">
        <v>3</v>
      </c>
      <c r="H63" s="202">
        <v>418</v>
      </c>
      <c r="I63" s="112">
        <f t="shared" si="2"/>
        <v>1254</v>
      </c>
    </row>
    <row r="64" spans="1:16" x14ac:dyDescent="0.3">
      <c r="A64" s="108">
        <v>40</v>
      </c>
      <c r="B64" s="436" t="s">
        <v>508</v>
      </c>
      <c r="C64" s="437"/>
      <c r="D64" s="437"/>
      <c r="E64" s="437"/>
      <c r="F64" s="437"/>
      <c r="G64" s="174">
        <v>1</v>
      </c>
      <c r="H64" s="202">
        <v>871</v>
      </c>
      <c r="I64" s="112">
        <f t="shared" si="2"/>
        <v>871</v>
      </c>
    </row>
    <row r="65" spans="1:13" x14ac:dyDescent="0.3">
      <c r="A65" s="108">
        <v>41</v>
      </c>
      <c r="B65" s="436" t="s">
        <v>509</v>
      </c>
      <c r="C65" s="437"/>
      <c r="D65" s="437"/>
      <c r="E65" s="437"/>
      <c r="F65" s="437"/>
      <c r="G65" s="174">
        <v>1</v>
      </c>
      <c r="H65" s="202">
        <v>9075</v>
      </c>
      <c r="I65" s="112">
        <f t="shared" si="2"/>
        <v>9075</v>
      </c>
    </row>
    <row r="66" spans="1:13" x14ac:dyDescent="0.3">
      <c r="A66" s="108">
        <v>42</v>
      </c>
      <c r="B66" s="436" t="s">
        <v>510</v>
      </c>
      <c r="C66" s="437"/>
      <c r="D66" s="437"/>
      <c r="E66" s="437"/>
      <c r="F66" s="437"/>
      <c r="G66" s="174">
        <v>1</v>
      </c>
      <c r="H66" s="202">
        <v>1826</v>
      </c>
      <c r="I66" s="112">
        <f t="shared" si="2"/>
        <v>1826</v>
      </c>
      <c r="M66" s="228"/>
    </row>
    <row r="67" spans="1:13" x14ac:dyDescent="0.3">
      <c r="A67" s="108">
        <v>43</v>
      </c>
      <c r="B67" s="436" t="s">
        <v>511</v>
      </c>
      <c r="C67" s="437"/>
      <c r="D67" s="437"/>
      <c r="E67" s="437"/>
      <c r="F67" s="437"/>
      <c r="G67" s="174">
        <v>1</v>
      </c>
      <c r="H67" s="202">
        <v>1164</v>
      </c>
      <c r="I67" s="112">
        <f t="shared" si="2"/>
        <v>1164</v>
      </c>
    </row>
    <row r="68" spans="1:13" x14ac:dyDescent="0.3">
      <c r="A68" s="108">
        <v>44</v>
      </c>
      <c r="B68" s="436" t="s">
        <v>513</v>
      </c>
      <c r="C68" s="437"/>
      <c r="D68" s="437"/>
      <c r="E68" s="437"/>
      <c r="F68" s="437"/>
      <c r="G68" s="174">
        <v>4</v>
      </c>
      <c r="H68" s="202">
        <v>81.27</v>
      </c>
      <c r="I68" s="112">
        <f t="shared" si="2"/>
        <v>325.08</v>
      </c>
    </row>
    <row r="69" spans="1:13" x14ac:dyDescent="0.3">
      <c r="A69" s="108">
        <v>45</v>
      </c>
      <c r="B69" s="436" t="s">
        <v>512</v>
      </c>
      <c r="C69" s="437"/>
      <c r="D69" s="437"/>
      <c r="E69" s="437"/>
      <c r="F69" s="437"/>
      <c r="G69" s="174">
        <v>4</v>
      </c>
      <c r="H69" s="202">
        <v>9</v>
      </c>
      <c r="I69" s="112">
        <f t="shared" si="2"/>
        <v>36</v>
      </c>
    </row>
    <row r="70" spans="1:13" x14ac:dyDescent="0.3">
      <c r="A70" s="108">
        <v>46</v>
      </c>
      <c r="B70" s="436" t="s">
        <v>514</v>
      </c>
      <c r="C70" s="437"/>
      <c r="D70" s="437"/>
      <c r="E70" s="437"/>
      <c r="F70" s="437"/>
      <c r="G70" s="174">
        <v>16</v>
      </c>
      <c r="H70" s="202">
        <v>6.9901</v>
      </c>
      <c r="I70" s="112">
        <f t="shared" si="2"/>
        <v>111.8416</v>
      </c>
    </row>
    <row r="71" spans="1:13" x14ac:dyDescent="0.3">
      <c r="A71" s="108">
        <v>47</v>
      </c>
      <c r="B71" s="436" t="s">
        <v>515</v>
      </c>
      <c r="C71" s="437"/>
      <c r="D71" s="437"/>
      <c r="E71" s="437"/>
      <c r="F71" s="437"/>
      <c r="G71" s="174">
        <v>25</v>
      </c>
      <c r="H71" s="202">
        <v>28.9634</v>
      </c>
      <c r="I71" s="112">
        <f t="shared" si="2"/>
        <v>724.08500000000004</v>
      </c>
    </row>
    <row r="72" spans="1:13" x14ac:dyDescent="0.3">
      <c r="A72" s="108">
        <v>48</v>
      </c>
      <c r="B72" s="436" t="s">
        <v>516</v>
      </c>
      <c r="C72" s="437"/>
      <c r="D72" s="437"/>
      <c r="E72" s="437"/>
      <c r="F72" s="437"/>
      <c r="G72" s="174">
        <v>1</v>
      </c>
      <c r="H72" s="202">
        <v>22.45</v>
      </c>
      <c r="I72" s="112">
        <f t="shared" si="2"/>
        <v>22.45</v>
      </c>
    </row>
    <row r="73" spans="1:13" x14ac:dyDescent="0.3">
      <c r="A73" s="108">
        <v>49</v>
      </c>
      <c r="B73" s="436" t="s">
        <v>517</v>
      </c>
      <c r="C73" s="437"/>
      <c r="D73" s="437"/>
      <c r="E73" s="437"/>
      <c r="F73" s="437"/>
      <c r="G73" s="174">
        <v>1</v>
      </c>
      <c r="H73" s="202">
        <v>9.33</v>
      </c>
      <c r="I73" s="112">
        <f t="shared" si="2"/>
        <v>9.33</v>
      </c>
    </row>
    <row r="74" spans="1:13" x14ac:dyDescent="0.3">
      <c r="A74" s="108">
        <v>50</v>
      </c>
      <c r="B74" s="436" t="s">
        <v>518</v>
      </c>
      <c r="C74" s="437"/>
      <c r="D74" s="437"/>
      <c r="E74" s="437"/>
      <c r="F74" s="437"/>
      <c r="G74" s="174">
        <v>1</v>
      </c>
      <c r="H74" s="202">
        <v>12.2</v>
      </c>
      <c r="I74" s="112">
        <f t="shared" ref="I74:I120" si="3">H74*G74</f>
        <v>12.2</v>
      </c>
    </row>
    <row r="75" spans="1:13" x14ac:dyDescent="0.3">
      <c r="A75" s="108">
        <v>51</v>
      </c>
      <c r="B75" s="436" t="s">
        <v>519</v>
      </c>
      <c r="C75" s="437"/>
      <c r="D75" s="437"/>
      <c r="E75" s="437"/>
      <c r="F75" s="437"/>
      <c r="G75" s="174">
        <v>1</v>
      </c>
      <c r="H75" s="202">
        <v>13.35</v>
      </c>
      <c r="I75" s="112">
        <f t="shared" ref="I75:I114" si="4">H75*G75</f>
        <v>13.35</v>
      </c>
    </row>
    <row r="76" spans="1:13" x14ac:dyDescent="0.3">
      <c r="A76" s="108">
        <v>52</v>
      </c>
      <c r="B76" s="436" t="s">
        <v>520</v>
      </c>
      <c r="C76" s="437"/>
      <c r="D76" s="437"/>
      <c r="E76" s="437"/>
      <c r="F76" s="437"/>
      <c r="G76" s="174">
        <v>12</v>
      </c>
      <c r="H76" s="202">
        <v>4.28</v>
      </c>
      <c r="I76" s="112">
        <f t="shared" si="4"/>
        <v>51.36</v>
      </c>
    </row>
    <row r="77" spans="1:13" x14ac:dyDescent="0.3">
      <c r="A77" s="108">
        <v>53</v>
      </c>
      <c r="B77" s="436" t="s">
        <v>521</v>
      </c>
      <c r="C77" s="437"/>
      <c r="D77" s="437"/>
      <c r="E77" s="437"/>
      <c r="F77" s="437"/>
      <c r="G77" s="174">
        <v>1</v>
      </c>
      <c r="H77" s="202">
        <v>43.07</v>
      </c>
      <c r="I77" s="112">
        <f t="shared" si="4"/>
        <v>43.07</v>
      </c>
    </row>
    <row r="78" spans="1:13" x14ac:dyDescent="0.3">
      <c r="A78" s="108">
        <v>54</v>
      </c>
      <c r="B78" s="436" t="s">
        <v>522</v>
      </c>
      <c r="C78" s="437"/>
      <c r="D78" s="437"/>
      <c r="E78" s="437"/>
      <c r="F78" s="437"/>
      <c r="G78" s="174">
        <v>20</v>
      </c>
      <c r="H78" s="202">
        <v>0.71</v>
      </c>
      <c r="I78" s="112">
        <f t="shared" si="4"/>
        <v>14.2</v>
      </c>
    </row>
    <row r="79" spans="1:13" x14ac:dyDescent="0.3">
      <c r="A79" s="108">
        <v>55</v>
      </c>
      <c r="B79" s="436" t="s">
        <v>523</v>
      </c>
      <c r="C79" s="437"/>
      <c r="D79" s="437"/>
      <c r="E79" s="437"/>
      <c r="F79" s="437"/>
      <c r="G79" s="174">
        <v>8</v>
      </c>
      <c r="H79" s="202">
        <v>0.8</v>
      </c>
      <c r="I79" s="112">
        <f t="shared" si="4"/>
        <v>6.4</v>
      </c>
    </row>
    <row r="80" spans="1:13" x14ac:dyDescent="0.3">
      <c r="A80" s="108">
        <v>56</v>
      </c>
      <c r="B80" s="436" t="s">
        <v>524</v>
      </c>
      <c r="C80" s="437"/>
      <c r="D80" s="437"/>
      <c r="E80" s="437"/>
      <c r="F80" s="437"/>
      <c r="G80" s="174">
        <v>1</v>
      </c>
      <c r="H80" s="202">
        <v>217.49</v>
      </c>
      <c r="I80" s="112">
        <f t="shared" si="4"/>
        <v>217.49</v>
      </c>
    </row>
    <row r="81" spans="1:9" x14ac:dyDescent="0.3">
      <c r="A81" s="108">
        <v>57</v>
      </c>
      <c r="B81" s="436" t="s">
        <v>525</v>
      </c>
      <c r="C81" s="437"/>
      <c r="D81" s="437"/>
      <c r="E81" s="437"/>
      <c r="F81" s="437"/>
      <c r="G81" s="174">
        <v>1</v>
      </c>
      <c r="H81" s="202">
        <v>38</v>
      </c>
      <c r="I81" s="112">
        <f t="shared" si="4"/>
        <v>38</v>
      </c>
    </row>
    <row r="82" spans="1:9" x14ac:dyDescent="0.3">
      <c r="A82" s="108">
        <v>58</v>
      </c>
      <c r="B82" s="436" t="s">
        <v>526</v>
      </c>
      <c r="C82" s="437"/>
      <c r="D82" s="437"/>
      <c r="E82" s="437"/>
      <c r="F82" s="437"/>
      <c r="G82" s="174">
        <v>1</v>
      </c>
      <c r="H82" s="202">
        <v>300</v>
      </c>
      <c r="I82" s="112">
        <f t="shared" si="4"/>
        <v>300</v>
      </c>
    </row>
    <row r="83" spans="1:9" x14ac:dyDescent="0.3">
      <c r="A83" s="108">
        <v>59</v>
      </c>
      <c r="B83" s="436" t="s">
        <v>527</v>
      </c>
      <c r="C83" s="437"/>
      <c r="D83" s="437"/>
      <c r="E83" s="437"/>
      <c r="F83" s="437"/>
      <c r="G83" s="174">
        <v>4</v>
      </c>
      <c r="H83" s="202">
        <v>80</v>
      </c>
      <c r="I83" s="112">
        <f t="shared" si="4"/>
        <v>320</v>
      </c>
    </row>
    <row r="84" spans="1:9" x14ac:dyDescent="0.3">
      <c r="A84" s="108">
        <v>60</v>
      </c>
      <c r="B84" s="436" t="s">
        <v>494</v>
      </c>
      <c r="C84" s="437"/>
      <c r="D84" s="437"/>
      <c r="E84" s="437"/>
      <c r="F84" s="437"/>
      <c r="G84" s="174">
        <v>1</v>
      </c>
      <c r="H84" s="202">
        <v>841</v>
      </c>
      <c r="I84" s="112">
        <f t="shared" si="4"/>
        <v>841</v>
      </c>
    </row>
    <row r="85" spans="1:9" x14ac:dyDescent="0.3">
      <c r="A85" s="108">
        <v>61</v>
      </c>
      <c r="B85" s="436" t="s">
        <v>528</v>
      </c>
      <c r="C85" s="437"/>
      <c r="D85" s="437"/>
      <c r="E85" s="437"/>
      <c r="F85" s="437"/>
      <c r="G85" s="174">
        <v>50</v>
      </c>
      <c r="H85" s="202">
        <v>278</v>
      </c>
      <c r="I85" s="112">
        <f t="shared" si="4"/>
        <v>13900</v>
      </c>
    </row>
    <row r="86" spans="1:9" x14ac:dyDescent="0.3">
      <c r="A86" s="108">
        <v>62</v>
      </c>
      <c r="B86" s="436" t="s">
        <v>530</v>
      </c>
      <c r="C86" s="437"/>
      <c r="D86" s="437"/>
      <c r="E86" s="437"/>
      <c r="F86" s="437"/>
      <c r="G86" s="174">
        <v>9</v>
      </c>
      <c r="H86" s="202">
        <v>302.44</v>
      </c>
      <c r="I86" s="112">
        <f t="shared" si="4"/>
        <v>2721.96</v>
      </c>
    </row>
    <row r="87" spans="1:9" x14ac:dyDescent="0.3">
      <c r="A87" s="108">
        <v>63</v>
      </c>
      <c r="B87" s="436" t="s">
        <v>529</v>
      </c>
      <c r="C87" s="437"/>
      <c r="D87" s="437"/>
      <c r="E87" s="437"/>
      <c r="F87" s="437"/>
      <c r="G87" s="174">
        <v>2</v>
      </c>
      <c r="H87" s="202">
        <v>140</v>
      </c>
      <c r="I87" s="112">
        <f t="shared" si="4"/>
        <v>280</v>
      </c>
    </row>
    <row r="88" spans="1:9" x14ac:dyDescent="0.3">
      <c r="A88" s="108">
        <v>64</v>
      </c>
      <c r="B88" s="436" t="s">
        <v>531</v>
      </c>
      <c r="C88" s="437"/>
      <c r="D88" s="437"/>
      <c r="E88" s="437"/>
      <c r="F88" s="437"/>
      <c r="G88" s="174">
        <v>4</v>
      </c>
      <c r="H88" s="202">
        <v>9.8000000000000007</v>
      </c>
      <c r="I88" s="112">
        <f t="shared" si="4"/>
        <v>39.200000000000003</v>
      </c>
    </row>
    <row r="89" spans="1:9" x14ac:dyDescent="0.3">
      <c r="A89" s="108">
        <v>65</v>
      </c>
      <c r="B89" s="436" t="s">
        <v>532</v>
      </c>
      <c r="C89" s="437"/>
      <c r="D89" s="437"/>
      <c r="E89" s="437"/>
      <c r="F89" s="437"/>
      <c r="G89" s="174">
        <v>19</v>
      </c>
      <c r="H89" s="202">
        <v>0.69</v>
      </c>
      <c r="I89" s="112">
        <f t="shared" si="4"/>
        <v>13.11</v>
      </c>
    </row>
    <row r="90" spans="1:9" x14ac:dyDescent="0.3">
      <c r="A90" s="108">
        <v>66</v>
      </c>
      <c r="B90" s="436" t="s">
        <v>533</v>
      </c>
      <c r="C90" s="437"/>
      <c r="D90" s="437"/>
      <c r="E90" s="437"/>
      <c r="F90" s="437"/>
      <c r="G90" s="174">
        <v>4</v>
      </c>
      <c r="H90" s="202">
        <v>110</v>
      </c>
      <c r="I90" s="112">
        <f t="shared" si="4"/>
        <v>440</v>
      </c>
    </row>
    <row r="91" spans="1:9" x14ac:dyDescent="0.3">
      <c r="A91" s="108">
        <v>67</v>
      </c>
      <c r="B91" s="436" t="s">
        <v>422</v>
      </c>
      <c r="C91" s="437"/>
      <c r="D91" s="437"/>
      <c r="E91" s="437"/>
      <c r="F91" s="437"/>
      <c r="G91" s="174">
        <v>1</v>
      </c>
      <c r="H91" s="202">
        <v>91.99</v>
      </c>
      <c r="I91" s="112">
        <f t="shared" si="4"/>
        <v>91.99</v>
      </c>
    </row>
    <row r="92" spans="1:9" x14ac:dyDescent="0.3">
      <c r="A92" s="108">
        <v>68</v>
      </c>
      <c r="B92" s="436" t="s">
        <v>534</v>
      </c>
      <c r="C92" s="437"/>
      <c r="D92" s="437"/>
      <c r="E92" s="437"/>
      <c r="F92" s="437"/>
      <c r="G92" s="174">
        <v>1</v>
      </c>
      <c r="H92" s="202">
        <v>170.75</v>
      </c>
      <c r="I92" s="112">
        <f t="shared" si="4"/>
        <v>170.75</v>
      </c>
    </row>
    <row r="93" spans="1:9" x14ac:dyDescent="0.3">
      <c r="A93" s="108">
        <v>69</v>
      </c>
      <c r="B93" s="436" t="s">
        <v>535</v>
      </c>
      <c r="C93" s="437"/>
      <c r="D93" s="437"/>
      <c r="E93" s="437"/>
      <c r="F93" s="437"/>
      <c r="G93" s="174">
        <v>1</v>
      </c>
      <c r="H93" s="202">
        <v>306.89999999999998</v>
      </c>
      <c r="I93" s="112">
        <f t="shared" si="4"/>
        <v>306.89999999999998</v>
      </c>
    </row>
    <row r="94" spans="1:9" x14ac:dyDescent="0.3">
      <c r="A94" s="108">
        <v>70</v>
      </c>
      <c r="B94" s="436" t="s">
        <v>536</v>
      </c>
      <c r="C94" s="437"/>
      <c r="D94" s="437"/>
      <c r="E94" s="437"/>
      <c r="F94" s="437"/>
      <c r="G94" s="174">
        <v>10</v>
      </c>
      <c r="H94" s="202">
        <v>12.84</v>
      </c>
      <c r="I94" s="112">
        <f t="shared" si="4"/>
        <v>128.4</v>
      </c>
    </row>
    <row r="95" spans="1:9" x14ac:dyDescent="0.3">
      <c r="A95" s="108">
        <v>71</v>
      </c>
      <c r="B95" s="436" t="s">
        <v>537</v>
      </c>
      <c r="C95" s="437"/>
      <c r="D95" s="437"/>
      <c r="E95" s="437"/>
      <c r="F95" s="437"/>
      <c r="G95" s="174">
        <v>10</v>
      </c>
      <c r="H95" s="202">
        <v>14.06</v>
      </c>
      <c r="I95" s="112">
        <f t="shared" si="4"/>
        <v>140.6</v>
      </c>
    </row>
    <row r="96" spans="1:9" x14ac:dyDescent="0.3">
      <c r="A96" s="108">
        <v>72</v>
      </c>
      <c r="B96" s="436" t="s">
        <v>538</v>
      </c>
      <c r="C96" s="437"/>
      <c r="D96" s="437"/>
      <c r="E96" s="437"/>
      <c r="F96" s="437"/>
      <c r="G96" s="174">
        <v>10</v>
      </c>
      <c r="H96" s="202">
        <v>119.58</v>
      </c>
      <c r="I96" s="112">
        <f t="shared" si="4"/>
        <v>1195.8</v>
      </c>
    </row>
    <row r="97" spans="1:9" x14ac:dyDescent="0.3">
      <c r="A97" s="108">
        <v>73</v>
      </c>
      <c r="B97" s="436" t="s">
        <v>539</v>
      </c>
      <c r="C97" s="437"/>
      <c r="D97" s="437"/>
      <c r="E97" s="437"/>
      <c r="F97" s="437"/>
      <c r="G97" s="174">
        <v>1</v>
      </c>
      <c r="H97" s="202">
        <v>7200</v>
      </c>
      <c r="I97" s="112">
        <f t="shared" si="4"/>
        <v>7200</v>
      </c>
    </row>
    <row r="98" spans="1:9" x14ac:dyDescent="0.3">
      <c r="A98" s="108">
        <v>74</v>
      </c>
      <c r="B98" s="436" t="s">
        <v>540</v>
      </c>
      <c r="C98" s="437"/>
      <c r="D98" s="437"/>
      <c r="E98" s="437"/>
      <c r="F98" s="437"/>
      <c r="G98" s="174">
        <v>3</v>
      </c>
      <c r="H98" s="202">
        <v>7.65</v>
      </c>
      <c r="I98" s="112">
        <f t="shared" si="4"/>
        <v>22.950000000000003</v>
      </c>
    </row>
    <row r="99" spans="1:9" x14ac:dyDescent="0.3">
      <c r="A99" s="108">
        <v>75</v>
      </c>
      <c r="B99" s="436" t="s">
        <v>541</v>
      </c>
      <c r="C99" s="437"/>
      <c r="D99" s="437"/>
      <c r="E99" s="437"/>
      <c r="F99" s="437"/>
      <c r="G99" s="174">
        <v>1</v>
      </c>
      <c r="H99" s="202">
        <v>14.83</v>
      </c>
      <c r="I99" s="112">
        <f t="shared" si="4"/>
        <v>14.83</v>
      </c>
    </row>
    <row r="100" spans="1:9" x14ac:dyDescent="0.3">
      <c r="A100" s="108">
        <v>76</v>
      </c>
      <c r="B100" s="436" t="s">
        <v>542</v>
      </c>
      <c r="C100" s="437"/>
      <c r="D100" s="437"/>
      <c r="E100" s="437"/>
      <c r="F100" s="437"/>
      <c r="G100" s="174">
        <v>1</v>
      </c>
      <c r="H100" s="202">
        <v>341.44</v>
      </c>
      <c r="I100" s="112">
        <f t="shared" si="4"/>
        <v>341.44</v>
      </c>
    </row>
    <row r="101" spans="1:9" x14ac:dyDescent="0.3">
      <c r="A101" s="108">
        <v>77</v>
      </c>
      <c r="B101" s="436" t="s">
        <v>543</v>
      </c>
      <c r="C101" s="437"/>
      <c r="D101" s="437"/>
      <c r="E101" s="437"/>
      <c r="F101" s="437"/>
      <c r="G101" s="174">
        <v>1</v>
      </c>
      <c r="H101" s="202">
        <v>135</v>
      </c>
      <c r="I101" s="112">
        <f t="shared" si="4"/>
        <v>135</v>
      </c>
    </row>
    <row r="102" spans="1:9" x14ac:dyDescent="0.3">
      <c r="A102" s="108">
        <v>78</v>
      </c>
      <c r="B102" s="436" t="s">
        <v>544</v>
      </c>
      <c r="C102" s="437"/>
      <c r="D102" s="437"/>
      <c r="E102" s="437"/>
      <c r="F102" s="437"/>
      <c r="G102" s="174">
        <v>1</v>
      </c>
      <c r="H102" s="202">
        <v>1500</v>
      </c>
      <c r="I102" s="112">
        <f t="shared" si="4"/>
        <v>1500</v>
      </c>
    </row>
    <row r="103" spans="1:9" x14ac:dyDescent="0.3">
      <c r="A103" s="108">
        <v>79</v>
      </c>
      <c r="B103" s="436" t="s">
        <v>545</v>
      </c>
      <c r="C103" s="437"/>
      <c r="D103" s="437"/>
      <c r="E103" s="437"/>
      <c r="F103" s="437"/>
      <c r="G103" s="174">
        <v>1</v>
      </c>
      <c r="H103" s="202">
        <v>8800</v>
      </c>
      <c r="I103" s="112">
        <f t="shared" si="4"/>
        <v>8800</v>
      </c>
    </row>
    <row r="104" spans="1:9" x14ac:dyDescent="0.3">
      <c r="A104" s="108">
        <v>80</v>
      </c>
      <c r="B104" s="436" t="s">
        <v>546</v>
      </c>
      <c r="C104" s="437"/>
      <c r="D104" s="437"/>
      <c r="E104" s="437"/>
      <c r="F104" s="437"/>
      <c r="G104" s="174">
        <v>1</v>
      </c>
      <c r="H104" s="202">
        <v>60.87</v>
      </c>
      <c r="I104" s="112">
        <f t="shared" si="4"/>
        <v>60.87</v>
      </c>
    </row>
    <row r="105" spans="1:9" x14ac:dyDescent="0.3">
      <c r="A105" s="108">
        <v>81</v>
      </c>
      <c r="B105" s="436" t="s">
        <v>547</v>
      </c>
      <c r="C105" s="437"/>
      <c r="D105" s="437"/>
      <c r="E105" s="437"/>
      <c r="F105" s="437"/>
      <c r="G105" s="174">
        <v>1</v>
      </c>
      <c r="H105" s="202">
        <v>368</v>
      </c>
      <c r="I105" s="112">
        <f t="shared" si="4"/>
        <v>368</v>
      </c>
    </row>
    <row r="106" spans="1:9" x14ac:dyDescent="0.3">
      <c r="A106" s="108">
        <v>82</v>
      </c>
      <c r="B106" s="436" t="s">
        <v>548</v>
      </c>
      <c r="C106" s="437"/>
      <c r="D106" s="437"/>
      <c r="E106" s="437"/>
      <c r="F106" s="437"/>
      <c r="G106" s="174">
        <v>1</v>
      </c>
      <c r="H106" s="202">
        <v>523.09</v>
      </c>
      <c r="I106" s="112">
        <f t="shared" si="4"/>
        <v>523.09</v>
      </c>
    </row>
    <row r="107" spans="1:9" x14ac:dyDescent="0.3">
      <c r="A107" s="108">
        <v>83</v>
      </c>
      <c r="B107" s="436" t="s">
        <v>548</v>
      </c>
      <c r="C107" s="437"/>
      <c r="D107" s="437"/>
      <c r="E107" s="437"/>
      <c r="F107" s="437"/>
      <c r="G107" s="174">
        <v>1</v>
      </c>
      <c r="H107" s="202">
        <v>561.54999999999995</v>
      </c>
      <c r="I107" s="112">
        <f t="shared" si="4"/>
        <v>561.54999999999995</v>
      </c>
    </row>
    <row r="108" spans="1:9" x14ac:dyDescent="0.3">
      <c r="A108" s="108">
        <v>84</v>
      </c>
      <c r="B108" s="436" t="s">
        <v>549</v>
      </c>
      <c r="C108" s="437"/>
      <c r="D108" s="437"/>
      <c r="E108" s="437"/>
      <c r="F108" s="437"/>
      <c r="G108" s="174">
        <v>2</v>
      </c>
      <c r="H108" s="202">
        <v>91.43</v>
      </c>
      <c r="I108" s="112">
        <f t="shared" si="4"/>
        <v>182.86</v>
      </c>
    </row>
    <row r="109" spans="1:9" x14ac:dyDescent="0.3">
      <c r="A109" s="108">
        <v>85</v>
      </c>
      <c r="B109" s="436" t="s">
        <v>550</v>
      </c>
      <c r="C109" s="437"/>
      <c r="D109" s="437"/>
      <c r="E109" s="437"/>
      <c r="F109" s="437"/>
      <c r="G109" s="174">
        <v>2</v>
      </c>
      <c r="H109" s="202">
        <v>14.83</v>
      </c>
      <c r="I109" s="112">
        <f t="shared" si="4"/>
        <v>29.66</v>
      </c>
    </row>
    <row r="110" spans="1:9" x14ac:dyDescent="0.3">
      <c r="A110" s="108">
        <v>86</v>
      </c>
      <c r="B110" s="436" t="s">
        <v>551</v>
      </c>
      <c r="C110" s="437"/>
      <c r="D110" s="437"/>
      <c r="E110" s="437"/>
      <c r="F110" s="437"/>
      <c r="G110" s="174">
        <v>3</v>
      </c>
      <c r="H110" s="202">
        <v>53.14</v>
      </c>
      <c r="I110" s="112">
        <f t="shared" si="4"/>
        <v>159.42000000000002</v>
      </c>
    </row>
    <row r="111" spans="1:9" x14ac:dyDescent="0.3">
      <c r="A111" s="108">
        <v>87</v>
      </c>
      <c r="B111" s="436" t="s">
        <v>552</v>
      </c>
      <c r="C111" s="437"/>
      <c r="D111" s="437"/>
      <c r="E111" s="437"/>
      <c r="F111" s="437"/>
      <c r="G111" s="174">
        <v>3</v>
      </c>
      <c r="H111" s="202">
        <v>37.799999999999997</v>
      </c>
      <c r="I111" s="112">
        <f t="shared" si="4"/>
        <v>113.39999999999999</v>
      </c>
    </row>
    <row r="112" spans="1:9" x14ac:dyDescent="0.3">
      <c r="A112" s="108">
        <v>88</v>
      </c>
      <c r="B112" s="436" t="s">
        <v>553</v>
      </c>
      <c r="C112" s="437"/>
      <c r="D112" s="437"/>
      <c r="E112" s="437"/>
      <c r="F112" s="437"/>
      <c r="G112" s="174">
        <v>1</v>
      </c>
      <c r="H112" s="202">
        <v>89</v>
      </c>
      <c r="I112" s="112">
        <f t="shared" si="4"/>
        <v>89</v>
      </c>
    </row>
    <row r="113" spans="1:12" x14ac:dyDescent="0.3">
      <c r="A113" s="108">
        <v>89</v>
      </c>
      <c r="B113" s="436" t="s">
        <v>554</v>
      </c>
      <c r="C113" s="437"/>
      <c r="D113" s="437"/>
      <c r="E113" s="437"/>
      <c r="F113" s="437"/>
      <c r="G113" s="174">
        <v>1</v>
      </c>
      <c r="H113" s="202">
        <v>127.37</v>
      </c>
      <c r="I113" s="112">
        <f t="shared" si="4"/>
        <v>127.37</v>
      </c>
    </row>
    <row r="114" spans="1:12" x14ac:dyDescent="0.3">
      <c r="A114" s="108">
        <v>90</v>
      </c>
      <c r="B114" s="436" t="s">
        <v>555</v>
      </c>
      <c r="C114" s="437"/>
      <c r="D114" s="437"/>
      <c r="E114" s="437"/>
      <c r="F114" s="437"/>
      <c r="G114" s="174">
        <v>2</v>
      </c>
      <c r="H114" s="202">
        <v>16.7</v>
      </c>
      <c r="I114" s="112">
        <f t="shared" si="4"/>
        <v>33.4</v>
      </c>
    </row>
    <row r="115" spans="1:12" x14ac:dyDescent="0.3">
      <c r="A115" s="108">
        <v>91</v>
      </c>
      <c r="B115" s="436" t="s">
        <v>489</v>
      </c>
      <c r="C115" s="437"/>
      <c r="D115" s="437"/>
      <c r="E115" s="437"/>
      <c r="F115" s="437"/>
      <c r="G115" s="174">
        <v>2</v>
      </c>
      <c r="H115" s="202">
        <v>2.88</v>
      </c>
      <c r="I115" s="112">
        <f t="shared" si="3"/>
        <v>5.76</v>
      </c>
    </row>
    <row r="116" spans="1:12" x14ac:dyDescent="0.3">
      <c r="A116" s="108">
        <v>92</v>
      </c>
      <c r="B116" s="436" t="s">
        <v>556</v>
      </c>
      <c r="C116" s="437"/>
      <c r="D116" s="437"/>
      <c r="E116" s="437"/>
      <c r="F116" s="437"/>
      <c r="G116" s="174">
        <v>2</v>
      </c>
      <c r="H116" s="202">
        <v>8.5</v>
      </c>
      <c r="I116" s="112">
        <f t="shared" ref="I116:I119" si="5">H116*G116</f>
        <v>17</v>
      </c>
    </row>
    <row r="117" spans="1:12" x14ac:dyDescent="0.3">
      <c r="A117" s="108">
        <v>93</v>
      </c>
      <c r="B117" s="436" t="s">
        <v>489</v>
      </c>
      <c r="C117" s="437"/>
      <c r="D117" s="437"/>
      <c r="E117" s="437"/>
      <c r="F117" s="437"/>
      <c r="G117" s="174">
        <v>2</v>
      </c>
      <c r="H117" s="202">
        <v>1.8</v>
      </c>
      <c r="I117" s="112">
        <f t="shared" si="5"/>
        <v>3.6</v>
      </c>
    </row>
    <row r="118" spans="1:12" x14ac:dyDescent="0.3">
      <c r="A118" s="108">
        <v>94</v>
      </c>
      <c r="B118" s="436" t="s">
        <v>557</v>
      </c>
      <c r="C118" s="437"/>
      <c r="D118" s="437"/>
      <c r="E118" s="437"/>
      <c r="F118" s="437"/>
      <c r="G118" s="174">
        <v>1</v>
      </c>
      <c r="H118" s="202">
        <v>16</v>
      </c>
      <c r="I118" s="112">
        <f t="shared" si="5"/>
        <v>16</v>
      </c>
    </row>
    <row r="119" spans="1:12" x14ac:dyDescent="0.3">
      <c r="A119" s="108">
        <v>95</v>
      </c>
      <c r="B119" s="436" t="s">
        <v>558</v>
      </c>
      <c r="C119" s="437"/>
      <c r="D119" s="437"/>
      <c r="E119" s="437"/>
      <c r="F119" s="437"/>
      <c r="G119" s="174">
        <v>12</v>
      </c>
      <c r="H119" s="202">
        <v>28.707899999999999</v>
      </c>
      <c r="I119" s="112">
        <f t="shared" si="5"/>
        <v>344.4948</v>
      </c>
    </row>
    <row r="120" spans="1:12" x14ac:dyDescent="0.3">
      <c r="A120" s="108">
        <v>96</v>
      </c>
      <c r="B120" s="436" t="s">
        <v>559</v>
      </c>
      <c r="C120" s="437"/>
      <c r="D120" s="437"/>
      <c r="E120" s="437"/>
      <c r="F120" s="437"/>
      <c r="G120" s="174">
        <v>1</v>
      </c>
      <c r="H120" s="202">
        <v>356.4</v>
      </c>
      <c r="I120" s="112">
        <f t="shared" si="3"/>
        <v>356.4</v>
      </c>
    </row>
    <row r="121" spans="1:12" x14ac:dyDescent="0.3">
      <c r="A121" s="108"/>
      <c r="B121" s="436"/>
      <c r="C121" s="437"/>
      <c r="D121" s="437"/>
      <c r="E121" s="437"/>
      <c r="F121" s="437"/>
      <c r="G121" s="174"/>
      <c r="H121" s="175"/>
      <c r="I121" s="112"/>
      <c r="L121" s="113"/>
    </row>
    <row r="122" spans="1:12" x14ac:dyDescent="0.3">
      <c r="A122" s="433" t="s">
        <v>150</v>
      </c>
      <c r="B122" s="401"/>
      <c r="C122" s="401"/>
      <c r="D122" s="401"/>
      <c r="E122" s="401"/>
      <c r="F122" s="401"/>
      <c r="G122" s="401"/>
      <c r="H122" s="402"/>
      <c r="I122" s="168">
        <f>SUM(I25:I121)</f>
        <v>133688.20839999997</v>
      </c>
      <c r="L122" s="113"/>
    </row>
    <row r="123" spans="1:12" x14ac:dyDescent="0.3">
      <c r="A123" s="400" t="s">
        <v>151</v>
      </c>
      <c r="B123" s="401"/>
      <c r="C123" s="401"/>
      <c r="D123" s="401"/>
      <c r="E123" s="401"/>
      <c r="F123" s="401"/>
      <c r="G123" s="401"/>
      <c r="H123" s="402"/>
      <c r="I123" s="169">
        <f>ROUND((I122*0.15),2)</f>
        <v>20053.23</v>
      </c>
      <c r="L123" s="113"/>
    </row>
    <row r="124" spans="1:12" x14ac:dyDescent="0.3">
      <c r="A124" s="400" t="s">
        <v>152</v>
      </c>
      <c r="B124" s="401"/>
      <c r="C124" s="401"/>
      <c r="D124" s="401"/>
      <c r="E124" s="401"/>
      <c r="F124" s="401"/>
      <c r="G124" s="401"/>
      <c r="H124" s="402"/>
      <c r="I124" s="155">
        <f>I122+I123</f>
        <v>153741.43839999998</v>
      </c>
    </row>
    <row r="125" spans="1:12" x14ac:dyDescent="0.3">
      <c r="A125" s="379" t="s">
        <v>74</v>
      </c>
      <c r="B125" s="380"/>
      <c r="C125" s="380"/>
      <c r="D125" s="380"/>
      <c r="E125" s="380"/>
      <c r="F125" s="380"/>
      <c r="G125" s="380"/>
      <c r="H125" s="380"/>
      <c r="I125" s="381"/>
    </row>
    <row r="126" spans="1:12" x14ac:dyDescent="0.3">
      <c r="A126" s="103" t="s">
        <v>75</v>
      </c>
      <c r="B126" s="382" t="s">
        <v>76</v>
      </c>
      <c r="C126" s="383"/>
      <c r="D126" s="384"/>
      <c r="E126" s="382" t="s">
        <v>64</v>
      </c>
      <c r="F126" s="384"/>
      <c r="G126" s="105" t="s">
        <v>66</v>
      </c>
      <c r="H126" s="106" t="s">
        <v>67</v>
      </c>
      <c r="I126" s="107" t="s">
        <v>68</v>
      </c>
    </row>
    <row r="127" spans="1:12" x14ac:dyDescent="0.3">
      <c r="A127" s="108">
        <v>1</v>
      </c>
      <c r="B127" s="403" t="s">
        <v>77</v>
      </c>
      <c r="C127" s="404"/>
      <c r="D127" s="405"/>
      <c r="E127" s="388" t="s">
        <v>78</v>
      </c>
      <c r="F127" s="389"/>
      <c r="G127" s="140"/>
      <c r="H127" s="138">
        <v>450</v>
      </c>
      <c r="I127" s="115">
        <f>SUM(G127*H127)</f>
        <v>0</v>
      </c>
    </row>
    <row r="128" spans="1:12" x14ac:dyDescent="0.3">
      <c r="A128" s="108">
        <v>2</v>
      </c>
      <c r="B128" s="373" t="s">
        <v>79</v>
      </c>
      <c r="C128" s="374"/>
      <c r="D128" s="375"/>
      <c r="E128" s="398" t="s">
        <v>78</v>
      </c>
      <c r="F128" s="399"/>
      <c r="G128" s="109"/>
      <c r="H128" s="139">
        <v>350</v>
      </c>
      <c r="I128" s="112">
        <f t="shared" ref="I128:I132" si="6">SUM(G128*H128)</f>
        <v>0</v>
      </c>
    </row>
    <row r="129" spans="1:12" x14ac:dyDescent="0.3">
      <c r="A129" s="108">
        <v>3</v>
      </c>
      <c r="B129" s="373" t="s">
        <v>80</v>
      </c>
      <c r="C129" s="374"/>
      <c r="D129" s="375"/>
      <c r="E129" s="398" t="s">
        <v>78</v>
      </c>
      <c r="F129" s="399"/>
      <c r="G129" s="109">
        <v>151.5</v>
      </c>
      <c r="H129" s="139">
        <v>300</v>
      </c>
      <c r="I129" s="112">
        <f t="shared" si="6"/>
        <v>45450</v>
      </c>
    </row>
    <row r="130" spans="1:12" x14ac:dyDescent="0.3">
      <c r="A130" s="108">
        <v>4</v>
      </c>
      <c r="B130" s="373" t="s">
        <v>81</v>
      </c>
      <c r="C130" s="374"/>
      <c r="D130" s="375"/>
      <c r="E130" s="398" t="s">
        <v>78</v>
      </c>
      <c r="F130" s="399"/>
      <c r="G130" s="109"/>
      <c r="H130" s="139">
        <v>200</v>
      </c>
      <c r="I130" s="112">
        <f t="shared" si="6"/>
        <v>0</v>
      </c>
    </row>
    <row r="131" spans="1:12" x14ac:dyDescent="0.3">
      <c r="A131" s="108">
        <v>5</v>
      </c>
      <c r="B131" s="373" t="s">
        <v>82</v>
      </c>
      <c r="C131" s="374"/>
      <c r="D131" s="375"/>
      <c r="E131" s="398" t="s">
        <v>78</v>
      </c>
      <c r="F131" s="399"/>
      <c r="G131" s="109">
        <v>151.5</v>
      </c>
      <c r="H131" s="141">
        <v>200</v>
      </c>
      <c r="I131" s="112">
        <f t="shared" si="6"/>
        <v>30300</v>
      </c>
    </row>
    <row r="132" spans="1:12" x14ac:dyDescent="0.3">
      <c r="A132" s="108">
        <v>6</v>
      </c>
      <c r="B132" s="373" t="s">
        <v>321</v>
      </c>
      <c r="C132" s="374"/>
      <c r="D132" s="375"/>
      <c r="E132" s="398" t="s">
        <v>78</v>
      </c>
      <c r="F132" s="399"/>
      <c r="G132" s="109">
        <v>61.5</v>
      </c>
      <c r="H132" s="141">
        <v>140</v>
      </c>
      <c r="I132" s="112">
        <f t="shared" si="6"/>
        <v>8610</v>
      </c>
    </row>
    <row r="133" spans="1:12" x14ac:dyDescent="0.3">
      <c r="A133" s="108"/>
      <c r="B133" s="373"/>
      <c r="C133" s="374"/>
      <c r="D133" s="375"/>
      <c r="E133" s="116"/>
      <c r="F133" s="83"/>
      <c r="G133" s="83"/>
      <c r="H133" s="99"/>
      <c r="I133" s="112"/>
    </row>
    <row r="134" spans="1:12" x14ac:dyDescent="0.3">
      <c r="A134" s="97"/>
      <c r="B134" s="373"/>
      <c r="C134" s="374"/>
      <c r="D134" s="375"/>
      <c r="F134" s="83"/>
      <c r="G134" s="83"/>
      <c r="H134" s="99"/>
      <c r="I134" s="112"/>
    </row>
    <row r="135" spans="1:12" x14ac:dyDescent="0.3">
      <c r="A135" s="117"/>
      <c r="B135" s="376"/>
      <c r="C135" s="377"/>
      <c r="D135" s="378"/>
      <c r="E135" s="85"/>
      <c r="F135" s="86"/>
      <c r="G135" s="83"/>
      <c r="H135" s="101"/>
      <c r="I135" s="112"/>
    </row>
    <row r="136" spans="1:12" x14ac:dyDescent="0.3">
      <c r="A136" s="400" t="s">
        <v>83</v>
      </c>
      <c r="B136" s="401"/>
      <c r="C136" s="401"/>
      <c r="D136" s="401"/>
      <c r="E136" s="401"/>
      <c r="F136" s="401"/>
      <c r="G136" s="401"/>
      <c r="H136" s="402"/>
      <c r="I136" s="123">
        <f>SUM(I127:I135)</f>
        <v>84360</v>
      </c>
    </row>
    <row r="137" spans="1:12" x14ac:dyDescent="0.3">
      <c r="A137" s="379" t="s">
        <v>84</v>
      </c>
      <c r="B137" s="380"/>
      <c r="C137" s="380"/>
      <c r="D137" s="380"/>
      <c r="E137" s="380"/>
      <c r="F137" s="380"/>
      <c r="G137" s="380"/>
      <c r="H137" s="380"/>
      <c r="I137" s="381"/>
    </row>
    <row r="138" spans="1:12" x14ac:dyDescent="0.3">
      <c r="A138" s="103" t="s">
        <v>85</v>
      </c>
      <c r="B138" s="382" t="s">
        <v>86</v>
      </c>
      <c r="C138" s="383"/>
      <c r="D138" s="384"/>
      <c r="E138" s="382" t="s">
        <v>87</v>
      </c>
      <c r="F138" s="384"/>
      <c r="G138" s="119" t="s">
        <v>88</v>
      </c>
      <c r="H138" s="119" t="s">
        <v>67</v>
      </c>
      <c r="I138" s="120" t="s">
        <v>68</v>
      </c>
    </row>
    <row r="139" spans="1:12" x14ac:dyDescent="0.3">
      <c r="A139" s="108">
        <v>1</v>
      </c>
      <c r="B139" s="385" t="s">
        <v>560</v>
      </c>
      <c r="C139" s="386"/>
      <c r="D139" s="387"/>
      <c r="E139" s="398">
        <v>18</v>
      </c>
      <c r="F139" s="399"/>
      <c r="G139" s="194">
        <v>374.4</v>
      </c>
      <c r="H139" s="121">
        <v>5</v>
      </c>
      <c r="I139" s="206">
        <f>H139*G139</f>
        <v>1872</v>
      </c>
    </row>
    <row r="140" spans="1:12" x14ac:dyDescent="0.3">
      <c r="A140" s="122"/>
      <c r="B140" s="390"/>
      <c r="C140" s="391"/>
      <c r="D140" s="392"/>
      <c r="E140" s="393"/>
      <c r="F140" s="394"/>
      <c r="G140" s="109"/>
      <c r="H140" s="121"/>
      <c r="I140" s="206"/>
    </row>
    <row r="141" spans="1:12" x14ac:dyDescent="0.3">
      <c r="A141" s="400" t="s">
        <v>89</v>
      </c>
      <c r="B141" s="401"/>
      <c r="C141" s="401"/>
      <c r="D141" s="401"/>
      <c r="E141" s="401"/>
      <c r="F141" s="401"/>
      <c r="G141" s="401"/>
      <c r="H141" s="402"/>
      <c r="I141" s="123">
        <f>SUM(I139:I140)</f>
        <v>1872</v>
      </c>
    </row>
    <row r="142" spans="1:12" x14ac:dyDescent="0.3">
      <c r="A142" s="124"/>
      <c r="B142" s="125"/>
      <c r="C142" s="125"/>
      <c r="D142" s="125"/>
      <c r="E142" s="125"/>
      <c r="F142" s="126"/>
      <c r="G142" s="127"/>
      <c r="H142" s="127"/>
      <c r="I142" s="128"/>
      <c r="L142" s="80"/>
    </row>
    <row r="143" spans="1:12" x14ac:dyDescent="0.3">
      <c r="A143" s="368"/>
      <c r="B143" s="369"/>
      <c r="C143" s="369"/>
      <c r="D143" s="369"/>
      <c r="E143" s="369"/>
      <c r="F143" s="129"/>
      <c r="G143" s="372" t="s">
        <v>90</v>
      </c>
      <c r="H143" s="369"/>
      <c r="I143" s="130">
        <f>I141+I136+I124+I22</f>
        <v>239973.43839999998</v>
      </c>
    </row>
    <row r="144" spans="1:12" x14ac:dyDescent="0.3">
      <c r="A144" s="368"/>
      <c r="B144" s="369"/>
      <c r="C144" s="369"/>
      <c r="D144" s="369"/>
      <c r="E144" s="369"/>
      <c r="F144" s="83"/>
      <c r="G144" s="131"/>
      <c r="H144" s="132"/>
      <c r="I144" s="133"/>
    </row>
    <row r="145" spans="1:9" ht="15" thickBot="1" x14ac:dyDescent="0.35">
      <c r="A145" s="368"/>
      <c r="B145" s="369"/>
      <c r="C145" s="369"/>
      <c r="D145" s="369"/>
      <c r="E145" s="369"/>
      <c r="F145" s="83"/>
      <c r="G145" s="422" t="s">
        <v>133</v>
      </c>
      <c r="H145" s="423"/>
      <c r="I145" s="142">
        <f>I143+I144</f>
        <v>239973.43839999998</v>
      </c>
    </row>
    <row r="146" spans="1:9" ht="15.6" thickTop="1" thickBot="1" x14ac:dyDescent="0.35">
      <c r="A146" s="134"/>
      <c r="B146" s="135"/>
      <c r="C146" s="370"/>
      <c r="D146" s="371"/>
      <c r="E146" s="371"/>
      <c r="F146" s="371"/>
      <c r="G146" s="136"/>
      <c r="H146" s="136"/>
      <c r="I146" s="137"/>
    </row>
    <row r="148" spans="1:9" x14ac:dyDescent="0.3">
      <c r="A148" s="80"/>
      <c r="B148" s="80"/>
    </row>
  </sheetData>
  <mergeCells count="159">
    <mergeCell ref="B119:F119"/>
    <mergeCell ref="B111:F111"/>
    <mergeCell ref="B112:F112"/>
    <mergeCell ref="B113:F113"/>
    <mergeCell ref="B114:F114"/>
    <mergeCell ref="B116:F116"/>
    <mergeCell ref="B106:F106"/>
    <mergeCell ref="B107:F107"/>
    <mergeCell ref="B108:F108"/>
    <mergeCell ref="B109:F109"/>
    <mergeCell ref="B110:F110"/>
    <mergeCell ref="B104:F104"/>
    <mergeCell ref="B105:F105"/>
    <mergeCell ref="B96:F96"/>
    <mergeCell ref="B97:F97"/>
    <mergeCell ref="B98:F98"/>
    <mergeCell ref="B99:F99"/>
    <mergeCell ref="B100:F100"/>
    <mergeCell ref="B117:F117"/>
    <mergeCell ref="B118:F118"/>
    <mergeCell ref="B95:F95"/>
    <mergeCell ref="B86:F86"/>
    <mergeCell ref="B87:F87"/>
    <mergeCell ref="B88:F88"/>
    <mergeCell ref="B89:F89"/>
    <mergeCell ref="B90:F90"/>
    <mergeCell ref="B101:F101"/>
    <mergeCell ref="B102:F102"/>
    <mergeCell ref="B103:F103"/>
    <mergeCell ref="B76:F76"/>
    <mergeCell ref="B77:F77"/>
    <mergeCell ref="B78:F78"/>
    <mergeCell ref="B79:F79"/>
    <mergeCell ref="B80:F80"/>
    <mergeCell ref="B91:F91"/>
    <mergeCell ref="B92:F92"/>
    <mergeCell ref="B93:F93"/>
    <mergeCell ref="B94:F94"/>
    <mergeCell ref="F11:G11"/>
    <mergeCell ref="H11:I11"/>
    <mergeCell ref="B42:F42"/>
    <mergeCell ref="B43:F43"/>
    <mergeCell ref="B44:F44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121:F121"/>
    <mergeCell ref="B34:F34"/>
    <mergeCell ref="B35:F35"/>
    <mergeCell ref="B36:F36"/>
    <mergeCell ref="B37:F37"/>
    <mergeCell ref="B38:F38"/>
    <mergeCell ref="B39:F39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40:F40"/>
    <mergeCell ref="B41:F41"/>
    <mergeCell ref="B74:F74"/>
    <mergeCell ref="B115:F115"/>
    <mergeCell ref="B120:F120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A122:H122"/>
    <mergeCell ref="A123:H123"/>
    <mergeCell ref="A124:H124"/>
    <mergeCell ref="A125:I125"/>
    <mergeCell ref="B126:D126"/>
    <mergeCell ref="E126:F126"/>
    <mergeCell ref="B127:D127"/>
    <mergeCell ref="E127:F127"/>
    <mergeCell ref="B70:F70"/>
    <mergeCell ref="B71:F71"/>
    <mergeCell ref="B72:F72"/>
    <mergeCell ref="B73:F73"/>
    <mergeCell ref="B75:F75"/>
    <mergeCell ref="B65:F65"/>
    <mergeCell ref="B66:F66"/>
    <mergeCell ref="B67:F67"/>
    <mergeCell ref="B68:F68"/>
    <mergeCell ref="B69:F69"/>
    <mergeCell ref="B81:F81"/>
    <mergeCell ref="B82:F82"/>
    <mergeCell ref="B83:F83"/>
    <mergeCell ref="B84:F84"/>
    <mergeCell ref="B85:F85"/>
    <mergeCell ref="B128:D128"/>
    <mergeCell ref="E128:F128"/>
    <mergeCell ref="B129:D129"/>
    <mergeCell ref="E129:F129"/>
    <mergeCell ref="B138:D138"/>
    <mergeCell ref="E138:F138"/>
    <mergeCell ref="B130:D130"/>
    <mergeCell ref="E130:F130"/>
    <mergeCell ref="B131:D131"/>
    <mergeCell ref="E131:F131"/>
    <mergeCell ref="B132:D132"/>
    <mergeCell ref="E132:F132"/>
    <mergeCell ref="B133:D133"/>
    <mergeCell ref="B134:D134"/>
    <mergeCell ref="B135:D135"/>
    <mergeCell ref="A136:H136"/>
    <mergeCell ref="A137:I137"/>
    <mergeCell ref="C146:F146"/>
    <mergeCell ref="B139:D139"/>
    <mergeCell ref="E139:F139"/>
    <mergeCell ref="B140:D140"/>
    <mergeCell ref="E140:F140"/>
    <mergeCell ref="A141:H141"/>
    <mergeCell ref="A143:B143"/>
    <mergeCell ref="C143:E143"/>
    <mergeCell ref="G143:H143"/>
    <mergeCell ref="A144:B144"/>
    <mergeCell ref="C144:E144"/>
    <mergeCell ref="A145:B145"/>
    <mergeCell ref="C145:E145"/>
    <mergeCell ref="G145:H145"/>
  </mergeCells>
  <pageMargins left="0.70866141732283472" right="0.70866141732283472" top="0.74803149606299213" bottom="0.74803149606299213" header="0.31496062992125984" footer="0.31496062992125984"/>
  <pageSetup paperSize="9" scale="35" fitToWidth="2" fitToHeight="0" orientation="portrait" r:id="rId1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R72"/>
  <sheetViews>
    <sheetView topLeftCell="A13" workbookViewId="0">
      <selection activeCell="A43" sqref="A43:I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73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385</v>
      </c>
      <c r="I15" s="435"/>
    </row>
    <row r="16" spans="1:13" x14ac:dyDescent="0.3">
      <c r="A16" s="412" t="s">
        <v>562</v>
      </c>
      <c r="B16" s="413"/>
      <c r="C16" s="413"/>
      <c r="D16" s="413"/>
      <c r="E16" s="413"/>
      <c r="F16" s="413"/>
      <c r="G16" s="413"/>
      <c r="H16" s="413"/>
      <c r="I16" s="414"/>
    </row>
    <row r="17" spans="1:18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8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8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8" x14ac:dyDescent="0.3">
      <c r="A20" s="97"/>
      <c r="B20" s="398"/>
      <c r="C20" s="345"/>
      <c r="D20" s="399"/>
      <c r="E20" s="98"/>
      <c r="F20" s="83"/>
      <c r="G20" s="98"/>
      <c r="H20" s="99"/>
      <c r="I20" s="96"/>
    </row>
    <row r="21" spans="1:18" x14ac:dyDescent="0.3">
      <c r="A21" s="97"/>
      <c r="B21" s="393"/>
      <c r="C21" s="411"/>
      <c r="D21" s="394"/>
      <c r="E21" s="98"/>
      <c r="F21" s="83"/>
      <c r="G21" s="100"/>
      <c r="H21" s="101"/>
      <c r="I21" s="102"/>
    </row>
    <row r="22" spans="1:18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/>
    </row>
    <row r="23" spans="1:18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8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8" x14ac:dyDescent="0.3">
      <c r="A25" s="108"/>
      <c r="B25" s="385"/>
      <c r="C25" s="386"/>
      <c r="D25" s="386"/>
      <c r="E25" s="386"/>
      <c r="F25" s="387"/>
      <c r="G25" s="174"/>
      <c r="H25" s="201"/>
      <c r="I25" s="112"/>
    </row>
    <row r="26" spans="1:18" x14ac:dyDescent="0.3">
      <c r="A26" s="108"/>
      <c r="B26" s="395"/>
      <c r="C26" s="396"/>
      <c r="D26" s="396"/>
      <c r="E26" s="396"/>
      <c r="F26" s="397"/>
      <c r="G26" s="174"/>
      <c r="H26" s="202"/>
      <c r="I26" s="112"/>
      <c r="K26" s="229"/>
      <c r="L26" s="229"/>
      <c r="M26" s="229"/>
      <c r="N26" s="229"/>
      <c r="O26" s="229"/>
      <c r="P26" s="229"/>
      <c r="Q26" s="229"/>
      <c r="R26" s="229"/>
    </row>
    <row r="27" spans="1:18" x14ac:dyDescent="0.3">
      <c r="A27" s="108"/>
      <c r="B27" s="395"/>
      <c r="C27" s="396"/>
      <c r="D27" s="396"/>
      <c r="E27" s="396"/>
      <c r="F27" s="397"/>
      <c r="G27" s="174"/>
      <c r="H27" s="202"/>
      <c r="I27" s="112"/>
      <c r="K27" s="229"/>
      <c r="L27" s="229"/>
      <c r="M27" s="229"/>
      <c r="N27" s="229"/>
      <c r="O27" s="229"/>
      <c r="P27" s="229"/>
      <c r="Q27" s="229"/>
      <c r="R27" s="229"/>
    </row>
    <row r="28" spans="1:18" x14ac:dyDescent="0.3">
      <c r="A28" s="108"/>
      <c r="B28" s="395"/>
      <c r="C28" s="396"/>
      <c r="D28" s="396"/>
      <c r="E28" s="396"/>
      <c r="F28" s="397"/>
      <c r="G28" s="174"/>
      <c r="H28" s="202"/>
      <c r="I28" s="112"/>
      <c r="K28" s="229"/>
      <c r="L28" s="229"/>
      <c r="M28" s="229"/>
      <c r="N28" s="229"/>
      <c r="O28" s="229"/>
      <c r="P28" s="229"/>
      <c r="Q28" s="229"/>
      <c r="R28" s="229"/>
    </row>
    <row r="29" spans="1:18" x14ac:dyDescent="0.3">
      <c r="A29" s="108"/>
      <c r="B29" s="395"/>
      <c r="C29" s="396"/>
      <c r="D29" s="396"/>
      <c r="E29" s="396"/>
      <c r="F29" s="397"/>
      <c r="G29" s="174"/>
      <c r="H29" s="202"/>
      <c r="I29" s="112"/>
      <c r="K29" s="229"/>
      <c r="L29" s="229"/>
      <c r="M29" s="229"/>
      <c r="N29" s="229"/>
      <c r="O29" s="229"/>
      <c r="P29" s="229"/>
      <c r="Q29" s="229"/>
      <c r="R29" s="229"/>
    </row>
    <row r="30" spans="1:18" x14ac:dyDescent="0.3">
      <c r="A30" s="108"/>
      <c r="B30" s="436"/>
      <c r="C30" s="437"/>
      <c r="D30" s="437"/>
      <c r="E30" s="437"/>
      <c r="F30" s="437"/>
      <c r="G30" s="174"/>
      <c r="H30" s="202"/>
      <c r="I30" s="112"/>
      <c r="K30" s="229"/>
      <c r="L30" s="229"/>
      <c r="M30" s="229"/>
      <c r="N30" s="229"/>
      <c r="O30" s="229"/>
      <c r="P30" s="229"/>
      <c r="Q30" s="229"/>
      <c r="R30" s="229"/>
    </row>
    <row r="31" spans="1:18" x14ac:dyDescent="0.3">
      <c r="A31" s="108"/>
      <c r="B31" s="436"/>
      <c r="C31" s="437"/>
      <c r="D31" s="437"/>
      <c r="E31" s="437"/>
      <c r="F31" s="437"/>
      <c r="G31" s="174"/>
      <c r="H31" s="202"/>
      <c r="I31" s="112"/>
      <c r="K31" s="229"/>
      <c r="L31" s="229"/>
      <c r="M31" s="229"/>
      <c r="N31" s="229"/>
      <c r="O31" s="229"/>
      <c r="P31" s="229"/>
      <c r="Q31" s="229"/>
      <c r="R31" s="229"/>
    </row>
    <row r="32" spans="1:18" x14ac:dyDescent="0.3">
      <c r="A32" s="108"/>
      <c r="B32" s="436"/>
      <c r="C32" s="437"/>
      <c r="D32" s="437"/>
      <c r="E32" s="437"/>
      <c r="F32" s="437"/>
      <c r="G32" s="174"/>
      <c r="H32" s="202"/>
      <c r="I32" s="112"/>
      <c r="K32" s="229"/>
      <c r="L32" s="229"/>
      <c r="M32" s="229"/>
      <c r="N32" s="229"/>
      <c r="O32" s="229"/>
      <c r="P32" s="229"/>
      <c r="Q32" s="229"/>
      <c r="R32" s="229"/>
    </row>
    <row r="33" spans="1:18" x14ac:dyDescent="0.3">
      <c r="A33" s="108"/>
      <c r="B33" s="436"/>
      <c r="C33" s="437"/>
      <c r="D33" s="437"/>
      <c r="E33" s="437"/>
      <c r="F33" s="437"/>
      <c r="G33" s="174"/>
      <c r="H33" s="202"/>
      <c r="I33" s="112"/>
      <c r="K33" s="229"/>
      <c r="L33" s="229"/>
      <c r="M33" s="229"/>
      <c r="N33" s="229"/>
      <c r="O33" s="229"/>
      <c r="P33" s="229"/>
      <c r="Q33" s="229"/>
      <c r="R33" s="229"/>
    </row>
    <row r="34" spans="1:18" x14ac:dyDescent="0.3">
      <c r="A34" s="108"/>
      <c r="B34" s="436"/>
      <c r="C34" s="437"/>
      <c r="D34" s="437"/>
      <c r="E34" s="437"/>
      <c r="F34" s="437"/>
      <c r="G34" s="174"/>
      <c r="H34" s="202"/>
      <c r="I34" s="112"/>
      <c r="K34" s="229"/>
      <c r="L34" s="229"/>
      <c r="M34" s="229"/>
      <c r="N34" s="229"/>
      <c r="O34" s="229"/>
      <c r="P34" s="229"/>
      <c r="Q34" s="229"/>
      <c r="R34" s="229"/>
    </row>
    <row r="35" spans="1:18" x14ac:dyDescent="0.3">
      <c r="A35" s="108"/>
      <c r="B35" s="436"/>
      <c r="C35" s="437"/>
      <c r="D35" s="437"/>
      <c r="E35" s="437"/>
      <c r="F35" s="437"/>
      <c r="G35" s="174"/>
      <c r="H35" s="202"/>
      <c r="I35" s="112"/>
      <c r="K35" s="229"/>
      <c r="L35" s="229"/>
      <c r="M35" s="229"/>
      <c r="N35" s="229"/>
      <c r="O35" s="229"/>
      <c r="P35" s="229"/>
      <c r="Q35" s="229"/>
      <c r="R35" s="229"/>
    </row>
    <row r="36" spans="1:18" x14ac:dyDescent="0.3">
      <c r="A36" s="108"/>
      <c r="B36" s="436"/>
      <c r="C36" s="437"/>
      <c r="D36" s="437"/>
      <c r="E36" s="437"/>
      <c r="F36" s="437"/>
      <c r="G36" s="174"/>
      <c r="H36" s="202"/>
      <c r="I36" s="112"/>
      <c r="K36" s="229"/>
      <c r="L36" s="229"/>
      <c r="M36" s="229"/>
      <c r="N36" s="229"/>
      <c r="O36" s="229"/>
      <c r="P36" s="229"/>
      <c r="Q36" s="229"/>
      <c r="R36" s="229"/>
    </row>
    <row r="37" spans="1:18" x14ac:dyDescent="0.3">
      <c r="A37" s="108"/>
      <c r="B37" s="436"/>
      <c r="C37" s="437"/>
      <c r="D37" s="437"/>
      <c r="E37" s="437"/>
      <c r="F37" s="437"/>
      <c r="G37" s="174"/>
      <c r="H37" s="202"/>
      <c r="I37" s="112"/>
      <c r="K37" s="229"/>
      <c r="L37" s="229"/>
      <c r="M37" s="229"/>
      <c r="N37" s="229"/>
      <c r="O37" s="229"/>
      <c r="P37" s="229"/>
      <c r="Q37" s="229"/>
      <c r="R37" s="229"/>
    </row>
    <row r="38" spans="1:18" x14ac:dyDescent="0.3">
      <c r="A38" s="108"/>
      <c r="B38" s="436"/>
      <c r="C38" s="437"/>
      <c r="D38" s="437"/>
      <c r="E38" s="437"/>
      <c r="F38" s="437"/>
      <c r="G38" s="174"/>
      <c r="H38" s="202"/>
      <c r="I38" s="112"/>
      <c r="K38" s="229"/>
      <c r="L38" s="229"/>
      <c r="M38" s="229"/>
      <c r="N38" s="229"/>
      <c r="O38" s="229"/>
      <c r="P38" s="229"/>
      <c r="Q38" s="229"/>
      <c r="R38" s="229"/>
    </row>
    <row r="39" spans="1:18" x14ac:dyDescent="0.3">
      <c r="A39" s="108"/>
      <c r="B39" s="436"/>
      <c r="C39" s="437"/>
      <c r="D39" s="437"/>
      <c r="E39" s="437"/>
      <c r="F39" s="437"/>
      <c r="G39" s="174"/>
      <c r="H39" s="202"/>
      <c r="I39" s="112"/>
      <c r="K39" s="229"/>
      <c r="L39" s="229"/>
      <c r="M39" s="229"/>
      <c r="N39" s="229"/>
      <c r="O39" s="229"/>
      <c r="P39" s="229"/>
      <c r="Q39" s="229"/>
      <c r="R39" s="229"/>
    </row>
    <row r="40" spans="1:18" x14ac:dyDescent="0.3">
      <c r="A40" s="108"/>
      <c r="B40" s="436"/>
      <c r="C40" s="437"/>
      <c r="D40" s="437"/>
      <c r="E40" s="437"/>
      <c r="F40" s="437"/>
      <c r="G40" s="174"/>
      <c r="H40" s="202"/>
      <c r="I40" s="112"/>
      <c r="K40" s="229"/>
      <c r="L40" s="229"/>
      <c r="M40" s="229"/>
      <c r="N40" s="229"/>
      <c r="O40" s="229"/>
      <c r="P40" s="229"/>
      <c r="Q40" s="229"/>
      <c r="R40" s="229"/>
    </row>
    <row r="41" spans="1:18" x14ac:dyDescent="0.3">
      <c r="A41" s="108"/>
      <c r="B41" s="436"/>
      <c r="C41" s="437"/>
      <c r="D41" s="437"/>
      <c r="E41" s="437"/>
      <c r="F41" s="437"/>
      <c r="G41" s="174"/>
      <c r="H41" s="202"/>
      <c r="I41" s="112"/>
      <c r="K41" s="229"/>
      <c r="L41" s="229"/>
      <c r="M41" s="229"/>
      <c r="N41" s="229"/>
      <c r="O41" s="229"/>
      <c r="P41" s="229"/>
      <c r="Q41" s="229"/>
      <c r="R41" s="229"/>
    </row>
    <row r="42" spans="1:18" x14ac:dyDescent="0.3">
      <c r="A42" s="108"/>
      <c r="B42" s="436"/>
      <c r="C42" s="437"/>
      <c r="D42" s="437"/>
      <c r="E42" s="437"/>
      <c r="F42" s="437"/>
      <c r="G42" s="174"/>
      <c r="H42" s="202"/>
      <c r="I42" s="112"/>
      <c r="K42" s="229"/>
      <c r="L42" s="229"/>
      <c r="M42" s="229"/>
      <c r="N42" s="229"/>
      <c r="O42" s="229"/>
      <c r="P42" s="229"/>
      <c r="Q42" s="229"/>
      <c r="R42" s="229"/>
    </row>
    <row r="43" spans="1:18" x14ac:dyDescent="0.3">
      <c r="A43" s="108"/>
      <c r="B43" s="436"/>
      <c r="C43" s="437"/>
      <c r="D43" s="437"/>
      <c r="E43" s="437"/>
      <c r="F43" s="437"/>
      <c r="G43" s="174"/>
      <c r="H43" s="202"/>
      <c r="I43" s="112"/>
      <c r="K43" s="229"/>
      <c r="L43" s="229"/>
      <c r="M43" s="229"/>
      <c r="N43" s="229"/>
      <c r="O43" s="229"/>
      <c r="P43" s="229"/>
      <c r="Q43" s="229"/>
      <c r="R43" s="229"/>
    </row>
    <row r="44" spans="1:18" x14ac:dyDescent="0.3">
      <c r="A44" s="108"/>
      <c r="B44" s="436"/>
      <c r="C44" s="437"/>
      <c r="D44" s="437"/>
      <c r="E44" s="437"/>
      <c r="F44" s="437"/>
      <c r="G44" s="174"/>
      <c r="H44" s="202"/>
      <c r="I44" s="112"/>
      <c r="K44" s="229"/>
      <c r="L44" s="229"/>
      <c r="M44" s="229"/>
      <c r="N44" s="229"/>
      <c r="O44" s="229"/>
      <c r="P44" s="229"/>
      <c r="Q44" s="229"/>
      <c r="R44" s="229"/>
    </row>
    <row r="45" spans="1:18" x14ac:dyDescent="0.3">
      <c r="A45" s="108"/>
      <c r="B45" s="436"/>
      <c r="C45" s="437"/>
      <c r="D45" s="437"/>
      <c r="E45" s="437"/>
      <c r="F45" s="437"/>
      <c r="G45" s="174"/>
      <c r="H45" s="175"/>
      <c r="I45" s="112"/>
      <c r="K45" s="229"/>
      <c r="L45" s="230"/>
      <c r="M45" s="229"/>
      <c r="N45" s="229"/>
      <c r="O45" s="229"/>
      <c r="P45" s="229"/>
      <c r="Q45" s="229"/>
      <c r="R45" s="229"/>
    </row>
    <row r="46" spans="1:18" x14ac:dyDescent="0.3">
      <c r="A46" s="433" t="s">
        <v>150</v>
      </c>
      <c r="B46" s="401"/>
      <c r="C46" s="401"/>
      <c r="D46" s="401"/>
      <c r="E46" s="401"/>
      <c r="F46" s="401"/>
      <c r="G46" s="401"/>
      <c r="H46" s="402"/>
      <c r="I46" s="168">
        <f>SUM(I25:I45)</f>
        <v>0</v>
      </c>
      <c r="K46" s="229"/>
      <c r="L46" s="230"/>
      <c r="M46" s="229"/>
      <c r="N46" s="229"/>
      <c r="O46" s="229"/>
      <c r="P46" s="229"/>
      <c r="Q46" s="229"/>
      <c r="R46" s="229"/>
    </row>
    <row r="47" spans="1:18" x14ac:dyDescent="0.3">
      <c r="A47" s="400" t="s">
        <v>151</v>
      </c>
      <c r="B47" s="401"/>
      <c r="C47" s="401"/>
      <c r="D47" s="401"/>
      <c r="E47" s="401"/>
      <c r="F47" s="401"/>
      <c r="G47" s="401"/>
      <c r="H47" s="402"/>
      <c r="I47" s="169">
        <f>ROUND((I46*0.15),2)</f>
        <v>0</v>
      </c>
      <c r="K47" s="229"/>
      <c r="L47" s="230"/>
      <c r="M47" s="229"/>
      <c r="N47" s="229"/>
      <c r="O47" s="229"/>
      <c r="P47" s="229"/>
      <c r="Q47" s="229"/>
      <c r="R47" s="229"/>
    </row>
    <row r="48" spans="1:18" x14ac:dyDescent="0.3">
      <c r="A48" s="400" t="s">
        <v>152</v>
      </c>
      <c r="B48" s="401"/>
      <c r="C48" s="401"/>
      <c r="D48" s="401"/>
      <c r="E48" s="401"/>
      <c r="F48" s="401"/>
      <c r="G48" s="401"/>
      <c r="H48" s="402"/>
      <c r="I48" s="155">
        <f>I46+I47</f>
        <v>0</v>
      </c>
      <c r="K48" s="229"/>
      <c r="L48" s="229"/>
      <c r="M48" s="229"/>
      <c r="N48" s="229"/>
      <c r="O48" s="229"/>
      <c r="P48" s="229"/>
      <c r="Q48" s="229"/>
      <c r="R48" s="229"/>
    </row>
    <row r="49" spans="1:18" x14ac:dyDescent="0.3">
      <c r="A49" s="379" t="s">
        <v>74</v>
      </c>
      <c r="B49" s="380"/>
      <c r="C49" s="380"/>
      <c r="D49" s="380"/>
      <c r="E49" s="380"/>
      <c r="F49" s="380"/>
      <c r="G49" s="380"/>
      <c r="H49" s="380"/>
      <c r="I49" s="381"/>
      <c r="K49" s="229"/>
      <c r="L49" s="229"/>
      <c r="M49" s="229"/>
      <c r="N49" s="229"/>
      <c r="O49" s="229"/>
      <c r="P49" s="229"/>
      <c r="Q49" s="229"/>
      <c r="R49" s="229"/>
    </row>
    <row r="50" spans="1:18" x14ac:dyDescent="0.3">
      <c r="A50" s="103" t="s">
        <v>75</v>
      </c>
      <c r="B50" s="382" t="s">
        <v>76</v>
      </c>
      <c r="C50" s="383"/>
      <c r="D50" s="384"/>
      <c r="E50" s="382" t="s">
        <v>64</v>
      </c>
      <c r="F50" s="384"/>
      <c r="G50" s="105" t="s">
        <v>66</v>
      </c>
      <c r="H50" s="106" t="s">
        <v>67</v>
      </c>
      <c r="I50" s="107" t="s">
        <v>68</v>
      </c>
    </row>
    <row r="51" spans="1:18" x14ac:dyDescent="0.3">
      <c r="A51" s="108">
        <v>1</v>
      </c>
      <c r="B51" s="403" t="s">
        <v>77</v>
      </c>
      <c r="C51" s="404"/>
      <c r="D51" s="405"/>
      <c r="E51" s="388" t="s">
        <v>78</v>
      </c>
      <c r="F51" s="389"/>
      <c r="G51" s="140"/>
      <c r="H51" s="138">
        <v>450</v>
      </c>
      <c r="I51" s="115">
        <f>SUM(G51*H51)</f>
        <v>0</v>
      </c>
    </row>
    <row r="52" spans="1:18" x14ac:dyDescent="0.3">
      <c r="A52" s="108">
        <v>2</v>
      </c>
      <c r="B52" s="373" t="s">
        <v>79</v>
      </c>
      <c r="C52" s="374"/>
      <c r="D52" s="375"/>
      <c r="E52" s="398" t="s">
        <v>78</v>
      </c>
      <c r="F52" s="399"/>
      <c r="G52" s="109"/>
      <c r="H52" s="139">
        <v>350</v>
      </c>
      <c r="I52" s="112">
        <f t="shared" ref="I52:I56" si="0">SUM(G52*H52)</f>
        <v>0</v>
      </c>
    </row>
    <row r="53" spans="1:18" x14ac:dyDescent="0.3">
      <c r="A53" s="108">
        <v>3</v>
      </c>
      <c r="B53" s="373" t="s">
        <v>80</v>
      </c>
      <c r="C53" s="374"/>
      <c r="D53" s="375"/>
      <c r="E53" s="398" t="s">
        <v>78</v>
      </c>
      <c r="F53" s="399"/>
      <c r="G53" s="109">
        <v>3</v>
      </c>
      <c r="H53" s="139">
        <v>300</v>
      </c>
      <c r="I53" s="112">
        <f t="shared" si="0"/>
        <v>900</v>
      </c>
    </row>
    <row r="54" spans="1:18" x14ac:dyDescent="0.3">
      <c r="A54" s="108">
        <v>4</v>
      </c>
      <c r="B54" s="373" t="s">
        <v>81</v>
      </c>
      <c r="C54" s="374"/>
      <c r="D54" s="375"/>
      <c r="E54" s="398" t="s">
        <v>78</v>
      </c>
      <c r="F54" s="399"/>
      <c r="G54" s="109"/>
      <c r="H54" s="139">
        <v>200</v>
      </c>
      <c r="I54" s="112">
        <f t="shared" si="0"/>
        <v>0</v>
      </c>
    </row>
    <row r="55" spans="1:18" x14ac:dyDescent="0.3">
      <c r="A55" s="108">
        <v>5</v>
      </c>
      <c r="B55" s="373" t="s">
        <v>82</v>
      </c>
      <c r="C55" s="374"/>
      <c r="D55" s="375"/>
      <c r="E55" s="398" t="s">
        <v>78</v>
      </c>
      <c r="F55" s="399"/>
      <c r="G55" s="109">
        <v>3</v>
      </c>
      <c r="H55" s="141">
        <v>200</v>
      </c>
      <c r="I55" s="112">
        <f t="shared" si="0"/>
        <v>600</v>
      </c>
    </row>
    <row r="56" spans="1:18" x14ac:dyDescent="0.3">
      <c r="A56" s="108">
        <v>6</v>
      </c>
      <c r="B56" s="373" t="s">
        <v>312</v>
      </c>
      <c r="C56" s="374"/>
      <c r="D56" s="375"/>
      <c r="E56" s="398" t="s">
        <v>78</v>
      </c>
      <c r="F56" s="399"/>
      <c r="G56" s="109"/>
      <c r="H56" s="141">
        <v>140</v>
      </c>
      <c r="I56" s="112">
        <f t="shared" si="0"/>
        <v>0</v>
      </c>
    </row>
    <row r="57" spans="1:18" x14ac:dyDescent="0.3">
      <c r="A57" s="108"/>
      <c r="B57" s="373"/>
      <c r="C57" s="374"/>
      <c r="D57" s="375"/>
      <c r="E57" s="116"/>
      <c r="F57" s="83"/>
      <c r="G57" s="83"/>
      <c r="H57" s="99"/>
      <c r="I57" s="112"/>
    </row>
    <row r="58" spans="1:18" x14ac:dyDescent="0.3">
      <c r="A58" s="97"/>
      <c r="B58" s="373"/>
      <c r="C58" s="374"/>
      <c r="D58" s="375"/>
      <c r="F58" s="83"/>
      <c r="G58" s="83"/>
      <c r="H58" s="99"/>
      <c r="I58" s="112"/>
    </row>
    <row r="59" spans="1:18" x14ac:dyDescent="0.3">
      <c r="A59" s="117"/>
      <c r="B59" s="376"/>
      <c r="C59" s="377"/>
      <c r="D59" s="378"/>
      <c r="E59" s="85"/>
      <c r="F59" s="86"/>
      <c r="G59" s="83"/>
      <c r="H59" s="101"/>
      <c r="I59" s="112"/>
    </row>
    <row r="60" spans="1:18" x14ac:dyDescent="0.3">
      <c r="A60" s="400" t="s">
        <v>83</v>
      </c>
      <c r="B60" s="401"/>
      <c r="C60" s="401"/>
      <c r="D60" s="401"/>
      <c r="E60" s="401"/>
      <c r="F60" s="401"/>
      <c r="G60" s="401"/>
      <c r="H60" s="402"/>
      <c r="I60" s="123">
        <f>SUM(I51:I59)</f>
        <v>1500</v>
      </c>
    </row>
    <row r="61" spans="1:18" x14ac:dyDescent="0.3">
      <c r="A61" s="379" t="s">
        <v>84</v>
      </c>
      <c r="B61" s="380"/>
      <c r="C61" s="380"/>
      <c r="D61" s="380"/>
      <c r="E61" s="380"/>
      <c r="F61" s="380"/>
      <c r="G61" s="380"/>
      <c r="H61" s="380"/>
      <c r="I61" s="381"/>
    </row>
    <row r="62" spans="1:18" x14ac:dyDescent="0.3">
      <c r="A62" s="103" t="s">
        <v>85</v>
      </c>
      <c r="B62" s="382" t="s">
        <v>86</v>
      </c>
      <c r="C62" s="383"/>
      <c r="D62" s="384"/>
      <c r="E62" s="382" t="s">
        <v>87</v>
      </c>
      <c r="F62" s="384"/>
      <c r="G62" s="119" t="s">
        <v>88</v>
      </c>
      <c r="H62" s="119" t="s">
        <v>67</v>
      </c>
      <c r="I62" s="120" t="s">
        <v>68</v>
      </c>
    </row>
    <row r="63" spans="1:18" x14ac:dyDescent="0.3">
      <c r="A63" s="108">
        <v>1</v>
      </c>
      <c r="B63" s="385" t="s">
        <v>567</v>
      </c>
      <c r="C63" s="386"/>
      <c r="D63" s="387"/>
      <c r="E63" s="398">
        <v>1</v>
      </c>
      <c r="F63" s="399"/>
      <c r="G63" s="194">
        <v>83.6</v>
      </c>
      <c r="H63" s="121">
        <v>5</v>
      </c>
      <c r="I63" s="206">
        <f>H63*G63</f>
        <v>418</v>
      </c>
    </row>
    <row r="64" spans="1:18" x14ac:dyDescent="0.3">
      <c r="A64" s="122"/>
      <c r="B64" s="390"/>
      <c r="C64" s="391"/>
      <c r="D64" s="392"/>
      <c r="E64" s="393"/>
      <c r="F64" s="394"/>
      <c r="G64" s="109"/>
      <c r="H64" s="121"/>
      <c r="I64" s="206"/>
    </row>
    <row r="65" spans="1:12" x14ac:dyDescent="0.3">
      <c r="A65" s="400" t="s">
        <v>89</v>
      </c>
      <c r="B65" s="401"/>
      <c r="C65" s="401"/>
      <c r="D65" s="401"/>
      <c r="E65" s="401"/>
      <c r="F65" s="401"/>
      <c r="G65" s="401"/>
      <c r="H65" s="402"/>
      <c r="I65" s="123">
        <f>SUM(I63:I64)</f>
        <v>418</v>
      </c>
    </row>
    <row r="66" spans="1:12" x14ac:dyDescent="0.3">
      <c r="A66" s="124"/>
      <c r="B66" s="125"/>
      <c r="C66" s="125"/>
      <c r="D66" s="125"/>
      <c r="E66" s="125"/>
      <c r="F66" s="126"/>
      <c r="G66" s="127"/>
      <c r="H66" s="127"/>
      <c r="I66" s="128"/>
      <c r="L66" s="80"/>
    </row>
    <row r="67" spans="1:12" x14ac:dyDescent="0.3">
      <c r="A67" s="368"/>
      <c r="B67" s="369"/>
      <c r="C67" s="369"/>
      <c r="D67" s="369"/>
      <c r="E67" s="369"/>
      <c r="F67" s="129"/>
      <c r="G67" s="372" t="s">
        <v>90</v>
      </c>
      <c r="H67" s="369"/>
      <c r="I67" s="130">
        <f>I65+I60+I48</f>
        <v>1918</v>
      </c>
    </row>
    <row r="68" spans="1:12" x14ac:dyDescent="0.3">
      <c r="A68" s="368"/>
      <c r="B68" s="369"/>
      <c r="C68" s="369"/>
      <c r="D68" s="369"/>
      <c r="E68" s="369"/>
      <c r="F68" s="83"/>
      <c r="G68" s="131"/>
      <c r="H68" s="132"/>
      <c r="I68" s="133"/>
    </row>
    <row r="69" spans="1:12" ht="15" thickBot="1" x14ac:dyDescent="0.35">
      <c r="A69" s="368"/>
      <c r="B69" s="369"/>
      <c r="C69" s="369"/>
      <c r="D69" s="369"/>
      <c r="E69" s="369"/>
      <c r="F69" s="83"/>
      <c r="G69" s="422" t="s">
        <v>133</v>
      </c>
      <c r="H69" s="423"/>
      <c r="I69" s="142">
        <f>I67+I68</f>
        <v>1918</v>
      </c>
    </row>
    <row r="70" spans="1:12" ht="15.6" thickTop="1" thickBot="1" x14ac:dyDescent="0.35">
      <c r="A70" s="134"/>
      <c r="B70" s="135"/>
      <c r="C70" s="370"/>
      <c r="D70" s="371"/>
      <c r="E70" s="371"/>
      <c r="F70" s="371"/>
      <c r="G70" s="136"/>
      <c r="H70" s="136"/>
      <c r="I70" s="137"/>
    </row>
    <row r="72" spans="1:12" x14ac:dyDescent="0.3">
      <c r="A72" s="80"/>
      <c r="B72" s="80"/>
    </row>
  </sheetData>
  <mergeCells count="83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5:F45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A46:H46"/>
    <mergeCell ref="A47:H47"/>
    <mergeCell ref="A48:H48"/>
    <mergeCell ref="A49:I49"/>
    <mergeCell ref="B50:D50"/>
    <mergeCell ref="E50:F50"/>
    <mergeCell ref="B51:D51"/>
    <mergeCell ref="E51:F51"/>
    <mergeCell ref="B52:D52"/>
    <mergeCell ref="E52:F52"/>
    <mergeCell ref="B53:D53"/>
    <mergeCell ref="E53:F53"/>
    <mergeCell ref="B62:D62"/>
    <mergeCell ref="E62:F62"/>
    <mergeCell ref="B54:D54"/>
    <mergeCell ref="E54:F54"/>
    <mergeCell ref="B55:D55"/>
    <mergeCell ref="E55:F55"/>
    <mergeCell ref="B56:D56"/>
    <mergeCell ref="E56:F56"/>
    <mergeCell ref="B57:D57"/>
    <mergeCell ref="B58:D58"/>
    <mergeCell ref="B59:D59"/>
    <mergeCell ref="A60:H60"/>
    <mergeCell ref="A61:I61"/>
    <mergeCell ref="C70:F70"/>
    <mergeCell ref="B63:D63"/>
    <mergeCell ref="E63:F63"/>
    <mergeCell ref="B64:D64"/>
    <mergeCell ref="E64:F64"/>
    <mergeCell ref="A65:H65"/>
    <mergeCell ref="A67:B67"/>
    <mergeCell ref="C67:E67"/>
    <mergeCell ref="G67:H67"/>
    <mergeCell ref="A68:B68"/>
    <mergeCell ref="C68:E68"/>
    <mergeCell ref="A69:B69"/>
    <mergeCell ref="C69:E69"/>
    <mergeCell ref="G69:H69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S72"/>
  <sheetViews>
    <sheetView topLeftCell="A46" workbookViewId="0">
      <selection activeCell="A43" sqref="A43:I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73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300</v>
      </c>
      <c r="I15" s="435"/>
    </row>
    <row r="16" spans="1:13" x14ac:dyDescent="0.3">
      <c r="A16" s="412" t="s">
        <v>563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/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/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/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564</v>
      </c>
      <c r="C25" s="386"/>
      <c r="D25" s="386"/>
      <c r="E25" s="386"/>
      <c r="F25" s="387"/>
      <c r="G25" s="174">
        <v>6</v>
      </c>
      <c r="H25" s="201">
        <v>12.4</v>
      </c>
      <c r="I25" s="112">
        <f>H25*G25</f>
        <v>74.400000000000006</v>
      </c>
    </row>
    <row r="26" spans="1:11" x14ac:dyDescent="0.3">
      <c r="A26" s="108">
        <v>2</v>
      </c>
      <c r="B26" s="395" t="s">
        <v>565</v>
      </c>
      <c r="C26" s="396"/>
      <c r="D26" s="396"/>
      <c r="E26" s="396"/>
      <c r="F26" s="397"/>
      <c r="G26" s="174">
        <v>1</v>
      </c>
      <c r="H26" s="202">
        <v>119</v>
      </c>
      <c r="I26" s="112">
        <f>H26*G26</f>
        <v>119</v>
      </c>
    </row>
    <row r="27" spans="1:11" x14ac:dyDescent="0.3">
      <c r="A27" s="108"/>
      <c r="B27" s="395"/>
      <c r="C27" s="396"/>
      <c r="D27" s="396"/>
      <c r="E27" s="396"/>
      <c r="F27" s="397"/>
      <c r="G27" s="174"/>
      <c r="H27" s="202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202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202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202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202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202"/>
      <c r="I32" s="112"/>
    </row>
    <row r="33" spans="1:19" x14ac:dyDescent="0.3">
      <c r="A33" s="108"/>
      <c r="B33" s="436"/>
      <c r="C33" s="437"/>
      <c r="D33" s="437"/>
      <c r="E33" s="437"/>
      <c r="F33" s="437"/>
      <c r="G33" s="174"/>
      <c r="H33" s="202"/>
      <c r="I33" s="112"/>
    </row>
    <row r="34" spans="1:19" x14ac:dyDescent="0.3">
      <c r="A34" s="108"/>
      <c r="B34" s="436"/>
      <c r="C34" s="437"/>
      <c r="D34" s="437"/>
      <c r="E34" s="437"/>
      <c r="F34" s="437"/>
      <c r="G34" s="174"/>
      <c r="H34" s="202"/>
      <c r="I34" s="112"/>
    </row>
    <row r="35" spans="1:19" x14ac:dyDescent="0.3">
      <c r="A35" s="108"/>
      <c r="B35" s="436"/>
      <c r="C35" s="437"/>
      <c r="D35" s="437"/>
      <c r="E35" s="437"/>
      <c r="F35" s="437"/>
      <c r="G35" s="174"/>
      <c r="H35" s="202"/>
      <c r="I35" s="112"/>
    </row>
    <row r="36" spans="1:19" x14ac:dyDescent="0.3">
      <c r="A36" s="108"/>
      <c r="B36" s="436"/>
      <c r="C36" s="437"/>
      <c r="D36" s="437"/>
      <c r="E36" s="437"/>
      <c r="F36" s="437"/>
      <c r="G36" s="174"/>
      <c r="H36" s="202"/>
      <c r="I36" s="112"/>
    </row>
    <row r="37" spans="1:19" x14ac:dyDescent="0.3">
      <c r="A37" s="108"/>
      <c r="B37" s="436"/>
      <c r="C37" s="437"/>
      <c r="D37" s="437"/>
      <c r="E37" s="437"/>
      <c r="F37" s="437"/>
      <c r="G37" s="174"/>
      <c r="H37" s="202"/>
      <c r="I37" s="112"/>
      <c r="K37" s="229"/>
      <c r="L37" s="229"/>
      <c r="M37" s="229"/>
      <c r="N37" s="229"/>
      <c r="O37" s="229"/>
      <c r="P37" s="229"/>
      <c r="Q37" s="229"/>
      <c r="R37" s="229"/>
      <c r="S37" s="229"/>
    </row>
    <row r="38" spans="1:19" x14ac:dyDescent="0.3">
      <c r="A38" s="108"/>
      <c r="B38" s="436"/>
      <c r="C38" s="437"/>
      <c r="D38" s="437"/>
      <c r="E38" s="437"/>
      <c r="F38" s="437"/>
      <c r="G38" s="174"/>
      <c r="H38" s="202"/>
      <c r="I38" s="112"/>
      <c r="K38" s="229"/>
      <c r="L38" s="229"/>
      <c r="M38" s="229"/>
      <c r="N38" s="229"/>
      <c r="O38" s="229"/>
      <c r="P38" s="229"/>
      <c r="Q38" s="229"/>
      <c r="R38" s="229"/>
      <c r="S38" s="229"/>
    </row>
    <row r="39" spans="1:19" x14ac:dyDescent="0.3">
      <c r="A39" s="108"/>
      <c r="B39" s="436"/>
      <c r="C39" s="437"/>
      <c r="D39" s="437"/>
      <c r="E39" s="437"/>
      <c r="F39" s="437"/>
      <c r="G39" s="174"/>
      <c r="H39" s="202"/>
      <c r="I39" s="112"/>
      <c r="K39" s="229"/>
      <c r="L39" s="229"/>
      <c r="M39" s="229"/>
      <c r="N39" s="229"/>
      <c r="O39" s="229"/>
      <c r="P39" s="229"/>
      <c r="Q39" s="229"/>
      <c r="R39" s="229"/>
      <c r="S39" s="229"/>
    </row>
    <row r="40" spans="1:19" x14ac:dyDescent="0.3">
      <c r="A40" s="108"/>
      <c r="B40" s="436"/>
      <c r="C40" s="437"/>
      <c r="D40" s="437"/>
      <c r="E40" s="437"/>
      <c r="F40" s="437"/>
      <c r="G40" s="174"/>
      <c r="H40" s="202"/>
      <c r="I40" s="112"/>
      <c r="K40" s="229"/>
      <c r="L40" s="229"/>
      <c r="M40" s="229"/>
      <c r="N40" s="229"/>
      <c r="O40" s="229"/>
      <c r="P40" s="229"/>
      <c r="Q40" s="229"/>
      <c r="R40" s="229"/>
      <c r="S40" s="229"/>
    </row>
    <row r="41" spans="1:19" x14ac:dyDescent="0.3">
      <c r="A41" s="108"/>
      <c r="B41" s="436"/>
      <c r="C41" s="437"/>
      <c r="D41" s="437"/>
      <c r="E41" s="437"/>
      <c r="F41" s="437"/>
      <c r="G41" s="174"/>
      <c r="H41" s="202"/>
      <c r="I41" s="112"/>
      <c r="K41" s="229"/>
      <c r="L41" s="229"/>
      <c r="M41" s="229"/>
      <c r="N41" s="229"/>
      <c r="O41" s="229"/>
      <c r="P41" s="229"/>
      <c r="Q41" s="229"/>
      <c r="R41" s="229"/>
      <c r="S41" s="229"/>
    </row>
    <row r="42" spans="1:19" x14ac:dyDescent="0.3">
      <c r="A42" s="108"/>
      <c r="B42" s="436"/>
      <c r="C42" s="437"/>
      <c r="D42" s="437"/>
      <c r="E42" s="437"/>
      <c r="F42" s="437"/>
      <c r="G42" s="174"/>
      <c r="H42" s="202"/>
      <c r="I42" s="112"/>
      <c r="K42" s="229"/>
      <c r="L42" s="229"/>
      <c r="M42" s="229"/>
      <c r="N42" s="229"/>
      <c r="O42" s="229"/>
      <c r="P42" s="229"/>
      <c r="Q42" s="229"/>
      <c r="R42" s="229"/>
      <c r="S42" s="229"/>
    </row>
    <row r="43" spans="1:19" x14ac:dyDescent="0.3">
      <c r="A43" s="108"/>
      <c r="B43" s="436"/>
      <c r="C43" s="437"/>
      <c r="D43" s="437"/>
      <c r="E43" s="437"/>
      <c r="F43" s="437"/>
      <c r="G43" s="174"/>
      <c r="H43" s="202"/>
      <c r="I43" s="112"/>
      <c r="K43" s="229"/>
      <c r="L43" s="229"/>
      <c r="M43" s="229"/>
      <c r="N43" s="229"/>
      <c r="O43" s="229"/>
      <c r="P43" s="229"/>
      <c r="Q43" s="229"/>
      <c r="R43" s="229"/>
      <c r="S43" s="229"/>
    </row>
    <row r="44" spans="1:19" x14ac:dyDescent="0.3">
      <c r="A44" s="108"/>
      <c r="B44" s="436"/>
      <c r="C44" s="437"/>
      <c r="D44" s="437"/>
      <c r="E44" s="437"/>
      <c r="F44" s="437"/>
      <c r="G44" s="174"/>
      <c r="H44" s="202"/>
      <c r="I44" s="112"/>
      <c r="K44" s="229"/>
      <c r="L44" s="229"/>
      <c r="M44" s="229"/>
      <c r="N44" s="229"/>
      <c r="O44" s="229"/>
      <c r="P44" s="229"/>
      <c r="Q44" s="229"/>
      <c r="R44" s="229"/>
      <c r="S44" s="229"/>
    </row>
    <row r="45" spans="1:19" x14ac:dyDescent="0.3">
      <c r="A45" s="108"/>
      <c r="B45" s="436"/>
      <c r="C45" s="437"/>
      <c r="D45" s="437"/>
      <c r="E45" s="437"/>
      <c r="F45" s="437"/>
      <c r="G45" s="174"/>
      <c r="H45" s="175"/>
      <c r="I45" s="112"/>
      <c r="K45" s="229"/>
      <c r="L45" s="230"/>
      <c r="M45" s="229"/>
      <c r="N45" s="229"/>
      <c r="O45" s="229"/>
      <c r="P45" s="229"/>
      <c r="Q45" s="229"/>
      <c r="R45" s="229"/>
      <c r="S45" s="229"/>
    </row>
    <row r="46" spans="1:19" x14ac:dyDescent="0.3">
      <c r="A46" s="433" t="s">
        <v>150</v>
      </c>
      <c r="B46" s="401"/>
      <c r="C46" s="401"/>
      <c r="D46" s="401"/>
      <c r="E46" s="401"/>
      <c r="F46" s="401"/>
      <c r="G46" s="401"/>
      <c r="H46" s="402"/>
      <c r="I46" s="168">
        <f>SUM(I25:I45)</f>
        <v>193.4</v>
      </c>
      <c r="K46" s="229"/>
      <c r="L46" s="230"/>
      <c r="M46" s="229"/>
      <c r="N46" s="229"/>
      <c r="O46" s="229"/>
      <c r="P46" s="229"/>
      <c r="Q46" s="229"/>
      <c r="R46" s="229"/>
      <c r="S46" s="229"/>
    </row>
    <row r="47" spans="1:19" x14ac:dyDescent="0.3">
      <c r="A47" s="400" t="s">
        <v>151</v>
      </c>
      <c r="B47" s="401"/>
      <c r="C47" s="401"/>
      <c r="D47" s="401"/>
      <c r="E47" s="401"/>
      <c r="F47" s="401"/>
      <c r="G47" s="401"/>
      <c r="H47" s="402"/>
      <c r="I47" s="169">
        <f>ROUND((I46*0.15),2)</f>
        <v>29.01</v>
      </c>
      <c r="K47" s="229"/>
      <c r="L47" s="230"/>
      <c r="M47" s="229"/>
      <c r="N47" s="229"/>
      <c r="O47" s="229"/>
      <c r="P47" s="229"/>
      <c r="Q47" s="229"/>
      <c r="R47" s="229"/>
      <c r="S47" s="229"/>
    </row>
    <row r="48" spans="1:19" x14ac:dyDescent="0.3">
      <c r="A48" s="400" t="s">
        <v>152</v>
      </c>
      <c r="B48" s="401"/>
      <c r="C48" s="401"/>
      <c r="D48" s="401"/>
      <c r="E48" s="401"/>
      <c r="F48" s="401"/>
      <c r="G48" s="401"/>
      <c r="H48" s="402"/>
      <c r="I48" s="155">
        <f>I46+I47</f>
        <v>222.41</v>
      </c>
      <c r="K48" s="229"/>
      <c r="L48" s="229"/>
      <c r="M48" s="229"/>
      <c r="N48" s="229"/>
      <c r="O48" s="229"/>
      <c r="P48" s="229"/>
      <c r="Q48" s="229"/>
      <c r="R48" s="229"/>
      <c r="S48" s="229"/>
    </row>
    <row r="49" spans="1:19" x14ac:dyDescent="0.3">
      <c r="A49" s="379" t="s">
        <v>74</v>
      </c>
      <c r="B49" s="380"/>
      <c r="C49" s="380"/>
      <c r="D49" s="380"/>
      <c r="E49" s="380"/>
      <c r="F49" s="380"/>
      <c r="G49" s="380"/>
      <c r="H49" s="380"/>
      <c r="I49" s="381"/>
      <c r="K49" s="229"/>
      <c r="L49" s="229"/>
      <c r="M49" s="229"/>
      <c r="N49" s="229"/>
      <c r="O49" s="229"/>
      <c r="P49" s="229"/>
      <c r="Q49" s="229"/>
      <c r="R49" s="229"/>
      <c r="S49" s="229"/>
    </row>
    <row r="50" spans="1:19" x14ac:dyDescent="0.3">
      <c r="A50" s="103" t="s">
        <v>75</v>
      </c>
      <c r="B50" s="382" t="s">
        <v>76</v>
      </c>
      <c r="C50" s="383"/>
      <c r="D50" s="384"/>
      <c r="E50" s="382" t="s">
        <v>64</v>
      </c>
      <c r="F50" s="384"/>
      <c r="G50" s="105" t="s">
        <v>66</v>
      </c>
      <c r="H50" s="106" t="s">
        <v>67</v>
      </c>
      <c r="I50" s="107" t="s">
        <v>68</v>
      </c>
      <c r="K50" s="229"/>
      <c r="L50" s="229"/>
      <c r="M50" s="229"/>
      <c r="N50" s="229"/>
      <c r="O50" s="229"/>
      <c r="P50" s="229"/>
      <c r="Q50" s="229"/>
      <c r="R50" s="229"/>
      <c r="S50" s="229"/>
    </row>
    <row r="51" spans="1:19" x14ac:dyDescent="0.3">
      <c r="A51" s="108">
        <v>1</v>
      </c>
      <c r="B51" s="403" t="s">
        <v>77</v>
      </c>
      <c r="C51" s="404"/>
      <c r="D51" s="405"/>
      <c r="E51" s="388" t="s">
        <v>78</v>
      </c>
      <c r="F51" s="389"/>
      <c r="G51" s="140"/>
      <c r="H51" s="138">
        <v>450</v>
      </c>
      <c r="I51" s="115">
        <f>SUM(G51*H51)</f>
        <v>0</v>
      </c>
      <c r="K51" s="229"/>
      <c r="L51" s="229"/>
      <c r="M51" s="229"/>
      <c r="N51" s="229"/>
      <c r="O51" s="229"/>
      <c r="P51" s="229"/>
      <c r="Q51" s="229"/>
      <c r="R51" s="229"/>
      <c r="S51" s="229"/>
    </row>
    <row r="52" spans="1:19" x14ac:dyDescent="0.3">
      <c r="A52" s="108">
        <v>2</v>
      </c>
      <c r="B52" s="373" t="s">
        <v>79</v>
      </c>
      <c r="C52" s="374"/>
      <c r="D52" s="375"/>
      <c r="E52" s="398" t="s">
        <v>78</v>
      </c>
      <c r="F52" s="399"/>
      <c r="G52" s="109"/>
      <c r="H52" s="139">
        <v>350</v>
      </c>
      <c r="I52" s="112">
        <f t="shared" ref="I52:I56" si="0">SUM(G52*H52)</f>
        <v>0</v>
      </c>
      <c r="K52" s="229"/>
      <c r="L52" s="229"/>
      <c r="M52" s="229"/>
      <c r="N52" s="229"/>
      <c r="O52" s="229"/>
      <c r="P52" s="229"/>
      <c r="Q52" s="229"/>
      <c r="R52" s="229"/>
      <c r="S52" s="229"/>
    </row>
    <row r="53" spans="1:19" x14ac:dyDescent="0.3">
      <c r="A53" s="108">
        <v>3</v>
      </c>
      <c r="B53" s="373" t="s">
        <v>80</v>
      </c>
      <c r="C53" s="374"/>
      <c r="D53" s="375"/>
      <c r="E53" s="398" t="s">
        <v>78</v>
      </c>
      <c r="F53" s="399"/>
      <c r="G53" s="109">
        <v>6</v>
      </c>
      <c r="H53" s="139">
        <v>300</v>
      </c>
      <c r="I53" s="112">
        <f t="shared" si="0"/>
        <v>1800</v>
      </c>
      <c r="K53" s="229"/>
      <c r="L53" s="229"/>
      <c r="M53" s="229"/>
      <c r="N53" s="229"/>
      <c r="O53" s="229"/>
      <c r="P53" s="229"/>
      <c r="Q53" s="229"/>
      <c r="R53" s="229"/>
      <c r="S53" s="229"/>
    </row>
    <row r="54" spans="1:19" x14ac:dyDescent="0.3">
      <c r="A54" s="108">
        <v>4</v>
      </c>
      <c r="B54" s="373" t="s">
        <v>81</v>
      </c>
      <c r="C54" s="374"/>
      <c r="D54" s="375"/>
      <c r="E54" s="398" t="s">
        <v>78</v>
      </c>
      <c r="F54" s="399"/>
      <c r="G54" s="109"/>
      <c r="H54" s="139">
        <v>200</v>
      </c>
      <c r="I54" s="112">
        <f t="shared" si="0"/>
        <v>0</v>
      </c>
      <c r="K54" s="229"/>
      <c r="L54" s="229"/>
      <c r="M54" s="229"/>
      <c r="N54" s="229"/>
      <c r="O54" s="229"/>
      <c r="P54" s="229"/>
      <c r="Q54" s="229"/>
      <c r="R54" s="229"/>
      <c r="S54" s="229"/>
    </row>
    <row r="55" spans="1:19" x14ac:dyDescent="0.3">
      <c r="A55" s="108">
        <v>5</v>
      </c>
      <c r="B55" s="373" t="s">
        <v>82</v>
      </c>
      <c r="C55" s="374"/>
      <c r="D55" s="375"/>
      <c r="E55" s="398" t="s">
        <v>78</v>
      </c>
      <c r="F55" s="399"/>
      <c r="G55" s="109">
        <v>6</v>
      </c>
      <c r="H55" s="141">
        <v>200</v>
      </c>
      <c r="I55" s="112">
        <f t="shared" si="0"/>
        <v>1200</v>
      </c>
      <c r="K55" s="229"/>
      <c r="L55" s="229"/>
      <c r="M55" s="229"/>
      <c r="N55" s="229"/>
      <c r="O55" s="229"/>
      <c r="P55" s="229"/>
      <c r="Q55" s="229"/>
      <c r="R55" s="229"/>
      <c r="S55" s="229"/>
    </row>
    <row r="56" spans="1:19" x14ac:dyDescent="0.3">
      <c r="A56" s="108">
        <v>6</v>
      </c>
      <c r="B56" s="373" t="s">
        <v>321</v>
      </c>
      <c r="C56" s="374"/>
      <c r="D56" s="375"/>
      <c r="E56" s="398" t="s">
        <v>78</v>
      </c>
      <c r="F56" s="399"/>
      <c r="G56" s="109"/>
      <c r="H56" s="141">
        <v>140</v>
      </c>
      <c r="I56" s="112">
        <f t="shared" si="0"/>
        <v>0</v>
      </c>
      <c r="K56" s="229"/>
      <c r="L56" s="229"/>
      <c r="M56" s="229"/>
      <c r="N56" s="229"/>
      <c r="O56" s="229"/>
      <c r="P56" s="229"/>
      <c r="Q56" s="229"/>
      <c r="R56" s="229"/>
      <c r="S56" s="229"/>
    </row>
    <row r="57" spans="1:19" x14ac:dyDescent="0.3">
      <c r="A57" s="108"/>
      <c r="B57" s="373"/>
      <c r="C57" s="374"/>
      <c r="D57" s="375"/>
      <c r="E57" s="116"/>
      <c r="F57" s="83"/>
      <c r="G57" s="83"/>
      <c r="H57" s="99"/>
      <c r="I57" s="112"/>
      <c r="K57" s="229"/>
      <c r="L57" s="229"/>
      <c r="M57" s="229"/>
      <c r="N57" s="229"/>
      <c r="O57" s="229"/>
      <c r="P57" s="229"/>
      <c r="Q57" s="229"/>
      <c r="R57" s="229"/>
      <c r="S57" s="229"/>
    </row>
    <row r="58" spans="1:19" x14ac:dyDescent="0.3">
      <c r="A58" s="97"/>
      <c r="B58" s="373"/>
      <c r="C58" s="374"/>
      <c r="D58" s="375"/>
      <c r="F58" s="83"/>
      <c r="G58" s="83"/>
      <c r="H58" s="99"/>
      <c r="I58" s="112"/>
      <c r="K58" s="229"/>
      <c r="L58" s="229"/>
      <c r="M58" s="229"/>
      <c r="N58" s="229"/>
      <c r="O58" s="229"/>
      <c r="P58" s="229"/>
      <c r="Q58" s="229"/>
      <c r="R58" s="229"/>
      <c r="S58" s="229"/>
    </row>
    <row r="59" spans="1:19" x14ac:dyDescent="0.3">
      <c r="A59" s="117"/>
      <c r="B59" s="376"/>
      <c r="C59" s="377"/>
      <c r="D59" s="378"/>
      <c r="E59" s="85"/>
      <c r="F59" s="86"/>
      <c r="G59" s="83"/>
      <c r="H59" s="101"/>
      <c r="I59" s="112"/>
      <c r="K59" s="229"/>
      <c r="L59" s="229"/>
      <c r="M59" s="229"/>
      <c r="N59" s="229"/>
      <c r="O59" s="229"/>
      <c r="P59" s="229"/>
      <c r="Q59" s="229"/>
      <c r="R59" s="229"/>
      <c r="S59" s="229"/>
    </row>
    <row r="60" spans="1:19" x14ac:dyDescent="0.3">
      <c r="A60" s="400" t="s">
        <v>83</v>
      </c>
      <c r="B60" s="401"/>
      <c r="C60" s="401"/>
      <c r="D60" s="401"/>
      <c r="E60" s="401"/>
      <c r="F60" s="401"/>
      <c r="G60" s="401"/>
      <c r="H60" s="402"/>
      <c r="I60" s="123">
        <f>SUM(I51:I59)</f>
        <v>3000</v>
      </c>
      <c r="K60" s="229"/>
      <c r="L60" s="229"/>
      <c r="M60" s="229"/>
      <c r="N60" s="229"/>
      <c r="O60" s="229"/>
      <c r="P60" s="229"/>
      <c r="Q60" s="229"/>
      <c r="R60" s="229"/>
      <c r="S60" s="229"/>
    </row>
    <row r="61" spans="1:19" x14ac:dyDescent="0.3">
      <c r="A61" s="379" t="s">
        <v>84</v>
      </c>
      <c r="B61" s="380"/>
      <c r="C61" s="380"/>
      <c r="D61" s="380"/>
      <c r="E61" s="380"/>
      <c r="F61" s="380"/>
      <c r="G61" s="380"/>
      <c r="H61" s="380"/>
      <c r="I61" s="381"/>
      <c r="K61" s="229"/>
      <c r="L61" s="229"/>
      <c r="M61" s="229"/>
      <c r="N61" s="229"/>
      <c r="O61" s="229"/>
      <c r="P61" s="229"/>
      <c r="Q61" s="229"/>
      <c r="R61" s="229"/>
      <c r="S61" s="229"/>
    </row>
    <row r="62" spans="1:19" x14ac:dyDescent="0.3">
      <c r="A62" s="103" t="s">
        <v>85</v>
      </c>
      <c r="B62" s="382" t="s">
        <v>86</v>
      </c>
      <c r="C62" s="383"/>
      <c r="D62" s="384"/>
      <c r="E62" s="382" t="s">
        <v>87</v>
      </c>
      <c r="F62" s="384"/>
      <c r="G62" s="119" t="s">
        <v>88</v>
      </c>
      <c r="H62" s="119" t="s">
        <v>67</v>
      </c>
      <c r="I62" s="120" t="s">
        <v>68</v>
      </c>
      <c r="K62" s="229"/>
      <c r="L62" s="229"/>
      <c r="M62" s="229"/>
      <c r="N62" s="229"/>
      <c r="O62" s="229"/>
      <c r="P62" s="229"/>
      <c r="Q62" s="229"/>
      <c r="R62" s="229"/>
      <c r="S62" s="229"/>
    </row>
    <row r="63" spans="1:19" x14ac:dyDescent="0.3">
      <c r="A63" s="108">
        <v>1</v>
      </c>
      <c r="B63" s="385" t="s">
        <v>566</v>
      </c>
      <c r="C63" s="386"/>
      <c r="D63" s="387"/>
      <c r="E63" s="398">
        <v>2</v>
      </c>
      <c r="F63" s="399"/>
      <c r="G63" s="194">
        <v>113.2</v>
      </c>
      <c r="H63" s="121">
        <v>5</v>
      </c>
      <c r="I63" s="206">
        <f>H63*G63</f>
        <v>566</v>
      </c>
      <c r="K63" s="229"/>
      <c r="L63" s="229"/>
      <c r="M63" s="229"/>
      <c r="N63" s="229"/>
      <c r="O63" s="229"/>
      <c r="P63" s="229"/>
      <c r="Q63" s="229"/>
      <c r="R63" s="229"/>
      <c r="S63" s="229"/>
    </row>
    <row r="64" spans="1:19" x14ac:dyDescent="0.3">
      <c r="A64" s="122"/>
      <c r="B64" s="390"/>
      <c r="C64" s="391"/>
      <c r="D64" s="392"/>
      <c r="E64" s="393"/>
      <c r="F64" s="394"/>
      <c r="G64" s="109"/>
      <c r="H64" s="121"/>
      <c r="I64" s="206"/>
      <c r="K64" s="229"/>
      <c r="L64" s="229"/>
      <c r="M64" s="229"/>
      <c r="N64" s="229"/>
      <c r="O64" s="229"/>
      <c r="P64" s="229"/>
      <c r="Q64" s="229"/>
      <c r="R64" s="229"/>
      <c r="S64" s="229"/>
    </row>
    <row r="65" spans="1:19" x14ac:dyDescent="0.3">
      <c r="A65" s="400" t="s">
        <v>89</v>
      </c>
      <c r="B65" s="401"/>
      <c r="C65" s="401"/>
      <c r="D65" s="401"/>
      <c r="E65" s="401"/>
      <c r="F65" s="401"/>
      <c r="G65" s="401"/>
      <c r="H65" s="402"/>
      <c r="I65" s="123">
        <f>SUM(I63:I64)</f>
        <v>566</v>
      </c>
      <c r="K65" s="229"/>
      <c r="L65" s="229"/>
      <c r="M65" s="229"/>
      <c r="N65" s="229"/>
      <c r="O65" s="229"/>
      <c r="P65" s="229"/>
      <c r="Q65" s="229"/>
      <c r="R65" s="229"/>
      <c r="S65" s="229"/>
    </row>
    <row r="66" spans="1:19" x14ac:dyDescent="0.3">
      <c r="A66" s="124"/>
      <c r="B66" s="125"/>
      <c r="C66" s="125"/>
      <c r="D66" s="125"/>
      <c r="E66" s="125"/>
      <c r="F66" s="126"/>
      <c r="G66" s="127"/>
      <c r="H66" s="127"/>
      <c r="I66" s="128"/>
      <c r="K66" s="229"/>
      <c r="L66" s="231"/>
      <c r="M66" s="229"/>
      <c r="N66" s="229"/>
      <c r="O66" s="229"/>
      <c r="P66" s="229"/>
      <c r="Q66" s="229"/>
      <c r="R66" s="229"/>
      <c r="S66" s="229"/>
    </row>
    <row r="67" spans="1:19" x14ac:dyDescent="0.3">
      <c r="A67" s="368"/>
      <c r="B67" s="369"/>
      <c r="C67" s="369"/>
      <c r="D67" s="369"/>
      <c r="E67" s="369"/>
      <c r="F67" s="129"/>
      <c r="G67" s="372" t="s">
        <v>90</v>
      </c>
      <c r="H67" s="369"/>
      <c r="I67" s="130">
        <f>I65+I60+I48</f>
        <v>3788.41</v>
      </c>
    </row>
    <row r="68" spans="1:19" x14ac:dyDescent="0.3">
      <c r="A68" s="368"/>
      <c r="B68" s="369"/>
      <c r="C68" s="369"/>
      <c r="D68" s="369"/>
      <c r="E68" s="369"/>
      <c r="F68" s="83"/>
      <c r="G68" s="131"/>
      <c r="H68" s="132"/>
      <c r="I68" s="133"/>
    </row>
    <row r="69" spans="1:19" ht="15" thickBot="1" x14ac:dyDescent="0.35">
      <c r="A69" s="368"/>
      <c r="B69" s="369"/>
      <c r="C69" s="369"/>
      <c r="D69" s="369"/>
      <c r="E69" s="369"/>
      <c r="F69" s="83"/>
      <c r="G69" s="422" t="s">
        <v>133</v>
      </c>
      <c r="H69" s="423"/>
      <c r="I69" s="142">
        <f>I67+I68</f>
        <v>3788.41</v>
      </c>
    </row>
    <row r="70" spans="1:19" ht="15.6" thickTop="1" thickBot="1" x14ac:dyDescent="0.35">
      <c r="A70" s="134"/>
      <c r="B70" s="135"/>
      <c r="C70" s="370"/>
      <c r="D70" s="371"/>
      <c r="E70" s="371"/>
      <c r="F70" s="371"/>
      <c r="G70" s="136"/>
      <c r="H70" s="136"/>
      <c r="I70" s="137"/>
    </row>
    <row r="72" spans="1:19" x14ac:dyDescent="0.3">
      <c r="A72" s="80"/>
      <c r="B72" s="80"/>
    </row>
  </sheetData>
  <mergeCells count="83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5:F45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A46:H46"/>
    <mergeCell ref="A47:H47"/>
    <mergeCell ref="A48:H48"/>
    <mergeCell ref="A49:I49"/>
    <mergeCell ref="B50:D50"/>
    <mergeCell ref="E50:F50"/>
    <mergeCell ref="B51:D51"/>
    <mergeCell ref="E51:F51"/>
    <mergeCell ref="B52:D52"/>
    <mergeCell ref="E52:F52"/>
    <mergeCell ref="B53:D53"/>
    <mergeCell ref="E53:F53"/>
    <mergeCell ref="B62:D62"/>
    <mergeCell ref="E62:F62"/>
    <mergeCell ref="B54:D54"/>
    <mergeCell ref="E54:F54"/>
    <mergeCell ref="B55:D55"/>
    <mergeCell ref="E55:F55"/>
    <mergeCell ref="B56:D56"/>
    <mergeCell ref="E56:F56"/>
    <mergeCell ref="B57:D57"/>
    <mergeCell ref="B58:D58"/>
    <mergeCell ref="B59:D59"/>
    <mergeCell ref="A60:H60"/>
    <mergeCell ref="A61:I61"/>
    <mergeCell ref="C70:F70"/>
    <mergeCell ref="B63:D63"/>
    <mergeCell ref="E63:F63"/>
    <mergeCell ref="B64:D64"/>
    <mergeCell ref="E64:F64"/>
    <mergeCell ref="A65:H65"/>
    <mergeCell ref="A67:B67"/>
    <mergeCell ref="C67:E67"/>
    <mergeCell ref="G67:H67"/>
    <mergeCell ref="A68:B68"/>
    <mergeCell ref="C68:E68"/>
    <mergeCell ref="A69:B69"/>
    <mergeCell ref="C69:E69"/>
    <mergeCell ref="G69:H69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Q72"/>
  <sheetViews>
    <sheetView topLeftCell="A13" workbookViewId="0">
      <selection activeCell="A43" sqref="A43:I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73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300</v>
      </c>
      <c r="I15" s="435"/>
    </row>
    <row r="16" spans="1:13" x14ac:dyDescent="0.3">
      <c r="A16" s="412" t="s">
        <v>568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/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/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/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569</v>
      </c>
      <c r="C25" s="386"/>
      <c r="D25" s="386"/>
      <c r="E25" s="386"/>
      <c r="F25" s="387"/>
      <c r="G25" s="174">
        <v>1</v>
      </c>
      <c r="H25" s="201">
        <v>1100</v>
      </c>
      <c r="I25" s="112">
        <f>H25*G25</f>
        <v>1100</v>
      </c>
    </row>
    <row r="26" spans="1:11" x14ac:dyDescent="0.3">
      <c r="A26" s="108"/>
      <c r="B26" s="395"/>
      <c r="C26" s="396"/>
      <c r="D26" s="396"/>
      <c r="E26" s="396"/>
      <c r="F26" s="397"/>
      <c r="G26" s="174"/>
      <c r="H26" s="202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202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202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202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202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202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202"/>
      <c r="I32" s="112"/>
    </row>
    <row r="33" spans="1:17" x14ac:dyDescent="0.3">
      <c r="A33" s="108"/>
      <c r="B33" s="436"/>
      <c r="C33" s="437"/>
      <c r="D33" s="437"/>
      <c r="E33" s="437"/>
      <c r="F33" s="437"/>
      <c r="G33" s="174"/>
      <c r="H33" s="202"/>
      <c r="I33" s="112"/>
    </row>
    <row r="34" spans="1:17" x14ac:dyDescent="0.3">
      <c r="A34" s="108"/>
      <c r="B34" s="436"/>
      <c r="C34" s="437"/>
      <c r="D34" s="437"/>
      <c r="E34" s="437"/>
      <c r="F34" s="437"/>
      <c r="G34" s="174"/>
      <c r="H34" s="202"/>
      <c r="I34" s="112"/>
      <c r="L34" s="229"/>
      <c r="M34" s="229"/>
      <c r="N34" s="229"/>
      <c r="O34" s="229"/>
      <c r="P34" s="229"/>
      <c r="Q34" s="229"/>
    </row>
    <row r="35" spans="1:17" x14ac:dyDescent="0.3">
      <c r="A35" s="108"/>
      <c r="B35" s="436"/>
      <c r="C35" s="437"/>
      <c r="D35" s="437"/>
      <c r="E35" s="437"/>
      <c r="F35" s="437"/>
      <c r="G35" s="174"/>
      <c r="H35" s="202"/>
      <c r="I35" s="112"/>
      <c r="L35" s="229"/>
      <c r="M35" s="229"/>
      <c r="N35" s="229"/>
      <c r="O35" s="229"/>
      <c r="P35" s="229"/>
      <c r="Q35" s="229"/>
    </row>
    <row r="36" spans="1:17" x14ac:dyDescent="0.3">
      <c r="A36" s="108"/>
      <c r="B36" s="436"/>
      <c r="C36" s="437"/>
      <c r="D36" s="437"/>
      <c r="E36" s="437"/>
      <c r="F36" s="437"/>
      <c r="G36" s="174"/>
      <c r="H36" s="202"/>
      <c r="I36" s="112"/>
      <c r="L36" s="229"/>
      <c r="M36" s="229"/>
      <c r="N36" s="229"/>
      <c r="O36" s="229"/>
      <c r="P36" s="229"/>
      <c r="Q36" s="229"/>
    </row>
    <row r="37" spans="1:17" x14ac:dyDescent="0.3">
      <c r="A37" s="108"/>
      <c r="B37" s="436"/>
      <c r="C37" s="437"/>
      <c r="D37" s="437"/>
      <c r="E37" s="437"/>
      <c r="F37" s="437"/>
      <c r="G37" s="174"/>
      <c r="H37" s="202"/>
      <c r="I37" s="112"/>
      <c r="L37" s="229"/>
      <c r="M37" s="229"/>
      <c r="N37" s="229"/>
      <c r="O37" s="229"/>
      <c r="P37" s="229"/>
      <c r="Q37" s="229"/>
    </row>
    <row r="38" spans="1:17" x14ac:dyDescent="0.3">
      <c r="A38" s="108"/>
      <c r="B38" s="436"/>
      <c r="C38" s="437"/>
      <c r="D38" s="437"/>
      <c r="E38" s="437"/>
      <c r="F38" s="437"/>
      <c r="G38" s="174"/>
      <c r="H38" s="202"/>
      <c r="I38" s="112"/>
      <c r="L38" s="229"/>
      <c r="M38" s="229"/>
      <c r="N38" s="229"/>
      <c r="O38" s="229"/>
      <c r="P38" s="229"/>
      <c r="Q38" s="229"/>
    </row>
    <row r="39" spans="1:17" x14ac:dyDescent="0.3">
      <c r="A39" s="108"/>
      <c r="B39" s="436"/>
      <c r="C39" s="437"/>
      <c r="D39" s="437"/>
      <c r="E39" s="437"/>
      <c r="F39" s="437"/>
      <c r="G39" s="174"/>
      <c r="H39" s="202"/>
      <c r="I39" s="112"/>
      <c r="L39" s="229"/>
      <c r="M39" s="229"/>
      <c r="N39" s="229"/>
      <c r="O39" s="229"/>
      <c r="P39" s="229"/>
      <c r="Q39" s="229"/>
    </row>
    <row r="40" spans="1:17" x14ac:dyDescent="0.3">
      <c r="A40" s="108"/>
      <c r="B40" s="436"/>
      <c r="C40" s="437"/>
      <c r="D40" s="437"/>
      <c r="E40" s="437"/>
      <c r="F40" s="437"/>
      <c r="G40" s="174"/>
      <c r="H40" s="202"/>
      <c r="I40" s="112"/>
      <c r="L40" s="229"/>
      <c r="M40" s="229"/>
      <c r="N40" s="229"/>
      <c r="O40" s="229"/>
      <c r="P40" s="229"/>
      <c r="Q40" s="229"/>
    </row>
    <row r="41" spans="1:17" x14ac:dyDescent="0.3">
      <c r="A41" s="108"/>
      <c r="B41" s="436"/>
      <c r="C41" s="437"/>
      <c r="D41" s="437"/>
      <c r="E41" s="437"/>
      <c r="F41" s="437"/>
      <c r="G41" s="174"/>
      <c r="H41" s="202"/>
      <c r="I41" s="112"/>
      <c r="L41" s="229"/>
      <c r="M41" s="229"/>
      <c r="N41" s="229"/>
      <c r="O41" s="229"/>
      <c r="P41" s="229"/>
      <c r="Q41" s="229"/>
    </row>
    <row r="42" spans="1:17" x14ac:dyDescent="0.3">
      <c r="A42" s="108"/>
      <c r="B42" s="436"/>
      <c r="C42" s="437"/>
      <c r="D42" s="437"/>
      <c r="E42" s="437"/>
      <c r="F42" s="437"/>
      <c r="G42" s="174"/>
      <c r="H42" s="202"/>
      <c r="I42" s="112"/>
      <c r="L42" s="229"/>
      <c r="M42" s="229"/>
      <c r="N42" s="229"/>
      <c r="O42" s="229"/>
      <c r="P42" s="229"/>
      <c r="Q42" s="229"/>
    </row>
    <row r="43" spans="1:17" x14ac:dyDescent="0.3">
      <c r="A43" s="108"/>
      <c r="B43" s="436"/>
      <c r="C43" s="437"/>
      <c r="D43" s="437"/>
      <c r="E43" s="437"/>
      <c r="F43" s="437"/>
      <c r="G43" s="174"/>
      <c r="H43" s="202"/>
      <c r="I43" s="112"/>
      <c r="L43" s="229"/>
      <c r="M43" s="229"/>
      <c r="N43" s="229"/>
      <c r="O43" s="229"/>
      <c r="P43" s="229"/>
      <c r="Q43" s="229"/>
    </row>
    <row r="44" spans="1:17" x14ac:dyDescent="0.3">
      <c r="A44" s="108"/>
      <c r="B44" s="436"/>
      <c r="C44" s="437"/>
      <c r="D44" s="437"/>
      <c r="E44" s="437"/>
      <c r="F44" s="437"/>
      <c r="G44" s="174"/>
      <c r="H44" s="202"/>
      <c r="I44" s="112"/>
      <c r="L44" s="229"/>
      <c r="M44" s="229"/>
      <c r="N44" s="229"/>
      <c r="O44" s="229"/>
      <c r="P44" s="229"/>
      <c r="Q44" s="229"/>
    </row>
    <row r="45" spans="1:17" x14ac:dyDescent="0.3">
      <c r="A45" s="108"/>
      <c r="B45" s="436"/>
      <c r="C45" s="437"/>
      <c r="D45" s="437"/>
      <c r="E45" s="437"/>
      <c r="F45" s="437"/>
      <c r="G45" s="174"/>
      <c r="H45" s="175"/>
      <c r="I45" s="112"/>
      <c r="L45" s="230"/>
      <c r="M45" s="229"/>
      <c r="N45" s="229"/>
      <c r="O45" s="229"/>
      <c r="P45" s="229"/>
      <c r="Q45" s="229"/>
    </row>
    <row r="46" spans="1:17" x14ac:dyDescent="0.3">
      <c r="A46" s="433" t="s">
        <v>150</v>
      </c>
      <c r="B46" s="401"/>
      <c r="C46" s="401"/>
      <c r="D46" s="401"/>
      <c r="E46" s="401"/>
      <c r="F46" s="401"/>
      <c r="G46" s="401"/>
      <c r="H46" s="402"/>
      <c r="I46" s="168">
        <f>SUM(I25:I45)</f>
        <v>1100</v>
      </c>
      <c r="L46" s="230"/>
      <c r="M46" s="229"/>
      <c r="N46" s="229"/>
      <c r="O46" s="229"/>
      <c r="P46" s="229"/>
      <c r="Q46" s="229"/>
    </row>
    <row r="47" spans="1:17" x14ac:dyDescent="0.3">
      <c r="A47" s="400" t="s">
        <v>151</v>
      </c>
      <c r="B47" s="401"/>
      <c r="C47" s="401"/>
      <c r="D47" s="401"/>
      <c r="E47" s="401"/>
      <c r="F47" s="401"/>
      <c r="G47" s="401"/>
      <c r="H47" s="402"/>
      <c r="I47" s="169">
        <f>ROUND((I46*0.15),2)</f>
        <v>165</v>
      </c>
      <c r="L47" s="230"/>
      <c r="M47" s="229"/>
      <c r="N47" s="229"/>
      <c r="O47" s="229"/>
      <c r="P47" s="229"/>
      <c r="Q47" s="229"/>
    </row>
    <row r="48" spans="1:17" x14ac:dyDescent="0.3">
      <c r="A48" s="400" t="s">
        <v>152</v>
      </c>
      <c r="B48" s="401"/>
      <c r="C48" s="401"/>
      <c r="D48" s="401"/>
      <c r="E48" s="401"/>
      <c r="F48" s="401"/>
      <c r="G48" s="401"/>
      <c r="H48" s="402"/>
      <c r="I48" s="155">
        <f>I46+I47</f>
        <v>1265</v>
      </c>
      <c r="L48" s="229"/>
      <c r="M48" s="229"/>
      <c r="N48" s="229"/>
      <c r="O48" s="229"/>
      <c r="P48" s="229"/>
      <c r="Q48" s="229"/>
    </row>
    <row r="49" spans="1:17" x14ac:dyDescent="0.3">
      <c r="A49" s="379" t="s">
        <v>74</v>
      </c>
      <c r="B49" s="380"/>
      <c r="C49" s="380"/>
      <c r="D49" s="380"/>
      <c r="E49" s="380"/>
      <c r="F49" s="380"/>
      <c r="G49" s="380"/>
      <c r="H49" s="380"/>
      <c r="I49" s="381"/>
      <c r="L49" s="229"/>
      <c r="M49" s="229"/>
      <c r="N49" s="229"/>
      <c r="O49" s="229"/>
      <c r="P49" s="229"/>
      <c r="Q49" s="229"/>
    </row>
    <row r="50" spans="1:17" x14ac:dyDescent="0.3">
      <c r="A50" s="103" t="s">
        <v>75</v>
      </c>
      <c r="B50" s="382" t="s">
        <v>76</v>
      </c>
      <c r="C50" s="383"/>
      <c r="D50" s="384"/>
      <c r="E50" s="382" t="s">
        <v>64</v>
      </c>
      <c r="F50" s="384"/>
      <c r="G50" s="105" t="s">
        <v>66</v>
      </c>
      <c r="H50" s="106" t="s">
        <v>67</v>
      </c>
      <c r="I50" s="107" t="s">
        <v>68</v>
      </c>
      <c r="L50" s="229"/>
      <c r="M50" s="229"/>
      <c r="N50" s="229"/>
      <c r="O50" s="229"/>
      <c r="P50" s="229"/>
      <c r="Q50" s="229"/>
    </row>
    <row r="51" spans="1:17" x14ac:dyDescent="0.3">
      <c r="A51" s="108">
        <v>1</v>
      </c>
      <c r="B51" s="403" t="s">
        <v>77</v>
      </c>
      <c r="C51" s="404"/>
      <c r="D51" s="405"/>
      <c r="E51" s="388" t="s">
        <v>78</v>
      </c>
      <c r="F51" s="389"/>
      <c r="G51" s="140"/>
      <c r="H51" s="138">
        <v>450</v>
      </c>
      <c r="I51" s="115">
        <f>SUM(G51*H51)</f>
        <v>0</v>
      </c>
      <c r="L51" s="229"/>
      <c r="M51" s="229"/>
      <c r="N51" s="229"/>
      <c r="O51" s="229"/>
      <c r="P51" s="229"/>
      <c r="Q51" s="229"/>
    </row>
    <row r="52" spans="1:17" x14ac:dyDescent="0.3">
      <c r="A52" s="108">
        <v>2</v>
      </c>
      <c r="B52" s="373" t="s">
        <v>79</v>
      </c>
      <c r="C52" s="374"/>
      <c r="D52" s="375"/>
      <c r="E52" s="398" t="s">
        <v>78</v>
      </c>
      <c r="F52" s="399"/>
      <c r="G52" s="109"/>
      <c r="H52" s="139">
        <v>350</v>
      </c>
      <c r="I52" s="112">
        <f t="shared" ref="I52:I56" si="0">SUM(G52*H52)</f>
        <v>0</v>
      </c>
      <c r="L52" s="229"/>
      <c r="M52" s="229"/>
      <c r="N52" s="229"/>
      <c r="O52" s="229"/>
      <c r="P52" s="229"/>
      <c r="Q52" s="229"/>
    </row>
    <row r="53" spans="1:17" x14ac:dyDescent="0.3">
      <c r="A53" s="108">
        <v>3</v>
      </c>
      <c r="B53" s="373" t="s">
        <v>80</v>
      </c>
      <c r="C53" s="374"/>
      <c r="D53" s="375"/>
      <c r="E53" s="398" t="s">
        <v>78</v>
      </c>
      <c r="F53" s="399"/>
      <c r="G53" s="109">
        <v>6</v>
      </c>
      <c r="H53" s="139">
        <v>300</v>
      </c>
      <c r="I53" s="112">
        <f t="shared" si="0"/>
        <v>1800</v>
      </c>
      <c r="L53" s="229"/>
      <c r="M53" s="229"/>
      <c r="N53" s="229"/>
      <c r="O53" s="229"/>
      <c r="P53" s="229"/>
      <c r="Q53" s="229"/>
    </row>
    <row r="54" spans="1:17" x14ac:dyDescent="0.3">
      <c r="A54" s="108">
        <v>4</v>
      </c>
      <c r="B54" s="373" t="s">
        <v>81</v>
      </c>
      <c r="C54" s="374"/>
      <c r="D54" s="375"/>
      <c r="E54" s="398" t="s">
        <v>78</v>
      </c>
      <c r="F54" s="399"/>
      <c r="G54" s="109"/>
      <c r="H54" s="139">
        <v>200</v>
      </c>
      <c r="I54" s="112">
        <f t="shared" si="0"/>
        <v>0</v>
      </c>
      <c r="L54" s="229"/>
      <c r="M54" s="229"/>
      <c r="N54" s="229"/>
      <c r="O54" s="229"/>
      <c r="P54" s="229"/>
      <c r="Q54" s="229"/>
    </row>
    <row r="55" spans="1:17" x14ac:dyDescent="0.3">
      <c r="A55" s="108">
        <v>5</v>
      </c>
      <c r="B55" s="373" t="s">
        <v>82</v>
      </c>
      <c r="C55" s="374"/>
      <c r="D55" s="375"/>
      <c r="E55" s="398" t="s">
        <v>78</v>
      </c>
      <c r="F55" s="399"/>
      <c r="G55" s="109">
        <v>6</v>
      </c>
      <c r="H55" s="141">
        <v>200</v>
      </c>
      <c r="I55" s="112">
        <f t="shared" si="0"/>
        <v>1200</v>
      </c>
      <c r="L55" s="229"/>
      <c r="M55" s="229"/>
      <c r="N55" s="229"/>
      <c r="O55" s="229"/>
      <c r="P55" s="229"/>
      <c r="Q55" s="229"/>
    </row>
    <row r="56" spans="1:17" x14ac:dyDescent="0.3">
      <c r="A56" s="108">
        <v>6</v>
      </c>
      <c r="B56" s="373" t="s">
        <v>312</v>
      </c>
      <c r="C56" s="374"/>
      <c r="D56" s="375"/>
      <c r="E56" s="398" t="s">
        <v>78</v>
      </c>
      <c r="F56" s="399"/>
      <c r="G56" s="109"/>
      <c r="H56" s="141">
        <v>140</v>
      </c>
      <c r="I56" s="112">
        <f t="shared" si="0"/>
        <v>0</v>
      </c>
      <c r="L56" s="229"/>
      <c r="M56" s="229"/>
      <c r="N56" s="229"/>
      <c r="O56" s="229"/>
      <c r="P56" s="229"/>
      <c r="Q56" s="229"/>
    </row>
    <row r="57" spans="1:17" x14ac:dyDescent="0.3">
      <c r="A57" s="108"/>
      <c r="B57" s="373"/>
      <c r="C57" s="374"/>
      <c r="D57" s="375"/>
      <c r="E57" s="116"/>
      <c r="F57" s="83"/>
      <c r="G57" s="83"/>
      <c r="H57" s="99"/>
      <c r="I57" s="112"/>
    </row>
    <row r="58" spans="1:17" x14ac:dyDescent="0.3">
      <c r="A58" s="97"/>
      <c r="B58" s="373"/>
      <c r="C58" s="374"/>
      <c r="D58" s="375"/>
      <c r="F58" s="83"/>
      <c r="G58" s="83"/>
      <c r="H58" s="99"/>
      <c r="I58" s="112"/>
    </row>
    <row r="59" spans="1:17" x14ac:dyDescent="0.3">
      <c r="A59" s="117"/>
      <c r="B59" s="376"/>
      <c r="C59" s="377"/>
      <c r="D59" s="378"/>
      <c r="E59" s="85"/>
      <c r="F59" s="86"/>
      <c r="G59" s="83"/>
      <c r="H59" s="101"/>
      <c r="I59" s="112"/>
    </row>
    <row r="60" spans="1:17" x14ac:dyDescent="0.3">
      <c r="A60" s="400" t="s">
        <v>83</v>
      </c>
      <c r="B60" s="401"/>
      <c r="C60" s="401"/>
      <c r="D60" s="401"/>
      <c r="E60" s="401"/>
      <c r="F60" s="401"/>
      <c r="G60" s="401"/>
      <c r="H60" s="402"/>
      <c r="I60" s="123">
        <f>SUM(I51:I59)</f>
        <v>3000</v>
      </c>
    </row>
    <row r="61" spans="1:17" x14ac:dyDescent="0.3">
      <c r="A61" s="379" t="s">
        <v>84</v>
      </c>
      <c r="B61" s="380"/>
      <c r="C61" s="380"/>
      <c r="D61" s="380"/>
      <c r="E61" s="380"/>
      <c r="F61" s="380"/>
      <c r="G61" s="380"/>
      <c r="H61" s="380"/>
      <c r="I61" s="381"/>
    </row>
    <row r="62" spans="1:17" x14ac:dyDescent="0.3">
      <c r="A62" s="103" t="s">
        <v>85</v>
      </c>
      <c r="B62" s="382" t="s">
        <v>86</v>
      </c>
      <c r="C62" s="383"/>
      <c r="D62" s="384"/>
      <c r="E62" s="382" t="s">
        <v>87</v>
      </c>
      <c r="F62" s="384"/>
      <c r="G62" s="119" t="s">
        <v>88</v>
      </c>
      <c r="H62" s="119" t="s">
        <v>67</v>
      </c>
      <c r="I62" s="120" t="s">
        <v>68</v>
      </c>
    </row>
    <row r="63" spans="1:17" x14ac:dyDescent="0.3">
      <c r="A63" s="108">
        <v>1</v>
      </c>
      <c r="B63" s="385" t="s">
        <v>570</v>
      </c>
      <c r="C63" s="386"/>
      <c r="D63" s="387"/>
      <c r="E63" s="398">
        <v>2</v>
      </c>
      <c r="F63" s="399"/>
      <c r="G63" s="194">
        <v>130</v>
      </c>
      <c r="H63" s="121">
        <v>5</v>
      </c>
      <c r="I63" s="206">
        <f>H63*G63</f>
        <v>650</v>
      </c>
    </row>
    <row r="64" spans="1:17" x14ac:dyDescent="0.3">
      <c r="A64" s="122"/>
      <c r="B64" s="390"/>
      <c r="C64" s="391"/>
      <c r="D64" s="392"/>
      <c r="E64" s="393"/>
      <c r="F64" s="394"/>
      <c r="G64" s="109"/>
      <c r="H64" s="121"/>
      <c r="I64" s="206"/>
    </row>
    <row r="65" spans="1:12" x14ac:dyDescent="0.3">
      <c r="A65" s="400" t="s">
        <v>89</v>
      </c>
      <c r="B65" s="401"/>
      <c r="C65" s="401"/>
      <c r="D65" s="401"/>
      <c r="E65" s="401"/>
      <c r="F65" s="401"/>
      <c r="G65" s="401"/>
      <c r="H65" s="402"/>
      <c r="I65" s="123">
        <f>SUM(I63:I64)</f>
        <v>650</v>
      </c>
    </row>
    <row r="66" spans="1:12" x14ac:dyDescent="0.3">
      <c r="A66" s="124"/>
      <c r="B66" s="125"/>
      <c r="C66" s="125"/>
      <c r="D66" s="125"/>
      <c r="E66" s="125"/>
      <c r="F66" s="126"/>
      <c r="G66" s="127"/>
      <c r="H66" s="127"/>
      <c r="I66" s="128"/>
      <c r="L66" s="80"/>
    </row>
    <row r="67" spans="1:12" x14ac:dyDescent="0.3">
      <c r="A67" s="368"/>
      <c r="B67" s="369"/>
      <c r="C67" s="369"/>
      <c r="D67" s="369"/>
      <c r="E67" s="369"/>
      <c r="F67" s="129"/>
      <c r="G67" s="372" t="s">
        <v>90</v>
      </c>
      <c r="H67" s="369"/>
      <c r="I67" s="130">
        <f>I65+I60+I48</f>
        <v>4915</v>
      </c>
    </row>
    <row r="68" spans="1:12" x14ac:dyDescent="0.3">
      <c r="A68" s="368"/>
      <c r="B68" s="369"/>
      <c r="C68" s="369"/>
      <c r="D68" s="369"/>
      <c r="E68" s="369"/>
      <c r="F68" s="83"/>
      <c r="G68" s="131"/>
      <c r="H68" s="132"/>
      <c r="I68" s="133"/>
    </row>
    <row r="69" spans="1:12" ht="15" thickBot="1" x14ac:dyDescent="0.35">
      <c r="A69" s="368"/>
      <c r="B69" s="369"/>
      <c r="C69" s="369"/>
      <c r="D69" s="369"/>
      <c r="E69" s="369"/>
      <c r="F69" s="83"/>
      <c r="G69" s="422" t="s">
        <v>133</v>
      </c>
      <c r="H69" s="423"/>
      <c r="I69" s="142">
        <f>I67+I68</f>
        <v>4915</v>
      </c>
    </row>
    <row r="70" spans="1:12" ht="15.6" thickTop="1" thickBot="1" x14ac:dyDescent="0.35">
      <c r="A70" s="134"/>
      <c r="B70" s="135"/>
      <c r="C70" s="370"/>
      <c r="D70" s="371"/>
      <c r="E70" s="371"/>
      <c r="F70" s="371"/>
      <c r="G70" s="136"/>
      <c r="H70" s="136"/>
      <c r="I70" s="137"/>
    </row>
    <row r="72" spans="1:12" x14ac:dyDescent="0.3">
      <c r="A72" s="80"/>
      <c r="B72" s="80"/>
    </row>
  </sheetData>
  <mergeCells count="83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5:F45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A46:H46"/>
    <mergeCell ref="A47:H47"/>
    <mergeCell ref="A48:H48"/>
    <mergeCell ref="A49:I49"/>
    <mergeCell ref="B50:D50"/>
    <mergeCell ref="E50:F50"/>
    <mergeCell ref="B51:D51"/>
    <mergeCell ref="E51:F51"/>
    <mergeCell ref="B52:D52"/>
    <mergeCell ref="E52:F52"/>
    <mergeCell ref="B53:D53"/>
    <mergeCell ref="E53:F53"/>
    <mergeCell ref="B62:D62"/>
    <mergeCell ref="E62:F62"/>
    <mergeCell ref="B54:D54"/>
    <mergeCell ref="E54:F54"/>
    <mergeCell ref="B55:D55"/>
    <mergeCell ref="E55:F55"/>
    <mergeCell ref="B56:D56"/>
    <mergeCell ref="E56:F56"/>
    <mergeCell ref="B57:D57"/>
    <mergeCell ref="B58:D58"/>
    <mergeCell ref="B59:D59"/>
    <mergeCell ref="A60:H60"/>
    <mergeCell ref="A61:I61"/>
    <mergeCell ref="C70:F70"/>
    <mergeCell ref="B63:D63"/>
    <mergeCell ref="E63:F63"/>
    <mergeCell ref="B64:D64"/>
    <mergeCell ref="E64:F64"/>
    <mergeCell ref="A65:H65"/>
    <mergeCell ref="A67:B67"/>
    <mergeCell ref="C67:E67"/>
    <mergeCell ref="G67:H67"/>
    <mergeCell ref="A68:B68"/>
    <mergeCell ref="C68:E68"/>
    <mergeCell ref="A69:B69"/>
    <mergeCell ref="C69:E69"/>
    <mergeCell ref="G69:H69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Q72"/>
  <sheetViews>
    <sheetView topLeftCell="A13" workbookViewId="0">
      <selection activeCell="A43" sqref="A43:I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73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292</v>
      </c>
      <c r="I15" s="435"/>
    </row>
    <row r="16" spans="1:13" x14ac:dyDescent="0.3">
      <c r="A16" s="412" t="s">
        <v>571</v>
      </c>
      <c r="B16" s="413"/>
      <c r="C16" s="413"/>
      <c r="D16" s="413"/>
      <c r="E16" s="413"/>
      <c r="F16" s="413"/>
      <c r="G16" s="413"/>
      <c r="H16" s="413"/>
      <c r="I16" s="414"/>
    </row>
    <row r="17" spans="1:17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7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7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7" x14ac:dyDescent="0.3">
      <c r="A20" s="97"/>
      <c r="B20" s="398"/>
      <c r="C20" s="345"/>
      <c r="D20" s="399"/>
      <c r="E20" s="98"/>
      <c r="F20" s="83"/>
      <c r="G20" s="98"/>
      <c r="H20" s="99"/>
      <c r="I20" s="96"/>
    </row>
    <row r="21" spans="1:17" x14ac:dyDescent="0.3">
      <c r="A21" s="97"/>
      <c r="B21" s="393"/>
      <c r="C21" s="411"/>
      <c r="D21" s="394"/>
      <c r="E21" s="98"/>
      <c r="F21" s="83"/>
      <c r="G21" s="100"/>
      <c r="H21" s="101"/>
      <c r="I21" s="102"/>
    </row>
    <row r="22" spans="1:17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/>
    </row>
    <row r="23" spans="1:17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7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7" x14ac:dyDescent="0.3">
      <c r="A25" s="108">
        <v>1</v>
      </c>
      <c r="B25" s="385" t="s">
        <v>572</v>
      </c>
      <c r="C25" s="386"/>
      <c r="D25" s="386"/>
      <c r="E25" s="386"/>
      <c r="F25" s="387"/>
      <c r="G25" s="174">
        <v>2</v>
      </c>
      <c r="H25" s="201">
        <v>32.4</v>
      </c>
      <c r="I25" s="112">
        <f>H25*G25</f>
        <v>64.8</v>
      </c>
    </row>
    <row r="26" spans="1:17" x14ac:dyDescent="0.3">
      <c r="A26" s="108">
        <v>2</v>
      </c>
      <c r="B26" s="395" t="s">
        <v>573</v>
      </c>
      <c r="C26" s="396"/>
      <c r="D26" s="396"/>
      <c r="E26" s="396"/>
      <c r="F26" s="397"/>
      <c r="G26" s="174">
        <v>2</v>
      </c>
      <c r="H26" s="202">
        <v>13.41</v>
      </c>
      <c r="I26" s="112">
        <f>H26*G26</f>
        <v>26.82</v>
      </c>
    </row>
    <row r="27" spans="1:17" x14ac:dyDescent="0.3">
      <c r="A27" s="108"/>
      <c r="B27" s="395"/>
      <c r="C27" s="396"/>
      <c r="D27" s="396"/>
      <c r="E27" s="396"/>
      <c r="F27" s="397"/>
      <c r="G27" s="174"/>
      <c r="H27" s="202"/>
      <c r="I27" s="112"/>
    </row>
    <row r="28" spans="1:17" x14ac:dyDescent="0.3">
      <c r="A28" s="108"/>
      <c r="B28" s="395"/>
      <c r="C28" s="396"/>
      <c r="D28" s="396"/>
      <c r="E28" s="396"/>
      <c r="F28" s="397"/>
      <c r="G28" s="174"/>
      <c r="H28" s="202"/>
      <c r="I28" s="112"/>
    </row>
    <row r="29" spans="1:17" x14ac:dyDescent="0.3">
      <c r="A29" s="108"/>
      <c r="B29" s="395"/>
      <c r="C29" s="396"/>
      <c r="D29" s="396"/>
      <c r="E29" s="396"/>
      <c r="F29" s="397"/>
      <c r="G29" s="174"/>
      <c r="H29" s="202"/>
      <c r="I29" s="112"/>
    </row>
    <row r="30" spans="1:17" x14ac:dyDescent="0.3">
      <c r="A30" s="108"/>
      <c r="B30" s="436"/>
      <c r="C30" s="437"/>
      <c r="D30" s="437"/>
      <c r="E30" s="437"/>
      <c r="F30" s="437"/>
      <c r="G30" s="174"/>
      <c r="H30" s="202"/>
      <c r="I30" s="112"/>
    </row>
    <row r="31" spans="1:17" x14ac:dyDescent="0.3">
      <c r="A31" s="108"/>
      <c r="B31" s="436"/>
      <c r="C31" s="437"/>
      <c r="D31" s="437"/>
      <c r="E31" s="437"/>
      <c r="F31" s="437"/>
      <c r="G31" s="174"/>
      <c r="H31" s="202"/>
      <c r="I31" s="112"/>
      <c r="K31" s="229"/>
      <c r="L31" s="229"/>
      <c r="M31" s="229"/>
      <c r="N31" s="229"/>
      <c r="O31" s="229"/>
      <c r="P31" s="229"/>
      <c r="Q31" s="229"/>
    </row>
    <row r="32" spans="1:17" x14ac:dyDescent="0.3">
      <c r="A32" s="108"/>
      <c r="B32" s="436"/>
      <c r="C32" s="437"/>
      <c r="D32" s="437"/>
      <c r="E32" s="437"/>
      <c r="F32" s="437"/>
      <c r="G32" s="174"/>
      <c r="H32" s="202"/>
      <c r="I32" s="112"/>
      <c r="K32" s="229"/>
      <c r="L32" s="229"/>
      <c r="M32" s="229"/>
      <c r="N32" s="229"/>
      <c r="O32" s="229"/>
      <c r="P32" s="229"/>
      <c r="Q32" s="229"/>
    </row>
    <row r="33" spans="1:17" x14ac:dyDescent="0.3">
      <c r="A33" s="108"/>
      <c r="B33" s="436"/>
      <c r="C33" s="437"/>
      <c r="D33" s="437"/>
      <c r="E33" s="437"/>
      <c r="F33" s="437"/>
      <c r="G33" s="174"/>
      <c r="H33" s="202"/>
      <c r="I33" s="112"/>
      <c r="K33" s="229"/>
      <c r="L33" s="229"/>
      <c r="M33" s="229"/>
      <c r="N33" s="229"/>
      <c r="O33" s="229"/>
      <c r="P33" s="229"/>
      <c r="Q33" s="229"/>
    </row>
    <row r="34" spans="1:17" x14ac:dyDescent="0.3">
      <c r="A34" s="108"/>
      <c r="B34" s="436"/>
      <c r="C34" s="437"/>
      <c r="D34" s="437"/>
      <c r="E34" s="437"/>
      <c r="F34" s="437"/>
      <c r="G34" s="174"/>
      <c r="H34" s="202"/>
      <c r="I34" s="112"/>
      <c r="K34" s="229"/>
      <c r="L34" s="229"/>
      <c r="M34" s="229"/>
      <c r="N34" s="229"/>
      <c r="O34" s="229"/>
      <c r="P34" s="229"/>
      <c r="Q34" s="229"/>
    </row>
    <row r="35" spans="1:17" x14ac:dyDescent="0.3">
      <c r="A35" s="108"/>
      <c r="B35" s="436"/>
      <c r="C35" s="437"/>
      <c r="D35" s="437"/>
      <c r="E35" s="437"/>
      <c r="F35" s="437"/>
      <c r="G35" s="174"/>
      <c r="H35" s="202"/>
      <c r="I35" s="112"/>
      <c r="K35" s="229"/>
      <c r="L35" s="229"/>
      <c r="M35" s="229"/>
      <c r="N35" s="229"/>
      <c r="O35" s="229"/>
      <c r="P35" s="229"/>
      <c r="Q35" s="229"/>
    </row>
    <row r="36" spans="1:17" x14ac:dyDescent="0.3">
      <c r="A36" s="108"/>
      <c r="B36" s="436"/>
      <c r="C36" s="437"/>
      <c r="D36" s="437"/>
      <c r="E36" s="437"/>
      <c r="F36" s="437"/>
      <c r="G36" s="174"/>
      <c r="H36" s="202"/>
      <c r="I36" s="112"/>
      <c r="K36" s="229"/>
      <c r="L36" s="229"/>
      <c r="M36" s="229"/>
      <c r="N36" s="229"/>
      <c r="O36" s="229"/>
      <c r="P36" s="229"/>
      <c r="Q36" s="229"/>
    </row>
    <row r="37" spans="1:17" x14ac:dyDescent="0.3">
      <c r="A37" s="108"/>
      <c r="B37" s="436"/>
      <c r="C37" s="437"/>
      <c r="D37" s="437"/>
      <c r="E37" s="437"/>
      <c r="F37" s="437"/>
      <c r="G37" s="174"/>
      <c r="H37" s="202"/>
      <c r="I37" s="112"/>
      <c r="K37" s="229"/>
      <c r="L37" s="229"/>
      <c r="M37" s="229"/>
      <c r="N37" s="229"/>
      <c r="O37" s="229"/>
      <c r="P37" s="229"/>
      <c r="Q37" s="229"/>
    </row>
    <row r="38" spans="1:17" x14ac:dyDescent="0.3">
      <c r="A38" s="108"/>
      <c r="B38" s="436"/>
      <c r="C38" s="437"/>
      <c r="D38" s="437"/>
      <c r="E38" s="437"/>
      <c r="F38" s="437"/>
      <c r="G38" s="174"/>
      <c r="H38" s="202"/>
      <c r="I38" s="112"/>
      <c r="K38" s="229"/>
      <c r="L38" s="229"/>
      <c r="M38" s="229"/>
      <c r="N38" s="229"/>
      <c r="O38" s="229"/>
      <c r="P38" s="229"/>
      <c r="Q38" s="229"/>
    </row>
    <row r="39" spans="1:17" x14ac:dyDescent="0.3">
      <c r="A39" s="108"/>
      <c r="B39" s="436"/>
      <c r="C39" s="437"/>
      <c r="D39" s="437"/>
      <c r="E39" s="437"/>
      <c r="F39" s="437"/>
      <c r="G39" s="174"/>
      <c r="H39" s="202"/>
      <c r="I39" s="112"/>
      <c r="K39" s="229"/>
      <c r="L39" s="229"/>
      <c r="M39" s="229"/>
      <c r="N39" s="229"/>
      <c r="O39" s="229"/>
      <c r="P39" s="229"/>
      <c r="Q39" s="229"/>
    </row>
    <row r="40" spans="1:17" x14ac:dyDescent="0.3">
      <c r="A40" s="108"/>
      <c r="B40" s="436"/>
      <c r="C40" s="437"/>
      <c r="D40" s="437"/>
      <c r="E40" s="437"/>
      <c r="F40" s="437"/>
      <c r="G40" s="174"/>
      <c r="H40" s="202"/>
      <c r="I40" s="112"/>
      <c r="K40" s="229"/>
      <c r="L40" s="229"/>
      <c r="M40" s="229"/>
      <c r="N40" s="229"/>
      <c r="O40" s="229"/>
      <c r="P40" s="229"/>
      <c r="Q40" s="229"/>
    </row>
    <row r="41" spans="1:17" x14ac:dyDescent="0.3">
      <c r="A41" s="108"/>
      <c r="B41" s="436"/>
      <c r="C41" s="437"/>
      <c r="D41" s="437"/>
      <c r="E41" s="437"/>
      <c r="F41" s="437"/>
      <c r="G41" s="174"/>
      <c r="H41" s="202"/>
      <c r="I41" s="112"/>
      <c r="K41" s="229"/>
      <c r="L41" s="229"/>
      <c r="M41" s="229"/>
      <c r="N41" s="229"/>
      <c r="O41" s="229"/>
      <c r="P41" s="229"/>
      <c r="Q41" s="229"/>
    </row>
    <row r="42" spans="1:17" x14ac:dyDescent="0.3">
      <c r="A42" s="108"/>
      <c r="B42" s="436"/>
      <c r="C42" s="437"/>
      <c r="D42" s="437"/>
      <c r="E42" s="437"/>
      <c r="F42" s="437"/>
      <c r="G42" s="174"/>
      <c r="H42" s="202"/>
      <c r="I42" s="112"/>
      <c r="K42" s="229"/>
      <c r="L42" s="229"/>
      <c r="M42" s="229"/>
      <c r="N42" s="229"/>
      <c r="O42" s="229"/>
      <c r="P42" s="229"/>
      <c r="Q42" s="229"/>
    </row>
    <row r="43" spans="1:17" x14ac:dyDescent="0.3">
      <c r="A43" s="108"/>
      <c r="B43" s="436"/>
      <c r="C43" s="437"/>
      <c r="D43" s="437"/>
      <c r="E43" s="437"/>
      <c r="F43" s="437"/>
      <c r="G43" s="174"/>
      <c r="H43" s="202"/>
      <c r="I43" s="112"/>
      <c r="K43" s="229"/>
      <c r="L43" s="229"/>
      <c r="M43" s="229"/>
      <c r="N43" s="229"/>
      <c r="O43" s="229"/>
      <c r="P43" s="229"/>
      <c r="Q43" s="229"/>
    </row>
    <row r="44" spans="1:17" x14ac:dyDescent="0.3">
      <c r="A44" s="108"/>
      <c r="B44" s="436"/>
      <c r="C44" s="437"/>
      <c r="D44" s="437"/>
      <c r="E44" s="437"/>
      <c r="F44" s="437"/>
      <c r="G44" s="174"/>
      <c r="H44" s="202"/>
      <c r="I44" s="112"/>
      <c r="K44" s="229"/>
      <c r="L44" s="229"/>
      <c r="M44" s="229"/>
      <c r="N44" s="229"/>
      <c r="O44" s="229"/>
      <c r="P44" s="229"/>
      <c r="Q44" s="229"/>
    </row>
    <row r="45" spans="1:17" x14ac:dyDescent="0.3">
      <c r="A45" s="108"/>
      <c r="B45" s="436"/>
      <c r="C45" s="437"/>
      <c r="D45" s="437"/>
      <c r="E45" s="437"/>
      <c r="F45" s="437"/>
      <c r="G45" s="174"/>
      <c r="H45" s="175"/>
      <c r="I45" s="112"/>
      <c r="K45" s="229"/>
      <c r="L45" s="230"/>
      <c r="M45" s="229"/>
      <c r="N45" s="229"/>
      <c r="O45" s="229"/>
      <c r="P45" s="229"/>
      <c r="Q45" s="229"/>
    </row>
    <row r="46" spans="1:17" x14ac:dyDescent="0.3">
      <c r="A46" s="433" t="s">
        <v>150</v>
      </c>
      <c r="B46" s="401"/>
      <c r="C46" s="401"/>
      <c r="D46" s="401"/>
      <c r="E46" s="401"/>
      <c r="F46" s="401"/>
      <c r="G46" s="401"/>
      <c r="H46" s="402"/>
      <c r="I46" s="168">
        <f>SUM(I25:I45)</f>
        <v>91.62</v>
      </c>
      <c r="K46" s="229"/>
      <c r="L46" s="230"/>
      <c r="M46" s="229"/>
      <c r="N46" s="229"/>
      <c r="O46" s="229"/>
      <c r="P46" s="229"/>
      <c r="Q46" s="229"/>
    </row>
    <row r="47" spans="1:17" x14ac:dyDescent="0.3">
      <c r="A47" s="400" t="s">
        <v>151</v>
      </c>
      <c r="B47" s="401"/>
      <c r="C47" s="401"/>
      <c r="D47" s="401"/>
      <c r="E47" s="401"/>
      <c r="F47" s="401"/>
      <c r="G47" s="401"/>
      <c r="H47" s="402"/>
      <c r="I47" s="169">
        <f>ROUND((I46*0.15),2)</f>
        <v>13.74</v>
      </c>
      <c r="K47" s="229"/>
      <c r="L47" s="230"/>
      <c r="M47" s="229"/>
      <c r="N47" s="229"/>
      <c r="O47" s="229"/>
      <c r="P47" s="229"/>
      <c r="Q47" s="229"/>
    </row>
    <row r="48" spans="1:17" x14ac:dyDescent="0.3">
      <c r="A48" s="400" t="s">
        <v>152</v>
      </c>
      <c r="B48" s="401"/>
      <c r="C48" s="401"/>
      <c r="D48" s="401"/>
      <c r="E48" s="401"/>
      <c r="F48" s="401"/>
      <c r="G48" s="401"/>
      <c r="H48" s="402"/>
      <c r="I48" s="155">
        <f>I46+I47</f>
        <v>105.36</v>
      </c>
      <c r="K48" s="229"/>
      <c r="L48" s="229"/>
      <c r="M48" s="229"/>
      <c r="N48" s="229"/>
      <c r="O48" s="229"/>
      <c r="P48" s="229"/>
      <c r="Q48" s="229"/>
    </row>
    <row r="49" spans="1:17" x14ac:dyDescent="0.3">
      <c r="A49" s="379" t="s">
        <v>74</v>
      </c>
      <c r="B49" s="380"/>
      <c r="C49" s="380"/>
      <c r="D49" s="380"/>
      <c r="E49" s="380"/>
      <c r="F49" s="380"/>
      <c r="G49" s="380"/>
      <c r="H49" s="380"/>
      <c r="I49" s="381"/>
      <c r="K49" s="229"/>
      <c r="L49" s="229"/>
      <c r="M49" s="229"/>
      <c r="N49" s="229"/>
      <c r="O49" s="229"/>
      <c r="P49" s="229"/>
      <c r="Q49" s="229"/>
    </row>
    <row r="50" spans="1:17" x14ac:dyDescent="0.3">
      <c r="A50" s="103" t="s">
        <v>75</v>
      </c>
      <c r="B50" s="382" t="s">
        <v>76</v>
      </c>
      <c r="C50" s="383"/>
      <c r="D50" s="384"/>
      <c r="E50" s="382" t="s">
        <v>64</v>
      </c>
      <c r="F50" s="384"/>
      <c r="G50" s="105" t="s">
        <v>66</v>
      </c>
      <c r="H50" s="106" t="s">
        <v>67</v>
      </c>
      <c r="I50" s="107" t="s">
        <v>68</v>
      </c>
      <c r="K50" s="229"/>
      <c r="L50" s="229"/>
      <c r="M50" s="229"/>
      <c r="N50" s="229"/>
      <c r="O50" s="229"/>
      <c r="P50" s="229"/>
      <c r="Q50" s="229"/>
    </row>
    <row r="51" spans="1:17" x14ac:dyDescent="0.3">
      <c r="A51" s="108">
        <v>1</v>
      </c>
      <c r="B51" s="403" t="s">
        <v>77</v>
      </c>
      <c r="C51" s="404"/>
      <c r="D51" s="405"/>
      <c r="E51" s="388" t="s">
        <v>78</v>
      </c>
      <c r="F51" s="389"/>
      <c r="G51" s="140"/>
      <c r="H51" s="138">
        <v>450</v>
      </c>
      <c r="I51" s="115">
        <f>SUM(G51*H51)</f>
        <v>0</v>
      </c>
      <c r="K51" s="229"/>
      <c r="L51" s="229"/>
      <c r="M51" s="229"/>
      <c r="N51" s="229"/>
      <c r="O51" s="229"/>
      <c r="P51" s="229"/>
      <c r="Q51" s="229"/>
    </row>
    <row r="52" spans="1:17" x14ac:dyDescent="0.3">
      <c r="A52" s="108">
        <v>2</v>
      </c>
      <c r="B52" s="373" t="s">
        <v>79</v>
      </c>
      <c r="C52" s="374"/>
      <c r="D52" s="375"/>
      <c r="E52" s="398" t="s">
        <v>78</v>
      </c>
      <c r="F52" s="399"/>
      <c r="G52" s="109"/>
      <c r="H52" s="139">
        <v>350</v>
      </c>
      <c r="I52" s="112">
        <f t="shared" ref="I52:I56" si="0">SUM(G52*H52)</f>
        <v>0</v>
      </c>
      <c r="K52" s="229"/>
      <c r="L52" s="229"/>
      <c r="M52" s="229"/>
      <c r="N52" s="229"/>
      <c r="O52" s="229"/>
      <c r="P52" s="229"/>
      <c r="Q52" s="229"/>
    </row>
    <row r="53" spans="1:17" x14ac:dyDescent="0.3">
      <c r="A53" s="108">
        <v>3</v>
      </c>
      <c r="B53" s="373" t="s">
        <v>80</v>
      </c>
      <c r="C53" s="374"/>
      <c r="D53" s="375"/>
      <c r="E53" s="398" t="s">
        <v>78</v>
      </c>
      <c r="F53" s="399"/>
      <c r="G53" s="109">
        <v>2</v>
      </c>
      <c r="H53" s="139">
        <v>300</v>
      </c>
      <c r="I53" s="112">
        <f t="shared" si="0"/>
        <v>600</v>
      </c>
      <c r="K53" s="229"/>
      <c r="L53" s="229"/>
      <c r="M53" s="229"/>
      <c r="N53" s="229"/>
      <c r="O53" s="229"/>
      <c r="P53" s="229"/>
      <c r="Q53" s="229"/>
    </row>
    <row r="54" spans="1:17" x14ac:dyDescent="0.3">
      <c r="A54" s="108">
        <v>4</v>
      </c>
      <c r="B54" s="373" t="s">
        <v>81</v>
      </c>
      <c r="C54" s="374"/>
      <c r="D54" s="375"/>
      <c r="E54" s="398" t="s">
        <v>78</v>
      </c>
      <c r="F54" s="399"/>
      <c r="G54" s="109"/>
      <c r="H54" s="139">
        <v>200</v>
      </c>
      <c r="I54" s="112">
        <f t="shared" si="0"/>
        <v>0</v>
      </c>
      <c r="K54" s="229"/>
      <c r="L54" s="229"/>
      <c r="M54" s="229"/>
      <c r="N54" s="229"/>
      <c r="O54" s="229"/>
      <c r="P54" s="229"/>
      <c r="Q54" s="229"/>
    </row>
    <row r="55" spans="1:17" x14ac:dyDescent="0.3">
      <c r="A55" s="108">
        <v>5</v>
      </c>
      <c r="B55" s="373" t="s">
        <v>82</v>
      </c>
      <c r="C55" s="374"/>
      <c r="D55" s="375"/>
      <c r="E55" s="398" t="s">
        <v>78</v>
      </c>
      <c r="F55" s="399"/>
      <c r="G55" s="109">
        <v>2</v>
      </c>
      <c r="H55" s="141">
        <v>200</v>
      </c>
      <c r="I55" s="112">
        <f t="shared" si="0"/>
        <v>400</v>
      </c>
      <c r="K55" s="229"/>
      <c r="L55" s="229"/>
      <c r="M55" s="229"/>
      <c r="N55" s="229"/>
      <c r="O55" s="229"/>
      <c r="P55" s="229"/>
      <c r="Q55" s="229"/>
    </row>
    <row r="56" spans="1:17" x14ac:dyDescent="0.3">
      <c r="A56" s="108">
        <v>6</v>
      </c>
      <c r="B56" s="373" t="s">
        <v>321</v>
      </c>
      <c r="C56" s="374"/>
      <c r="D56" s="375"/>
      <c r="E56" s="398" t="s">
        <v>78</v>
      </c>
      <c r="F56" s="399"/>
      <c r="G56" s="109"/>
      <c r="H56" s="141">
        <v>140</v>
      </c>
      <c r="I56" s="112">
        <f t="shared" si="0"/>
        <v>0</v>
      </c>
      <c r="K56" s="229"/>
      <c r="L56" s="229"/>
      <c r="M56" s="229"/>
      <c r="N56" s="229"/>
      <c r="O56" s="229"/>
      <c r="P56" s="229"/>
      <c r="Q56" s="229"/>
    </row>
    <row r="57" spans="1:17" x14ac:dyDescent="0.3">
      <c r="A57" s="108"/>
      <c r="B57" s="373"/>
      <c r="C57" s="374"/>
      <c r="D57" s="375"/>
      <c r="E57" s="116"/>
      <c r="F57" s="83"/>
      <c r="G57" s="83"/>
      <c r="H57" s="99"/>
      <c r="I57" s="112"/>
    </row>
    <row r="58" spans="1:17" x14ac:dyDescent="0.3">
      <c r="A58" s="97"/>
      <c r="B58" s="373"/>
      <c r="C58" s="374"/>
      <c r="D58" s="375"/>
      <c r="F58" s="83"/>
      <c r="G58" s="83"/>
      <c r="H58" s="99"/>
      <c r="I58" s="112"/>
    </row>
    <row r="59" spans="1:17" x14ac:dyDescent="0.3">
      <c r="A59" s="117"/>
      <c r="B59" s="376"/>
      <c r="C59" s="377"/>
      <c r="D59" s="378"/>
      <c r="E59" s="85"/>
      <c r="F59" s="86"/>
      <c r="G59" s="83"/>
      <c r="H59" s="101"/>
      <c r="I59" s="112"/>
    </row>
    <row r="60" spans="1:17" x14ac:dyDescent="0.3">
      <c r="A60" s="400" t="s">
        <v>83</v>
      </c>
      <c r="B60" s="401"/>
      <c r="C60" s="401"/>
      <c r="D60" s="401"/>
      <c r="E60" s="401"/>
      <c r="F60" s="401"/>
      <c r="G60" s="401"/>
      <c r="H60" s="402"/>
      <c r="I60" s="123">
        <f>SUM(I51:I59)</f>
        <v>1000</v>
      </c>
    </row>
    <row r="61" spans="1:17" x14ac:dyDescent="0.3">
      <c r="A61" s="379" t="s">
        <v>84</v>
      </c>
      <c r="B61" s="380"/>
      <c r="C61" s="380"/>
      <c r="D61" s="380"/>
      <c r="E61" s="380"/>
      <c r="F61" s="380"/>
      <c r="G61" s="380"/>
      <c r="H61" s="380"/>
      <c r="I61" s="381"/>
    </row>
    <row r="62" spans="1:17" x14ac:dyDescent="0.3">
      <c r="A62" s="103" t="s">
        <v>85</v>
      </c>
      <c r="B62" s="382" t="s">
        <v>86</v>
      </c>
      <c r="C62" s="383"/>
      <c r="D62" s="384"/>
      <c r="E62" s="382" t="s">
        <v>87</v>
      </c>
      <c r="F62" s="384"/>
      <c r="G62" s="119" t="s">
        <v>88</v>
      </c>
      <c r="H62" s="119" t="s">
        <v>67</v>
      </c>
      <c r="I62" s="120" t="s">
        <v>68</v>
      </c>
    </row>
    <row r="63" spans="1:17" x14ac:dyDescent="0.3">
      <c r="A63" s="108">
        <v>1</v>
      </c>
      <c r="B63" s="385" t="s">
        <v>574</v>
      </c>
      <c r="C63" s="386"/>
      <c r="D63" s="387"/>
      <c r="E63" s="398">
        <v>1</v>
      </c>
      <c r="F63" s="399"/>
      <c r="G63" s="194">
        <v>35</v>
      </c>
      <c r="H63" s="121">
        <v>5</v>
      </c>
      <c r="I63" s="206">
        <f>H63*G63</f>
        <v>175</v>
      </c>
    </row>
    <row r="64" spans="1:17" x14ac:dyDescent="0.3">
      <c r="A64" s="122"/>
      <c r="B64" s="390"/>
      <c r="C64" s="391"/>
      <c r="D64" s="392"/>
      <c r="E64" s="393"/>
      <c r="F64" s="394"/>
      <c r="G64" s="109"/>
      <c r="H64" s="121"/>
      <c r="I64" s="206"/>
    </row>
    <row r="65" spans="1:12" x14ac:dyDescent="0.3">
      <c r="A65" s="400" t="s">
        <v>89</v>
      </c>
      <c r="B65" s="401"/>
      <c r="C65" s="401"/>
      <c r="D65" s="401"/>
      <c r="E65" s="401"/>
      <c r="F65" s="401"/>
      <c r="G65" s="401"/>
      <c r="H65" s="402"/>
      <c r="I65" s="123">
        <f>SUM(I63:I64)</f>
        <v>175</v>
      </c>
    </row>
    <row r="66" spans="1:12" x14ac:dyDescent="0.3">
      <c r="A66" s="124"/>
      <c r="B66" s="125"/>
      <c r="C66" s="125"/>
      <c r="D66" s="125"/>
      <c r="E66" s="125"/>
      <c r="F66" s="126"/>
      <c r="G66" s="127"/>
      <c r="H66" s="127"/>
      <c r="I66" s="128"/>
      <c r="L66" s="80"/>
    </row>
    <row r="67" spans="1:12" x14ac:dyDescent="0.3">
      <c r="A67" s="368"/>
      <c r="B67" s="369"/>
      <c r="C67" s="369"/>
      <c r="D67" s="369"/>
      <c r="E67" s="369"/>
      <c r="F67" s="129"/>
      <c r="G67" s="372" t="s">
        <v>90</v>
      </c>
      <c r="H67" s="369"/>
      <c r="I67" s="130">
        <f>I65+I60+I48</f>
        <v>1280.3599999999999</v>
      </c>
    </row>
    <row r="68" spans="1:12" x14ac:dyDescent="0.3">
      <c r="A68" s="368"/>
      <c r="B68" s="369"/>
      <c r="C68" s="369"/>
      <c r="D68" s="369"/>
      <c r="E68" s="369"/>
      <c r="F68" s="83"/>
      <c r="G68" s="131"/>
      <c r="H68" s="132"/>
      <c r="I68" s="133"/>
    </row>
    <row r="69" spans="1:12" ht="15" thickBot="1" x14ac:dyDescent="0.35">
      <c r="A69" s="368"/>
      <c r="B69" s="369"/>
      <c r="C69" s="369"/>
      <c r="D69" s="369"/>
      <c r="E69" s="369"/>
      <c r="F69" s="83"/>
      <c r="G69" s="422" t="s">
        <v>133</v>
      </c>
      <c r="H69" s="423"/>
      <c r="I69" s="142">
        <f>I67+I68</f>
        <v>1280.3599999999999</v>
      </c>
    </row>
    <row r="70" spans="1:12" ht="15.6" thickTop="1" thickBot="1" x14ac:dyDescent="0.35">
      <c r="A70" s="134"/>
      <c r="B70" s="135"/>
      <c r="C70" s="370"/>
      <c r="D70" s="371"/>
      <c r="E70" s="371"/>
      <c r="F70" s="371"/>
      <c r="G70" s="136"/>
      <c r="H70" s="136"/>
      <c r="I70" s="137"/>
    </row>
    <row r="72" spans="1:12" x14ac:dyDescent="0.3">
      <c r="A72" s="80"/>
      <c r="B72" s="80"/>
    </row>
  </sheetData>
  <mergeCells count="83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5:F45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A46:H46"/>
    <mergeCell ref="A47:H47"/>
    <mergeCell ref="A48:H48"/>
    <mergeCell ref="A49:I49"/>
    <mergeCell ref="B50:D50"/>
    <mergeCell ref="E50:F50"/>
    <mergeCell ref="B51:D51"/>
    <mergeCell ref="E51:F51"/>
    <mergeCell ref="B52:D52"/>
    <mergeCell ref="E52:F52"/>
    <mergeCell ref="B53:D53"/>
    <mergeCell ref="E53:F53"/>
    <mergeCell ref="B62:D62"/>
    <mergeCell ref="E62:F62"/>
    <mergeCell ref="B54:D54"/>
    <mergeCell ref="E54:F54"/>
    <mergeCell ref="B55:D55"/>
    <mergeCell ref="E55:F55"/>
    <mergeCell ref="B56:D56"/>
    <mergeCell ref="E56:F56"/>
    <mergeCell ref="B57:D57"/>
    <mergeCell ref="B58:D58"/>
    <mergeCell ref="B59:D59"/>
    <mergeCell ref="A60:H60"/>
    <mergeCell ref="A61:I61"/>
    <mergeCell ref="C70:F70"/>
    <mergeCell ref="B63:D63"/>
    <mergeCell ref="E63:F63"/>
    <mergeCell ref="B64:D64"/>
    <mergeCell ref="E64:F64"/>
    <mergeCell ref="A65:H65"/>
    <mergeCell ref="A67:B67"/>
    <mergeCell ref="C67:E67"/>
    <mergeCell ref="G67:H67"/>
    <mergeCell ref="A68:B68"/>
    <mergeCell ref="C68:E68"/>
    <mergeCell ref="A69:B69"/>
    <mergeCell ref="C69:E69"/>
    <mergeCell ref="G69:H69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T78"/>
  <sheetViews>
    <sheetView topLeftCell="A12" workbookViewId="0">
      <selection activeCell="M58" sqref="M58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>
        <v>96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79">
        <v>44409</v>
      </c>
      <c r="I10" s="480"/>
    </row>
    <row r="11" spans="1:13" x14ac:dyDescent="0.3">
      <c r="A11" s="82" t="s">
        <v>52</v>
      </c>
      <c r="B11" s="80"/>
      <c r="F11" s="406" t="s">
        <v>53</v>
      </c>
      <c r="G11" s="407"/>
      <c r="H11" s="473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81" t="s">
        <v>578</v>
      </c>
      <c r="I12" s="480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385</v>
      </c>
      <c r="I15" s="435"/>
    </row>
    <row r="16" spans="1:13" x14ac:dyDescent="0.3">
      <c r="A16" s="412" t="s">
        <v>594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/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/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384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232">
        <v>1</v>
      </c>
      <c r="B24" s="485" t="s">
        <v>579</v>
      </c>
      <c r="C24" s="486"/>
      <c r="D24" s="486"/>
      <c r="E24" s="486"/>
      <c r="F24" s="487"/>
      <c r="G24" s="234">
        <v>1</v>
      </c>
      <c r="H24" s="233">
        <v>925</v>
      </c>
      <c r="I24" s="112">
        <f>H24*G24</f>
        <v>925</v>
      </c>
    </row>
    <row r="25" spans="1:11" x14ac:dyDescent="0.3">
      <c r="A25" s="108">
        <v>2</v>
      </c>
      <c r="B25" s="482" t="s">
        <v>580</v>
      </c>
      <c r="C25" s="483"/>
      <c r="D25" s="483"/>
      <c r="E25" s="483"/>
      <c r="F25" s="484"/>
      <c r="G25" s="234">
        <v>1</v>
      </c>
      <c r="H25" s="233">
        <v>155</v>
      </c>
      <c r="I25" s="112">
        <f>H25*G25</f>
        <v>155</v>
      </c>
    </row>
    <row r="26" spans="1:11" x14ac:dyDescent="0.3">
      <c r="A26" s="108">
        <v>3</v>
      </c>
      <c r="B26" s="482" t="s">
        <v>581</v>
      </c>
      <c r="C26" s="483"/>
      <c r="D26" s="483"/>
      <c r="E26" s="483"/>
      <c r="F26" s="484"/>
      <c r="G26" s="234">
        <v>4</v>
      </c>
      <c r="H26" s="233">
        <v>155</v>
      </c>
      <c r="I26" s="112">
        <f t="shared" ref="I26:I36" si="0">H26*G26</f>
        <v>620</v>
      </c>
    </row>
    <row r="27" spans="1:11" x14ac:dyDescent="0.3">
      <c r="A27" s="108">
        <v>4</v>
      </c>
      <c r="B27" s="482" t="s">
        <v>582</v>
      </c>
      <c r="C27" s="483"/>
      <c r="D27" s="483"/>
      <c r="E27" s="483"/>
      <c r="F27" s="484"/>
      <c r="G27" s="234">
        <v>2</v>
      </c>
      <c r="H27" s="233">
        <v>210</v>
      </c>
      <c r="I27" s="112">
        <f t="shared" si="0"/>
        <v>420</v>
      </c>
    </row>
    <row r="28" spans="1:11" x14ac:dyDescent="0.3">
      <c r="A28" s="108">
        <v>5</v>
      </c>
      <c r="B28" s="482" t="s">
        <v>583</v>
      </c>
      <c r="C28" s="483"/>
      <c r="D28" s="483"/>
      <c r="E28" s="483"/>
      <c r="F28" s="484"/>
      <c r="G28" s="234">
        <v>2</v>
      </c>
      <c r="H28" s="233">
        <v>185</v>
      </c>
      <c r="I28" s="112">
        <f t="shared" si="0"/>
        <v>370</v>
      </c>
    </row>
    <row r="29" spans="1:11" x14ac:dyDescent="0.3">
      <c r="A29" s="108">
        <v>6</v>
      </c>
      <c r="B29" s="482" t="s">
        <v>584</v>
      </c>
      <c r="C29" s="483"/>
      <c r="D29" s="483"/>
      <c r="E29" s="483"/>
      <c r="F29" s="484"/>
      <c r="G29" s="234">
        <v>4</v>
      </c>
      <c r="H29" s="233">
        <v>165</v>
      </c>
      <c r="I29" s="112">
        <f t="shared" si="0"/>
        <v>660</v>
      </c>
    </row>
    <row r="30" spans="1:11" x14ac:dyDescent="0.3">
      <c r="A30" s="108">
        <v>7</v>
      </c>
      <c r="B30" s="482" t="s">
        <v>585</v>
      </c>
      <c r="C30" s="483"/>
      <c r="D30" s="483"/>
      <c r="E30" s="483"/>
      <c r="F30" s="484"/>
      <c r="G30" s="234">
        <v>2</v>
      </c>
      <c r="H30" s="233">
        <v>155</v>
      </c>
      <c r="I30" s="112">
        <f t="shared" si="0"/>
        <v>310</v>
      </c>
    </row>
    <row r="31" spans="1:11" x14ac:dyDescent="0.3">
      <c r="A31" s="108">
        <v>8</v>
      </c>
      <c r="B31" s="482" t="s">
        <v>586</v>
      </c>
      <c r="C31" s="483"/>
      <c r="D31" s="483"/>
      <c r="E31" s="483"/>
      <c r="F31" s="484"/>
      <c r="G31" s="234">
        <v>1</v>
      </c>
      <c r="H31" s="233">
        <v>155</v>
      </c>
      <c r="I31" s="112">
        <f t="shared" si="0"/>
        <v>155</v>
      </c>
    </row>
    <row r="32" spans="1:11" x14ac:dyDescent="0.3">
      <c r="A32" s="108">
        <v>9</v>
      </c>
      <c r="B32" s="482" t="s">
        <v>587</v>
      </c>
      <c r="C32" s="483"/>
      <c r="D32" s="483"/>
      <c r="E32" s="483"/>
      <c r="F32" s="484"/>
      <c r="G32" s="234">
        <v>4</v>
      </c>
      <c r="H32" s="233">
        <v>395</v>
      </c>
      <c r="I32" s="112">
        <f t="shared" si="0"/>
        <v>1580</v>
      </c>
    </row>
    <row r="33" spans="1:18" x14ac:dyDescent="0.3">
      <c r="A33" s="108">
        <v>10</v>
      </c>
      <c r="B33" s="482" t="s">
        <v>588</v>
      </c>
      <c r="C33" s="483"/>
      <c r="D33" s="483"/>
      <c r="E33" s="483"/>
      <c r="F33" s="484"/>
      <c r="G33" s="234">
        <v>2</v>
      </c>
      <c r="H33" s="233">
        <v>845</v>
      </c>
      <c r="I33" s="112">
        <f t="shared" si="0"/>
        <v>1690</v>
      </c>
    </row>
    <row r="34" spans="1:18" x14ac:dyDescent="0.3">
      <c r="A34" s="108">
        <v>11</v>
      </c>
      <c r="B34" s="482" t="s">
        <v>589</v>
      </c>
      <c r="C34" s="483"/>
      <c r="D34" s="483"/>
      <c r="E34" s="483"/>
      <c r="F34" s="484"/>
      <c r="G34" s="234">
        <v>2</v>
      </c>
      <c r="H34" s="233">
        <v>285</v>
      </c>
      <c r="I34" s="112">
        <f t="shared" si="0"/>
        <v>570</v>
      </c>
    </row>
    <row r="35" spans="1:18" x14ac:dyDescent="0.3">
      <c r="A35" s="108">
        <v>12</v>
      </c>
      <c r="B35" s="482" t="s">
        <v>590</v>
      </c>
      <c r="C35" s="483"/>
      <c r="D35" s="483"/>
      <c r="E35" s="483"/>
      <c r="F35" s="484"/>
      <c r="G35" s="234">
        <v>6</v>
      </c>
      <c r="H35" s="233">
        <v>235</v>
      </c>
      <c r="I35" s="112">
        <f t="shared" si="0"/>
        <v>1410</v>
      </c>
    </row>
    <row r="36" spans="1:18" x14ac:dyDescent="0.3">
      <c r="A36" s="108">
        <v>13</v>
      </c>
      <c r="B36" s="482" t="s">
        <v>591</v>
      </c>
      <c r="C36" s="483"/>
      <c r="D36" s="483"/>
      <c r="E36" s="483"/>
      <c r="F36" s="484"/>
      <c r="G36" s="234">
        <v>24</v>
      </c>
      <c r="H36" s="233">
        <v>101</v>
      </c>
      <c r="I36" s="112">
        <f t="shared" si="0"/>
        <v>2424</v>
      </c>
    </row>
    <row r="37" spans="1:18" x14ac:dyDescent="0.3">
      <c r="A37" s="108">
        <v>14</v>
      </c>
      <c r="B37" s="482" t="s">
        <v>592</v>
      </c>
      <c r="C37" s="483"/>
      <c r="D37" s="483"/>
      <c r="E37" s="483"/>
      <c r="F37" s="484"/>
      <c r="G37" s="234">
        <v>24</v>
      </c>
      <c r="H37" s="233">
        <v>75</v>
      </c>
      <c r="I37" s="112">
        <f>H37*G37</f>
        <v>1800</v>
      </c>
      <c r="O37" t="s">
        <v>58</v>
      </c>
      <c r="R37" t="s">
        <v>58</v>
      </c>
    </row>
    <row r="38" spans="1:18" x14ac:dyDescent="0.3">
      <c r="A38" s="108">
        <v>15</v>
      </c>
      <c r="B38" s="482" t="s">
        <v>593</v>
      </c>
      <c r="C38" s="483"/>
      <c r="D38" s="483"/>
      <c r="E38" s="483"/>
      <c r="F38" s="484"/>
      <c r="G38" s="234">
        <v>1</v>
      </c>
      <c r="H38" s="233">
        <v>983.4</v>
      </c>
      <c r="I38" s="112">
        <f>H38*G38</f>
        <v>983.4</v>
      </c>
    </row>
    <row r="39" spans="1:18" x14ac:dyDescent="0.3">
      <c r="A39" s="108"/>
      <c r="B39" s="436"/>
      <c r="C39" s="437"/>
      <c r="D39" s="437"/>
      <c r="E39" s="437"/>
      <c r="F39" s="437"/>
      <c r="G39" s="174"/>
      <c r="H39" s="175"/>
      <c r="I39" s="112"/>
    </row>
    <row r="40" spans="1:18" x14ac:dyDescent="0.3">
      <c r="A40" s="433" t="s">
        <v>150</v>
      </c>
      <c r="B40" s="401"/>
      <c r="C40" s="401"/>
      <c r="D40" s="401"/>
      <c r="E40" s="401"/>
      <c r="F40" s="401"/>
      <c r="G40" s="401"/>
      <c r="H40" s="402"/>
      <c r="I40" s="168">
        <f>SUM(I24:I39)</f>
        <v>14072.4</v>
      </c>
    </row>
    <row r="41" spans="1:18" x14ac:dyDescent="0.3">
      <c r="A41" s="400" t="s">
        <v>151</v>
      </c>
      <c r="B41" s="401"/>
      <c r="C41" s="401"/>
      <c r="D41" s="401"/>
      <c r="E41" s="401"/>
      <c r="F41" s="401"/>
      <c r="G41" s="401"/>
      <c r="H41" s="402"/>
      <c r="I41" s="169">
        <f>ROUND((I40*0.15),2)</f>
        <v>2110.86</v>
      </c>
    </row>
    <row r="42" spans="1:18" x14ac:dyDescent="0.3">
      <c r="A42" s="400" t="s">
        <v>152</v>
      </c>
      <c r="B42" s="401"/>
      <c r="C42" s="401"/>
      <c r="D42" s="401"/>
      <c r="E42" s="401"/>
      <c r="F42" s="401"/>
      <c r="G42" s="401"/>
      <c r="H42" s="402"/>
      <c r="I42" s="155">
        <f>I40+I41</f>
        <v>16183.26</v>
      </c>
    </row>
    <row r="43" spans="1:18" x14ac:dyDescent="0.3">
      <c r="A43" s="379" t="s">
        <v>74</v>
      </c>
      <c r="B43" s="380"/>
      <c r="C43" s="380"/>
      <c r="D43" s="380"/>
      <c r="E43" s="380"/>
      <c r="F43" s="380"/>
      <c r="G43" s="380"/>
      <c r="H43" s="380"/>
      <c r="I43" s="381"/>
    </row>
    <row r="44" spans="1:18" x14ac:dyDescent="0.3">
      <c r="A44" s="103" t="s">
        <v>75</v>
      </c>
      <c r="B44" s="406" t="s">
        <v>76</v>
      </c>
      <c r="C44" s="413"/>
      <c r="D44" s="407"/>
      <c r="E44" s="382" t="s">
        <v>64</v>
      </c>
      <c r="F44" s="384"/>
      <c r="G44" s="105" t="s">
        <v>66</v>
      </c>
      <c r="H44" s="106" t="s">
        <v>67</v>
      </c>
      <c r="I44" s="107" t="s">
        <v>68</v>
      </c>
    </row>
    <row r="45" spans="1:18" x14ac:dyDescent="0.3">
      <c r="A45" s="108">
        <v>1</v>
      </c>
      <c r="B45" s="403" t="s">
        <v>77</v>
      </c>
      <c r="C45" s="404"/>
      <c r="D45" s="405"/>
      <c r="E45" s="388" t="s">
        <v>78</v>
      </c>
      <c r="F45" s="389"/>
      <c r="G45" s="140">
        <v>10</v>
      </c>
      <c r="H45" s="138">
        <v>450</v>
      </c>
      <c r="I45" s="115">
        <f>SUM(G45*H45)</f>
        <v>4500</v>
      </c>
    </row>
    <row r="46" spans="1:18" x14ac:dyDescent="0.3">
      <c r="A46" s="108">
        <v>2</v>
      </c>
      <c r="B46" s="373" t="s">
        <v>79</v>
      </c>
      <c r="C46" s="374"/>
      <c r="D46" s="375"/>
      <c r="E46" s="398" t="s">
        <v>78</v>
      </c>
      <c r="F46" s="399"/>
      <c r="G46" s="109"/>
      <c r="H46" s="139">
        <v>350</v>
      </c>
      <c r="I46" s="112">
        <f t="shared" ref="I46:I50" si="1">SUM(G46*H46)</f>
        <v>0</v>
      </c>
    </row>
    <row r="47" spans="1:18" x14ac:dyDescent="0.3">
      <c r="A47" s="108">
        <v>3</v>
      </c>
      <c r="B47" s="373" t="s">
        <v>80</v>
      </c>
      <c r="C47" s="374"/>
      <c r="D47" s="375"/>
      <c r="E47" s="398" t="s">
        <v>78</v>
      </c>
      <c r="F47" s="399"/>
      <c r="G47" s="109"/>
      <c r="H47" s="139">
        <v>300</v>
      </c>
      <c r="I47" s="112">
        <f t="shared" si="1"/>
        <v>0</v>
      </c>
    </row>
    <row r="48" spans="1:18" x14ac:dyDescent="0.3">
      <c r="A48" s="108">
        <v>4</v>
      </c>
      <c r="B48" s="373" t="s">
        <v>81</v>
      </c>
      <c r="C48" s="374"/>
      <c r="D48" s="375"/>
      <c r="E48" s="398" t="s">
        <v>78</v>
      </c>
      <c r="F48" s="399"/>
      <c r="G48" s="109"/>
      <c r="H48" s="139">
        <v>200</v>
      </c>
      <c r="I48" s="112">
        <f t="shared" si="1"/>
        <v>0</v>
      </c>
    </row>
    <row r="49" spans="1:20" x14ac:dyDescent="0.3">
      <c r="A49" s="108">
        <v>5</v>
      </c>
      <c r="B49" s="373" t="s">
        <v>82</v>
      </c>
      <c r="C49" s="374"/>
      <c r="D49" s="375"/>
      <c r="E49" s="398" t="s">
        <v>78</v>
      </c>
      <c r="F49" s="399"/>
      <c r="G49" s="109">
        <v>10</v>
      </c>
      <c r="H49" s="141">
        <v>200</v>
      </c>
      <c r="I49" s="112">
        <f t="shared" si="1"/>
        <v>2000</v>
      </c>
      <c r="T49" s="238"/>
    </row>
    <row r="50" spans="1:20" x14ac:dyDescent="0.3">
      <c r="A50" s="122">
        <v>6</v>
      </c>
      <c r="B50" s="376" t="s">
        <v>321</v>
      </c>
      <c r="C50" s="377"/>
      <c r="D50" s="378"/>
      <c r="E50" s="393" t="s">
        <v>78</v>
      </c>
      <c r="F50" s="394"/>
      <c r="G50" s="237"/>
      <c r="H50" s="236">
        <v>140</v>
      </c>
      <c r="I50" s="235">
        <f t="shared" si="1"/>
        <v>0</v>
      </c>
    </row>
    <row r="51" spans="1:20" x14ac:dyDescent="0.3">
      <c r="A51" s="108"/>
      <c r="B51" s="406" t="s">
        <v>595</v>
      </c>
      <c r="C51" s="413"/>
      <c r="D51" s="413"/>
      <c r="E51" s="413"/>
      <c r="F51" s="413"/>
      <c r="G51" s="413"/>
      <c r="H51" s="407"/>
      <c r="I51" s="112">
        <f>SUM(I45:I50)</f>
        <v>6500</v>
      </c>
    </row>
    <row r="52" spans="1:20" x14ac:dyDescent="0.3">
      <c r="A52" s="108">
        <v>1</v>
      </c>
      <c r="B52" s="403" t="s">
        <v>77</v>
      </c>
      <c r="C52" s="404"/>
      <c r="D52" s="405"/>
      <c r="E52" s="388" t="s">
        <v>78</v>
      </c>
      <c r="F52" s="389"/>
      <c r="G52" s="140"/>
      <c r="H52" s="138">
        <v>675</v>
      </c>
      <c r="I52" s="115">
        <f>SUM(G52*H52)</f>
        <v>0</v>
      </c>
    </row>
    <row r="53" spans="1:20" x14ac:dyDescent="0.3">
      <c r="A53" s="108">
        <v>2</v>
      </c>
      <c r="B53" s="373" t="s">
        <v>79</v>
      </c>
      <c r="C53" s="374"/>
      <c r="D53" s="375"/>
      <c r="E53" s="398" t="s">
        <v>78</v>
      </c>
      <c r="F53" s="399"/>
      <c r="G53" s="109"/>
      <c r="H53" s="139">
        <v>525</v>
      </c>
      <c r="I53" s="112">
        <f t="shared" ref="I53:I57" si="2">SUM(G53*H53)</f>
        <v>0</v>
      </c>
    </row>
    <row r="54" spans="1:20" x14ac:dyDescent="0.3">
      <c r="A54" s="108">
        <v>3</v>
      </c>
      <c r="B54" s="373" t="s">
        <v>80</v>
      </c>
      <c r="C54" s="374"/>
      <c r="D54" s="375"/>
      <c r="E54" s="398" t="s">
        <v>78</v>
      </c>
      <c r="F54" s="399"/>
      <c r="G54" s="109"/>
      <c r="H54" s="139">
        <v>450</v>
      </c>
      <c r="I54" s="112">
        <f t="shared" si="2"/>
        <v>0</v>
      </c>
    </row>
    <row r="55" spans="1:20" x14ac:dyDescent="0.3">
      <c r="A55" s="108">
        <v>4</v>
      </c>
      <c r="B55" s="373" t="s">
        <v>81</v>
      </c>
      <c r="C55" s="374"/>
      <c r="D55" s="375"/>
      <c r="E55" s="398" t="s">
        <v>78</v>
      </c>
      <c r="F55" s="399"/>
      <c r="G55" s="109"/>
      <c r="H55" s="139">
        <v>300</v>
      </c>
      <c r="I55" s="112">
        <f t="shared" si="2"/>
        <v>0</v>
      </c>
    </row>
    <row r="56" spans="1:20" x14ac:dyDescent="0.3">
      <c r="A56" s="108">
        <v>5</v>
      </c>
      <c r="B56" s="373" t="s">
        <v>82</v>
      </c>
      <c r="C56" s="374"/>
      <c r="D56" s="375"/>
      <c r="E56" s="398" t="s">
        <v>78</v>
      </c>
      <c r="F56" s="399"/>
      <c r="G56" s="109"/>
      <c r="H56" s="141">
        <v>300</v>
      </c>
      <c r="I56" s="112">
        <f t="shared" si="2"/>
        <v>0</v>
      </c>
    </row>
    <row r="57" spans="1:20" x14ac:dyDescent="0.3">
      <c r="A57" s="122">
        <v>6</v>
      </c>
      <c r="B57" s="376" t="s">
        <v>312</v>
      </c>
      <c r="C57" s="377"/>
      <c r="D57" s="378"/>
      <c r="E57" s="393" t="s">
        <v>78</v>
      </c>
      <c r="F57" s="394"/>
      <c r="G57" s="237"/>
      <c r="H57" s="236">
        <v>210</v>
      </c>
      <c r="I57" s="235">
        <f t="shared" si="2"/>
        <v>0</v>
      </c>
    </row>
    <row r="58" spans="1:20" x14ac:dyDescent="0.3">
      <c r="A58" s="108"/>
      <c r="B58" s="406" t="s">
        <v>596</v>
      </c>
      <c r="C58" s="413"/>
      <c r="D58" s="413"/>
      <c r="E58" s="413"/>
      <c r="F58" s="413"/>
      <c r="G58" s="413"/>
      <c r="H58" s="407"/>
      <c r="I58" s="112">
        <f>SUM(I52:I57)</f>
        <v>0</v>
      </c>
    </row>
    <row r="59" spans="1:20" x14ac:dyDescent="0.3">
      <c r="A59" s="108">
        <v>1</v>
      </c>
      <c r="B59" s="403" t="s">
        <v>77</v>
      </c>
      <c r="C59" s="404"/>
      <c r="D59" s="405"/>
      <c r="E59" s="388" t="s">
        <v>78</v>
      </c>
      <c r="F59" s="389"/>
      <c r="G59" s="140"/>
      <c r="H59" s="138">
        <v>900</v>
      </c>
      <c r="I59" s="115">
        <f>SUM(G59*H59)</f>
        <v>0</v>
      </c>
    </row>
    <row r="60" spans="1:20" x14ac:dyDescent="0.3">
      <c r="A60" s="108">
        <v>2</v>
      </c>
      <c r="B60" s="373" t="s">
        <v>79</v>
      </c>
      <c r="C60" s="374"/>
      <c r="D60" s="375"/>
      <c r="E60" s="398" t="s">
        <v>78</v>
      </c>
      <c r="F60" s="399"/>
      <c r="G60" s="109"/>
      <c r="H60" s="139">
        <v>700</v>
      </c>
      <c r="I60" s="112">
        <f t="shared" ref="I60:I64" si="3">SUM(G60*H60)</f>
        <v>0</v>
      </c>
    </row>
    <row r="61" spans="1:20" x14ac:dyDescent="0.3">
      <c r="A61" s="108">
        <v>3</v>
      </c>
      <c r="B61" s="373" t="s">
        <v>80</v>
      </c>
      <c r="C61" s="374"/>
      <c r="D61" s="375"/>
      <c r="E61" s="398" t="s">
        <v>78</v>
      </c>
      <c r="F61" s="399"/>
      <c r="G61" s="109"/>
      <c r="H61" s="139">
        <v>600</v>
      </c>
      <c r="I61" s="112">
        <f t="shared" si="3"/>
        <v>0</v>
      </c>
    </row>
    <row r="62" spans="1:20" x14ac:dyDescent="0.3">
      <c r="A62" s="108">
        <v>4</v>
      </c>
      <c r="B62" s="373" t="s">
        <v>81</v>
      </c>
      <c r="C62" s="374"/>
      <c r="D62" s="375"/>
      <c r="E62" s="398" t="s">
        <v>78</v>
      </c>
      <c r="F62" s="399"/>
      <c r="G62" s="109"/>
      <c r="H62" s="139">
        <v>400</v>
      </c>
      <c r="I62" s="112">
        <f t="shared" si="3"/>
        <v>0</v>
      </c>
    </row>
    <row r="63" spans="1:20" x14ac:dyDescent="0.3">
      <c r="A63" s="108">
        <v>5</v>
      </c>
      <c r="B63" s="373" t="s">
        <v>82</v>
      </c>
      <c r="C63" s="374"/>
      <c r="D63" s="375"/>
      <c r="E63" s="398" t="s">
        <v>78</v>
      </c>
      <c r="F63" s="399"/>
      <c r="G63" s="109"/>
      <c r="H63" s="141">
        <v>400</v>
      </c>
      <c r="I63" s="112">
        <f t="shared" si="3"/>
        <v>0</v>
      </c>
    </row>
    <row r="64" spans="1:20" x14ac:dyDescent="0.3">
      <c r="A64" s="122">
        <v>6</v>
      </c>
      <c r="B64" s="376" t="s">
        <v>312</v>
      </c>
      <c r="C64" s="377"/>
      <c r="D64" s="378"/>
      <c r="E64" s="393" t="s">
        <v>78</v>
      </c>
      <c r="F64" s="394"/>
      <c r="G64" s="237"/>
      <c r="H64" s="236">
        <v>280</v>
      </c>
      <c r="I64" s="235">
        <f t="shared" si="3"/>
        <v>0</v>
      </c>
    </row>
    <row r="65" spans="1:9" x14ac:dyDescent="0.3">
      <c r="A65" s="117"/>
      <c r="B65" s="382"/>
      <c r="C65" s="383"/>
      <c r="D65" s="383"/>
      <c r="E65" s="383"/>
      <c r="F65" s="383"/>
      <c r="G65" s="384"/>
      <c r="H65" s="101"/>
      <c r="I65" s="112">
        <f>SUM(I59:I64)</f>
        <v>0</v>
      </c>
    </row>
    <row r="66" spans="1:9" x14ac:dyDescent="0.3">
      <c r="A66" s="400" t="s">
        <v>83</v>
      </c>
      <c r="B66" s="401"/>
      <c r="C66" s="401"/>
      <c r="D66" s="401"/>
      <c r="E66" s="401"/>
      <c r="F66" s="401"/>
      <c r="G66" s="401"/>
      <c r="H66" s="402"/>
      <c r="I66" s="123"/>
    </row>
    <row r="67" spans="1:9" x14ac:dyDescent="0.3">
      <c r="A67" s="379" t="s">
        <v>84</v>
      </c>
      <c r="B67" s="380"/>
      <c r="C67" s="380"/>
      <c r="D67" s="380"/>
      <c r="E67" s="380"/>
      <c r="F67" s="380"/>
      <c r="G67" s="380"/>
      <c r="H67" s="380"/>
      <c r="I67" s="381"/>
    </row>
    <row r="68" spans="1:9" x14ac:dyDescent="0.3">
      <c r="A68" s="103" t="s">
        <v>85</v>
      </c>
      <c r="B68" s="382" t="s">
        <v>86</v>
      </c>
      <c r="C68" s="383"/>
      <c r="D68" s="384"/>
      <c r="E68" s="382" t="s">
        <v>87</v>
      </c>
      <c r="F68" s="384"/>
      <c r="G68" s="119" t="s">
        <v>88</v>
      </c>
      <c r="H68" s="119" t="s">
        <v>67</v>
      </c>
      <c r="I68" s="120" t="s">
        <v>68</v>
      </c>
    </row>
    <row r="69" spans="1:9" x14ac:dyDescent="0.3">
      <c r="A69" s="108">
        <v>1</v>
      </c>
      <c r="B69" s="385" t="s">
        <v>567</v>
      </c>
      <c r="C69" s="386"/>
      <c r="D69" s="387"/>
      <c r="E69" s="398">
        <v>3</v>
      </c>
      <c r="F69" s="399"/>
      <c r="G69" s="194">
        <v>250.8</v>
      </c>
      <c r="H69" s="121">
        <v>5</v>
      </c>
      <c r="I69" s="206">
        <f>H69*G69</f>
        <v>1254</v>
      </c>
    </row>
    <row r="70" spans="1:9" x14ac:dyDescent="0.3">
      <c r="A70" s="122"/>
      <c r="B70" s="390"/>
      <c r="C70" s="391"/>
      <c r="D70" s="392"/>
      <c r="E70" s="393"/>
      <c r="F70" s="394"/>
      <c r="G70" s="109"/>
      <c r="H70" s="121"/>
      <c r="I70" s="206"/>
    </row>
    <row r="71" spans="1:9" x14ac:dyDescent="0.3">
      <c r="A71" s="400" t="s">
        <v>89</v>
      </c>
      <c r="B71" s="401"/>
      <c r="C71" s="401"/>
      <c r="D71" s="401"/>
      <c r="E71" s="401"/>
      <c r="F71" s="401"/>
      <c r="G71" s="401"/>
      <c r="H71" s="402"/>
      <c r="I71" s="123">
        <f>SUM(I69:I70)</f>
        <v>1254</v>
      </c>
    </row>
    <row r="72" spans="1:9" x14ac:dyDescent="0.3">
      <c r="A72" s="124"/>
      <c r="B72" s="125"/>
      <c r="C72" s="125"/>
      <c r="D72" s="125"/>
      <c r="E72" s="125"/>
      <c r="F72" s="126"/>
      <c r="G72" s="127"/>
      <c r="H72" s="127"/>
      <c r="I72" s="128"/>
    </row>
    <row r="73" spans="1:9" x14ac:dyDescent="0.3">
      <c r="A73" s="368"/>
      <c r="B73" s="369"/>
      <c r="C73" s="369"/>
      <c r="D73" s="369"/>
      <c r="E73" s="369"/>
      <c r="F73" s="129"/>
      <c r="G73" s="372" t="s">
        <v>90</v>
      </c>
      <c r="H73" s="369"/>
      <c r="I73" s="130">
        <f>I71+I65+I58+I51+I42+I21</f>
        <v>23937.260000000002</v>
      </c>
    </row>
    <row r="74" spans="1:9" x14ac:dyDescent="0.3">
      <c r="A74" s="368"/>
      <c r="B74" s="369"/>
      <c r="C74" s="369"/>
      <c r="D74" s="369"/>
      <c r="E74" s="369"/>
      <c r="F74" s="83"/>
      <c r="G74" s="131"/>
      <c r="H74" s="132"/>
      <c r="I74" s="133"/>
    </row>
    <row r="75" spans="1:9" ht="15" thickBot="1" x14ac:dyDescent="0.35">
      <c r="A75" s="368"/>
      <c r="B75" s="369"/>
      <c r="C75" s="369"/>
      <c r="D75" s="369"/>
      <c r="E75" s="369"/>
      <c r="F75" s="83"/>
      <c r="G75" s="422" t="s">
        <v>133</v>
      </c>
      <c r="H75" s="423"/>
      <c r="I75" s="142">
        <f>I73+I74</f>
        <v>23937.260000000002</v>
      </c>
    </row>
    <row r="76" spans="1:9" ht="15.6" thickTop="1" thickBot="1" x14ac:dyDescent="0.35">
      <c r="A76" s="134"/>
      <c r="B76" s="135"/>
      <c r="C76" s="370"/>
      <c r="D76" s="371"/>
      <c r="E76" s="371"/>
      <c r="F76" s="371"/>
      <c r="G76" s="136"/>
      <c r="H76" s="136"/>
      <c r="I76" s="137"/>
    </row>
    <row r="78" spans="1:9" x14ac:dyDescent="0.3">
      <c r="A78" s="80"/>
      <c r="B78" s="80"/>
    </row>
  </sheetData>
  <mergeCells count="101">
    <mergeCell ref="C76:F76"/>
    <mergeCell ref="B69:D69"/>
    <mergeCell ref="E69:F69"/>
    <mergeCell ref="B70:D70"/>
    <mergeCell ref="E70:F70"/>
    <mergeCell ref="A71:H71"/>
    <mergeCell ref="A73:B73"/>
    <mergeCell ref="C73:E73"/>
    <mergeCell ref="G73:H73"/>
    <mergeCell ref="A74:B74"/>
    <mergeCell ref="C74:E74"/>
    <mergeCell ref="A75:B75"/>
    <mergeCell ref="C75:E75"/>
    <mergeCell ref="G75:H75"/>
    <mergeCell ref="B47:D47"/>
    <mergeCell ref="E47:F47"/>
    <mergeCell ref="B68:D68"/>
    <mergeCell ref="E68:F68"/>
    <mergeCell ref="B48:D48"/>
    <mergeCell ref="E48:F48"/>
    <mergeCell ref="B49:D49"/>
    <mergeCell ref="E49:F49"/>
    <mergeCell ref="B50:D50"/>
    <mergeCell ref="E50:F50"/>
    <mergeCell ref="B54:D54"/>
    <mergeCell ref="E54:F54"/>
    <mergeCell ref="B55:D55"/>
    <mergeCell ref="E55:F55"/>
    <mergeCell ref="B56:D56"/>
    <mergeCell ref="E56:F56"/>
    <mergeCell ref="B57:D57"/>
    <mergeCell ref="E57:F57"/>
    <mergeCell ref="A66:H66"/>
    <mergeCell ref="A67:I67"/>
    <mergeCell ref="B51:H51"/>
    <mergeCell ref="B65:G65"/>
    <mergeCell ref="B58:H58"/>
    <mergeCell ref="B62:D62"/>
    <mergeCell ref="A40:H40"/>
    <mergeCell ref="A41:H41"/>
    <mergeCell ref="A42:H42"/>
    <mergeCell ref="A43:I43"/>
    <mergeCell ref="B44:D44"/>
    <mergeCell ref="E44:F44"/>
    <mergeCell ref="B45:D45"/>
    <mergeCell ref="E45:F45"/>
    <mergeCell ref="B46:D46"/>
    <mergeCell ref="E46:F46"/>
    <mergeCell ref="B30:F30"/>
    <mergeCell ref="B31:F31"/>
    <mergeCell ref="B39:F39"/>
    <mergeCell ref="B33:F33"/>
    <mergeCell ref="B34:F34"/>
    <mergeCell ref="B35:F35"/>
    <mergeCell ref="B36:F36"/>
    <mergeCell ref="B37:F37"/>
    <mergeCell ref="B38:F38"/>
    <mergeCell ref="A21:H21"/>
    <mergeCell ref="A22:I22"/>
    <mergeCell ref="B23:F23"/>
    <mergeCell ref="B24:F24"/>
    <mergeCell ref="B25:F25"/>
    <mergeCell ref="B26:F26"/>
    <mergeCell ref="B27:F27"/>
    <mergeCell ref="B28:F28"/>
    <mergeCell ref="B29:F29"/>
    <mergeCell ref="F11:G11"/>
    <mergeCell ref="H11:I11"/>
    <mergeCell ref="B52:D52"/>
    <mergeCell ref="E52:F52"/>
    <mergeCell ref="B53:D53"/>
    <mergeCell ref="E53:F53"/>
    <mergeCell ref="A9:E9"/>
    <mergeCell ref="F9:G9"/>
    <mergeCell ref="H9:I9"/>
    <mergeCell ref="F10:G10"/>
    <mergeCell ref="H10:I10"/>
    <mergeCell ref="B20:D20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32:F32"/>
    <mergeCell ref="E62:F62"/>
    <mergeCell ref="B63:D63"/>
    <mergeCell ref="E63:F63"/>
    <mergeCell ref="B64:D64"/>
    <mergeCell ref="E64:F64"/>
    <mergeCell ref="B59:D59"/>
    <mergeCell ref="E59:F59"/>
    <mergeCell ref="B60:D60"/>
    <mergeCell ref="E60:F60"/>
    <mergeCell ref="B61:D61"/>
    <mergeCell ref="E61:F61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Q72"/>
  <sheetViews>
    <sheetView topLeftCell="A40" workbookViewId="0">
      <selection activeCell="M58" sqref="M58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73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e">
        <f>#REF!</f>
        <v>#REF!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300</v>
      </c>
      <c r="I15" s="435"/>
    </row>
    <row r="16" spans="1:13" x14ac:dyDescent="0.3">
      <c r="A16" s="412" t="s">
        <v>568</v>
      </c>
      <c r="B16" s="413"/>
      <c r="C16" s="413"/>
      <c r="D16" s="413"/>
      <c r="E16" s="413"/>
      <c r="F16" s="413"/>
      <c r="G16" s="413"/>
      <c r="H16" s="413"/>
      <c r="I16" s="414"/>
    </row>
    <row r="17" spans="1:17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7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7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7" x14ac:dyDescent="0.3">
      <c r="A20" s="97"/>
      <c r="B20" s="398"/>
      <c r="C20" s="345"/>
      <c r="D20" s="399"/>
      <c r="E20" s="98"/>
      <c r="F20" s="83"/>
      <c r="G20" s="98"/>
      <c r="H20" s="99"/>
      <c r="I20" s="96"/>
    </row>
    <row r="21" spans="1:17" x14ac:dyDescent="0.3">
      <c r="A21" s="97"/>
      <c r="B21" s="393"/>
      <c r="C21" s="411"/>
      <c r="D21" s="394"/>
      <c r="E21" s="98"/>
      <c r="F21" s="83"/>
      <c r="G21" s="100"/>
      <c r="H21" s="101"/>
      <c r="I21" s="102"/>
      <c r="M21" s="229"/>
      <c r="N21" s="229"/>
      <c r="O21" s="229"/>
      <c r="P21" s="229"/>
      <c r="Q21" s="229"/>
    </row>
    <row r="22" spans="1:17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/>
      <c r="M22" s="229"/>
      <c r="N22" s="229"/>
      <c r="O22" s="229"/>
      <c r="P22" s="229"/>
      <c r="Q22" s="229"/>
    </row>
    <row r="23" spans="1:17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  <c r="M23" s="229"/>
      <c r="N23" s="229"/>
      <c r="O23" s="229"/>
      <c r="P23" s="229"/>
      <c r="Q23" s="229"/>
    </row>
    <row r="24" spans="1:17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  <c r="M24" s="229"/>
      <c r="N24" s="229"/>
      <c r="O24" s="229"/>
      <c r="P24" s="229"/>
      <c r="Q24" s="229"/>
    </row>
    <row r="25" spans="1:17" x14ac:dyDescent="0.3">
      <c r="A25" s="108"/>
      <c r="B25" s="385"/>
      <c r="C25" s="386"/>
      <c r="D25" s="386"/>
      <c r="E25" s="386"/>
      <c r="F25" s="387"/>
      <c r="G25" s="174"/>
      <c r="H25" s="201"/>
      <c r="I25" s="112"/>
      <c r="M25" s="229"/>
      <c r="N25" s="229"/>
      <c r="O25" s="229"/>
      <c r="P25" s="229"/>
      <c r="Q25" s="229"/>
    </row>
    <row r="26" spans="1:17" x14ac:dyDescent="0.3">
      <c r="A26" s="108"/>
      <c r="B26" s="395"/>
      <c r="C26" s="396"/>
      <c r="D26" s="396"/>
      <c r="E26" s="396"/>
      <c r="F26" s="397"/>
      <c r="G26" s="174"/>
      <c r="H26" s="202"/>
      <c r="I26" s="112"/>
      <c r="M26" s="229"/>
      <c r="N26" s="229"/>
      <c r="O26" s="229"/>
      <c r="P26" s="229"/>
      <c r="Q26" s="229"/>
    </row>
    <row r="27" spans="1:17" x14ac:dyDescent="0.3">
      <c r="A27" s="108"/>
      <c r="B27" s="395"/>
      <c r="C27" s="396"/>
      <c r="D27" s="396"/>
      <c r="E27" s="396"/>
      <c r="F27" s="397"/>
      <c r="G27" s="174"/>
      <c r="H27" s="202"/>
      <c r="I27" s="112"/>
      <c r="M27" s="229"/>
      <c r="N27" s="229"/>
      <c r="O27" s="229"/>
      <c r="P27" s="229"/>
      <c r="Q27" s="229"/>
    </row>
    <row r="28" spans="1:17" x14ac:dyDescent="0.3">
      <c r="A28" s="108"/>
      <c r="B28" s="395"/>
      <c r="C28" s="396"/>
      <c r="D28" s="396"/>
      <c r="E28" s="396"/>
      <c r="F28" s="397"/>
      <c r="G28" s="174"/>
      <c r="H28" s="202"/>
      <c r="I28" s="112"/>
      <c r="M28" s="229"/>
      <c r="N28" s="229"/>
      <c r="O28" s="229"/>
      <c r="P28" s="229"/>
      <c r="Q28" s="229"/>
    </row>
    <row r="29" spans="1:17" x14ac:dyDescent="0.3">
      <c r="A29" s="108"/>
      <c r="B29" s="395"/>
      <c r="C29" s="396"/>
      <c r="D29" s="396"/>
      <c r="E29" s="396"/>
      <c r="F29" s="397"/>
      <c r="G29" s="174"/>
      <c r="H29" s="202"/>
      <c r="I29" s="112"/>
      <c r="M29" s="229"/>
      <c r="N29" s="229"/>
      <c r="O29" s="229"/>
      <c r="P29" s="229"/>
      <c r="Q29" s="229"/>
    </row>
    <row r="30" spans="1:17" x14ac:dyDescent="0.3">
      <c r="A30" s="108"/>
      <c r="B30" s="436"/>
      <c r="C30" s="437"/>
      <c r="D30" s="437"/>
      <c r="E30" s="437"/>
      <c r="F30" s="437"/>
      <c r="G30" s="174"/>
      <c r="H30" s="202"/>
      <c r="I30" s="112"/>
      <c r="M30" s="229"/>
      <c r="N30" s="229"/>
      <c r="O30" s="229"/>
      <c r="P30" s="229"/>
      <c r="Q30" s="229"/>
    </row>
    <row r="31" spans="1:17" x14ac:dyDescent="0.3">
      <c r="A31" s="108"/>
      <c r="B31" s="436"/>
      <c r="C31" s="437"/>
      <c r="D31" s="437"/>
      <c r="E31" s="437"/>
      <c r="F31" s="437"/>
      <c r="G31" s="174"/>
      <c r="H31" s="202"/>
      <c r="I31" s="112"/>
      <c r="M31" s="229"/>
      <c r="N31" s="229"/>
      <c r="O31" s="229"/>
      <c r="P31" s="229"/>
      <c r="Q31" s="229"/>
    </row>
    <row r="32" spans="1:17" x14ac:dyDescent="0.3">
      <c r="A32" s="108"/>
      <c r="B32" s="436"/>
      <c r="C32" s="437"/>
      <c r="D32" s="437"/>
      <c r="E32" s="437"/>
      <c r="F32" s="437"/>
      <c r="G32" s="174"/>
      <c r="H32" s="202"/>
      <c r="I32" s="112"/>
      <c r="M32" s="229"/>
      <c r="N32" s="229"/>
      <c r="O32" s="229"/>
      <c r="P32" s="229"/>
      <c r="Q32" s="229"/>
    </row>
    <row r="33" spans="1:17" x14ac:dyDescent="0.3">
      <c r="A33" s="108"/>
      <c r="B33" s="436"/>
      <c r="C33" s="437"/>
      <c r="D33" s="437"/>
      <c r="E33" s="437"/>
      <c r="F33" s="437"/>
      <c r="G33" s="174"/>
      <c r="H33" s="202"/>
      <c r="I33" s="112"/>
      <c r="M33" s="229"/>
      <c r="N33" s="229"/>
      <c r="O33" s="229"/>
      <c r="P33" s="229"/>
      <c r="Q33" s="229"/>
    </row>
    <row r="34" spans="1:17" x14ac:dyDescent="0.3">
      <c r="A34" s="108"/>
      <c r="B34" s="436"/>
      <c r="C34" s="437"/>
      <c r="D34" s="437"/>
      <c r="E34" s="437"/>
      <c r="F34" s="437"/>
      <c r="G34" s="174"/>
      <c r="H34" s="202"/>
      <c r="I34" s="112"/>
      <c r="M34" s="229"/>
      <c r="N34" s="229"/>
      <c r="O34" s="229"/>
      <c r="P34" s="229"/>
      <c r="Q34" s="229"/>
    </row>
    <row r="35" spans="1:17" x14ac:dyDescent="0.3">
      <c r="A35" s="108"/>
      <c r="B35" s="436"/>
      <c r="C35" s="437"/>
      <c r="D35" s="437"/>
      <c r="E35" s="437"/>
      <c r="F35" s="437"/>
      <c r="G35" s="174"/>
      <c r="H35" s="202"/>
      <c r="I35" s="112"/>
      <c r="M35" s="229"/>
      <c r="N35" s="229"/>
      <c r="O35" s="229"/>
      <c r="P35" s="229"/>
      <c r="Q35" s="229"/>
    </row>
    <row r="36" spans="1:17" x14ac:dyDescent="0.3">
      <c r="A36" s="108"/>
      <c r="B36" s="436"/>
      <c r="C36" s="437"/>
      <c r="D36" s="437"/>
      <c r="E36" s="437"/>
      <c r="F36" s="437"/>
      <c r="G36" s="174"/>
      <c r="H36" s="202"/>
      <c r="I36" s="112"/>
      <c r="M36" s="229"/>
      <c r="N36" s="229"/>
      <c r="O36" s="229"/>
      <c r="P36" s="229"/>
      <c r="Q36" s="229"/>
    </row>
    <row r="37" spans="1:17" x14ac:dyDescent="0.3">
      <c r="A37" s="108"/>
      <c r="B37" s="436"/>
      <c r="C37" s="437"/>
      <c r="D37" s="437"/>
      <c r="E37" s="437"/>
      <c r="F37" s="437"/>
      <c r="G37" s="174"/>
      <c r="H37" s="202"/>
      <c r="I37" s="112"/>
      <c r="M37" s="229"/>
      <c r="N37" s="229"/>
      <c r="O37" s="229"/>
      <c r="P37" s="229"/>
      <c r="Q37" s="229"/>
    </row>
    <row r="38" spans="1:17" x14ac:dyDescent="0.3">
      <c r="A38" s="108"/>
      <c r="B38" s="436"/>
      <c r="C38" s="437"/>
      <c r="D38" s="437"/>
      <c r="E38" s="437"/>
      <c r="F38" s="437"/>
      <c r="G38" s="174"/>
      <c r="H38" s="202"/>
      <c r="I38" s="112"/>
      <c r="M38" s="229"/>
      <c r="N38" s="229"/>
      <c r="O38" s="229"/>
      <c r="P38" s="229"/>
      <c r="Q38" s="229"/>
    </row>
    <row r="39" spans="1:17" x14ac:dyDescent="0.3">
      <c r="A39" s="108"/>
      <c r="B39" s="436"/>
      <c r="C39" s="437"/>
      <c r="D39" s="437"/>
      <c r="E39" s="437"/>
      <c r="F39" s="437"/>
      <c r="G39" s="174"/>
      <c r="H39" s="202"/>
      <c r="I39" s="112"/>
      <c r="M39" s="229"/>
      <c r="N39" s="229"/>
      <c r="O39" s="229"/>
      <c r="P39" s="229"/>
      <c r="Q39" s="229"/>
    </row>
    <row r="40" spans="1:17" x14ac:dyDescent="0.3">
      <c r="A40" s="108"/>
      <c r="B40" s="436"/>
      <c r="C40" s="437"/>
      <c r="D40" s="437"/>
      <c r="E40" s="437"/>
      <c r="F40" s="437"/>
      <c r="G40" s="174"/>
      <c r="H40" s="202"/>
      <c r="I40" s="112"/>
      <c r="M40" s="229"/>
      <c r="N40" s="229"/>
      <c r="O40" s="229"/>
      <c r="P40" s="229"/>
      <c r="Q40" s="229"/>
    </row>
    <row r="41" spans="1:17" x14ac:dyDescent="0.3">
      <c r="A41" s="108"/>
      <c r="B41" s="436"/>
      <c r="C41" s="437"/>
      <c r="D41" s="437"/>
      <c r="E41" s="437"/>
      <c r="F41" s="437"/>
      <c r="G41" s="174"/>
      <c r="H41" s="202"/>
      <c r="I41" s="112"/>
      <c r="M41" s="229"/>
      <c r="N41" s="229"/>
      <c r="O41" s="229"/>
      <c r="P41" s="229"/>
      <c r="Q41" s="229"/>
    </row>
    <row r="42" spans="1:17" x14ac:dyDescent="0.3">
      <c r="A42" s="108"/>
      <c r="B42" s="436"/>
      <c r="C42" s="437"/>
      <c r="D42" s="437"/>
      <c r="E42" s="437"/>
      <c r="F42" s="437"/>
      <c r="G42" s="174"/>
      <c r="H42" s="202"/>
      <c r="I42" s="112"/>
      <c r="M42" s="229"/>
      <c r="N42" s="229"/>
      <c r="O42" s="229"/>
      <c r="P42" s="229"/>
      <c r="Q42" s="229"/>
    </row>
    <row r="43" spans="1:17" x14ac:dyDescent="0.3">
      <c r="A43" s="108"/>
      <c r="B43" s="436"/>
      <c r="C43" s="437"/>
      <c r="D43" s="437"/>
      <c r="E43" s="437"/>
      <c r="F43" s="437"/>
      <c r="G43" s="174"/>
      <c r="H43" s="202"/>
      <c r="I43" s="112"/>
      <c r="M43" s="229"/>
      <c r="N43" s="229"/>
      <c r="O43" s="229"/>
      <c r="P43" s="229"/>
      <c r="Q43" s="229"/>
    </row>
    <row r="44" spans="1:17" x14ac:dyDescent="0.3">
      <c r="A44" s="108"/>
      <c r="B44" s="436"/>
      <c r="C44" s="437"/>
      <c r="D44" s="437"/>
      <c r="E44" s="437"/>
      <c r="F44" s="437"/>
      <c r="G44" s="174"/>
      <c r="H44" s="202"/>
      <c r="I44" s="112"/>
      <c r="M44" s="229"/>
      <c r="N44" s="229"/>
      <c r="O44" s="229"/>
      <c r="P44" s="229"/>
      <c r="Q44" s="229"/>
    </row>
    <row r="45" spans="1:17" x14ac:dyDescent="0.3">
      <c r="A45" s="108"/>
      <c r="B45" s="436"/>
      <c r="C45" s="437"/>
      <c r="D45" s="437"/>
      <c r="E45" s="437"/>
      <c r="F45" s="437"/>
      <c r="G45" s="174"/>
      <c r="H45" s="175"/>
      <c r="I45" s="112"/>
      <c r="L45" s="113"/>
    </row>
    <row r="46" spans="1:17" x14ac:dyDescent="0.3">
      <c r="A46" s="433" t="s">
        <v>150</v>
      </c>
      <c r="B46" s="401"/>
      <c r="C46" s="401"/>
      <c r="D46" s="401"/>
      <c r="E46" s="401"/>
      <c r="F46" s="401"/>
      <c r="G46" s="401"/>
      <c r="H46" s="402"/>
      <c r="I46" s="168">
        <f>SUM(I25:I45)</f>
        <v>0</v>
      </c>
      <c r="L46" s="113"/>
    </row>
    <row r="47" spans="1:17" x14ac:dyDescent="0.3">
      <c r="A47" s="400" t="s">
        <v>151</v>
      </c>
      <c r="B47" s="401"/>
      <c r="C47" s="401"/>
      <c r="D47" s="401"/>
      <c r="E47" s="401"/>
      <c r="F47" s="401"/>
      <c r="G47" s="401"/>
      <c r="H47" s="402"/>
      <c r="I47" s="169">
        <f>ROUND((I46*0.15),2)</f>
        <v>0</v>
      </c>
      <c r="L47" s="113"/>
    </row>
    <row r="48" spans="1:17" x14ac:dyDescent="0.3">
      <c r="A48" s="400" t="s">
        <v>152</v>
      </c>
      <c r="B48" s="401"/>
      <c r="C48" s="401"/>
      <c r="D48" s="401"/>
      <c r="E48" s="401"/>
      <c r="F48" s="401"/>
      <c r="G48" s="401"/>
      <c r="H48" s="402"/>
      <c r="I48" s="155">
        <f>I46+I47</f>
        <v>0</v>
      </c>
    </row>
    <row r="49" spans="1:9" x14ac:dyDescent="0.3">
      <c r="A49" s="379" t="s">
        <v>74</v>
      </c>
      <c r="B49" s="380"/>
      <c r="C49" s="380"/>
      <c r="D49" s="380"/>
      <c r="E49" s="380"/>
      <c r="F49" s="380"/>
      <c r="G49" s="380"/>
      <c r="H49" s="380"/>
      <c r="I49" s="381"/>
    </row>
    <row r="50" spans="1:9" x14ac:dyDescent="0.3">
      <c r="A50" s="103" t="s">
        <v>75</v>
      </c>
      <c r="B50" s="382" t="s">
        <v>76</v>
      </c>
      <c r="C50" s="383"/>
      <c r="D50" s="384"/>
      <c r="E50" s="382" t="s">
        <v>64</v>
      </c>
      <c r="F50" s="384"/>
      <c r="G50" s="105" t="s">
        <v>66</v>
      </c>
      <c r="H50" s="106" t="s">
        <v>67</v>
      </c>
      <c r="I50" s="107" t="s">
        <v>68</v>
      </c>
    </row>
    <row r="51" spans="1:9" x14ac:dyDescent="0.3">
      <c r="A51" s="108">
        <v>1</v>
      </c>
      <c r="B51" s="403" t="s">
        <v>77</v>
      </c>
      <c r="C51" s="404"/>
      <c r="D51" s="405"/>
      <c r="E51" s="388" t="s">
        <v>78</v>
      </c>
      <c r="F51" s="389"/>
      <c r="G51" s="140"/>
      <c r="H51" s="138">
        <v>450</v>
      </c>
      <c r="I51" s="115">
        <f>SUM(G51*H51)</f>
        <v>0</v>
      </c>
    </row>
    <row r="52" spans="1:9" x14ac:dyDescent="0.3">
      <c r="A52" s="108">
        <v>2</v>
      </c>
      <c r="B52" s="373" t="s">
        <v>79</v>
      </c>
      <c r="C52" s="374"/>
      <c r="D52" s="375"/>
      <c r="E52" s="398" t="s">
        <v>78</v>
      </c>
      <c r="F52" s="399"/>
      <c r="G52" s="109"/>
      <c r="H52" s="139">
        <v>350</v>
      </c>
      <c r="I52" s="112">
        <f t="shared" ref="I52:I56" si="0">SUM(G52*H52)</f>
        <v>0</v>
      </c>
    </row>
    <row r="53" spans="1:9" x14ac:dyDescent="0.3">
      <c r="A53" s="108">
        <v>3</v>
      </c>
      <c r="B53" s="373" t="s">
        <v>80</v>
      </c>
      <c r="C53" s="374"/>
      <c r="D53" s="375"/>
      <c r="E53" s="398" t="s">
        <v>78</v>
      </c>
      <c r="F53" s="399"/>
      <c r="G53" s="109">
        <v>1</v>
      </c>
      <c r="H53" s="139">
        <v>300</v>
      </c>
      <c r="I53" s="112">
        <f t="shared" si="0"/>
        <v>300</v>
      </c>
    </row>
    <row r="54" spans="1:9" x14ac:dyDescent="0.3">
      <c r="A54" s="108">
        <v>4</v>
      </c>
      <c r="B54" s="373" t="s">
        <v>81</v>
      </c>
      <c r="C54" s="374"/>
      <c r="D54" s="375"/>
      <c r="E54" s="398" t="s">
        <v>78</v>
      </c>
      <c r="F54" s="399"/>
      <c r="G54" s="109"/>
      <c r="H54" s="139">
        <v>200</v>
      </c>
      <c r="I54" s="112">
        <f t="shared" si="0"/>
        <v>0</v>
      </c>
    </row>
    <row r="55" spans="1:9" x14ac:dyDescent="0.3">
      <c r="A55" s="108">
        <v>5</v>
      </c>
      <c r="B55" s="373" t="s">
        <v>82</v>
      </c>
      <c r="C55" s="374"/>
      <c r="D55" s="375"/>
      <c r="E55" s="398" t="s">
        <v>78</v>
      </c>
      <c r="F55" s="399"/>
      <c r="G55" s="109">
        <v>1</v>
      </c>
      <c r="H55" s="141">
        <v>200</v>
      </c>
      <c r="I55" s="112">
        <f t="shared" si="0"/>
        <v>200</v>
      </c>
    </row>
    <row r="56" spans="1:9" x14ac:dyDescent="0.3">
      <c r="A56" s="108">
        <v>6</v>
      </c>
      <c r="B56" s="373" t="s">
        <v>321</v>
      </c>
      <c r="C56" s="374"/>
      <c r="D56" s="375"/>
      <c r="E56" s="398" t="s">
        <v>78</v>
      </c>
      <c r="F56" s="399"/>
      <c r="G56" s="109"/>
      <c r="H56" s="141">
        <v>140</v>
      </c>
      <c r="I56" s="112">
        <f t="shared" si="0"/>
        <v>0</v>
      </c>
    </row>
    <row r="57" spans="1:9" x14ac:dyDescent="0.3">
      <c r="A57" s="108"/>
      <c r="B57" s="373"/>
      <c r="C57" s="374"/>
      <c r="D57" s="375"/>
      <c r="E57" s="116"/>
      <c r="F57" s="83"/>
      <c r="G57" s="83"/>
      <c r="H57" s="99"/>
      <c r="I57" s="112"/>
    </row>
    <row r="58" spans="1:9" x14ac:dyDescent="0.3">
      <c r="A58" s="97"/>
      <c r="B58" s="373"/>
      <c r="C58" s="374"/>
      <c r="D58" s="375"/>
      <c r="F58" s="83"/>
      <c r="G58" s="83"/>
      <c r="H58" s="99"/>
      <c r="I58" s="112"/>
    </row>
    <row r="59" spans="1:9" x14ac:dyDescent="0.3">
      <c r="A59" s="117"/>
      <c r="B59" s="376"/>
      <c r="C59" s="377"/>
      <c r="D59" s="378"/>
      <c r="E59" s="85"/>
      <c r="F59" s="86"/>
      <c r="G59" s="83"/>
      <c r="H59" s="101"/>
      <c r="I59" s="112"/>
    </row>
    <row r="60" spans="1:9" x14ac:dyDescent="0.3">
      <c r="A60" s="400" t="s">
        <v>83</v>
      </c>
      <c r="B60" s="401"/>
      <c r="C60" s="401"/>
      <c r="D60" s="401"/>
      <c r="E60" s="401"/>
      <c r="F60" s="401"/>
      <c r="G60" s="401"/>
      <c r="H60" s="402"/>
      <c r="I60" s="123">
        <f>SUM(I51:I59)</f>
        <v>500</v>
      </c>
    </row>
    <row r="61" spans="1:9" x14ac:dyDescent="0.3">
      <c r="A61" s="379" t="s">
        <v>84</v>
      </c>
      <c r="B61" s="380"/>
      <c r="C61" s="380"/>
      <c r="D61" s="380"/>
      <c r="E61" s="380"/>
      <c r="F61" s="380"/>
      <c r="G61" s="380"/>
      <c r="H61" s="380"/>
      <c r="I61" s="381"/>
    </row>
    <row r="62" spans="1:9" x14ac:dyDescent="0.3">
      <c r="A62" s="103" t="s">
        <v>85</v>
      </c>
      <c r="B62" s="382" t="s">
        <v>86</v>
      </c>
      <c r="C62" s="383"/>
      <c r="D62" s="384"/>
      <c r="E62" s="382" t="s">
        <v>87</v>
      </c>
      <c r="F62" s="384"/>
      <c r="G62" s="119" t="s">
        <v>88</v>
      </c>
      <c r="H62" s="119" t="s">
        <v>67</v>
      </c>
      <c r="I62" s="120" t="s">
        <v>68</v>
      </c>
    </row>
    <row r="63" spans="1:9" x14ac:dyDescent="0.3">
      <c r="A63" s="108">
        <v>1</v>
      </c>
      <c r="B63" s="385" t="s">
        <v>566</v>
      </c>
      <c r="C63" s="386"/>
      <c r="D63" s="387"/>
      <c r="E63" s="398">
        <v>1</v>
      </c>
      <c r="F63" s="399"/>
      <c r="G63" s="194">
        <v>56.6</v>
      </c>
      <c r="H63" s="121">
        <v>5</v>
      </c>
      <c r="I63" s="206">
        <f>H63*G63</f>
        <v>283</v>
      </c>
    </row>
    <row r="64" spans="1:9" x14ac:dyDescent="0.3">
      <c r="A64" s="122"/>
      <c r="B64" s="390"/>
      <c r="C64" s="391"/>
      <c r="D64" s="392"/>
      <c r="E64" s="393"/>
      <c r="F64" s="394"/>
      <c r="G64" s="109"/>
      <c r="H64" s="121"/>
      <c r="I64" s="206"/>
    </row>
    <row r="65" spans="1:12" x14ac:dyDescent="0.3">
      <c r="A65" s="400" t="s">
        <v>89</v>
      </c>
      <c r="B65" s="401"/>
      <c r="C65" s="401"/>
      <c r="D65" s="401"/>
      <c r="E65" s="401"/>
      <c r="F65" s="401"/>
      <c r="G65" s="401"/>
      <c r="H65" s="402"/>
      <c r="I65" s="123">
        <f>SUM(I63:I64)</f>
        <v>283</v>
      </c>
    </row>
    <row r="66" spans="1:12" x14ac:dyDescent="0.3">
      <c r="A66" s="124"/>
      <c r="B66" s="125"/>
      <c r="C66" s="125"/>
      <c r="D66" s="125"/>
      <c r="E66" s="125"/>
      <c r="F66" s="126"/>
      <c r="G66" s="127"/>
      <c r="H66" s="127"/>
      <c r="I66" s="128"/>
      <c r="L66" s="80"/>
    </row>
    <row r="67" spans="1:12" x14ac:dyDescent="0.3">
      <c r="A67" s="368"/>
      <c r="B67" s="369"/>
      <c r="C67" s="369"/>
      <c r="D67" s="369"/>
      <c r="E67" s="369"/>
      <c r="F67" s="129"/>
      <c r="G67" s="372" t="s">
        <v>90</v>
      </c>
      <c r="H67" s="369"/>
      <c r="I67" s="130">
        <f>I65+I60+I48</f>
        <v>783</v>
      </c>
    </row>
    <row r="68" spans="1:12" x14ac:dyDescent="0.3">
      <c r="A68" s="368"/>
      <c r="B68" s="369"/>
      <c r="C68" s="369"/>
      <c r="D68" s="369"/>
      <c r="E68" s="369"/>
      <c r="F68" s="83"/>
      <c r="G68" s="131"/>
      <c r="H68" s="132"/>
      <c r="I68" s="133"/>
    </row>
    <row r="69" spans="1:12" ht="15" thickBot="1" x14ac:dyDescent="0.35">
      <c r="A69" s="368"/>
      <c r="B69" s="369"/>
      <c r="C69" s="369"/>
      <c r="D69" s="369"/>
      <c r="E69" s="369"/>
      <c r="F69" s="83"/>
      <c r="G69" s="422" t="s">
        <v>133</v>
      </c>
      <c r="H69" s="423"/>
      <c r="I69" s="142">
        <f>I67+I68</f>
        <v>783</v>
      </c>
    </row>
    <row r="70" spans="1:12" ht="15.6" thickTop="1" thickBot="1" x14ac:dyDescent="0.35">
      <c r="A70" s="134"/>
      <c r="B70" s="135"/>
      <c r="C70" s="370"/>
      <c r="D70" s="371"/>
      <c r="E70" s="371"/>
      <c r="F70" s="371"/>
      <c r="G70" s="136"/>
      <c r="H70" s="136"/>
      <c r="I70" s="137"/>
    </row>
    <row r="72" spans="1:12" x14ac:dyDescent="0.3">
      <c r="A72" s="80"/>
      <c r="B72" s="80"/>
    </row>
  </sheetData>
  <mergeCells count="83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44:F44"/>
    <mergeCell ref="B45:F45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9:F39"/>
    <mergeCell ref="B40:F40"/>
    <mergeCell ref="B41:F41"/>
    <mergeCell ref="B42:F42"/>
    <mergeCell ref="B43:F43"/>
    <mergeCell ref="B34:F34"/>
    <mergeCell ref="B35:F35"/>
    <mergeCell ref="B36:F36"/>
    <mergeCell ref="B37:F37"/>
    <mergeCell ref="B38:F38"/>
    <mergeCell ref="B56:D56"/>
    <mergeCell ref="E56:F56"/>
    <mergeCell ref="B50:D50"/>
    <mergeCell ref="B51:D51"/>
    <mergeCell ref="B52:D52"/>
    <mergeCell ref="B55:D55"/>
    <mergeCell ref="E55:F55"/>
    <mergeCell ref="B54:D54"/>
    <mergeCell ref="E54:F54"/>
    <mergeCell ref="E50:F50"/>
    <mergeCell ref="B57:D57"/>
    <mergeCell ref="B58:D58"/>
    <mergeCell ref="B59:D59"/>
    <mergeCell ref="A60:H60"/>
    <mergeCell ref="A61:I61"/>
    <mergeCell ref="A46:H46"/>
    <mergeCell ref="E51:F51"/>
    <mergeCell ref="E52:F52"/>
    <mergeCell ref="B53:D53"/>
    <mergeCell ref="E53:F53"/>
    <mergeCell ref="A48:H48"/>
    <mergeCell ref="A49:I49"/>
    <mergeCell ref="A47:H47"/>
    <mergeCell ref="B62:D62"/>
    <mergeCell ref="E62:F62"/>
    <mergeCell ref="B63:D63"/>
    <mergeCell ref="E63:F63"/>
    <mergeCell ref="B64:D64"/>
    <mergeCell ref="E64:F64"/>
    <mergeCell ref="A69:B69"/>
    <mergeCell ref="C69:E69"/>
    <mergeCell ref="G69:H69"/>
    <mergeCell ref="C70:F70"/>
    <mergeCell ref="A65:H65"/>
    <mergeCell ref="A67:B67"/>
    <mergeCell ref="C67:E67"/>
    <mergeCell ref="G67:H67"/>
    <mergeCell ref="A68:B68"/>
    <mergeCell ref="C68:E68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N82"/>
  <sheetViews>
    <sheetView topLeftCell="A7" workbookViewId="0">
      <selection activeCell="M58" sqref="M58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>
        <v>44449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73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s">
        <v>597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300</v>
      </c>
      <c r="I15" s="435"/>
    </row>
    <row r="16" spans="1:13" x14ac:dyDescent="0.3">
      <c r="A16" s="412" t="s">
        <v>598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/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/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/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599</v>
      </c>
      <c r="C25" s="386"/>
      <c r="D25" s="386"/>
      <c r="E25" s="386"/>
      <c r="F25" s="387"/>
      <c r="G25" s="174">
        <v>1</v>
      </c>
      <c r="H25" s="201">
        <v>28000</v>
      </c>
      <c r="I25" s="112">
        <f>H25*G25</f>
        <v>28000</v>
      </c>
    </row>
    <row r="26" spans="1:11" x14ac:dyDescent="0.3">
      <c r="A26" s="108">
        <v>2</v>
      </c>
      <c r="B26" s="395" t="s">
        <v>283</v>
      </c>
      <c r="C26" s="396"/>
      <c r="D26" s="396"/>
      <c r="E26" s="396"/>
      <c r="F26" s="397"/>
      <c r="G26" s="174">
        <v>1</v>
      </c>
      <c r="H26" s="202">
        <v>1950</v>
      </c>
      <c r="I26" s="112">
        <f>H26*G26</f>
        <v>1950</v>
      </c>
    </row>
    <row r="27" spans="1:11" x14ac:dyDescent="0.3">
      <c r="A27" s="108">
        <v>3</v>
      </c>
      <c r="B27" s="395"/>
      <c r="C27" s="396"/>
      <c r="D27" s="396"/>
      <c r="E27" s="396"/>
      <c r="F27" s="397"/>
      <c r="G27" s="174"/>
      <c r="H27" s="202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202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202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202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202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202"/>
      <c r="I32" s="112"/>
    </row>
    <row r="33" spans="1:14" x14ac:dyDescent="0.3">
      <c r="A33" s="108"/>
      <c r="B33" s="436"/>
      <c r="C33" s="437"/>
      <c r="D33" s="437"/>
      <c r="E33" s="437"/>
      <c r="F33" s="437"/>
      <c r="G33" s="174"/>
      <c r="H33" s="202"/>
      <c r="I33" s="112"/>
    </row>
    <row r="34" spans="1:14" x14ac:dyDescent="0.3">
      <c r="A34" s="108"/>
      <c r="B34" s="436"/>
      <c r="C34" s="437"/>
      <c r="D34" s="437"/>
      <c r="E34" s="437"/>
      <c r="F34" s="437"/>
      <c r="G34" s="174"/>
      <c r="H34" s="202"/>
      <c r="I34" s="112"/>
      <c r="N34" t="s">
        <v>58</v>
      </c>
    </row>
    <row r="35" spans="1:14" x14ac:dyDescent="0.3">
      <c r="A35" s="108"/>
      <c r="B35" s="436"/>
      <c r="C35" s="437"/>
      <c r="D35" s="437"/>
      <c r="E35" s="437"/>
      <c r="F35" s="437"/>
      <c r="G35" s="174"/>
      <c r="H35" s="202"/>
      <c r="I35" s="112"/>
    </row>
    <row r="36" spans="1:14" x14ac:dyDescent="0.3">
      <c r="A36" s="108"/>
      <c r="B36" s="436"/>
      <c r="C36" s="437"/>
      <c r="D36" s="437"/>
      <c r="E36" s="437"/>
      <c r="F36" s="437"/>
      <c r="G36" s="174"/>
      <c r="H36" s="202"/>
      <c r="I36" s="112"/>
    </row>
    <row r="37" spans="1:14" x14ac:dyDescent="0.3">
      <c r="A37" s="108"/>
      <c r="B37" s="436"/>
      <c r="C37" s="437"/>
      <c r="D37" s="437"/>
      <c r="E37" s="437"/>
      <c r="F37" s="437"/>
      <c r="G37" s="174"/>
      <c r="H37" s="202"/>
      <c r="I37" s="112"/>
    </row>
    <row r="38" spans="1:14" x14ac:dyDescent="0.3">
      <c r="A38" s="108"/>
      <c r="B38" s="436"/>
      <c r="C38" s="437"/>
      <c r="D38" s="437"/>
      <c r="E38" s="437"/>
      <c r="F38" s="437"/>
      <c r="G38" s="174"/>
      <c r="H38" s="202"/>
      <c r="I38" s="112"/>
    </row>
    <row r="39" spans="1:14" x14ac:dyDescent="0.3">
      <c r="A39" s="108"/>
      <c r="B39" s="436"/>
      <c r="C39" s="437"/>
      <c r="D39" s="437"/>
      <c r="E39" s="437"/>
      <c r="F39" s="437"/>
      <c r="G39" s="174"/>
      <c r="H39" s="202"/>
      <c r="I39" s="112"/>
    </row>
    <row r="40" spans="1:14" x14ac:dyDescent="0.3">
      <c r="A40" s="108"/>
      <c r="B40" s="436"/>
      <c r="C40" s="437"/>
      <c r="D40" s="437"/>
      <c r="E40" s="437"/>
      <c r="F40" s="437"/>
      <c r="G40" s="174"/>
      <c r="H40" s="202"/>
      <c r="I40" s="112"/>
    </row>
    <row r="41" spans="1:14" x14ac:dyDescent="0.3">
      <c r="A41" s="108"/>
      <c r="B41" s="436"/>
      <c r="C41" s="437"/>
      <c r="D41" s="437"/>
      <c r="E41" s="437"/>
      <c r="F41" s="437"/>
      <c r="G41" s="174"/>
      <c r="H41" s="202"/>
      <c r="I41" s="112"/>
    </row>
    <row r="42" spans="1:14" x14ac:dyDescent="0.3">
      <c r="A42" s="108"/>
      <c r="B42" s="436"/>
      <c r="C42" s="437"/>
      <c r="D42" s="437"/>
      <c r="E42" s="437"/>
      <c r="F42" s="437"/>
      <c r="G42" s="174"/>
      <c r="H42" s="202"/>
      <c r="I42" s="112"/>
    </row>
    <row r="43" spans="1:14" x14ac:dyDescent="0.3">
      <c r="A43" s="108"/>
      <c r="B43" s="436"/>
      <c r="C43" s="437"/>
      <c r="D43" s="437"/>
      <c r="E43" s="437"/>
      <c r="F43" s="437"/>
      <c r="G43" s="174"/>
      <c r="H43" s="202"/>
      <c r="I43" s="112"/>
    </row>
    <row r="44" spans="1:14" x14ac:dyDescent="0.3">
      <c r="A44" s="108"/>
      <c r="B44" s="436"/>
      <c r="C44" s="437"/>
      <c r="D44" s="437"/>
      <c r="E44" s="437"/>
      <c r="F44" s="437"/>
      <c r="G44" s="174"/>
      <c r="H44" s="202"/>
      <c r="I44" s="112"/>
    </row>
    <row r="45" spans="1:14" x14ac:dyDescent="0.3">
      <c r="A45" s="108"/>
      <c r="B45" s="436"/>
      <c r="C45" s="437"/>
      <c r="D45" s="437"/>
      <c r="E45" s="437"/>
      <c r="F45" s="437"/>
      <c r="G45" s="174"/>
      <c r="H45" s="175"/>
      <c r="I45" s="112"/>
      <c r="L45" s="113"/>
    </row>
    <row r="46" spans="1:14" x14ac:dyDescent="0.3">
      <c r="A46" s="433" t="s">
        <v>150</v>
      </c>
      <c r="B46" s="401"/>
      <c r="C46" s="401"/>
      <c r="D46" s="401"/>
      <c r="E46" s="401"/>
      <c r="F46" s="401"/>
      <c r="G46" s="401"/>
      <c r="H46" s="402"/>
      <c r="I46" s="168">
        <f>SUM(I25:I45)</f>
        <v>29950</v>
      </c>
      <c r="L46" s="113"/>
    </row>
    <row r="47" spans="1:14" x14ac:dyDescent="0.3">
      <c r="A47" s="400" t="s">
        <v>151</v>
      </c>
      <c r="B47" s="401"/>
      <c r="C47" s="401"/>
      <c r="D47" s="401"/>
      <c r="E47" s="401"/>
      <c r="F47" s="401"/>
      <c r="G47" s="401"/>
      <c r="H47" s="402"/>
      <c r="I47" s="169">
        <f>ROUND((I46*0.15),2)</f>
        <v>4492.5</v>
      </c>
      <c r="L47" s="113"/>
    </row>
    <row r="48" spans="1:14" x14ac:dyDescent="0.3">
      <c r="A48" s="400" t="s">
        <v>152</v>
      </c>
      <c r="B48" s="401"/>
      <c r="C48" s="401"/>
      <c r="D48" s="401"/>
      <c r="E48" s="401"/>
      <c r="F48" s="401"/>
      <c r="G48" s="401"/>
      <c r="H48" s="402"/>
      <c r="I48" s="155">
        <f>I46+I47</f>
        <v>34442.5</v>
      </c>
    </row>
    <row r="49" spans="1:14" x14ac:dyDescent="0.3">
      <c r="A49" s="379" t="s">
        <v>74</v>
      </c>
      <c r="B49" s="380"/>
      <c r="C49" s="380"/>
      <c r="D49" s="380"/>
      <c r="E49" s="380"/>
      <c r="F49" s="380"/>
      <c r="G49" s="380"/>
      <c r="H49" s="380"/>
      <c r="I49" s="381"/>
    </row>
    <row r="50" spans="1:14" x14ac:dyDescent="0.3">
      <c r="A50" s="103" t="s">
        <v>75</v>
      </c>
      <c r="B50" s="406" t="s">
        <v>76</v>
      </c>
      <c r="C50" s="413"/>
      <c r="D50" s="407"/>
      <c r="E50" s="382" t="s">
        <v>64</v>
      </c>
      <c r="F50" s="384"/>
      <c r="G50" s="105" t="s">
        <v>66</v>
      </c>
      <c r="H50" s="106" t="s">
        <v>67</v>
      </c>
      <c r="I50" s="107" t="s">
        <v>68</v>
      </c>
    </row>
    <row r="51" spans="1:14" x14ac:dyDescent="0.3">
      <c r="A51" s="108">
        <v>1</v>
      </c>
      <c r="B51" s="403" t="s">
        <v>77</v>
      </c>
      <c r="C51" s="404"/>
      <c r="D51" s="405"/>
      <c r="E51" s="388" t="s">
        <v>78</v>
      </c>
      <c r="F51" s="389"/>
      <c r="G51" s="140">
        <v>10</v>
      </c>
      <c r="H51" s="138">
        <v>450</v>
      </c>
      <c r="I51" s="115">
        <f>SUM(G51*H51)</f>
        <v>4500</v>
      </c>
    </row>
    <row r="52" spans="1:14" x14ac:dyDescent="0.3">
      <c r="A52" s="108">
        <v>2</v>
      </c>
      <c r="B52" s="373" t="s">
        <v>79</v>
      </c>
      <c r="C52" s="374"/>
      <c r="D52" s="375"/>
      <c r="E52" s="398" t="s">
        <v>78</v>
      </c>
      <c r="F52" s="399"/>
      <c r="G52" s="109"/>
      <c r="H52" s="139">
        <v>350</v>
      </c>
      <c r="I52" s="112">
        <f t="shared" ref="I52:I56" si="0">SUM(G52*H52)</f>
        <v>0</v>
      </c>
    </row>
    <row r="53" spans="1:14" x14ac:dyDescent="0.3">
      <c r="A53" s="108">
        <v>3</v>
      </c>
      <c r="B53" s="373" t="s">
        <v>80</v>
      </c>
      <c r="C53" s="374"/>
      <c r="D53" s="375"/>
      <c r="E53" s="398" t="s">
        <v>78</v>
      </c>
      <c r="F53" s="399"/>
      <c r="G53" s="109"/>
      <c r="H53" s="139">
        <v>300</v>
      </c>
      <c r="I53" s="112">
        <f t="shared" si="0"/>
        <v>0</v>
      </c>
      <c r="N53" t="s">
        <v>58</v>
      </c>
    </row>
    <row r="54" spans="1:14" x14ac:dyDescent="0.3">
      <c r="A54" s="108">
        <v>4</v>
      </c>
      <c r="B54" s="373" t="s">
        <v>81</v>
      </c>
      <c r="C54" s="374"/>
      <c r="D54" s="375"/>
      <c r="E54" s="398" t="s">
        <v>78</v>
      </c>
      <c r="F54" s="399"/>
      <c r="G54" s="109"/>
      <c r="H54" s="139">
        <v>200</v>
      </c>
      <c r="I54" s="112">
        <f t="shared" si="0"/>
        <v>0</v>
      </c>
    </row>
    <row r="55" spans="1:14" x14ac:dyDescent="0.3">
      <c r="A55" s="108">
        <v>5</v>
      </c>
      <c r="B55" s="373" t="s">
        <v>82</v>
      </c>
      <c r="C55" s="374"/>
      <c r="D55" s="375"/>
      <c r="E55" s="398" t="s">
        <v>78</v>
      </c>
      <c r="F55" s="399"/>
      <c r="G55" s="109">
        <v>10</v>
      </c>
      <c r="H55" s="141">
        <v>200</v>
      </c>
      <c r="I55" s="112">
        <f t="shared" si="0"/>
        <v>2000</v>
      </c>
    </row>
    <row r="56" spans="1:14" x14ac:dyDescent="0.3">
      <c r="A56" s="122">
        <v>6</v>
      </c>
      <c r="B56" s="376" t="s">
        <v>321</v>
      </c>
      <c r="C56" s="377"/>
      <c r="D56" s="378"/>
      <c r="E56" s="393" t="s">
        <v>78</v>
      </c>
      <c r="F56" s="394"/>
      <c r="G56" s="237"/>
      <c r="H56" s="236">
        <v>140</v>
      </c>
      <c r="I56" s="235">
        <f t="shared" si="0"/>
        <v>0</v>
      </c>
    </row>
    <row r="57" spans="1:14" x14ac:dyDescent="0.3">
      <c r="A57" s="108"/>
      <c r="B57" s="406" t="s">
        <v>595</v>
      </c>
      <c r="C57" s="413"/>
      <c r="D57" s="413"/>
      <c r="E57" s="413"/>
      <c r="F57" s="413"/>
      <c r="G57" s="413"/>
      <c r="H57" s="407"/>
      <c r="I57" s="112">
        <f>SUM(I51:I56)</f>
        <v>6500</v>
      </c>
    </row>
    <row r="58" spans="1:14" x14ac:dyDescent="0.3">
      <c r="A58" s="108">
        <v>1</v>
      </c>
      <c r="B58" s="403" t="s">
        <v>77</v>
      </c>
      <c r="C58" s="404"/>
      <c r="D58" s="405"/>
      <c r="E58" s="388" t="s">
        <v>78</v>
      </c>
      <c r="F58" s="389"/>
      <c r="G58" s="140"/>
      <c r="H58" s="138">
        <v>675</v>
      </c>
      <c r="I58" s="115">
        <f>SUM(G58*H58)</f>
        <v>0</v>
      </c>
    </row>
    <row r="59" spans="1:14" x14ac:dyDescent="0.3">
      <c r="A59" s="108">
        <v>2</v>
      </c>
      <c r="B59" s="373" t="s">
        <v>79</v>
      </c>
      <c r="C59" s="374"/>
      <c r="D59" s="375"/>
      <c r="E59" s="398" t="s">
        <v>78</v>
      </c>
      <c r="F59" s="399"/>
      <c r="G59" s="109"/>
      <c r="H59" s="139">
        <v>525</v>
      </c>
      <c r="I59" s="112">
        <f t="shared" ref="I59:I63" si="1">SUM(G59*H59)</f>
        <v>0</v>
      </c>
    </row>
    <row r="60" spans="1:14" x14ac:dyDescent="0.3">
      <c r="A60" s="108">
        <v>3</v>
      </c>
      <c r="B60" s="373" t="s">
        <v>80</v>
      </c>
      <c r="C60" s="374"/>
      <c r="D60" s="375"/>
      <c r="E60" s="398" t="s">
        <v>78</v>
      </c>
      <c r="F60" s="399"/>
      <c r="G60" s="109"/>
      <c r="H60" s="139">
        <v>450</v>
      </c>
      <c r="I60" s="112">
        <f t="shared" si="1"/>
        <v>0</v>
      </c>
    </row>
    <row r="61" spans="1:14" x14ac:dyDescent="0.3">
      <c r="A61" s="108">
        <v>4</v>
      </c>
      <c r="B61" s="373" t="s">
        <v>81</v>
      </c>
      <c r="C61" s="374"/>
      <c r="D61" s="375"/>
      <c r="E61" s="398" t="s">
        <v>78</v>
      </c>
      <c r="F61" s="399"/>
      <c r="G61" s="109"/>
      <c r="H61" s="139">
        <v>300</v>
      </c>
      <c r="I61" s="112">
        <f t="shared" si="1"/>
        <v>0</v>
      </c>
    </row>
    <row r="62" spans="1:14" x14ac:dyDescent="0.3">
      <c r="A62" s="108">
        <v>5</v>
      </c>
      <c r="B62" s="373" t="s">
        <v>82</v>
      </c>
      <c r="C62" s="374"/>
      <c r="D62" s="375"/>
      <c r="E62" s="398" t="s">
        <v>78</v>
      </c>
      <c r="F62" s="399"/>
      <c r="G62" s="109"/>
      <c r="H62" s="141">
        <v>300</v>
      </c>
      <c r="I62" s="112">
        <f t="shared" si="1"/>
        <v>0</v>
      </c>
    </row>
    <row r="63" spans="1:14" x14ac:dyDescent="0.3">
      <c r="A63" s="122">
        <v>6</v>
      </c>
      <c r="B63" s="376" t="s">
        <v>312</v>
      </c>
      <c r="C63" s="377"/>
      <c r="D63" s="378"/>
      <c r="E63" s="393" t="s">
        <v>78</v>
      </c>
      <c r="F63" s="394"/>
      <c r="G63" s="237"/>
      <c r="H63" s="236">
        <v>210</v>
      </c>
      <c r="I63" s="235">
        <f t="shared" si="1"/>
        <v>0</v>
      </c>
    </row>
    <row r="64" spans="1:14" x14ac:dyDescent="0.3">
      <c r="A64" s="108"/>
      <c r="B64" s="406" t="s">
        <v>596</v>
      </c>
      <c r="C64" s="413"/>
      <c r="D64" s="413"/>
      <c r="E64" s="413"/>
      <c r="F64" s="413"/>
      <c r="G64" s="413"/>
      <c r="H64" s="407"/>
      <c r="I64" s="112">
        <f>SUM(I58:I63)</f>
        <v>0</v>
      </c>
    </row>
    <row r="65" spans="1:12" x14ac:dyDescent="0.3">
      <c r="A65" s="108">
        <v>1</v>
      </c>
      <c r="B65" s="403" t="s">
        <v>77</v>
      </c>
      <c r="C65" s="404"/>
      <c r="D65" s="405"/>
      <c r="E65" s="388" t="s">
        <v>78</v>
      </c>
      <c r="F65" s="389"/>
      <c r="G65" s="140"/>
      <c r="H65" s="138">
        <v>900</v>
      </c>
      <c r="I65" s="115">
        <f>SUM(G65*H65)</f>
        <v>0</v>
      </c>
    </row>
    <row r="66" spans="1:12" x14ac:dyDescent="0.3">
      <c r="A66" s="108">
        <v>2</v>
      </c>
      <c r="B66" s="373" t="s">
        <v>79</v>
      </c>
      <c r="C66" s="374"/>
      <c r="D66" s="375"/>
      <c r="E66" s="398" t="s">
        <v>78</v>
      </c>
      <c r="F66" s="399"/>
      <c r="G66" s="109"/>
      <c r="H66" s="139">
        <v>700</v>
      </c>
      <c r="I66" s="112">
        <f t="shared" ref="I66:I70" si="2">SUM(G66*H66)</f>
        <v>0</v>
      </c>
      <c r="L66" s="80"/>
    </row>
    <row r="67" spans="1:12" x14ac:dyDescent="0.3">
      <c r="A67" s="108">
        <v>3</v>
      </c>
      <c r="B67" s="373" t="s">
        <v>80</v>
      </c>
      <c r="C67" s="374"/>
      <c r="D67" s="375"/>
      <c r="E67" s="398" t="s">
        <v>78</v>
      </c>
      <c r="F67" s="399"/>
      <c r="G67" s="109"/>
      <c r="H67" s="139">
        <v>600</v>
      </c>
      <c r="I67" s="112">
        <f t="shared" si="2"/>
        <v>0</v>
      </c>
    </row>
    <row r="68" spans="1:12" x14ac:dyDescent="0.3">
      <c r="A68" s="108">
        <v>4</v>
      </c>
      <c r="B68" s="373" t="s">
        <v>81</v>
      </c>
      <c r="C68" s="374"/>
      <c r="D68" s="375"/>
      <c r="E68" s="398" t="s">
        <v>78</v>
      </c>
      <c r="F68" s="399"/>
      <c r="G68" s="109"/>
      <c r="H68" s="139">
        <v>400</v>
      </c>
      <c r="I68" s="112">
        <f t="shared" si="2"/>
        <v>0</v>
      </c>
    </row>
    <row r="69" spans="1:12" x14ac:dyDescent="0.3">
      <c r="A69" s="108">
        <v>5</v>
      </c>
      <c r="B69" s="373" t="s">
        <v>82</v>
      </c>
      <c r="C69" s="374"/>
      <c r="D69" s="375"/>
      <c r="E69" s="398" t="s">
        <v>78</v>
      </c>
      <c r="F69" s="399"/>
      <c r="G69" s="109"/>
      <c r="H69" s="141">
        <v>400</v>
      </c>
      <c r="I69" s="112">
        <f t="shared" si="2"/>
        <v>0</v>
      </c>
    </row>
    <row r="70" spans="1:12" x14ac:dyDescent="0.3">
      <c r="A70" s="122">
        <v>6</v>
      </c>
      <c r="B70" s="376" t="s">
        <v>312</v>
      </c>
      <c r="C70" s="377"/>
      <c r="D70" s="378"/>
      <c r="E70" s="393" t="s">
        <v>78</v>
      </c>
      <c r="F70" s="394"/>
      <c r="G70" s="237"/>
      <c r="H70" s="236">
        <v>280</v>
      </c>
      <c r="I70" s="235">
        <f t="shared" si="2"/>
        <v>0</v>
      </c>
    </row>
    <row r="71" spans="1:12" x14ac:dyDescent="0.3">
      <c r="A71" s="117"/>
      <c r="B71" s="382"/>
      <c r="C71" s="383"/>
      <c r="D71" s="383"/>
      <c r="E71" s="383"/>
      <c r="F71" s="383"/>
      <c r="G71" s="384"/>
      <c r="H71" s="101"/>
      <c r="I71" s="112">
        <f>SUM(I65:I70)</f>
        <v>0</v>
      </c>
    </row>
    <row r="72" spans="1:12" x14ac:dyDescent="0.3">
      <c r="A72" s="400" t="s">
        <v>83</v>
      </c>
      <c r="B72" s="401"/>
      <c r="C72" s="401"/>
      <c r="D72" s="401"/>
      <c r="E72" s="401"/>
      <c r="F72" s="401"/>
      <c r="G72" s="401"/>
      <c r="H72" s="402"/>
      <c r="I72" s="123"/>
    </row>
    <row r="73" spans="1:12" x14ac:dyDescent="0.3">
      <c r="A73" s="379" t="s">
        <v>84</v>
      </c>
      <c r="B73" s="380"/>
      <c r="C73" s="380"/>
      <c r="D73" s="380"/>
      <c r="E73" s="380"/>
      <c r="F73" s="380"/>
      <c r="G73" s="380"/>
      <c r="H73" s="380"/>
      <c r="I73" s="381"/>
    </row>
    <row r="74" spans="1:12" x14ac:dyDescent="0.3">
      <c r="A74" s="103" t="s">
        <v>85</v>
      </c>
      <c r="B74" s="382" t="s">
        <v>86</v>
      </c>
      <c r="C74" s="383"/>
      <c r="D74" s="384"/>
      <c r="E74" s="382" t="s">
        <v>87</v>
      </c>
      <c r="F74" s="384"/>
      <c r="G74" s="119" t="s">
        <v>88</v>
      </c>
      <c r="H74" s="119" t="s">
        <v>67</v>
      </c>
      <c r="I74" s="120" t="s">
        <v>68</v>
      </c>
    </row>
    <row r="75" spans="1:12" x14ac:dyDescent="0.3">
      <c r="A75" s="108">
        <v>1</v>
      </c>
      <c r="B75" s="385" t="s">
        <v>566</v>
      </c>
      <c r="C75" s="386"/>
      <c r="D75" s="387"/>
      <c r="E75" s="398">
        <v>3</v>
      </c>
      <c r="F75" s="399"/>
      <c r="G75" s="194">
        <v>169.8</v>
      </c>
      <c r="H75" s="121">
        <v>5</v>
      </c>
      <c r="I75" s="206">
        <f>H75*G75</f>
        <v>849</v>
      </c>
    </row>
    <row r="76" spans="1:12" x14ac:dyDescent="0.3">
      <c r="A76" s="122"/>
      <c r="B76" s="390"/>
      <c r="C76" s="391"/>
      <c r="D76" s="392"/>
      <c r="E76" s="393"/>
      <c r="F76" s="394"/>
      <c r="G76" s="109"/>
      <c r="H76" s="121"/>
      <c r="I76" s="206"/>
    </row>
    <row r="77" spans="1:12" x14ac:dyDescent="0.3">
      <c r="A77" s="400" t="s">
        <v>89</v>
      </c>
      <c r="B77" s="401"/>
      <c r="C77" s="401"/>
      <c r="D77" s="401"/>
      <c r="E77" s="401"/>
      <c r="F77" s="401"/>
      <c r="G77" s="401"/>
      <c r="H77" s="402"/>
      <c r="I77" s="123">
        <f>SUM(I75:I76)</f>
        <v>849</v>
      </c>
    </row>
    <row r="78" spans="1:12" x14ac:dyDescent="0.3">
      <c r="A78" s="124"/>
      <c r="B78" s="125"/>
      <c r="C78" s="125"/>
      <c r="D78" s="125"/>
      <c r="E78" s="125"/>
      <c r="F78" s="126"/>
      <c r="G78" s="127"/>
      <c r="H78" s="127"/>
      <c r="I78" s="128"/>
    </row>
    <row r="79" spans="1:12" x14ac:dyDescent="0.3">
      <c r="A79" s="368"/>
      <c r="B79" s="369"/>
      <c r="C79" s="369"/>
      <c r="D79" s="369"/>
      <c r="E79" s="369"/>
      <c r="F79" s="129"/>
      <c r="G79" s="372" t="s">
        <v>90</v>
      </c>
      <c r="H79" s="369"/>
      <c r="I79" s="130">
        <f>I77+I71+I64+I57+I48+I27</f>
        <v>41791.5</v>
      </c>
    </row>
    <row r="80" spans="1:12" x14ac:dyDescent="0.3">
      <c r="A80" s="368"/>
      <c r="B80" s="369"/>
      <c r="C80" s="369"/>
      <c r="D80" s="369"/>
      <c r="E80" s="369"/>
      <c r="F80" s="83"/>
      <c r="G80" s="131"/>
      <c r="H80" s="132"/>
      <c r="I80" s="133"/>
    </row>
    <row r="81" spans="1:9" ht="15" thickBot="1" x14ac:dyDescent="0.35">
      <c r="A81" s="368"/>
      <c r="B81" s="369"/>
      <c r="C81" s="369"/>
      <c r="D81" s="369"/>
      <c r="E81" s="369"/>
      <c r="F81" s="83"/>
      <c r="G81" s="422" t="s">
        <v>133</v>
      </c>
      <c r="H81" s="423"/>
      <c r="I81" s="142">
        <f>I79+I80</f>
        <v>41791.5</v>
      </c>
    </row>
    <row r="82" spans="1:9" ht="15.6" thickTop="1" thickBot="1" x14ac:dyDescent="0.35">
      <c r="A82" s="134"/>
      <c r="B82" s="135"/>
      <c r="C82" s="370"/>
      <c r="D82" s="371"/>
      <c r="E82" s="371"/>
      <c r="F82" s="371"/>
      <c r="G82" s="136"/>
      <c r="H82" s="136"/>
      <c r="I82" s="137"/>
    </row>
  </sheetData>
  <mergeCells count="107">
    <mergeCell ref="A80:B80"/>
    <mergeCell ref="C80:E80"/>
    <mergeCell ref="A81:B81"/>
    <mergeCell ref="C81:E81"/>
    <mergeCell ref="G81:H81"/>
    <mergeCell ref="C82:F82"/>
    <mergeCell ref="B76:D76"/>
    <mergeCell ref="E76:F76"/>
    <mergeCell ref="A77:H77"/>
    <mergeCell ref="A79:B79"/>
    <mergeCell ref="C79:E79"/>
    <mergeCell ref="G79:H79"/>
    <mergeCell ref="B71:G71"/>
    <mergeCell ref="A72:H72"/>
    <mergeCell ref="A73:I73"/>
    <mergeCell ref="B74:D74"/>
    <mergeCell ref="E74:F74"/>
    <mergeCell ref="B75:D75"/>
    <mergeCell ref="E75:F75"/>
    <mergeCell ref="B67:D67"/>
    <mergeCell ref="E67:F67"/>
    <mergeCell ref="B68:D68"/>
    <mergeCell ref="E68:F68"/>
    <mergeCell ref="B69:D69"/>
    <mergeCell ref="E69:F69"/>
    <mergeCell ref="B64:H64"/>
    <mergeCell ref="B65:D65"/>
    <mergeCell ref="E65:F65"/>
    <mergeCell ref="B70:D70"/>
    <mergeCell ref="E70:F70"/>
    <mergeCell ref="B63:D63"/>
    <mergeCell ref="E63:F63"/>
    <mergeCell ref="B66:D66"/>
    <mergeCell ref="E66:F66"/>
    <mergeCell ref="B58:D58"/>
    <mergeCell ref="B59:D59"/>
    <mergeCell ref="B62:D62"/>
    <mergeCell ref="E62:F62"/>
    <mergeCell ref="B57:H57"/>
    <mergeCell ref="E58:F58"/>
    <mergeCell ref="E59:F59"/>
    <mergeCell ref="B54:D54"/>
    <mergeCell ref="E54:F54"/>
    <mergeCell ref="B55:D55"/>
    <mergeCell ref="E55:F55"/>
    <mergeCell ref="B56:D56"/>
    <mergeCell ref="E56:F56"/>
    <mergeCell ref="B60:D60"/>
    <mergeCell ref="E60:F60"/>
    <mergeCell ref="B61:D61"/>
    <mergeCell ref="E61:F61"/>
    <mergeCell ref="B51:D51"/>
    <mergeCell ref="E51:F51"/>
    <mergeCell ref="B52:D52"/>
    <mergeCell ref="E52:F52"/>
    <mergeCell ref="B53:D53"/>
    <mergeCell ref="E53:F53"/>
    <mergeCell ref="A46:H46"/>
    <mergeCell ref="A47:H47"/>
    <mergeCell ref="A48:H48"/>
    <mergeCell ref="A49:I49"/>
    <mergeCell ref="B50:D50"/>
    <mergeCell ref="E50:F50"/>
    <mergeCell ref="B40:F40"/>
    <mergeCell ref="B41:F41"/>
    <mergeCell ref="B42:F42"/>
    <mergeCell ref="B43:F43"/>
    <mergeCell ref="B44:F44"/>
    <mergeCell ref="B45:F45"/>
    <mergeCell ref="B34:F34"/>
    <mergeCell ref="B35:F35"/>
    <mergeCell ref="B36:F36"/>
    <mergeCell ref="B37:F37"/>
    <mergeCell ref="B38:F38"/>
    <mergeCell ref="B39:F39"/>
    <mergeCell ref="B28:F28"/>
    <mergeCell ref="B29:F29"/>
    <mergeCell ref="B30:F30"/>
    <mergeCell ref="B31:F31"/>
    <mergeCell ref="B32:F32"/>
    <mergeCell ref="B33:F33"/>
    <mergeCell ref="A22:H22"/>
    <mergeCell ref="A23:I23"/>
    <mergeCell ref="B24:F24"/>
    <mergeCell ref="B25:F25"/>
    <mergeCell ref="B26:F26"/>
    <mergeCell ref="B27:F27"/>
    <mergeCell ref="B18:D18"/>
    <mergeCell ref="B19:D19"/>
    <mergeCell ref="B20:D20"/>
    <mergeCell ref="B21:D21"/>
    <mergeCell ref="F12:G12"/>
    <mergeCell ref="H12:I12"/>
    <mergeCell ref="H13:I13"/>
    <mergeCell ref="F14:G14"/>
    <mergeCell ref="H14:I14"/>
    <mergeCell ref="F15:G15"/>
    <mergeCell ref="H15:I15"/>
    <mergeCell ref="A9:E9"/>
    <mergeCell ref="F9:G9"/>
    <mergeCell ref="H9:I9"/>
    <mergeCell ref="F10:G10"/>
    <mergeCell ref="H10:I10"/>
    <mergeCell ref="F11:G11"/>
    <mergeCell ref="H11:I11"/>
    <mergeCell ref="A16:I16"/>
    <mergeCell ref="A17:I17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N71"/>
  <sheetViews>
    <sheetView topLeftCell="A19" workbookViewId="0">
      <selection activeCell="L22" sqref="A1:XFD1048576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139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>
        <v>44482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73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08" t="s">
        <v>600</v>
      </c>
      <c r="I12" s="40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300</v>
      </c>
      <c r="I15" s="435"/>
    </row>
    <row r="16" spans="1:13" x14ac:dyDescent="0.3">
      <c r="A16" s="412" t="s">
        <v>262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/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/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/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601</v>
      </c>
      <c r="C25" s="386"/>
      <c r="D25" s="386"/>
      <c r="E25" s="386"/>
      <c r="F25" s="387"/>
      <c r="G25" s="174">
        <v>1</v>
      </c>
      <c r="H25" s="201">
        <v>39726.25</v>
      </c>
      <c r="I25" s="112">
        <f>H25*G25</f>
        <v>39726.25</v>
      </c>
    </row>
    <row r="26" spans="1:11" x14ac:dyDescent="0.3">
      <c r="A26" s="108"/>
      <c r="B26" s="395"/>
      <c r="C26" s="396"/>
      <c r="D26" s="396"/>
      <c r="E26" s="396"/>
      <c r="F26" s="397"/>
      <c r="G26" s="174"/>
      <c r="H26" s="202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202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202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202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202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202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202"/>
      <c r="I32" s="112"/>
    </row>
    <row r="33" spans="1:14" x14ac:dyDescent="0.3">
      <c r="A33" s="108"/>
      <c r="B33" s="436"/>
      <c r="C33" s="437"/>
      <c r="D33" s="437"/>
      <c r="E33" s="437"/>
      <c r="F33" s="437"/>
      <c r="G33" s="174"/>
      <c r="H33" s="202"/>
      <c r="I33" s="112"/>
    </row>
    <row r="34" spans="1:14" x14ac:dyDescent="0.3">
      <c r="A34" s="108"/>
      <c r="B34" s="436"/>
      <c r="C34" s="437"/>
      <c r="D34" s="437"/>
      <c r="E34" s="437"/>
      <c r="F34" s="437"/>
      <c r="G34" s="174"/>
      <c r="H34" s="175"/>
      <c r="I34" s="112"/>
      <c r="L34" s="113"/>
    </row>
    <row r="35" spans="1:14" x14ac:dyDescent="0.3">
      <c r="A35" s="433" t="s">
        <v>150</v>
      </c>
      <c r="B35" s="401"/>
      <c r="C35" s="401"/>
      <c r="D35" s="401"/>
      <c r="E35" s="401"/>
      <c r="F35" s="401"/>
      <c r="G35" s="401"/>
      <c r="H35" s="402"/>
      <c r="I35" s="168">
        <f>SUM(I25:I34)</f>
        <v>39726.25</v>
      </c>
      <c r="L35" s="113"/>
    </row>
    <row r="36" spans="1:14" x14ac:dyDescent="0.3">
      <c r="A36" s="400" t="s">
        <v>151</v>
      </c>
      <c r="B36" s="401"/>
      <c r="C36" s="401"/>
      <c r="D36" s="401"/>
      <c r="E36" s="401"/>
      <c r="F36" s="401"/>
      <c r="G36" s="401"/>
      <c r="H36" s="402"/>
      <c r="I36" s="169">
        <f>ROUND((I35*0.15),2)</f>
        <v>5958.94</v>
      </c>
      <c r="L36" s="113"/>
    </row>
    <row r="37" spans="1:14" x14ac:dyDescent="0.3">
      <c r="A37" s="400" t="s">
        <v>152</v>
      </c>
      <c r="B37" s="401"/>
      <c r="C37" s="401"/>
      <c r="D37" s="401"/>
      <c r="E37" s="401"/>
      <c r="F37" s="401"/>
      <c r="G37" s="401"/>
      <c r="H37" s="402"/>
      <c r="I37" s="155">
        <f>I35+I36</f>
        <v>45685.19</v>
      </c>
    </row>
    <row r="38" spans="1:14" x14ac:dyDescent="0.3">
      <c r="A38" s="379" t="s">
        <v>74</v>
      </c>
      <c r="B38" s="380"/>
      <c r="C38" s="380"/>
      <c r="D38" s="380"/>
      <c r="E38" s="380"/>
      <c r="F38" s="380"/>
      <c r="G38" s="380"/>
      <c r="H38" s="380"/>
      <c r="I38" s="381"/>
    </row>
    <row r="39" spans="1:14" x14ac:dyDescent="0.3">
      <c r="A39" s="103" t="s">
        <v>75</v>
      </c>
      <c r="B39" s="406" t="s">
        <v>76</v>
      </c>
      <c r="C39" s="413"/>
      <c r="D39" s="407"/>
      <c r="E39" s="382" t="s">
        <v>64</v>
      </c>
      <c r="F39" s="384"/>
      <c r="G39" s="105" t="s">
        <v>66</v>
      </c>
      <c r="H39" s="106" t="s">
        <v>67</v>
      </c>
      <c r="I39" s="107" t="s">
        <v>68</v>
      </c>
    </row>
    <row r="40" spans="1:14" x14ac:dyDescent="0.3">
      <c r="A40" s="108">
        <v>1</v>
      </c>
      <c r="B40" s="403" t="s">
        <v>77</v>
      </c>
      <c r="C40" s="404"/>
      <c r="D40" s="405"/>
      <c r="E40" s="388" t="s">
        <v>78</v>
      </c>
      <c r="F40" s="389"/>
      <c r="G40" s="140">
        <v>6</v>
      </c>
      <c r="H40" s="138">
        <v>450</v>
      </c>
      <c r="I40" s="115">
        <f>SUM(G40*H40)</f>
        <v>2700</v>
      </c>
    </row>
    <row r="41" spans="1:14" x14ac:dyDescent="0.3">
      <c r="A41" s="108">
        <v>2</v>
      </c>
      <c r="B41" s="373" t="s">
        <v>79</v>
      </c>
      <c r="C41" s="374"/>
      <c r="D41" s="375"/>
      <c r="E41" s="398" t="s">
        <v>78</v>
      </c>
      <c r="F41" s="399"/>
      <c r="G41" s="109"/>
      <c r="H41" s="139">
        <v>350</v>
      </c>
      <c r="I41" s="112">
        <f t="shared" ref="I41:I45" si="0">SUM(G41*H41)</f>
        <v>0</v>
      </c>
    </row>
    <row r="42" spans="1:14" x14ac:dyDescent="0.3">
      <c r="A42" s="108">
        <v>3</v>
      </c>
      <c r="B42" s="373" t="s">
        <v>80</v>
      </c>
      <c r="C42" s="374"/>
      <c r="D42" s="375"/>
      <c r="E42" s="398" t="s">
        <v>78</v>
      </c>
      <c r="F42" s="399"/>
      <c r="G42" s="109"/>
      <c r="H42" s="139">
        <v>300</v>
      </c>
      <c r="I42" s="112">
        <f t="shared" si="0"/>
        <v>0</v>
      </c>
      <c r="N42" t="s">
        <v>58</v>
      </c>
    </row>
    <row r="43" spans="1:14" x14ac:dyDescent="0.3">
      <c r="A43" s="108">
        <v>4</v>
      </c>
      <c r="B43" s="373" t="s">
        <v>81</v>
      </c>
      <c r="C43" s="374"/>
      <c r="D43" s="375"/>
      <c r="E43" s="398" t="s">
        <v>78</v>
      </c>
      <c r="F43" s="399"/>
      <c r="G43" s="109">
        <v>6</v>
      </c>
      <c r="H43" s="139">
        <v>200</v>
      </c>
      <c r="I43" s="112">
        <f t="shared" si="0"/>
        <v>1200</v>
      </c>
    </row>
    <row r="44" spans="1:14" x14ac:dyDescent="0.3">
      <c r="A44" s="108">
        <v>5</v>
      </c>
      <c r="B44" s="373" t="s">
        <v>82</v>
      </c>
      <c r="C44" s="374"/>
      <c r="D44" s="375"/>
      <c r="E44" s="398" t="s">
        <v>78</v>
      </c>
      <c r="F44" s="399"/>
      <c r="G44" s="109"/>
      <c r="H44" s="141">
        <v>200</v>
      </c>
      <c r="I44" s="112">
        <f t="shared" si="0"/>
        <v>0</v>
      </c>
    </row>
    <row r="45" spans="1:14" x14ac:dyDescent="0.3">
      <c r="A45" s="122">
        <v>6</v>
      </c>
      <c r="B45" s="376" t="s">
        <v>321</v>
      </c>
      <c r="C45" s="377"/>
      <c r="D45" s="378"/>
      <c r="E45" s="393" t="s">
        <v>78</v>
      </c>
      <c r="F45" s="394"/>
      <c r="G45" s="237"/>
      <c r="H45" s="236">
        <v>140</v>
      </c>
      <c r="I45" s="235">
        <f t="shared" si="0"/>
        <v>0</v>
      </c>
    </row>
    <row r="46" spans="1:14" x14ac:dyDescent="0.3">
      <c r="A46" s="108"/>
      <c r="B46" s="406" t="s">
        <v>595</v>
      </c>
      <c r="C46" s="413"/>
      <c r="D46" s="413"/>
      <c r="E46" s="413"/>
      <c r="F46" s="413"/>
      <c r="G46" s="413"/>
      <c r="H46" s="407"/>
      <c r="I46" s="112">
        <f>SUM(I40:I45)</f>
        <v>3900</v>
      </c>
    </row>
    <row r="47" spans="1:14" x14ac:dyDescent="0.3">
      <c r="A47" s="108">
        <v>1</v>
      </c>
      <c r="B47" s="403" t="s">
        <v>77</v>
      </c>
      <c r="C47" s="404"/>
      <c r="D47" s="405"/>
      <c r="E47" s="388" t="s">
        <v>78</v>
      </c>
      <c r="F47" s="389"/>
      <c r="G47" s="140"/>
      <c r="H47" s="138">
        <v>675</v>
      </c>
      <c r="I47" s="115">
        <f>SUM(G47*H47)</f>
        <v>0</v>
      </c>
    </row>
    <row r="48" spans="1:14" x14ac:dyDescent="0.3">
      <c r="A48" s="108">
        <v>2</v>
      </c>
      <c r="B48" s="373" t="s">
        <v>79</v>
      </c>
      <c r="C48" s="374"/>
      <c r="D48" s="375"/>
      <c r="E48" s="398" t="s">
        <v>78</v>
      </c>
      <c r="F48" s="399"/>
      <c r="G48" s="109"/>
      <c r="H48" s="139">
        <v>525</v>
      </c>
      <c r="I48" s="112">
        <f t="shared" ref="I48:I52" si="1">SUM(G48*H48)</f>
        <v>0</v>
      </c>
    </row>
    <row r="49" spans="1:12" x14ac:dyDescent="0.3">
      <c r="A49" s="108">
        <v>3</v>
      </c>
      <c r="B49" s="373" t="s">
        <v>80</v>
      </c>
      <c r="C49" s="374"/>
      <c r="D49" s="375"/>
      <c r="E49" s="398" t="s">
        <v>78</v>
      </c>
      <c r="F49" s="399"/>
      <c r="G49" s="109"/>
      <c r="H49" s="139">
        <v>450</v>
      </c>
      <c r="I49" s="112">
        <f t="shared" si="1"/>
        <v>0</v>
      </c>
    </row>
    <row r="50" spans="1:12" x14ac:dyDescent="0.3">
      <c r="A50" s="108">
        <v>4</v>
      </c>
      <c r="B50" s="373" t="s">
        <v>81</v>
      </c>
      <c r="C50" s="374"/>
      <c r="D50" s="375"/>
      <c r="E50" s="398" t="s">
        <v>78</v>
      </c>
      <c r="F50" s="399"/>
      <c r="G50" s="109"/>
      <c r="H50" s="139">
        <v>300</v>
      </c>
      <c r="I50" s="112">
        <f t="shared" si="1"/>
        <v>0</v>
      </c>
    </row>
    <row r="51" spans="1:12" x14ac:dyDescent="0.3">
      <c r="A51" s="108">
        <v>5</v>
      </c>
      <c r="B51" s="373" t="s">
        <v>82</v>
      </c>
      <c r="C51" s="374"/>
      <c r="D51" s="375"/>
      <c r="E51" s="398" t="s">
        <v>78</v>
      </c>
      <c r="F51" s="399"/>
      <c r="G51" s="109"/>
      <c r="H51" s="141">
        <v>300</v>
      </c>
      <c r="I51" s="112">
        <f t="shared" si="1"/>
        <v>0</v>
      </c>
    </row>
    <row r="52" spans="1:12" x14ac:dyDescent="0.3">
      <c r="A52" s="122">
        <v>6</v>
      </c>
      <c r="B52" s="376" t="s">
        <v>312</v>
      </c>
      <c r="C52" s="377"/>
      <c r="D52" s="378"/>
      <c r="E52" s="393" t="s">
        <v>78</v>
      </c>
      <c r="F52" s="394"/>
      <c r="G52" s="237"/>
      <c r="H52" s="236">
        <v>210</v>
      </c>
      <c r="I52" s="235">
        <f t="shared" si="1"/>
        <v>0</v>
      </c>
    </row>
    <row r="53" spans="1:12" x14ac:dyDescent="0.3">
      <c r="A53" s="108"/>
      <c r="B53" s="406" t="s">
        <v>596</v>
      </c>
      <c r="C53" s="413"/>
      <c r="D53" s="413"/>
      <c r="E53" s="413"/>
      <c r="F53" s="413"/>
      <c r="G53" s="413"/>
      <c r="H53" s="407"/>
      <c r="I53" s="112">
        <f>SUM(I47:I52)</f>
        <v>0</v>
      </c>
    </row>
    <row r="54" spans="1:12" x14ac:dyDescent="0.3">
      <c r="A54" s="108">
        <v>1</v>
      </c>
      <c r="B54" s="403" t="s">
        <v>77</v>
      </c>
      <c r="C54" s="404"/>
      <c r="D54" s="405"/>
      <c r="E54" s="388" t="s">
        <v>78</v>
      </c>
      <c r="F54" s="389"/>
      <c r="G54" s="140"/>
      <c r="H54" s="138">
        <v>900</v>
      </c>
      <c r="I54" s="115">
        <f>SUM(G54*H54)</f>
        <v>0</v>
      </c>
    </row>
    <row r="55" spans="1:12" x14ac:dyDescent="0.3">
      <c r="A55" s="108">
        <v>2</v>
      </c>
      <c r="B55" s="373" t="s">
        <v>79</v>
      </c>
      <c r="C55" s="374"/>
      <c r="D55" s="375"/>
      <c r="E55" s="398" t="s">
        <v>78</v>
      </c>
      <c r="F55" s="399"/>
      <c r="G55" s="109"/>
      <c r="H55" s="139">
        <v>700</v>
      </c>
      <c r="I55" s="112">
        <f t="shared" ref="I55:I59" si="2">SUM(G55*H55)</f>
        <v>0</v>
      </c>
      <c r="L55" s="80"/>
    </row>
    <row r="56" spans="1:12" x14ac:dyDescent="0.3">
      <c r="A56" s="108">
        <v>3</v>
      </c>
      <c r="B56" s="373" t="s">
        <v>80</v>
      </c>
      <c r="C56" s="374"/>
      <c r="D56" s="375"/>
      <c r="E56" s="398" t="s">
        <v>78</v>
      </c>
      <c r="F56" s="399"/>
      <c r="G56" s="109"/>
      <c r="H56" s="139">
        <v>600</v>
      </c>
      <c r="I56" s="112">
        <f t="shared" si="2"/>
        <v>0</v>
      </c>
    </row>
    <row r="57" spans="1:12" x14ac:dyDescent="0.3">
      <c r="A57" s="108">
        <v>4</v>
      </c>
      <c r="B57" s="373" t="s">
        <v>81</v>
      </c>
      <c r="C57" s="374"/>
      <c r="D57" s="375"/>
      <c r="E57" s="398" t="s">
        <v>78</v>
      </c>
      <c r="F57" s="399"/>
      <c r="G57" s="109"/>
      <c r="H57" s="139">
        <v>400</v>
      </c>
      <c r="I57" s="112">
        <f t="shared" si="2"/>
        <v>0</v>
      </c>
    </row>
    <row r="58" spans="1:12" x14ac:dyDescent="0.3">
      <c r="A58" s="108">
        <v>5</v>
      </c>
      <c r="B58" s="373" t="s">
        <v>82</v>
      </c>
      <c r="C58" s="374"/>
      <c r="D58" s="375"/>
      <c r="E58" s="398" t="s">
        <v>78</v>
      </c>
      <c r="F58" s="399"/>
      <c r="G58" s="109"/>
      <c r="H58" s="141">
        <v>400</v>
      </c>
      <c r="I58" s="112">
        <f t="shared" si="2"/>
        <v>0</v>
      </c>
    </row>
    <row r="59" spans="1:12" x14ac:dyDescent="0.3">
      <c r="A59" s="122">
        <v>6</v>
      </c>
      <c r="B59" s="376" t="s">
        <v>312</v>
      </c>
      <c r="C59" s="377"/>
      <c r="D59" s="378"/>
      <c r="E59" s="393" t="s">
        <v>78</v>
      </c>
      <c r="F59" s="394"/>
      <c r="G59" s="237"/>
      <c r="H59" s="236">
        <v>280</v>
      </c>
      <c r="I59" s="235">
        <f t="shared" si="2"/>
        <v>0</v>
      </c>
    </row>
    <row r="60" spans="1:12" x14ac:dyDescent="0.3">
      <c r="A60" s="117"/>
      <c r="B60" s="382"/>
      <c r="C60" s="383"/>
      <c r="D60" s="383"/>
      <c r="E60" s="383"/>
      <c r="F60" s="383"/>
      <c r="G60" s="384"/>
      <c r="H60" s="101"/>
      <c r="I60" s="112">
        <f>SUM(I54:I59)</f>
        <v>0</v>
      </c>
    </row>
    <row r="61" spans="1:12" x14ac:dyDescent="0.3">
      <c r="A61" s="400" t="s">
        <v>83</v>
      </c>
      <c r="B61" s="401"/>
      <c r="C61" s="401"/>
      <c r="D61" s="401"/>
      <c r="E61" s="401"/>
      <c r="F61" s="401"/>
      <c r="G61" s="401"/>
      <c r="H61" s="402"/>
      <c r="I61" s="123"/>
    </row>
    <row r="62" spans="1:12" x14ac:dyDescent="0.3">
      <c r="A62" s="379" t="s">
        <v>84</v>
      </c>
      <c r="B62" s="380"/>
      <c r="C62" s="380"/>
      <c r="D62" s="380"/>
      <c r="E62" s="380"/>
      <c r="F62" s="380"/>
      <c r="G62" s="380"/>
      <c r="H62" s="380"/>
      <c r="I62" s="381"/>
    </row>
    <row r="63" spans="1:12" x14ac:dyDescent="0.3">
      <c r="A63" s="103" t="s">
        <v>85</v>
      </c>
      <c r="B63" s="382" t="s">
        <v>86</v>
      </c>
      <c r="C63" s="383"/>
      <c r="D63" s="384"/>
      <c r="E63" s="382" t="s">
        <v>87</v>
      </c>
      <c r="F63" s="384"/>
      <c r="G63" s="119" t="s">
        <v>88</v>
      </c>
      <c r="H63" s="119" t="s">
        <v>67</v>
      </c>
      <c r="I63" s="120" t="s">
        <v>68</v>
      </c>
    </row>
    <row r="64" spans="1:12" x14ac:dyDescent="0.3">
      <c r="A64" s="108">
        <v>1</v>
      </c>
      <c r="B64" s="385" t="s">
        <v>566</v>
      </c>
      <c r="C64" s="386"/>
      <c r="D64" s="387"/>
      <c r="E64" s="398">
        <v>2</v>
      </c>
      <c r="F64" s="399"/>
      <c r="G64" s="194">
        <v>113.2</v>
      </c>
      <c r="H64" s="121">
        <v>5</v>
      </c>
      <c r="I64" s="206">
        <f>H64*G64</f>
        <v>566</v>
      </c>
    </row>
    <row r="65" spans="1:9" x14ac:dyDescent="0.3">
      <c r="A65" s="122"/>
      <c r="B65" s="390"/>
      <c r="C65" s="391"/>
      <c r="D65" s="392"/>
      <c r="E65" s="393"/>
      <c r="F65" s="394"/>
      <c r="G65" s="109"/>
      <c r="H65" s="121"/>
      <c r="I65" s="206"/>
    </row>
    <row r="66" spans="1:9" x14ac:dyDescent="0.3">
      <c r="A66" s="400" t="s">
        <v>89</v>
      </c>
      <c r="B66" s="401"/>
      <c r="C66" s="401"/>
      <c r="D66" s="401"/>
      <c r="E66" s="401"/>
      <c r="F66" s="401"/>
      <c r="G66" s="401"/>
      <c r="H66" s="402"/>
      <c r="I66" s="123">
        <f>SUM(I64:I65)</f>
        <v>566</v>
      </c>
    </row>
    <row r="67" spans="1:9" x14ac:dyDescent="0.3">
      <c r="A67" s="124"/>
      <c r="B67" s="125"/>
      <c r="C67" s="125"/>
      <c r="D67" s="125"/>
      <c r="E67" s="125"/>
      <c r="F67" s="126"/>
      <c r="G67" s="127"/>
      <c r="H67" s="127"/>
      <c r="I67" s="128"/>
    </row>
    <row r="68" spans="1:9" x14ac:dyDescent="0.3">
      <c r="A68" s="368"/>
      <c r="B68" s="369"/>
      <c r="C68" s="369"/>
      <c r="D68" s="369"/>
      <c r="E68" s="369"/>
      <c r="F68" s="129"/>
      <c r="G68" s="372" t="s">
        <v>90</v>
      </c>
      <c r="H68" s="369"/>
      <c r="I68" s="130">
        <f>I66+I60+I53+I46+I37+I27</f>
        <v>50151.19</v>
      </c>
    </row>
    <row r="69" spans="1:9" x14ac:dyDescent="0.3">
      <c r="A69" s="368"/>
      <c r="B69" s="369"/>
      <c r="C69" s="369"/>
      <c r="D69" s="369"/>
      <c r="E69" s="369"/>
      <c r="F69" s="83"/>
      <c r="G69" s="131"/>
      <c r="H69" s="132"/>
      <c r="I69" s="133"/>
    </row>
    <row r="70" spans="1:9" ht="15" thickBot="1" x14ac:dyDescent="0.35">
      <c r="A70" s="368"/>
      <c r="B70" s="369"/>
      <c r="C70" s="369"/>
      <c r="D70" s="369"/>
      <c r="E70" s="369"/>
      <c r="F70" s="83"/>
      <c r="G70" s="422" t="s">
        <v>133</v>
      </c>
      <c r="H70" s="423"/>
      <c r="I70" s="142">
        <f>I68+I69</f>
        <v>50151.19</v>
      </c>
    </row>
    <row r="71" spans="1:9" ht="15.6" thickTop="1" thickBot="1" x14ac:dyDescent="0.35">
      <c r="A71" s="134"/>
      <c r="B71" s="135"/>
      <c r="C71" s="370"/>
      <c r="D71" s="371"/>
      <c r="E71" s="371"/>
      <c r="F71" s="371"/>
      <c r="G71" s="136"/>
      <c r="H71" s="136"/>
      <c r="I71" s="137"/>
    </row>
  </sheetData>
  <mergeCells count="96">
    <mergeCell ref="F15:G15"/>
    <mergeCell ref="H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A17:I17"/>
    <mergeCell ref="B18:D18"/>
    <mergeCell ref="B19:D19"/>
    <mergeCell ref="B20:D20"/>
    <mergeCell ref="B21:D21"/>
    <mergeCell ref="A22:H22"/>
    <mergeCell ref="A23:I23"/>
    <mergeCell ref="B24:F24"/>
    <mergeCell ref="B25:F25"/>
    <mergeCell ref="B26:F26"/>
    <mergeCell ref="B33:F33"/>
    <mergeCell ref="B34:F34"/>
    <mergeCell ref="B28:F28"/>
    <mergeCell ref="B29:F29"/>
    <mergeCell ref="B30:F30"/>
    <mergeCell ref="B31:F31"/>
    <mergeCell ref="B32:F32"/>
    <mergeCell ref="A35:H35"/>
    <mergeCell ref="A36:H36"/>
    <mergeCell ref="A37:H37"/>
    <mergeCell ref="A38:I38"/>
    <mergeCell ref="B39:D39"/>
    <mergeCell ref="E39:F39"/>
    <mergeCell ref="B40:D40"/>
    <mergeCell ref="E40:F40"/>
    <mergeCell ref="B41:D41"/>
    <mergeCell ref="E41:F41"/>
    <mergeCell ref="B42:D42"/>
    <mergeCell ref="E42:F42"/>
    <mergeCell ref="B49:D49"/>
    <mergeCell ref="E49:F49"/>
    <mergeCell ref="B43:D43"/>
    <mergeCell ref="E43:F43"/>
    <mergeCell ref="B44:D44"/>
    <mergeCell ref="E44:F44"/>
    <mergeCell ref="B45:D45"/>
    <mergeCell ref="E45:F45"/>
    <mergeCell ref="B46:H46"/>
    <mergeCell ref="B47:D47"/>
    <mergeCell ref="E47:F47"/>
    <mergeCell ref="B48:D48"/>
    <mergeCell ref="E48:F48"/>
    <mergeCell ref="B56:D56"/>
    <mergeCell ref="E56:F56"/>
    <mergeCell ref="B50:D50"/>
    <mergeCell ref="E50:F50"/>
    <mergeCell ref="B51:D51"/>
    <mergeCell ref="E51:F51"/>
    <mergeCell ref="B52:D52"/>
    <mergeCell ref="E52:F52"/>
    <mergeCell ref="B53:H53"/>
    <mergeCell ref="B54:D54"/>
    <mergeCell ref="E54:F54"/>
    <mergeCell ref="B55:D55"/>
    <mergeCell ref="E55:F55"/>
    <mergeCell ref="B64:D64"/>
    <mergeCell ref="E64:F64"/>
    <mergeCell ref="B57:D57"/>
    <mergeCell ref="E57:F57"/>
    <mergeCell ref="B58:D58"/>
    <mergeCell ref="E58:F58"/>
    <mergeCell ref="B59:D59"/>
    <mergeCell ref="E59:F59"/>
    <mergeCell ref="B60:G60"/>
    <mergeCell ref="A61:H61"/>
    <mergeCell ref="A62:I62"/>
    <mergeCell ref="B63:D63"/>
    <mergeCell ref="E63:F63"/>
    <mergeCell ref="C71:F71"/>
    <mergeCell ref="B65:D65"/>
    <mergeCell ref="E65:F65"/>
    <mergeCell ref="A66:H66"/>
    <mergeCell ref="A68:B68"/>
    <mergeCell ref="C68:E68"/>
    <mergeCell ref="G68:H68"/>
    <mergeCell ref="A69:B69"/>
    <mergeCell ref="C69:E69"/>
    <mergeCell ref="A70:B70"/>
    <mergeCell ref="C70:E70"/>
    <mergeCell ref="G70:H7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tabColor rgb="FF00B050"/>
  </sheetPr>
  <dimension ref="A1:N71"/>
  <sheetViews>
    <sheetView topLeftCell="A34" workbookViewId="0">
      <selection activeCell="B59" sqref="B59:D59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624</v>
      </c>
      <c r="G9" s="407"/>
      <c r="H9" s="419" t="e">
        <f>#REF!</f>
        <v>#REF!</v>
      </c>
      <c r="I9" s="420"/>
    </row>
    <row r="10" spans="1:13" x14ac:dyDescent="0.3">
      <c r="A10" s="82" t="s">
        <v>50</v>
      </c>
      <c r="B10" s="80"/>
      <c r="F10" s="406" t="s">
        <v>51</v>
      </c>
      <c r="G10" s="407"/>
      <c r="H10" s="421" t="e">
        <f>#REF!</f>
        <v>#REF!</v>
      </c>
      <c r="I10" s="409"/>
    </row>
    <row r="11" spans="1:13" x14ac:dyDescent="0.3">
      <c r="A11" s="82" t="s">
        <v>52</v>
      </c>
      <c r="B11" s="80"/>
      <c r="F11" s="406" t="s">
        <v>53</v>
      </c>
      <c r="G11" s="407"/>
      <c r="H11" s="473" t="e">
        <f>#REF!</f>
        <v>#REF!</v>
      </c>
      <c r="I11" s="409"/>
    </row>
    <row r="12" spans="1:13" x14ac:dyDescent="0.3">
      <c r="A12" s="82" t="s">
        <v>54</v>
      </c>
      <c r="B12" s="80"/>
      <c r="F12" s="406" t="s">
        <v>55</v>
      </c>
      <c r="G12" s="407"/>
      <c r="H12" s="488" t="s">
        <v>622</v>
      </c>
      <c r="I12" s="489"/>
    </row>
    <row r="13" spans="1:13" x14ac:dyDescent="0.3">
      <c r="A13" s="82" t="s">
        <v>56</v>
      </c>
      <c r="B13" s="80"/>
      <c r="F13" s="164" t="s">
        <v>57</v>
      </c>
      <c r="G13" s="165"/>
      <c r="H13" s="434" t="s">
        <v>91</v>
      </c>
      <c r="I13" s="435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605</v>
      </c>
      <c r="I15" s="435"/>
    </row>
    <row r="16" spans="1:13" x14ac:dyDescent="0.3">
      <c r="A16" s="412" t="s">
        <v>602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8"/>
      <c r="C20" s="345"/>
      <c r="D20" s="399"/>
      <c r="E20" s="98"/>
      <c r="F20" s="83"/>
      <c r="G20" s="98"/>
      <c r="H20" s="99"/>
      <c r="I20" s="96"/>
    </row>
    <row r="21" spans="1:11" x14ac:dyDescent="0.3">
      <c r="A21" s="97"/>
      <c r="B21" s="393"/>
      <c r="C21" s="411"/>
      <c r="D21" s="394"/>
      <c r="E21" s="98"/>
      <c r="F21" s="83"/>
      <c r="G21" s="100"/>
      <c r="H21" s="101"/>
      <c r="I21" s="102"/>
    </row>
    <row r="22" spans="1:11" x14ac:dyDescent="0.3">
      <c r="A22" s="400" t="s">
        <v>69</v>
      </c>
      <c r="B22" s="401"/>
      <c r="C22" s="401"/>
      <c r="D22" s="401"/>
      <c r="E22" s="401"/>
      <c r="F22" s="401"/>
      <c r="G22" s="401"/>
      <c r="H22" s="402"/>
      <c r="I22" s="96"/>
    </row>
    <row r="23" spans="1:11" x14ac:dyDescent="0.3">
      <c r="A23" s="379" t="s">
        <v>70</v>
      </c>
      <c r="B23" s="380"/>
      <c r="C23" s="380"/>
      <c r="D23" s="380"/>
      <c r="E23" s="380"/>
      <c r="F23" s="380"/>
      <c r="G23" s="380"/>
      <c r="H23" s="380"/>
      <c r="I23" s="381"/>
    </row>
    <row r="24" spans="1:11" x14ac:dyDescent="0.3">
      <c r="A24" s="103" t="s">
        <v>71</v>
      </c>
      <c r="B24" s="382" t="s">
        <v>149</v>
      </c>
      <c r="C24" s="383"/>
      <c r="D24" s="383"/>
      <c r="E24" s="383"/>
      <c r="F24" s="384"/>
      <c r="G24" s="163" t="s">
        <v>66</v>
      </c>
      <c r="H24" s="119" t="s">
        <v>67</v>
      </c>
      <c r="I24" s="120" t="s">
        <v>68</v>
      </c>
      <c r="K24" s="125"/>
    </row>
    <row r="25" spans="1:11" x14ac:dyDescent="0.3">
      <c r="A25" s="108">
        <v>1</v>
      </c>
      <c r="B25" s="385" t="s">
        <v>603</v>
      </c>
      <c r="C25" s="386"/>
      <c r="D25" s="386"/>
      <c r="E25" s="386"/>
      <c r="F25" s="387"/>
      <c r="G25" s="174">
        <v>1</v>
      </c>
      <c r="H25" s="201">
        <v>73115</v>
      </c>
      <c r="I25" s="112">
        <f>H25*G25</f>
        <v>73115</v>
      </c>
    </row>
    <row r="26" spans="1:11" x14ac:dyDescent="0.3">
      <c r="A26" s="108"/>
      <c r="B26" s="395"/>
      <c r="C26" s="396"/>
      <c r="D26" s="396"/>
      <c r="E26" s="396"/>
      <c r="F26" s="397"/>
      <c r="G26" s="174"/>
      <c r="H26" s="202"/>
      <c r="I26" s="112"/>
    </row>
    <row r="27" spans="1:11" x14ac:dyDescent="0.3">
      <c r="A27" s="108"/>
      <c r="B27" s="395"/>
      <c r="C27" s="396"/>
      <c r="D27" s="396"/>
      <c r="E27" s="396"/>
      <c r="F27" s="397"/>
      <c r="G27" s="174"/>
      <c r="H27" s="202"/>
      <c r="I27" s="112"/>
    </row>
    <row r="28" spans="1:11" x14ac:dyDescent="0.3">
      <c r="A28" s="108"/>
      <c r="B28" s="395"/>
      <c r="C28" s="396"/>
      <c r="D28" s="396"/>
      <c r="E28" s="396"/>
      <c r="F28" s="397"/>
      <c r="G28" s="174"/>
      <c r="H28" s="202"/>
      <c r="I28" s="112"/>
    </row>
    <row r="29" spans="1:11" x14ac:dyDescent="0.3">
      <c r="A29" s="108"/>
      <c r="B29" s="395"/>
      <c r="C29" s="396"/>
      <c r="D29" s="396"/>
      <c r="E29" s="396"/>
      <c r="F29" s="397"/>
      <c r="G29" s="174"/>
      <c r="H29" s="202"/>
      <c r="I29" s="112"/>
    </row>
    <row r="30" spans="1:11" x14ac:dyDescent="0.3">
      <c r="A30" s="108"/>
      <c r="B30" s="436"/>
      <c r="C30" s="437"/>
      <c r="D30" s="437"/>
      <c r="E30" s="437"/>
      <c r="F30" s="437"/>
      <c r="G30" s="174"/>
      <c r="H30" s="202"/>
      <c r="I30" s="112"/>
    </row>
    <row r="31" spans="1:11" x14ac:dyDescent="0.3">
      <c r="A31" s="108"/>
      <c r="B31" s="436"/>
      <c r="C31" s="437"/>
      <c r="D31" s="437"/>
      <c r="E31" s="437"/>
      <c r="F31" s="437"/>
      <c r="G31" s="174"/>
      <c r="H31" s="202"/>
      <c r="I31" s="112"/>
    </row>
    <row r="32" spans="1:11" x14ac:dyDescent="0.3">
      <c r="A32" s="108"/>
      <c r="B32" s="436"/>
      <c r="C32" s="437"/>
      <c r="D32" s="437"/>
      <c r="E32" s="437"/>
      <c r="F32" s="437"/>
      <c r="G32" s="174"/>
      <c r="H32" s="202"/>
      <c r="I32" s="112"/>
    </row>
    <row r="33" spans="1:14" x14ac:dyDescent="0.3">
      <c r="A33" s="108"/>
      <c r="B33" s="436"/>
      <c r="C33" s="437"/>
      <c r="D33" s="437"/>
      <c r="E33" s="437"/>
      <c r="F33" s="437"/>
      <c r="G33" s="174"/>
      <c r="H33" s="202"/>
      <c r="I33" s="112"/>
    </row>
    <row r="34" spans="1:14" x14ac:dyDescent="0.3">
      <c r="A34" s="108"/>
      <c r="B34" s="436"/>
      <c r="C34" s="437"/>
      <c r="D34" s="437"/>
      <c r="E34" s="437"/>
      <c r="F34" s="437"/>
      <c r="G34" s="174"/>
      <c r="H34" s="175"/>
      <c r="I34" s="112"/>
      <c r="L34" s="113"/>
    </row>
    <row r="35" spans="1:14" x14ac:dyDescent="0.3">
      <c r="A35" s="433" t="s">
        <v>150</v>
      </c>
      <c r="B35" s="401"/>
      <c r="C35" s="401"/>
      <c r="D35" s="401"/>
      <c r="E35" s="401"/>
      <c r="F35" s="401"/>
      <c r="G35" s="401"/>
      <c r="H35" s="402"/>
      <c r="I35" s="168">
        <f>SUM(I25:I34)</f>
        <v>73115</v>
      </c>
      <c r="L35" s="113"/>
    </row>
    <row r="36" spans="1:14" x14ac:dyDescent="0.3">
      <c r="A36" s="400" t="s">
        <v>151</v>
      </c>
      <c r="B36" s="401"/>
      <c r="C36" s="401"/>
      <c r="D36" s="401"/>
      <c r="E36" s="401"/>
      <c r="F36" s="401"/>
      <c r="G36" s="401"/>
      <c r="H36" s="402"/>
      <c r="I36" s="169">
        <f>ROUND((I35*0.15),2)</f>
        <v>10967.25</v>
      </c>
      <c r="L36" s="113"/>
    </row>
    <row r="37" spans="1:14" x14ac:dyDescent="0.3">
      <c r="A37" s="400" t="s">
        <v>152</v>
      </c>
      <c r="B37" s="401"/>
      <c r="C37" s="401"/>
      <c r="D37" s="401"/>
      <c r="E37" s="401"/>
      <c r="F37" s="401"/>
      <c r="G37" s="401"/>
      <c r="H37" s="402"/>
      <c r="I37" s="155">
        <f>I35+I36</f>
        <v>84082.25</v>
      </c>
    </row>
    <row r="38" spans="1:14" x14ac:dyDescent="0.3">
      <c r="A38" s="379" t="s">
        <v>74</v>
      </c>
      <c r="B38" s="380"/>
      <c r="C38" s="380"/>
      <c r="D38" s="380"/>
      <c r="E38" s="380"/>
      <c r="F38" s="380"/>
      <c r="G38" s="380"/>
      <c r="H38" s="380"/>
      <c r="I38" s="381"/>
    </row>
    <row r="39" spans="1:14" x14ac:dyDescent="0.3">
      <c r="A39" s="103" t="s">
        <v>75</v>
      </c>
      <c r="B39" s="406" t="s">
        <v>76</v>
      </c>
      <c r="C39" s="413"/>
      <c r="D39" s="407"/>
      <c r="E39" s="382" t="s">
        <v>64</v>
      </c>
      <c r="F39" s="384"/>
      <c r="G39" s="105" t="s">
        <v>66</v>
      </c>
      <c r="H39" s="106" t="s">
        <v>67</v>
      </c>
      <c r="I39" s="107" t="s">
        <v>68</v>
      </c>
    </row>
    <row r="40" spans="1:14" x14ac:dyDescent="0.3">
      <c r="A40" s="108">
        <v>1</v>
      </c>
      <c r="B40" s="403" t="s">
        <v>77</v>
      </c>
      <c r="C40" s="404"/>
      <c r="D40" s="405"/>
      <c r="E40" s="388" t="s">
        <v>78</v>
      </c>
      <c r="F40" s="389"/>
      <c r="G40" s="140">
        <v>11</v>
      </c>
      <c r="H40" s="138">
        <v>450</v>
      </c>
      <c r="I40" s="115">
        <f>SUM(G40*H40)</f>
        <v>4950</v>
      </c>
    </row>
    <row r="41" spans="1:14" x14ac:dyDescent="0.3">
      <c r="A41" s="108">
        <v>2</v>
      </c>
      <c r="B41" s="373" t="s">
        <v>79</v>
      </c>
      <c r="C41" s="374"/>
      <c r="D41" s="375"/>
      <c r="E41" s="398" t="s">
        <v>78</v>
      </c>
      <c r="F41" s="399"/>
      <c r="G41" s="109"/>
      <c r="H41" s="139">
        <v>350</v>
      </c>
      <c r="I41" s="112">
        <f t="shared" ref="I41:I45" si="0">SUM(G41*H41)</f>
        <v>0</v>
      </c>
    </row>
    <row r="42" spans="1:14" x14ac:dyDescent="0.3">
      <c r="A42" s="108">
        <v>3</v>
      </c>
      <c r="B42" s="373" t="s">
        <v>80</v>
      </c>
      <c r="C42" s="374"/>
      <c r="D42" s="375"/>
      <c r="E42" s="398" t="s">
        <v>78</v>
      </c>
      <c r="F42" s="399"/>
      <c r="G42" s="109"/>
      <c r="H42" s="139">
        <v>300</v>
      </c>
      <c r="I42" s="112">
        <f t="shared" si="0"/>
        <v>0</v>
      </c>
      <c r="N42" t="s">
        <v>58</v>
      </c>
    </row>
    <row r="43" spans="1:14" x14ac:dyDescent="0.3">
      <c r="A43" s="108">
        <v>4</v>
      </c>
      <c r="B43" s="373" t="s">
        <v>81</v>
      </c>
      <c r="C43" s="374"/>
      <c r="D43" s="375"/>
      <c r="E43" s="398" t="s">
        <v>78</v>
      </c>
      <c r="F43" s="399"/>
      <c r="G43" s="109">
        <v>11</v>
      </c>
      <c r="H43" s="139">
        <v>200</v>
      </c>
      <c r="I43" s="112">
        <f t="shared" si="0"/>
        <v>2200</v>
      </c>
    </row>
    <row r="44" spans="1:14" x14ac:dyDescent="0.3">
      <c r="A44" s="108">
        <v>5</v>
      </c>
      <c r="B44" s="373" t="s">
        <v>82</v>
      </c>
      <c r="C44" s="374"/>
      <c r="D44" s="375"/>
      <c r="E44" s="398" t="s">
        <v>78</v>
      </c>
      <c r="F44" s="399"/>
      <c r="G44" s="109"/>
      <c r="H44" s="141">
        <v>200</v>
      </c>
      <c r="I44" s="112">
        <f t="shared" si="0"/>
        <v>0</v>
      </c>
    </row>
    <row r="45" spans="1:14" x14ac:dyDescent="0.3">
      <c r="A45" s="122">
        <v>6</v>
      </c>
      <c r="B45" s="376" t="s">
        <v>321</v>
      </c>
      <c r="C45" s="377"/>
      <c r="D45" s="378"/>
      <c r="E45" s="393" t="s">
        <v>78</v>
      </c>
      <c r="F45" s="394"/>
      <c r="G45" s="237"/>
      <c r="H45" s="236">
        <v>140</v>
      </c>
      <c r="I45" s="235">
        <f t="shared" si="0"/>
        <v>0</v>
      </c>
    </row>
    <row r="46" spans="1:14" x14ac:dyDescent="0.3">
      <c r="A46" s="108"/>
      <c r="B46" s="406" t="s">
        <v>595</v>
      </c>
      <c r="C46" s="413"/>
      <c r="D46" s="413"/>
      <c r="E46" s="413"/>
      <c r="F46" s="413"/>
      <c r="G46" s="413"/>
      <c r="H46" s="407"/>
      <c r="I46" s="112">
        <f>SUM(I40:I45)</f>
        <v>7150</v>
      </c>
    </row>
    <row r="47" spans="1:14" x14ac:dyDescent="0.3">
      <c r="A47" s="108">
        <v>1</v>
      </c>
      <c r="B47" s="403" t="s">
        <v>77</v>
      </c>
      <c r="C47" s="404"/>
      <c r="D47" s="405"/>
      <c r="E47" s="388" t="s">
        <v>78</v>
      </c>
      <c r="F47" s="389"/>
      <c r="G47" s="140"/>
      <c r="H47" s="138">
        <v>675</v>
      </c>
      <c r="I47" s="115">
        <f>SUM(G47*H47)</f>
        <v>0</v>
      </c>
    </row>
    <row r="48" spans="1:14" x14ac:dyDescent="0.3">
      <c r="A48" s="108">
        <v>2</v>
      </c>
      <c r="B48" s="373" t="s">
        <v>79</v>
      </c>
      <c r="C48" s="374"/>
      <c r="D48" s="375"/>
      <c r="E48" s="398" t="s">
        <v>78</v>
      </c>
      <c r="F48" s="399"/>
      <c r="G48" s="109"/>
      <c r="H48" s="139">
        <v>525</v>
      </c>
      <c r="I48" s="112">
        <f t="shared" ref="I48:I52" si="1">SUM(G48*H48)</f>
        <v>0</v>
      </c>
    </row>
    <row r="49" spans="1:12" x14ac:dyDescent="0.3">
      <c r="A49" s="108">
        <v>3</v>
      </c>
      <c r="B49" s="373" t="s">
        <v>80</v>
      </c>
      <c r="C49" s="374"/>
      <c r="D49" s="375"/>
      <c r="E49" s="398" t="s">
        <v>78</v>
      </c>
      <c r="F49" s="399"/>
      <c r="G49" s="109"/>
      <c r="H49" s="139">
        <v>450</v>
      </c>
      <c r="I49" s="112">
        <f t="shared" si="1"/>
        <v>0</v>
      </c>
    </row>
    <row r="50" spans="1:12" x14ac:dyDescent="0.3">
      <c r="A50" s="108">
        <v>4</v>
      </c>
      <c r="B50" s="373" t="s">
        <v>81</v>
      </c>
      <c r="C50" s="374"/>
      <c r="D50" s="375"/>
      <c r="E50" s="398" t="s">
        <v>78</v>
      </c>
      <c r="F50" s="399"/>
      <c r="G50" s="109"/>
      <c r="H50" s="139">
        <v>300</v>
      </c>
      <c r="I50" s="112">
        <f t="shared" si="1"/>
        <v>0</v>
      </c>
    </row>
    <row r="51" spans="1:12" x14ac:dyDescent="0.3">
      <c r="A51" s="108">
        <v>5</v>
      </c>
      <c r="B51" s="373" t="s">
        <v>82</v>
      </c>
      <c r="C51" s="374"/>
      <c r="D51" s="375"/>
      <c r="E51" s="398" t="s">
        <v>78</v>
      </c>
      <c r="F51" s="399"/>
      <c r="G51" s="109"/>
      <c r="H51" s="141">
        <v>300</v>
      </c>
      <c r="I51" s="112">
        <f t="shared" si="1"/>
        <v>0</v>
      </c>
    </row>
    <row r="52" spans="1:12" x14ac:dyDescent="0.3">
      <c r="A52" s="122">
        <v>6</v>
      </c>
      <c r="B52" s="376" t="s">
        <v>604</v>
      </c>
      <c r="C52" s="377"/>
      <c r="D52" s="378"/>
      <c r="E52" s="393" t="s">
        <v>78</v>
      </c>
      <c r="F52" s="394"/>
      <c r="G52" s="237"/>
      <c r="H52" s="236">
        <v>210</v>
      </c>
      <c r="I52" s="235">
        <f t="shared" si="1"/>
        <v>0</v>
      </c>
    </row>
    <row r="53" spans="1:12" x14ac:dyDescent="0.3">
      <c r="A53" s="108"/>
      <c r="B53" s="406" t="s">
        <v>596</v>
      </c>
      <c r="C53" s="413"/>
      <c r="D53" s="413"/>
      <c r="E53" s="413"/>
      <c r="F53" s="413"/>
      <c r="G53" s="413"/>
      <c r="H53" s="407"/>
      <c r="I53" s="112">
        <f>SUM(I47:I52)</f>
        <v>0</v>
      </c>
    </row>
    <row r="54" spans="1:12" x14ac:dyDescent="0.3">
      <c r="A54" s="108">
        <v>1</v>
      </c>
      <c r="B54" s="403" t="s">
        <v>77</v>
      </c>
      <c r="C54" s="404"/>
      <c r="D54" s="405"/>
      <c r="E54" s="388" t="s">
        <v>78</v>
      </c>
      <c r="F54" s="389"/>
      <c r="G54" s="140"/>
      <c r="H54" s="138">
        <v>900</v>
      </c>
      <c r="I54" s="115">
        <f>SUM(G54*H54)</f>
        <v>0</v>
      </c>
    </row>
    <row r="55" spans="1:12" x14ac:dyDescent="0.3">
      <c r="A55" s="108">
        <v>2</v>
      </c>
      <c r="B55" s="373" t="s">
        <v>79</v>
      </c>
      <c r="C55" s="374"/>
      <c r="D55" s="375"/>
      <c r="E55" s="398" t="s">
        <v>78</v>
      </c>
      <c r="F55" s="399"/>
      <c r="G55" s="109"/>
      <c r="H55" s="139">
        <v>700</v>
      </c>
      <c r="I55" s="112">
        <f t="shared" ref="I55:I59" si="2">SUM(G55*H55)</f>
        <v>0</v>
      </c>
      <c r="L55" s="80"/>
    </row>
    <row r="56" spans="1:12" x14ac:dyDescent="0.3">
      <c r="A56" s="108">
        <v>3</v>
      </c>
      <c r="B56" s="373" t="s">
        <v>80</v>
      </c>
      <c r="C56" s="374"/>
      <c r="D56" s="375"/>
      <c r="E56" s="398" t="s">
        <v>78</v>
      </c>
      <c r="F56" s="399"/>
      <c r="G56" s="109"/>
      <c r="H56" s="139">
        <v>600</v>
      </c>
      <c r="I56" s="112">
        <f t="shared" si="2"/>
        <v>0</v>
      </c>
    </row>
    <row r="57" spans="1:12" x14ac:dyDescent="0.3">
      <c r="A57" s="108">
        <v>4</v>
      </c>
      <c r="B57" s="373" t="s">
        <v>81</v>
      </c>
      <c r="C57" s="374"/>
      <c r="D57" s="375"/>
      <c r="E57" s="398" t="s">
        <v>78</v>
      </c>
      <c r="F57" s="399"/>
      <c r="G57" s="109"/>
      <c r="H57" s="139">
        <v>400</v>
      </c>
      <c r="I57" s="112">
        <f t="shared" si="2"/>
        <v>0</v>
      </c>
    </row>
    <row r="58" spans="1:12" x14ac:dyDescent="0.3">
      <c r="A58" s="108">
        <v>5</v>
      </c>
      <c r="B58" s="373" t="s">
        <v>82</v>
      </c>
      <c r="C58" s="374"/>
      <c r="D58" s="375"/>
      <c r="E58" s="398" t="s">
        <v>78</v>
      </c>
      <c r="F58" s="399"/>
      <c r="G58" s="109"/>
      <c r="H58" s="141">
        <v>400</v>
      </c>
      <c r="I58" s="112">
        <f t="shared" si="2"/>
        <v>0</v>
      </c>
    </row>
    <row r="59" spans="1:12" x14ac:dyDescent="0.3">
      <c r="A59" s="122">
        <v>6</v>
      </c>
      <c r="B59" s="376" t="s">
        <v>321</v>
      </c>
      <c r="C59" s="377"/>
      <c r="D59" s="378"/>
      <c r="E59" s="393" t="s">
        <v>78</v>
      </c>
      <c r="F59" s="394"/>
      <c r="G59" s="237"/>
      <c r="H59" s="236">
        <v>280</v>
      </c>
      <c r="I59" s="235">
        <f t="shared" si="2"/>
        <v>0</v>
      </c>
    </row>
    <row r="60" spans="1:12" x14ac:dyDescent="0.3">
      <c r="A60" s="117"/>
      <c r="B60" s="382"/>
      <c r="C60" s="383"/>
      <c r="D60" s="383"/>
      <c r="E60" s="383"/>
      <c r="F60" s="383"/>
      <c r="G60" s="384"/>
      <c r="H60" s="101"/>
      <c r="I60" s="112">
        <f>SUM(I54:I59)</f>
        <v>0</v>
      </c>
    </row>
    <row r="61" spans="1:12" x14ac:dyDescent="0.3">
      <c r="A61" s="400" t="s">
        <v>83</v>
      </c>
      <c r="B61" s="401"/>
      <c r="C61" s="401"/>
      <c r="D61" s="401"/>
      <c r="E61" s="401"/>
      <c r="F61" s="401"/>
      <c r="G61" s="401"/>
      <c r="H61" s="402"/>
      <c r="I61" s="123"/>
    </row>
    <row r="62" spans="1:12" x14ac:dyDescent="0.3">
      <c r="A62" s="379" t="s">
        <v>84</v>
      </c>
      <c r="B62" s="380"/>
      <c r="C62" s="380"/>
      <c r="D62" s="380"/>
      <c r="E62" s="380"/>
      <c r="F62" s="380"/>
      <c r="G62" s="380"/>
      <c r="H62" s="380"/>
      <c r="I62" s="381"/>
    </row>
    <row r="63" spans="1:12" x14ac:dyDescent="0.3">
      <c r="A63" s="103" t="s">
        <v>85</v>
      </c>
      <c r="B63" s="382" t="s">
        <v>86</v>
      </c>
      <c r="C63" s="383"/>
      <c r="D63" s="384"/>
      <c r="E63" s="382" t="s">
        <v>87</v>
      </c>
      <c r="F63" s="384"/>
      <c r="G63" s="119" t="s">
        <v>88</v>
      </c>
      <c r="H63" s="119" t="s">
        <v>67</v>
      </c>
      <c r="I63" s="120" t="s">
        <v>68</v>
      </c>
    </row>
    <row r="64" spans="1:12" x14ac:dyDescent="0.3">
      <c r="A64" s="108">
        <v>1</v>
      </c>
      <c r="B64" s="385" t="s">
        <v>450</v>
      </c>
      <c r="C64" s="386"/>
      <c r="D64" s="387"/>
      <c r="E64" s="398">
        <v>2</v>
      </c>
      <c r="F64" s="399"/>
      <c r="G64" s="194">
        <v>66.400000000000006</v>
      </c>
      <c r="H64" s="121">
        <v>5</v>
      </c>
      <c r="I64" s="206">
        <f>H64*G64</f>
        <v>332</v>
      </c>
    </row>
    <row r="65" spans="1:9" x14ac:dyDescent="0.3">
      <c r="A65" s="122"/>
      <c r="B65" s="390"/>
      <c r="C65" s="391"/>
      <c r="D65" s="392"/>
      <c r="E65" s="393"/>
      <c r="F65" s="394"/>
      <c r="G65" s="109"/>
      <c r="H65" s="121"/>
      <c r="I65" s="206"/>
    </row>
    <row r="66" spans="1:9" x14ac:dyDescent="0.3">
      <c r="A66" s="400" t="s">
        <v>89</v>
      </c>
      <c r="B66" s="401"/>
      <c r="C66" s="401"/>
      <c r="D66" s="401"/>
      <c r="E66" s="401"/>
      <c r="F66" s="401"/>
      <c r="G66" s="401"/>
      <c r="H66" s="402"/>
      <c r="I66" s="123">
        <f>SUM(I64:I65)</f>
        <v>332</v>
      </c>
    </row>
    <row r="67" spans="1:9" x14ac:dyDescent="0.3">
      <c r="A67" s="124"/>
      <c r="B67" s="125"/>
      <c r="C67" s="125"/>
      <c r="D67" s="125"/>
      <c r="E67" s="125"/>
      <c r="F67" s="126"/>
      <c r="G67" s="127"/>
      <c r="H67" s="127"/>
      <c r="I67" s="128"/>
    </row>
    <row r="68" spans="1:9" x14ac:dyDescent="0.3">
      <c r="A68" s="368"/>
      <c r="B68" s="369"/>
      <c r="C68" s="369"/>
      <c r="D68" s="369"/>
      <c r="E68" s="369"/>
      <c r="F68" s="129"/>
      <c r="G68" s="372" t="s">
        <v>90</v>
      </c>
      <c r="H68" s="369"/>
      <c r="I68" s="130">
        <f>I66+I60+I53+I46+I37+I27</f>
        <v>91564.25</v>
      </c>
    </row>
    <row r="69" spans="1:9" x14ac:dyDescent="0.3">
      <c r="A69" s="368"/>
      <c r="B69" s="369"/>
      <c r="C69" s="369"/>
      <c r="D69" s="369"/>
      <c r="E69" s="369"/>
      <c r="F69" s="83"/>
      <c r="G69" s="131"/>
      <c r="H69" s="132"/>
      <c r="I69" s="133"/>
    </row>
    <row r="70" spans="1:9" ht="15" thickBot="1" x14ac:dyDescent="0.35">
      <c r="A70" s="368"/>
      <c r="B70" s="369"/>
      <c r="C70" s="369"/>
      <c r="D70" s="369"/>
      <c r="E70" s="369"/>
      <c r="F70" s="83"/>
      <c r="G70" s="422" t="s">
        <v>133</v>
      </c>
      <c r="H70" s="423"/>
      <c r="I70" s="142">
        <f>I68+I69</f>
        <v>91564.25</v>
      </c>
    </row>
    <row r="71" spans="1:9" ht="15.6" thickTop="1" thickBot="1" x14ac:dyDescent="0.35">
      <c r="A71" s="134"/>
      <c r="B71" s="135"/>
      <c r="C71" s="370"/>
      <c r="D71" s="371"/>
      <c r="E71" s="371"/>
      <c r="F71" s="371"/>
      <c r="G71" s="136"/>
      <c r="H71" s="136"/>
      <c r="I71" s="137"/>
    </row>
  </sheetData>
  <mergeCells count="96">
    <mergeCell ref="C71:F71"/>
    <mergeCell ref="B65:D65"/>
    <mergeCell ref="E65:F65"/>
    <mergeCell ref="A66:H66"/>
    <mergeCell ref="A68:B68"/>
    <mergeCell ref="C68:E68"/>
    <mergeCell ref="G68:H68"/>
    <mergeCell ref="A69:B69"/>
    <mergeCell ref="C69:E69"/>
    <mergeCell ref="A70:B70"/>
    <mergeCell ref="C70:E70"/>
    <mergeCell ref="G70:H70"/>
    <mergeCell ref="B64:D64"/>
    <mergeCell ref="E64:F64"/>
    <mergeCell ref="B57:D57"/>
    <mergeCell ref="E57:F57"/>
    <mergeCell ref="B58:D58"/>
    <mergeCell ref="E58:F58"/>
    <mergeCell ref="B59:D59"/>
    <mergeCell ref="E59:F59"/>
    <mergeCell ref="B60:G60"/>
    <mergeCell ref="A61:H61"/>
    <mergeCell ref="A62:I62"/>
    <mergeCell ref="B63:D63"/>
    <mergeCell ref="E63:F63"/>
    <mergeCell ref="B56:D56"/>
    <mergeCell ref="E56:F56"/>
    <mergeCell ref="B50:D50"/>
    <mergeCell ref="E50:F50"/>
    <mergeCell ref="B51:D51"/>
    <mergeCell ref="E51:F51"/>
    <mergeCell ref="B52:D52"/>
    <mergeCell ref="E52:F52"/>
    <mergeCell ref="B53:H53"/>
    <mergeCell ref="B54:D54"/>
    <mergeCell ref="E54:F54"/>
    <mergeCell ref="B55:D55"/>
    <mergeCell ref="E55:F55"/>
    <mergeCell ref="B49:D49"/>
    <mergeCell ref="E49:F49"/>
    <mergeCell ref="B43:D43"/>
    <mergeCell ref="E43:F43"/>
    <mergeCell ref="B44:D44"/>
    <mergeCell ref="E44:F44"/>
    <mergeCell ref="B45:D45"/>
    <mergeCell ref="E45:F45"/>
    <mergeCell ref="B46:H46"/>
    <mergeCell ref="B47:D47"/>
    <mergeCell ref="E47:F47"/>
    <mergeCell ref="B48:D48"/>
    <mergeCell ref="E48:F48"/>
    <mergeCell ref="B40:D40"/>
    <mergeCell ref="E40:F40"/>
    <mergeCell ref="B41:D41"/>
    <mergeCell ref="E41:F41"/>
    <mergeCell ref="B42:D42"/>
    <mergeCell ref="E42:F42"/>
    <mergeCell ref="B39:D39"/>
    <mergeCell ref="E39:F39"/>
    <mergeCell ref="B28:F28"/>
    <mergeCell ref="B29:F29"/>
    <mergeCell ref="B30:F30"/>
    <mergeCell ref="B31:F31"/>
    <mergeCell ref="B32:F32"/>
    <mergeCell ref="B33:F33"/>
    <mergeCell ref="B34:F34"/>
    <mergeCell ref="A35:H35"/>
    <mergeCell ref="A36:H36"/>
    <mergeCell ref="A37:H37"/>
    <mergeCell ref="A38:I38"/>
    <mergeCell ref="B27:F27"/>
    <mergeCell ref="A16:I16"/>
    <mergeCell ref="A17:I17"/>
    <mergeCell ref="B18:D18"/>
    <mergeCell ref="B19:D19"/>
    <mergeCell ref="B20:D20"/>
    <mergeCell ref="B21:D21"/>
    <mergeCell ref="A22:H22"/>
    <mergeCell ref="A23:I23"/>
    <mergeCell ref="B24:F24"/>
    <mergeCell ref="B25:F25"/>
    <mergeCell ref="B26:F26"/>
    <mergeCell ref="F15:G15"/>
    <mergeCell ref="H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tabColor rgb="FF00B050"/>
  </sheetPr>
  <dimension ref="A1:T68"/>
  <sheetViews>
    <sheetView topLeftCell="A33" workbookViewId="0">
      <selection activeCell="B59" sqref="B59:D59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624</v>
      </c>
      <c r="G9" s="407"/>
      <c r="H9" s="490" t="e">
        <f>#REF!</f>
        <v>#REF!</v>
      </c>
      <c r="I9" s="491"/>
    </row>
    <row r="10" spans="1:13" x14ac:dyDescent="0.3">
      <c r="A10" s="82" t="s">
        <v>50</v>
      </c>
      <c r="B10" s="80"/>
      <c r="F10" s="406" t="s">
        <v>51</v>
      </c>
      <c r="G10" s="407"/>
      <c r="H10" s="492" t="e">
        <f>#REF!</f>
        <v>#REF!</v>
      </c>
      <c r="I10" s="493"/>
    </row>
    <row r="11" spans="1:13" x14ac:dyDescent="0.3">
      <c r="A11" s="82" t="s">
        <v>52</v>
      </c>
      <c r="B11" s="80"/>
      <c r="F11" s="406" t="s">
        <v>53</v>
      </c>
      <c r="G11" s="407"/>
      <c r="H11" s="494" t="e">
        <f>#REF!</f>
        <v>#REF!</v>
      </c>
      <c r="I11" s="493"/>
    </row>
    <row r="12" spans="1:13" x14ac:dyDescent="0.3">
      <c r="A12" s="82" t="s">
        <v>54</v>
      </c>
      <c r="B12" s="80"/>
      <c r="F12" s="406" t="s">
        <v>55</v>
      </c>
      <c r="G12" s="407"/>
      <c r="H12" s="495" t="s">
        <v>623</v>
      </c>
      <c r="I12" s="496"/>
    </row>
    <row r="13" spans="1:13" x14ac:dyDescent="0.3">
      <c r="A13" s="82" t="s">
        <v>56</v>
      </c>
      <c r="B13" s="80"/>
      <c r="F13" s="164" t="s">
        <v>57</v>
      </c>
      <c r="G13" s="165"/>
      <c r="H13" s="497" t="s">
        <v>91</v>
      </c>
      <c r="I13" s="498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385</v>
      </c>
      <c r="I15" s="435"/>
    </row>
    <row r="16" spans="1:13" x14ac:dyDescent="0.3">
      <c r="A16" s="412" t="s">
        <v>594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/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/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384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232">
        <v>1</v>
      </c>
      <c r="B24" s="485" t="s">
        <v>606</v>
      </c>
      <c r="C24" s="486"/>
      <c r="D24" s="486"/>
      <c r="E24" s="486"/>
      <c r="F24" s="487"/>
      <c r="G24" s="234">
        <v>1</v>
      </c>
      <c r="H24" s="233">
        <v>983.4</v>
      </c>
      <c r="I24" s="112">
        <f>H24*G24</f>
        <v>983.4</v>
      </c>
    </row>
    <row r="25" spans="1:11" x14ac:dyDescent="0.3">
      <c r="A25" s="108">
        <v>2</v>
      </c>
      <c r="B25" s="482" t="s">
        <v>607</v>
      </c>
      <c r="C25" s="483"/>
      <c r="D25" s="483"/>
      <c r="E25" s="483"/>
      <c r="F25" s="484"/>
      <c r="G25" s="234">
        <v>1</v>
      </c>
      <c r="H25" s="233">
        <v>2490</v>
      </c>
      <c r="I25" s="112">
        <f>H25*G25</f>
        <v>2490</v>
      </c>
    </row>
    <row r="26" spans="1:11" x14ac:dyDescent="0.3">
      <c r="A26" s="108">
        <v>3</v>
      </c>
      <c r="B26" s="499" t="s">
        <v>625</v>
      </c>
      <c r="C26" s="500"/>
      <c r="D26" s="500"/>
      <c r="E26" s="500"/>
      <c r="F26" s="501"/>
      <c r="G26" s="234">
        <v>1</v>
      </c>
      <c r="H26" s="233">
        <v>10599</v>
      </c>
      <c r="I26" s="112">
        <f t="shared" ref="I26" si="0">H26*G26</f>
        <v>10599</v>
      </c>
    </row>
    <row r="27" spans="1:11" x14ac:dyDescent="0.3">
      <c r="A27" s="108"/>
      <c r="B27" s="482"/>
      <c r="C27" s="483"/>
      <c r="D27" s="483"/>
      <c r="E27" s="483"/>
      <c r="F27" s="484"/>
      <c r="G27" s="234"/>
      <c r="H27" s="233"/>
      <c r="I27" s="112"/>
    </row>
    <row r="28" spans="1:11" x14ac:dyDescent="0.3">
      <c r="A28" s="108"/>
      <c r="B28" s="239"/>
      <c r="C28" s="240"/>
      <c r="D28" s="240"/>
      <c r="E28" s="240"/>
      <c r="F28" s="240"/>
      <c r="G28" s="234"/>
      <c r="H28" s="233"/>
      <c r="I28" s="112"/>
    </row>
    <row r="29" spans="1:11" x14ac:dyDescent="0.3">
      <c r="A29" s="108"/>
      <c r="B29" s="436"/>
      <c r="C29" s="437"/>
      <c r="D29" s="437"/>
      <c r="E29" s="437"/>
      <c r="F29" s="437"/>
      <c r="G29" s="174"/>
      <c r="H29" s="175"/>
      <c r="I29" s="112"/>
    </row>
    <row r="30" spans="1:11" x14ac:dyDescent="0.3">
      <c r="A30" s="433" t="s">
        <v>150</v>
      </c>
      <c r="B30" s="401"/>
      <c r="C30" s="401"/>
      <c r="D30" s="401"/>
      <c r="E30" s="401"/>
      <c r="F30" s="401"/>
      <c r="G30" s="401"/>
      <c r="H30" s="402"/>
      <c r="I30" s="168">
        <f>SUM(I24:I29)</f>
        <v>14072.4</v>
      </c>
    </row>
    <row r="31" spans="1:11" x14ac:dyDescent="0.3">
      <c r="A31" s="400" t="s">
        <v>151</v>
      </c>
      <c r="B31" s="401"/>
      <c r="C31" s="401"/>
      <c r="D31" s="401"/>
      <c r="E31" s="401"/>
      <c r="F31" s="401"/>
      <c r="G31" s="401"/>
      <c r="H31" s="402"/>
      <c r="I31" s="169">
        <f>ROUND((I30*0.15),2)</f>
        <v>2110.86</v>
      </c>
    </row>
    <row r="32" spans="1:11" x14ac:dyDescent="0.3">
      <c r="A32" s="400" t="s">
        <v>152</v>
      </c>
      <c r="B32" s="401"/>
      <c r="C32" s="401"/>
      <c r="D32" s="401"/>
      <c r="E32" s="401"/>
      <c r="F32" s="401"/>
      <c r="G32" s="401"/>
      <c r="H32" s="402"/>
      <c r="I32" s="155">
        <f>I30+I31</f>
        <v>16183.26</v>
      </c>
    </row>
    <row r="33" spans="1:20" x14ac:dyDescent="0.3">
      <c r="A33" s="379" t="s">
        <v>74</v>
      </c>
      <c r="B33" s="380"/>
      <c r="C33" s="380"/>
      <c r="D33" s="380"/>
      <c r="E33" s="380"/>
      <c r="F33" s="380"/>
      <c r="G33" s="380"/>
      <c r="H33" s="380"/>
      <c r="I33" s="381"/>
    </row>
    <row r="34" spans="1:20" x14ac:dyDescent="0.3">
      <c r="A34" s="103" t="s">
        <v>75</v>
      </c>
      <c r="B34" s="406" t="s">
        <v>76</v>
      </c>
      <c r="C34" s="413"/>
      <c r="D34" s="407"/>
      <c r="E34" s="382" t="s">
        <v>64</v>
      </c>
      <c r="F34" s="384"/>
      <c r="G34" s="105" t="s">
        <v>66</v>
      </c>
      <c r="H34" s="106" t="s">
        <v>67</v>
      </c>
      <c r="I34" s="107" t="s">
        <v>68</v>
      </c>
    </row>
    <row r="35" spans="1:20" x14ac:dyDescent="0.3">
      <c r="A35" s="108">
        <v>1</v>
      </c>
      <c r="B35" s="403" t="s">
        <v>77</v>
      </c>
      <c r="C35" s="404"/>
      <c r="D35" s="405"/>
      <c r="E35" s="388" t="s">
        <v>78</v>
      </c>
      <c r="F35" s="389"/>
      <c r="G35" s="140">
        <v>10</v>
      </c>
      <c r="H35" s="138">
        <v>450</v>
      </c>
      <c r="I35" s="115">
        <f>SUM(G35*H35)</f>
        <v>4500</v>
      </c>
    </row>
    <row r="36" spans="1:20" x14ac:dyDescent="0.3">
      <c r="A36" s="108">
        <v>2</v>
      </c>
      <c r="B36" s="373" t="s">
        <v>79</v>
      </c>
      <c r="C36" s="374"/>
      <c r="D36" s="375"/>
      <c r="E36" s="398" t="s">
        <v>78</v>
      </c>
      <c r="F36" s="399"/>
      <c r="G36" s="109"/>
      <c r="H36" s="139">
        <v>350</v>
      </c>
      <c r="I36" s="112">
        <f t="shared" ref="I36:I40" si="1">SUM(G36*H36)</f>
        <v>0</v>
      </c>
    </row>
    <row r="37" spans="1:20" x14ac:dyDescent="0.3">
      <c r="A37" s="108">
        <v>3</v>
      </c>
      <c r="B37" s="373" t="s">
        <v>80</v>
      </c>
      <c r="C37" s="374"/>
      <c r="D37" s="375"/>
      <c r="E37" s="398" t="s">
        <v>78</v>
      </c>
      <c r="F37" s="399"/>
      <c r="G37" s="109"/>
      <c r="H37" s="139">
        <v>300</v>
      </c>
      <c r="I37" s="112">
        <f t="shared" si="1"/>
        <v>0</v>
      </c>
    </row>
    <row r="38" spans="1:20" x14ac:dyDescent="0.3">
      <c r="A38" s="108">
        <v>4</v>
      </c>
      <c r="B38" s="373" t="s">
        <v>81</v>
      </c>
      <c r="C38" s="374"/>
      <c r="D38" s="375"/>
      <c r="E38" s="398" t="s">
        <v>78</v>
      </c>
      <c r="F38" s="399"/>
      <c r="G38" s="109">
        <v>10</v>
      </c>
      <c r="H38" s="139">
        <v>200</v>
      </c>
      <c r="I38" s="112">
        <f t="shared" si="1"/>
        <v>2000</v>
      </c>
    </row>
    <row r="39" spans="1:20" x14ac:dyDescent="0.3">
      <c r="A39" s="108">
        <v>5</v>
      </c>
      <c r="B39" s="373" t="s">
        <v>82</v>
      </c>
      <c r="C39" s="374"/>
      <c r="D39" s="375"/>
      <c r="E39" s="398" t="s">
        <v>78</v>
      </c>
      <c r="F39" s="399"/>
      <c r="G39" s="109"/>
      <c r="H39" s="141">
        <v>200</v>
      </c>
      <c r="I39" s="112">
        <f t="shared" si="1"/>
        <v>0</v>
      </c>
      <c r="T39" s="238"/>
    </row>
    <row r="40" spans="1:20" x14ac:dyDescent="0.3">
      <c r="A40" s="122">
        <v>6</v>
      </c>
      <c r="B40" s="376" t="s">
        <v>321</v>
      </c>
      <c r="C40" s="377"/>
      <c r="D40" s="378"/>
      <c r="E40" s="393" t="s">
        <v>78</v>
      </c>
      <c r="F40" s="394"/>
      <c r="G40" s="237"/>
      <c r="H40" s="236">
        <v>140</v>
      </c>
      <c r="I40" s="235">
        <f t="shared" si="1"/>
        <v>0</v>
      </c>
    </row>
    <row r="41" spans="1:20" x14ac:dyDescent="0.3">
      <c r="A41" s="108"/>
      <c r="B41" s="406" t="s">
        <v>595</v>
      </c>
      <c r="C41" s="413"/>
      <c r="D41" s="413"/>
      <c r="E41" s="413"/>
      <c r="F41" s="413"/>
      <c r="G41" s="413"/>
      <c r="H41" s="407"/>
      <c r="I41" s="112">
        <f>SUM(I35:I40)</f>
        <v>6500</v>
      </c>
    </row>
    <row r="42" spans="1:20" x14ac:dyDescent="0.3">
      <c r="A42" s="108">
        <v>1</v>
      </c>
      <c r="B42" s="403" t="s">
        <v>77</v>
      </c>
      <c r="C42" s="404"/>
      <c r="D42" s="405"/>
      <c r="E42" s="388" t="s">
        <v>78</v>
      </c>
      <c r="F42" s="389"/>
      <c r="G42" s="140"/>
      <c r="H42" s="138">
        <v>675</v>
      </c>
      <c r="I42" s="115">
        <f>SUM(G42*H42)</f>
        <v>0</v>
      </c>
    </row>
    <row r="43" spans="1:20" x14ac:dyDescent="0.3">
      <c r="A43" s="108">
        <v>2</v>
      </c>
      <c r="B43" s="373" t="s">
        <v>79</v>
      </c>
      <c r="C43" s="374"/>
      <c r="D43" s="375"/>
      <c r="E43" s="398" t="s">
        <v>78</v>
      </c>
      <c r="F43" s="399"/>
      <c r="G43" s="109"/>
      <c r="H43" s="139">
        <v>525</v>
      </c>
      <c r="I43" s="112">
        <f t="shared" ref="I43:I47" si="2">SUM(G43*H43)</f>
        <v>0</v>
      </c>
    </row>
    <row r="44" spans="1:20" x14ac:dyDescent="0.3">
      <c r="A44" s="108">
        <v>3</v>
      </c>
      <c r="B44" s="373" t="s">
        <v>80</v>
      </c>
      <c r="C44" s="374"/>
      <c r="D44" s="375"/>
      <c r="E44" s="398" t="s">
        <v>78</v>
      </c>
      <c r="F44" s="399"/>
      <c r="G44" s="109"/>
      <c r="H44" s="139">
        <v>450</v>
      </c>
      <c r="I44" s="112">
        <f t="shared" si="2"/>
        <v>0</v>
      </c>
    </row>
    <row r="45" spans="1:20" x14ac:dyDescent="0.3">
      <c r="A45" s="108">
        <v>4</v>
      </c>
      <c r="B45" s="373" t="s">
        <v>81</v>
      </c>
      <c r="C45" s="374"/>
      <c r="D45" s="375"/>
      <c r="E45" s="398" t="s">
        <v>78</v>
      </c>
      <c r="F45" s="399"/>
      <c r="G45" s="109"/>
      <c r="H45" s="139">
        <v>300</v>
      </c>
      <c r="I45" s="112">
        <f t="shared" si="2"/>
        <v>0</v>
      </c>
    </row>
    <row r="46" spans="1:20" x14ac:dyDescent="0.3">
      <c r="A46" s="108">
        <v>5</v>
      </c>
      <c r="B46" s="373" t="s">
        <v>82</v>
      </c>
      <c r="C46" s="374"/>
      <c r="D46" s="375"/>
      <c r="E46" s="398" t="s">
        <v>78</v>
      </c>
      <c r="F46" s="399"/>
      <c r="G46" s="109"/>
      <c r="H46" s="141">
        <v>300</v>
      </c>
      <c r="I46" s="112">
        <f t="shared" si="2"/>
        <v>0</v>
      </c>
    </row>
    <row r="47" spans="1:20" x14ac:dyDescent="0.3">
      <c r="A47" s="122">
        <v>6</v>
      </c>
      <c r="B47" s="376" t="s">
        <v>321</v>
      </c>
      <c r="C47" s="377"/>
      <c r="D47" s="378"/>
      <c r="E47" s="393" t="s">
        <v>78</v>
      </c>
      <c r="F47" s="394"/>
      <c r="G47" s="237"/>
      <c r="H47" s="236">
        <v>210</v>
      </c>
      <c r="I47" s="235">
        <f t="shared" si="2"/>
        <v>0</v>
      </c>
    </row>
    <row r="48" spans="1:20" x14ac:dyDescent="0.3">
      <c r="A48" s="108"/>
      <c r="B48" s="406" t="s">
        <v>596</v>
      </c>
      <c r="C48" s="413"/>
      <c r="D48" s="413"/>
      <c r="E48" s="413"/>
      <c r="F48" s="413"/>
      <c r="G48" s="413"/>
      <c r="H48" s="407"/>
      <c r="I48" s="112">
        <f>SUM(I42:I47)</f>
        <v>0</v>
      </c>
    </row>
    <row r="49" spans="1:9" x14ac:dyDescent="0.3">
      <c r="A49" s="108">
        <v>1</v>
      </c>
      <c r="B49" s="403" t="s">
        <v>77</v>
      </c>
      <c r="C49" s="404"/>
      <c r="D49" s="405"/>
      <c r="E49" s="388" t="s">
        <v>78</v>
      </c>
      <c r="F49" s="389"/>
      <c r="G49" s="140"/>
      <c r="H49" s="138">
        <v>900</v>
      </c>
      <c r="I49" s="115">
        <f>SUM(G49*H49)</f>
        <v>0</v>
      </c>
    </row>
    <row r="50" spans="1:9" x14ac:dyDescent="0.3">
      <c r="A50" s="108">
        <v>2</v>
      </c>
      <c r="B50" s="373" t="s">
        <v>79</v>
      </c>
      <c r="C50" s="374"/>
      <c r="D50" s="375"/>
      <c r="E50" s="398" t="s">
        <v>78</v>
      </c>
      <c r="F50" s="399"/>
      <c r="G50" s="109"/>
      <c r="H50" s="139">
        <v>700</v>
      </c>
      <c r="I50" s="112">
        <f t="shared" ref="I50:I54" si="3">SUM(G50*H50)</f>
        <v>0</v>
      </c>
    </row>
    <row r="51" spans="1:9" x14ac:dyDescent="0.3">
      <c r="A51" s="108">
        <v>3</v>
      </c>
      <c r="B51" s="373" t="s">
        <v>80</v>
      </c>
      <c r="C51" s="374"/>
      <c r="D51" s="375"/>
      <c r="E51" s="398" t="s">
        <v>78</v>
      </c>
      <c r="F51" s="399"/>
      <c r="G51" s="109"/>
      <c r="H51" s="139">
        <v>600</v>
      </c>
      <c r="I51" s="112">
        <f t="shared" si="3"/>
        <v>0</v>
      </c>
    </row>
    <row r="52" spans="1:9" x14ac:dyDescent="0.3">
      <c r="A52" s="108">
        <v>4</v>
      </c>
      <c r="B52" s="373" t="s">
        <v>81</v>
      </c>
      <c r="C52" s="374"/>
      <c r="D52" s="375"/>
      <c r="E52" s="398" t="s">
        <v>78</v>
      </c>
      <c r="F52" s="399"/>
      <c r="G52" s="109"/>
      <c r="H52" s="139">
        <v>400</v>
      </c>
      <c r="I52" s="112">
        <f t="shared" si="3"/>
        <v>0</v>
      </c>
    </row>
    <row r="53" spans="1:9" x14ac:dyDescent="0.3">
      <c r="A53" s="108">
        <v>5</v>
      </c>
      <c r="B53" s="373" t="s">
        <v>82</v>
      </c>
      <c r="C53" s="374"/>
      <c r="D53" s="375"/>
      <c r="E53" s="398" t="s">
        <v>78</v>
      </c>
      <c r="F53" s="399"/>
      <c r="G53" s="109"/>
      <c r="H53" s="141">
        <v>400</v>
      </c>
      <c r="I53" s="112">
        <f t="shared" si="3"/>
        <v>0</v>
      </c>
    </row>
    <row r="54" spans="1:9" x14ac:dyDescent="0.3">
      <c r="A54" s="122">
        <v>6</v>
      </c>
      <c r="B54" s="376" t="s">
        <v>321</v>
      </c>
      <c r="C54" s="377"/>
      <c r="D54" s="378"/>
      <c r="E54" s="393" t="s">
        <v>78</v>
      </c>
      <c r="F54" s="394"/>
      <c r="G54" s="237"/>
      <c r="H54" s="236">
        <v>280</v>
      </c>
      <c r="I54" s="235">
        <f t="shared" si="3"/>
        <v>0</v>
      </c>
    </row>
    <row r="55" spans="1:9" x14ac:dyDescent="0.3">
      <c r="A55" s="117"/>
      <c r="B55" s="382"/>
      <c r="C55" s="383"/>
      <c r="D55" s="383"/>
      <c r="E55" s="383"/>
      <c r="F55" s="383"/>
      <c r="G55" s="384"/>
      <c r="H55" s="101"/>
      <c r="I55" s="112">
        <f>SUM(I49:I54)</f>
        <v>0</v>
      </c>
    </row>
    <row r="56" spans="1:9" x14ac:dyDescent="0.3">
      <c r="A56" s="400" t="s">
        <v>83</v>
      </c>
      <c r="B56" s="401"/>
      <c r="C56" s="401"/>
      <c r="D56" s="401"/>
      <c r="E56" s="401"/>
      <c r="F56" s="401"/>
      <c r="G56" s="401"/>
      <c r="H56" s="402"/>
      <c r="I56" s="123"/>
    </row>
    <row r="57" spans="1:9" x14ac:dyDescent="0.3">
      <c r="A57" s="379" t="s">
        <v>84</v>
      </c>
      <c r="B57" s="380"/>
      <c r="C57" s="380"/>
      <c r="D57" s="380"/>
      <c r="E57" s="380"/>
      <c r="F57" s="380"/>
      <c r="G57" s="380"/>
      <c r="H57" s="380"/>
      <c r="I57" s="381"/>
    </row>
    <row r="58" spans="1:9" x14ac:dyDescent="0.3">
      <c r="A58" s="103" t="s">
        <v>85</v>
      </c>
      <c r="B58" s="382" t="s">
        <v>86</v>
      </c>
      <c r="C58" s="383"/>
      <c r="D58" s="384"/>
      <c r="E58" s="382" t="s">
        <v>87</v>
      </c>
      <c r="F58" s="384"/>
      <c r="G58" s="119" t="s">
        <v>88</v>
      </c>
      <c r="H58" s="119" t="s">
        <v>67</v>
      </c>
      <c r="I58" s="120" t="s">
        <v>68</v>
      </c>
    </row>
    <row r="59" spans="1:9" x14ac:dyDescent="0.3">
      <c r="A59" s="108">
        <v>1</v>
      </c>
      <c r="B59" s="385" t="s">
        <v>567</v>
      </c>
      <c r="C59" s="386"/>
      <c r="D59" s="387"/>
      <c r="E59" s="398">
        <v>3</v>
      </c>
      <c r="F59" s="399"/>
      <c r="G59" s="194">
        <v>250.8</v>
      </c>
      <c r="H59" s="121">
        <v>5</v>
      </c>
      <c r="I59" s="206">
        <f>H59*G59</f>
        <v>1254</v>
      </c>
    </row>
    <row r="60" spans="1:9" x14ac:dyDescent="0.3">
      <c r="A60" s="122"/>
      <c r="B60" s="390"/>
      <c r="C60" s="391"/>
      <c r="D60" s="392"/>
      <c r="E60" s="393"/>
      <c r="F60" s="394"/>
      <c r="G60" s="109"/>
      <c r="H60" s="121"/>
      <c r="I60" s="206"/>
    </row>
    <row r="61" spans="1:9" x14ac:dyDescent="0.3">
      <c r="A61" s="400" t="s">
        <v>89</v>
      </c>
      <c r="B61" s="401"/>
      <c r="C61" s="401"/>
      <c r="D61" s="401"/>
      <c r="E61" s="401"/>
      <c r="F61" s="401"/>
      <c r="G61" s="401"/>
      <c r="H61" s="402"/>
      <c r="I61" s="123">
        <f>SUM(I59:I60)</f>
        <v>1254</v>
      </c>
    </row>
    <row r="62" spans="1:9" x14ac:dyDescent="0.3">
      <c r="A62" s="502"/>
      <c r="B62" s="410"/>
      <c r="C62" s="410"/>
      <c r="D62" s="410"/>
      <c r="E62" s="410"/>
      <c r="F62" s="126"/>
      <c r="G62" s="127"/>
      <c r="H62" s="127"/>
      <c r="I62" s="128"/>
    </row>
    <row r="63" spans="1:9" x14ac:dyDescent="0.3">
      <c r="A63" s="368"/>
      <c r="B63" s="369"/>
      <c r="C63" s="369"/>
      <c r="D63" s="369"/>
      <c r="E63" s="369"/>
      <c r="F63" s="129"/>
      <c r="G63" s="372" t="s">
        <v>90</v>
      </c>
      <c r="H63" s="369"/>
      <c r="I63" s="130">
        <f>I61+I55+I48+I41+I32+I21</f>
        <v>23937.260000000002</v>
      </c>
    </row>
    <row r="64" spans="1:9" x14ac:dyDescent="0.3">
      <c r="A64" s="368"/>
      <c r="B64" s="369"/>
      <c r="C64" s="369"/>
      <c r="D64" s="369"/>
      <c r="E64" s="369"/>
      <c r="F64" s="83"/>
      <c r="G64" s="131"/>
      <c r="H64" s="132"/>
      <c r="I64" s="133"/>
    </row>
    <row r="65" spans="1:9" ht="15" thickBot="1" x14ac:dyDescent="0.35">
      <c r="A65" s="368"/>
      <c r="B65" s="369"/>
      <c r="C65" s="369"/>
      <c r="D65" s="369"/>
      <c r="E65" s="369"/>
      <c r="F65" s="83"/>
      <c r="G65" s="422" t="s">
        <v>133</v>
      </c>
      <c r="H65" s="423"/>
      <c r="I65" s="142">
        <f>I63+I64</f>
        <v>23937.260000000002</v>
      </c>
    </row>
    <row r="66" spans="1:9" ht="15.6" thickTop="1" thickBot="1" x14ac:dyDescent="0.35">
      <c r="A66" s="134"/>
      <c r="B66" s="135"/>
      <c r="C66" s="370"/>
      <c r="D66" s="371"/>
      <c r="E66" s="371"/>
      <c r="F66" s="371"/>
      <c r="G66" s="136"/>
      <c r="H66" s="136"/>
      <c r="I66" s="137"/>
    </row>
    <row r="68" spans="1:9" x14ac:dyDescent="0.3">
      <c r="A68" s="80"/>
      <c r="B68" s="80"/>
    </row>
  </sheetData>
  <mergeCells count="91">
    <mergeCell ref="C66:F66"/>
    <mergeCell ref="B60:D60"/>
    <mergeCell ref="E60:F60"/>
    <mergeCell ref="A61:H61"/>
    <mergeCell ref="A63:B63"/>
    <mergeCell ref="C63:E63"/>
    <mergeCell ref="G63:H63"/>
    <mergeCell ref="A62:E62"/>
    <mergeCell ref="A64:B64"/>
    <mergeCell ref="C64:E64"/>
    <mergeCell ref="A65:B65"/>
    <mergeCell ref="C65:E65"/>
    <mergeCell ref="G65:H65"/>
    <mergeCell ref="B59:D59"/>
    <mergeCell ref="E59:F59"/>
    <mergeCell ref="B52:D52"/>
    <mergeCell ref="E52:F52"/>
    <mergeCell ref="B53:D53"/>
    <mergeCell ref="E53:F53"/>
    <mergeCell ref="B54:D54"/>
    <mergeCell ref="E54:F54"/>
    <mergeCell ref="B55:G55"/>
    <mergeCell ref="A56:H56"/>
    <mergeCell ref="A57:I57"/>
    <mergeCell ref="B58:D58"/>
    <mergeCell ref="E58:F58"/>
    <mergeCell ref="B51:D51"/>
    <mergeCell ref="E51:F51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50:D50"/>
    <mergeCell ref="E50:F50"/>
    <mergeCell ref="B44:D44"/>
    <mergeCell ref="E44:F44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43:D43"/>
    <mergeCell ref="E43:F43"/>
    <mergeCell ref="B37:D37"/>
    <mergeCell ref="E37:F37"/>
    <mergeCell ref="A30:H30"/>
    <mergeCell ref="A31:H31"/>
    <mergeCell ref="A32:H32"/>
    <mergeCell ref="A33:I33"/>
    <mergeCell ref="B34:D34"/>
    <mergeCell ref="E34:F34"/>
    <mergeCell ref="B29:F29"/>
    <mergeCell ref="B35:D35"/>
    <mergeCell ref="E35:F35"/>
    <mergeCell ref="B36:D36"/>
    <mergeCell ref="E36:F36"/>
    <mergeCell ref="B27:F27"/>
    <mergeCell ref="A16:I16"/>
    <mergeCell ref="A17:I17"/>
    <mergeCell ref="B18:D18"/>
    <mergeCell ref="B19:D19"/>
    <mergeCell ref="B20:D20"/>
    <mergeCell ref="A21:H21"/>
    <mergeCell ref="A22:I22"/>
    <mergeCell ref="B23:F23"/>
    <mergeCell ref="B24:F24"/>
    <mergeCell ref="B25:F25"/>
    <mergeCell ref="B26:F26"/>
    <mergeCell ref="F15:G15"/>
    <mergeCell ref="H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tabColor rgb="FF00B050"/>
  </sheetPr>
  <dimension ref="A1:T68"/>
  <sheetViews>
    <sheetView topLeftCell="A20" workbookViewId="0">
      <selection activeCell="B59" sqref="B59:D59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624</v>
      </c>
      <c r="G9" s="407"/>
      <c r="H9" s="490" t="e">
        <f>#REF!</f>
        <v>#REF!</v>
      </c>
      <c r="I9" s="491"/>
    </row>
    <row r="10" spans="1:13" x14ac:dyDescent="0.3">
      <c r="A10" s="82" t="s">
        <v>50</v>
      </c>
      <c r="B10" s="80"/>
      <c r="F10" s="406" t="s">
        <v>51</v>
      </c>
      <c r="G10" s="407"/>
      <c r="H10" s="492" t="e">
        <f>#REF!</f>
        <v>#REF!</v>
      </c>
      <c r="I10" s="493"/>
    </row>
    <row r="11" spans="1:13" x14ac:dyDescent="0.3">
      <c r="A11" s="82" t="s">
        <v>52</v>
      </c>
      <c r="B11" s="80"/>
      <c r="F11" s="406" t="s">
        <v>53</v>
      </c>
      <c r="G11" s="407"/>
      <c r="H11" s="494" t="e">
        <f>#REF!</f>
        <v>#REF!</v>
      </c>
      <c r="I11" s="493"/>
    </row>
    <row r="12" spans="1:13" x14ac:dyDescent="0.3">
      <c r="A12" s="82" t="s">
        <v>54</v>
      </c>
      <c r="B12" s="80"/>
      <c r="F12" s="406" t="s">
        <v>55</v>
      </c>
      <c r="G12" s="407"/>
      <c r="H12" s="503" t="e">
        <f>#REF!</f>
        <v>#REF!</v>
      </c>
      <c r="I12" s="493"/>
    </row>
    <row r="13" spans="1:13" x14ac:dyDescent="0.3">
      <c r="A13" s="82" t="s">
        <v>56</v>
      </c>
      <c r="B13" s="80"/>
      <c r="F13" s="164" t="s">
        <v>57</v>
      </c>
      <c r="G13" s="165"/>
      <c r="H13" s="497" t="s">
        <v>91</v>
      </c>
      <c r="I13" s="498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300</v>
      </c>
      <c r="I15" s="435"/>
    </row>
    <row r="16" spans="1:13" x14ac:dyDescent="0.3">
      <c r="A16" s="412" t="s">
        <v>608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/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/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384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232">
        <v>1</v>
      </c>
      <c r="B24" s="485" t="s">
        <v>609</v>
      </c>
      <c r="C24" s="486"/>
      <c r="D24" s="486"/>
      <c r="E24" s="486"/>
      <c r="F24" s="487"/>
      <c r="G24" s="234">
        <v>1</v>
      </c>
      <c r="H24" s="233">
        <v>83.48</v>
      </c>
      <c r="I24" s="112">
        <f>H24*G24</f>
        <v>83.48</v>
      </c>
    </row>
    <row r="25" spans="1:11" x14ac:dyDescent="0.3">
      <c r="A25" s="108">
        <v>2</v>
      </c>
      <c r="B25" s="482" t="s">
        <v>610</v>
      </c>
      <c r="C25" s="483"/>
      <c r="D25" s="483"/>
      <c r="E25" s="483"/>
      <c r="F25" s="484"/>
      <c r="G25" s="234">
        <v>1</v>
      </c>
      <c r="H25" s="233">
        <v>1730</v>
      </c>
      <c r="I25" s="112">
        <f>H25*G25</f>
        <v>1730</v>
      </c>
    </row>
    <row r="26" spans="1:11" x14ac:dyDescent="0.3">
      <c r="A26" s="108"/>
      <c r="B26" s="482"/>
      <c r="C26" s="483"/>
      <c r="D26" s="483"/>
      <c r="E26" s="483"/>
      <c r="F26" s="484"/>
      <c r="G26" s="234"/>
      <c r="H26" s="233"/>
      <c r="I26" s="112"/>
    </row>
    <row r="27" spans="1:11" x14ac:dyDescent="0.3">
      <c r="A27" s="108"/>
      <c r="B27" s="482"/>
      <c r="C27" s="483"/>
      <c r="D27" s="483"/>
      <c r="E27" s="483"/>
      <c r="F27" s="484"/>
      <c r="G27" s="234"/>
      <c r="H27" s="233"/>
      <c r="I27" s="112"/>
    </row>
    <row r="28" spans="1:11" x14ac:dyDescent="0.3">
      <c r="A28" s="108"/>
      <c r="B28" s="482"/>
      <c r="C28" s="483"/>
      <c r="D28" s="483"/>
      <c r="E28" s="483"/>
      <c r="F28" s="484"/>
      <c r="G28" s="234"/>
      <c r="H28" s="233"/>
      <c r="I28" s="112"/>
    </row>
    <row r="29" spans="1:11" x14ac:dyDescent="0.3">
      <c r="A29" s="108"/>
      <c r="B29" s="436"/>
      <c r="C29" s="437"/>
      <c r="D29" s="437"/>
      <c r="E29" s="437"/>
      <c r="F29" s="437"/>
      <c r="G29" s="174"/>
      <c r="H29" s="175"/>
      <c r="I29" s="112"/>
    </row>
    <row r="30" spans="1:11" x14ac:dyDescent="0.3">
      <c r="A30" s="433" t="s">
        <v>150</v>
      </c>
      <c r="B30" s="401"/>
      <c r="C30" s="401"/>
      <c r="D30" s="401"/>
      <c r="E30" s="401"/>
      <c r="F30" s="401"/>
      <c r="G30" s="401"/>
      <c r="H30" s="402"/>
      <c r="I30" s="168">
        <f>SUM(I24:I29)</f>
        <v>1813.48</v>
      </c>
    </row>
    <row r="31" spans="1:11" x14ac:dyDescent="0.3">
      <c r="A31" s="400" t="s">
        <v>151</v>
      </c>
      <c r="B31" s="401"/>
      <c r="C31" s="401"/>
      <c r="D31" s="401"/>
      <c r="E31" s="401"/>
      <c r="F31" s="401"/>
      <c r="G31" s="401"/>
      <c r="H31" s="402"/>
      <c r="I31" s="169">
        <f>ROUND((I30*0.15),2)</f>
        <v>272.02</v>
      </c>
    </row>
    <row r="32" spans="1:11" x14ac:dyDescent="0.3">
      <c r="A32" s="400" t="s">
        <v>152</v>
      </c>
      <c r="B32" s="401"/>
      <c r="C32" s="401"/>
      <c r="D32" s="401"/>
      <c r="E32" s="401"/>
      <c r="F32" s="401"/>
      <c r="G32" s="401"/>
      <c r="H32" s="402"/>
      <c r="I32" s="155">
        <f>I30+I31</f>
        <v>2085.5</v>
      </c>
    </row>
    <row r="33" spans="1:20" x14ac:dyDescent="0.3">
      <c r="A33" s="379" t="s">
        <v>74</v>
      </c>
      <c r="B33" s="380"/>
      <c r="C33" s="380"/>
      <c r="D33" s="380"/>
      <c r="E33" s="380"/>
      <c r="F33" s="380"/>
      <c r="G33" s="380"/>
      <c r="H33" s="380"/>
      <c r="I33" s="381"/>
    </row>
    <row r="34" spans="1:20" x14ac:dyDescent="0.3">
      <c r="A34" s="103" t="s">
        <v>75</v>
      </c>
      <c r="B34" s="406" t="s">
        <v>76</v>
      </c>
      <c r="C34" s="413"/>
      <c r="D34" s="407"/>
      <c r="E34" s="382" t="s">
        <v>64</v>
      </c>
      <c r="F34" s="384"/>
      <c r="G34" s="105" t="s">
        <v>66</v>
      </c>
      <c r="H34" s="106" t="s">
        <v>67</v>
      </c>
      <c r="I34" s="107" t="s">
        <v>68</v>
      </c>
    </row>
    <row r="35" spans="1:20" x14ac:dyDescent="0.3">
      <c r="A35" s="108">
        <v>1</v>
      </c>
      <c r="B35" s="403" t="s">
        <v>77</v>
      </c>
      <c r="C35" s="404"/>
      <c r="D35" s="405"/>
      <c r="E35" s="388" t="s">
        <v>78</v>
      </c>
      <c r="F35" s="389"/>
      <c r="G35" s="140"/>
      <c r="H35" s="138">
        <v>450</v>
      </c>
      <c r="I35" s="115">
        <f>SUM(G35*H35)</f>
        <v>0</v>
      </c>
    </row>
    <row r="36" spans="1:20" x14ac:dyDescent="0.3">
      <c r="A36" s="108">
        <v>2</v>
      </c>
      <c r="B36" s="373" t="s">
        <v>79</v>
      </c>
      <c r="C36" s="374"/>
      <c r="D36" s="375"/>
      <c r="E36" s="398" t="s">
        <v>78</v>
      </c>
      <c r="F36" s="399"/>
      <c r="G36" s="109"/>
      <c r="H36" s="139">
        <v>350</v>
      </c>
      <c r="I36" s="112">
        <f t="shared" ref="I36:I40" si="0">SUM(G36*H36)</f>
        <v>0</v>
      </c>
    </row>
    <row r="37" spans="1:20" x14ac:dyDescent="0.3">
      <c r="A37" s="108">
        <v>3</v>
      </c>
      <c r="B37" s="373" t="s">
        <v>80</v>
      </c>
      <c r="C37" s="374"/>
      <c r="D37" s="375"/>
      <c r="E37" s="398" t="s">
        <v>78</v>
      </c>
      <c r="F37" s="399"/>
      <c r="G37" s="109">
        <v>5</v>
      </c>
      <c r="H37" s="139">
        <v>300</v>
      </c>
      <c r="I37" s="112">
        <f t="shared" si="0"/>
        <v>1500</v>
      </c>
    </row>
    <row r="38" spans="1:20" x14ac:dyDescent="0.3">
      <c r="A38" s="108">
        <v>4</v>
      </c>
      <c r="B38" s="373" t="s">
        <v>81</v>
      </c>
      <c r="C38" s="374"/>
      <c r="D38" s="375"/>
      <c r="E38" s="398" t="s">
        <v>78</v>
      </c>
      <c r="F38" s="399"/>
      <c r="G38" s="109">
        <v>5</v>
      </c>
      <c r="H38" s="139">
        <v>200</v>
      </c>
      <c r="I38" s="112">
        <f t="shared" si="0"/>
        <v>1000</v>
      </c>
    </row>
    <row r="39" spans="1:20" x14ac:dyDescent="0.3">
      <c r="A39" s="108">
        <v>5</v>
      </c>
      <c r="B39" s="373" t="s">
        <v>82</v>
      </c>
      <c r="C39" s="374"/>
      <c r="D39" s="375"/>
      <c r="E39" s="398" t="s">
        <v>78</v>
      </c>
      <c r="F39" s="399"/>
      <c r="G39" s="109"/>
      <c r="H39" s="141">
        <v>200</v>
      </c>
      <c r="I39" s="112">
        <f t="shared" si="0"/>
        <v>0</v>
      </c>
      <c r="T39" s="238"/>
    </row>
    <row r="40" spans="1:20" x14ac:dyDescent="0.3">
      <c r="A40" s="122">
        <v>6</v>
      </c>
      <c r="B40" s="376" t="s">
        <v>321</v>
      </c>
      <c r="C40" s="377"/>
      <c r="D40" s="378"/>
      <c r="E40" s="393" t="s">
        <v>78</v>
      </c>
      <c r="F40" s="394"/>
      <c r="G40" s="237"/>
      <c r="H40" s="236">
        <v>140</v>
      </c>
      <c r="I40" s="235">
        <f t="shared" si="0"/>
        <v>0</v>
      </c>
    </row>
    <row r="41" spans="1:20" x14ac:dyDescent="0.3">
      <c r="A41" s="108"/>
      <c r="B41" s="406" t="s">
        <v>595</v>
      </c>
      <c r="C41" s="413"/>
      <c r="D41" s="413"/>
      <c r="E41" s="413"/>
      <c r="F41" s="413"/>
      <c r="G41" s="413"/>
      <c r="H41" s="407"/>
      <c r="I41" s="112">
        <f>SUM(I35:I40)</f>
        <v>2500</v>
      </c>
    </row>
    <row r="42" spans="1:20" x14ac:dyDescent="0.3">
      <c r="A42" s="108">
        <v>1</v>
      </c>
      <c r="B42" s="403" t="s">
        <v>77</v>
      </c>
      <c r="C42" s="404"/>
      <c r="D42" s="405"/>
      <c r="E42" s="388" t="s">
        <v>78</v>
      </c>
      <c r="F42" s="389"/>
      <c r="G42" s="140"/>
      <c r="H42" s="138">
        <v>675</v>
      </c>
      <c r="I42" s="115">
        <f>SUM(G42*H42)</f>
        <v>0</v>
      </c>
    </row>
    <row r="43" spans="1:20" x14ac:dyDescent="0.3">
      <c r="A43" s="108">
        <v>2</v>
      </c>
      <c r="B43" s="373" t="s">
        <v>79</v>
      </c>
      <c r="C43" s="374"/>
      <c r="D43" s="375"/>
      <c r="E43" s="398" t="s">
        <v>78</v>
      </c>
      <c r="F43" s="399"/>
      <c r="G43" s="109"/>
      <c r="H43" s="139">
        <v>525</v>
      </c>
      <c r="I43" s="112">
        <f t="shared" ref="I43:I47" si="1">SUM(G43*H43)</f>
        <v>0</v>
      </c>
    </row>
    <row r="44" spans="1:20" x14ac:dyDescent="0.3">
      <c r="A44" s="108">
        <v>3</v>
      </c>
      <c r="B44" s="373" t="s">
        <v>80</v>
      </c>
      <c r="C44" s="374"/>
      <c r="D44" s="375"/>
      <c r="E44" s="398" t="s">
        <v>78</v>
      </c>
      <c r="F44" s="399"/>
      <c r="G44" s="109"/>
      <c r="H44" s="139">
        <v>450</v>
      </c>
      <c r="I44" s="112">
        <f t="shared" si="1"/>
        <v>0</v>
      </c>
    </row>
    <row r="45" spans="1:20" x14ac:dyDescent="0.3">
      <c r="A45" s="108">
        <v>4</v>
      </c>
      <c r="B45" s="373" t="s">
        <v>81</v>
      </c>
      <c r="C45" s="374"/>
      <c r="D45" s="375"/>
      <c r="E45" s="398" t="s">
        <v>78</v>
      </c>
      <c r="F45" s="399"/>
      <c r="G45" s="109"/>
      <c r="H45" s="139">
        <v>300</v>
      </c>
      <c r="I45" s="112">
        <f t="shared" si="1"/>
        <v>0</v>
      </c>
    </row>
    <row r="46" spans="1:20" x14ac:dyDescent="0.3">
      <c r="A46" s="108">
        <v>5</v>
      </c>
      <c r="B46" s="373" t="s">
        <v>82</v>
      </c>
      <c r="C46" s="374"/>
      <c r="D46" s="375"/>
      <c r="E46" s="398" t="s">
        <v>78</v>
      </c>
      <c r="F46" s="399"/>
      <c r="G46" s="109"/>
      <c r="H46" s="141">
        <v>300</v>
      </c>
      <c r="I46" s="112">
        <f t="shared" si="1"/>
        <v>0</v>
      </c>
    </row>
    <row r="47" spans="1:20" x14ac:dyDescent="0.3">
      <c r="A47" s="122">
        <v>6</v>
      </c>
      <c r="B47" s="376" t="s">
        <v>321</v>
      </c>
      <c r="C47" s="377"/>
      <c r="D47" s="378"/>
      <c r="E47" s="393" t="s">
        <v>78</v>
      </c>
      <c r="F47" s="394"/>
      <c r="G47" s="237"/>
      <c r="H47" s="236">
        <v>210</v>
      </c>
      <c r="I47" s="235">
        <f t="shared" si="1"/>
        <v>0</v>
      </c>
    </row>
    <row r="48" spans="1:20" x14ac:dyDescent="0.3">
      <c r="A48" s="108"/>
      <c r="B48" s="406" t="s">
        <v>596</v>
      </c>
      <c r="C48" s="413"/>
      <c r="D48" s="413"/>
      <c r="E48" s="413"/>
      <c r="F48" s="413"/>
      <c r="G48" s="413"/>
      <c r="H48" s="407"/>
      <c r="I48" s="112">
        <f>SUM(I42:I47)</f>
        <v>0</v>
      </c>
    </row>
    <row r="49" spans="1:9" x14ac:dyDescent="0.3">
      <c r="A49" s="108">
        <v>1</v>
      </c>
      <c r="B49" s="403" t="s">
        <v>77</v>
      </c>
      <c r="C49" s="404"/>
      <c r="D49" s="405"/>
      <c r="E49" s="388" t="s">
        <v>78</v>
      </c>
      <c r="F49" s="389"/>
      <c r="G49" s="140"/>
      <c r="H49" s="138">
        <v>900</v>
      </c>
      <c r="I49" s="115">
        <f>SUM(G49*H49)</f>
        <v>0</v>
      </c>
    </row>
    <row r="50" spans="1:9" x14ac:dyDescent="0.3">
      <c r="A50" s="108">
        <v>2</v>
      </c>
      <c r="B50" s="373" t="s">
        <v>79</v>
      </c>
      <c r="C50" s="374"/>
      <c r="D50" s="375"/>
      <c r="E50" s="398" t="s">
        <v>78</v>
      </c>
      <c r="F50" s="399"/>
      <c r="G50" s="109"/>
      <c r="H50" s="139">
        <v>700</v>
      </c>
      <c r="I50" s="112">
        <f t="shared" ref="I50:I54" si="2">SUM(G50*H50)</f>
        <v>0</v>
      </c>
    </row>
    <row r="51" spans="1:9" x14ac:dyDescent="0.3">
      <c r="A51" s="108">
        <v>3</v>
      </c>
      <c r="B51" s="373" t="s">
        <v>80</v>
      </c>
      <c r="C51" s="374"/>
      <c r="D51" s="375"/>
      <c r="E51" s="398" t="s">
        <v>78</v>
      </c>
      <c r="F51" s="399"/>
      <c r="G51" s="109"/>
      <c r="H51" s="139">
        <v>600</v>
      </c>
      <c r="I51" s="112">
        <f t="shared" si="2"/>
        <v>0</v>
      </c>
    </row>
    <row r="52" spans="1:9" x14ac:dyDescent="0.3">
      <c r="A52" s="108">
        <v>4</v>
      </c>
      <c r="B52" s="373" t="s">
        <v>81</v>
      </c>
      <c r="C52" s="374"/>
      <c r="D52" s="375"/>
      <c r="E52" s="398" t="s">
        <v>78</v>
      </c>
      <c r="F52" s="399"/>
      <c r="G52" s="109"/>
      <c r="H52" s="139">
        <v>400</v>
      </c>
      <c r="I52" s="112">
        <f t="shared" si="2"/>
        <v>0</v>
      </c>
    </row>
    <row r="53" spans="1:9" x14ac:dyDescent="0.3">
      <c r="A53" s="108">
        <v>5</v>
      </c>
      <c r="B53" s="373" t="s">
        <v>82</v>
      </c>
      <c r="C53" s="374"/>
      <c r="D53" s="375"/>
      <c r="E53" s="398" t="s">
        <v>78</v>
      </c>
      <c r="F53" s="399"/>
      <c r="G53" s="109"/>
      <c r="H53" s="141">
        <v>400</v>
      </c>
      <c r="I53" s="112">
        <f t="shared" si="2"/>
        <v>0</v>
      </c>
    </row>
    <row r="54" spans="1:9" x14ac:dyDescent="0.3">
      <c r="A54" s="122">
        <v>6</v>
      </c>
      <c r="B54" s="376" t="s">
        <v>321</v>
      </c>
      <c r="C54" s="377"/>
      <c r="D54" s="378"/>
      <c r="E54" s="393" t="s">
        <v>78</v>
      </c>
      <c r="F54" s="394"/>
      <c r="G54" s="237"/>
      <c r="H54" s="236">
        <v>280</v>
      </c>
      <c r="I54" s="235">
        <f t="shared" si="2"/>
        <v>0</v>
      </c>
    </row>
    <row r="55" spans="1:9" x14ac:dyDescent="0.3">
      <c r="A55" s="117"/>
      <c r="B55" s="382"/>
      <c r="C55" s="383"/>
      <c r="D55" s="383"/>
      <c r="E55" s="383"/>
      <c r="F55" s="383"/>
      <c r="G55" s="384"/>
      <c r="H55" s="101"/>
      <c r="I55" s="112">
        <f>SUM(I49:I54)</f>
        <v>0</v>
      </c>
    </row>
    <row r="56" spans="1:9" x14ac:dyDescent="0.3">
      <c r="A56" s="400" t="s">
        <v>83</v>
      </c>
      <c r="B56" s="401"/>
      <c r="C56" s="401"/>
      <c r="D56" s="401"/>
      <c r="E56" s="401"/>
      <c r="F56" s="401"/>
      <c r="G56" s="401"/>
      <c r="H56" s="402"/>
      <c r="I56" s="123"/>
    </row>
    <row r="57" spans="1:9" x14ac:dyDescent="0.3">
      <c r="A57" s="379" t="s">
        <v>84</v>
      </c>
      <c r="B57" s="380"/>
      <c r="C57" s="380"/>
      <c r="D57" s="380"/>
      <c r="E57" s="380"/>
      <c r="F57" s="380"/>
      <c r="G57" s="380"/>
      <c r="H57" s="380"/>
      <c r="I57" s="381"/>
    </row>
    <row r="58" spans="1:9" x14ac:dyDescent="0.3">
      <c r="A58" s="103" t="s">
        <v>85</v>
      </c>
      <c r="B58" s="382" t="s">
        <v>86</v>
      </c>
      <c r="C58" s="383"/>
      <c r="D58" s="384"/>
      <c r="E58" s="382" t="s">
        <v>87</v>
      </c>
      <c r="F58" s="384"/>
      <c r="G58" s="119" t="s">
        <v>88</v>
      </c>
      <c r="H58" s="119" t="s">
        <v>67</v>
      </c>
      <c r="I58" s="120" t="s">
        <v>68</v>
      </c>
    </row>
    <row r="59" spans="1:9" x14ac:dyDescent="0.3">
      <c r="A59" s="108">
        <v>1</v>
      </c>
      <c r="B59" s="385" t="s">
        <v>626</v>
      </c>
      <c r="C59" s="386"/>
      <c r="D59" s="387"/>
      <c r="E59" s="398">
        <v>3</v>
      </c>
      <c r="F59" s="399"/>
      <c r="G59" s="194">
        <v>169.8</v>
      </c>
      <c r="H59" s="121">
        <v>5</v>
      </c>
      <c r="I59" s="206">
        <f>H59*G59</f>
        <v>849</v>
      </c>
    </row>
    <row r="60" spans="1:9" x14ac:dyDescent="0.3">
      <c r="A60" s="122"/>
      <c r="B60" s="390"/>
      <c r="C60" s="391"/>
      <c r="D60" s="392"/>
      <c r="E60" s="393"/>
      <c r="F60" s="394"/>
      <c r="G60" s="109"/>
      <c r="H60" s="121"/>
      <c r="I60" s="206"/>
    </row>
    <row r="61" spans="1:9" x14ac:dyDescent="0.3">
      <c r="A61" s="400" t="s">
        <v>89</v>
      </c>
      <c r="B61" s="401"/>
      <c r="C61" s="401"/>
      <c r="D61" s="401"/>
      <c r="E61" s="401"/>
      <c r="F61" s="401"/>
      <c r="G61" s="401"/>
      <c r="H61" s="402"/>
      <c r="I61" s="123">
        <f>SUM(I59:I60)</f>
        <v>849</v>
      </c>
    </row>
    <row r="62" spans="1:9" x14ac:dyDescent="0.3">
      <c r="A62" s="502"/>
      <c r="B62" s="410"/>
      <c r="C62" s="410"/>
      <c r="D62" s="410"/>
      <c r="E62" s="410"/>
      <c r="F62" s="126"/>
      <c r="G62" s="127"/>
      <c r="H62" s="127"/>
      <c r="I62" s="128"/>
    </row>
    <row r="63" spans="1:9" x14ac:dyDescent="0.3">
      <c r="A63" s="368"/>
      <c r="B63" s="369"/>
      <c r="C63" s="369"/>
      <c r="D63" s="369"/>
      <c r="E63" s="369"/>
      <c r="F63" s="129"/>
      <c r="G63" s="372" t="s">
        <v>90</v>
      </c>
      <c r="H63" s="369"/>
      <c r="I63" s="130">
        <f>I61+I55+I48+I41+I32+I21</f>
        <v>5434.5</v>
      </c>
    </row>
    <row r="64" spans="1:9" x14ac:dyDescent="0.3">
      <c r="A64" s="368"/>
      <c r="B64" s="369"/>
      <c r="C64" s="369"/>
      <c r="D64" s="369"/>
      <c r="E64" s="369"/>
      <c r="F64" s="83"/>
      <c r="G64" s="131"/>
      <c r="H64" s="132"/>
      <c r="I64" s="133"/>
    </row>
    <row r="65" spans="1:9" ht="15" thickBot="1" x14ac:dyDescent="0.35">
      <c r="A65" s="368"/>
      <c r="B65" s="369"/>
      <c r="C65" s="369"/>
      <c r="D65" s="369"/>
      <c r="E65" s="369"/>
      <c r="F65" s="83"/>
      <c r="G65" s="422" t="s">
        <v>133</v>
      </c>
      <c r="H65" s="423"/>
      <c r="I65" s="142">
        <f>I63+I64</f>
        <v>5434.5</v>
      </c>
    </row>
    <row r="66" spans="1:9" ht="15.6" thickTop="1" thickBot="1" x14ac:dyDescent="0.35">
      <c r="A66" s="134"/>
      <c r="B66" s="135"/>
      <c r="C66" s="370"/>
      <c r="D66" s="371"/>
      <c r="E66" s="371"/>
      <c r="F66" s="371"/>
      <c r="G66" s="136"/>
      <c r="H66" s="136"/>
      <c r="I66" s="137"/>
    </row>
    <row r="68" spans="1:9" x14ac:dyDescent="0.3">
      <c r="A68" s="80"/>
      <c r="B68" s="80"/>
    </row>
  </sheetData>
  <mergeCells count="92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4:D34"/>
    <mergeCell ref="E34:F34"/>
    <mergeCell ref="A22:I22"/>
    <mergeCell ref="B23:F23"/>
    <mergeCell ref="B24:F24"/>
    <mergeCell ref="B25:F25"/>
    <mergeCell ref="B26:F26"/>
    <mergeCell ref="B27:F27"/>
    <mergeCell ref="B29:F29"/>
    <mergeCell ref="A30:H30"/>
    <mergeCell ref="A31:H31"/>
    <mergeCell ref="A32:H32"/>
    <mergeCell ref="A33:I33"/>
    <mergeCell ref="B28:F28"/>
    <mergeCell ref="B35:D35"/>
    <mergeCell ref="E35:F35"/>
    <mergeCell ref="B36:D36"/>
    <mergeCell ref="E36:F36"/>
    <mergeCell ref="B37:D37"/>
    <mergeCell ref="E37:F37"/>
    <mergeCell ref="B44:D44"/>
    <mergeCell ref="E44:F44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43:D43"/>
    <mergeCell ref="E43:F43"/>
    <mergeCell ref="B51:D51"/>
    <mergeCell ref="E51:F51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50:D50"/>
    <mergeCell ref="E50:F50"/>
    <mergeCell ref="G65:H65"/>
    <mergeCell ref="C66:F66"/>
    <mergeCell ref="B60:D60"/>
    <mergeCell ref="E60:F60"/>
    <mergeCell ref="A61:H61"/>
    <mergeCell ref="A62:E62"/>
    <mergeCell ref="A63:B63"/>
    <mergeCell ref="C63:E63"/>
    <mergeCell ref="G63:H63"/>
    <mergeCell ref="A64:B64"/>
    <mergeCell ref="C64:E64"/>
    <mergeCell ref="A65:B65"/>
    <mergeCell ref="C65:E65"/>
    <mergeCell ref="B59:D59"/>
    <mergeCell ref="E59:F59"/>
    <mergeCell ref="B52:D52"/>
    <mergeCell ref="E52:F52"/>
    <mergeCell ref="B53:D53"/>
    <mergeCell ref="E53:F53"/>
    <mergeCell ref="B55:G55"/>
    <mergeCell ref="A56:H56"/>
    <mergeCell ref="A57:I57"/>
    <mergeCell ref="B58:D58"/>
    <mergeCell ref="E58:F58"/>
    <mergeCell ref="B54:D54"/>
    <mergeCell ref="E54:F5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tabColor rgb="FF00B050"/>
  </sheetPr>
  <dimension ref="A1:T68"/>
  <sheetViews>
    <sheetView topLeftCell="A4" workbookViewId="0">
      <selection activeCell="B59" sqref="B59:D59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624</v>
      </c>
      <c r="G9" s="407"/>
      <c r="H9" s="490" t="e">
        <f>#REF!</f>
        <v>#REF!</v>
      </c>
      <c r="I9" s="491"/>
    </row>
    <row r="10" spans="1:13" x14ac:dyDescent="0.3">
      <c r="A10" s="82" t="s">
        <v>50</v>
      </c>
      <c r="B10" s="80"/>
      <c r="F10" s="406" t="s">
        <v>51</v>
      </c>
      <c r="G10" s="407"/>
      <c r="H10" s="492" t="e">
        <f>#REF!</f>
        <v>#REF!</v>
      </c>
      <c r="I10" s="493"/>
    </row>
    <row r="11" spans="1:13" x14ac:dyDescent="0.3">
      <c r="A11" s="82" t="s">
        <v>52</v>
      </c>
      <c r="B11" s="80"/>
      <c r="F11" s="406" t="s">
        <v>53</v>
      </c>
      <c r="G11" s="407"/>
      <c r="H11" s="494" t="e">
        <f>#REF!</f>
        <v>#REF!</v>
      </c>
      <c r="I11" s="493"/>
    </row>
    <row r="12" spans="1:13" x14ac:dyDescent="0.3">
      <c r="A12" s="82" t="s">
        <v>54</v>
      </c>
      <c r="B12" s="80"/>
      <c r="F12" s="406" t="s">
        <v>55</v>
      </c>
      <c r="G12" s="407"/>
      <c r="H12" s="503" t="e">
        <f>#REF!</f>
        <v>#REF!</v>
      </c>
      <c r="I12" s="493"/>
    </row>
    <row r="13" spans="1:13" x14ac:dyDescent="0.3">
      <c r="A13" s="82" t="s">
        <v>56</v>
      </c>
      <c r="B13" s="80"/>
      <c r="F13" s="164" t="s">
        <v>57</v>
      </c>
      <c r="G13" s="165"/>
      <c r="H13" s="497" t="s">
        <v>91</v>
      </c>
      <c r="I13" s="498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314</v>
      </c>
      <c r="I15" s="435"/>
    </row>
    <row r="16" spans="1:13" x14ac:dyDescent="0.3">
      <c r="A16" s="412" t="s">
        <v>611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/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/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384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232"/>
      <c r="B24" s="485"/>
      <c r="C24" s="486"/>
      <c r="D24" s="486"/>
      <c r="E24" s="486"/>
      <c r="F24" s="487"/>
      <c r="G24" s="234"/>
      <c r="H24" s="233"/>
      <c r="I24" s="112"/>
    </row>
    <row r="25" spans="1:11" x14ac:dyDescent="0.3">
      <c r="A25" s="108"/>
      <c r="B25" s="482"/>
      <c r="C25" s="483"/>
      <c r="D25" s="483"/>
      <c r="E25" s="483"/>
      <c r="F25" s="484"/>
      <c r="G25" s="234"/>
      <c r="H25" s="233"/>
      <c r="I25" s="112"/>
    </row>
    <row r="26" spans="1:11" x14ac:dyDescent="0.3">
      <c r="A26" s="108"/>
      <c r="B26" s="482"/>
      <c r="C26" s="483"/>
      <c r="D26" s="483"/>
      <c r="E26" s="483"/>
      <c r="F26" s="484"/>
      <c r="G26" s="234"/>
      <c r="H26" s="233"/>
      <c r="I26" s="112"/>
    </row>
    <row r="27" spans="1:11" x14ac:dyDescent="0.3">
      <c r="A27" s="108"/>
      <c r="B27" s="482"/>
      <c r="C27" s="483"/>
      <c r="D27" s="483"/>
      <c r="E27" s="483"/>
      <c r="F27" s="484"/>
      <c r="G27" s="234"/>
      <c r="H27" s="233"/>
      <c r="I27" s="112"/>
    </row>
    <row r="28" spans="1:11" x14ac:dyDescent="0.3">
      <c r="A28" s="108"/>
      <c r="B28" s="482"/>
      <c r="C28" s="483"/>
      <c r="D28" s="483"/>
      <c r="E28" s="483"/>
      <c r="F28" s="484"/>
      <c r="G28" s="234"/>
      <c r="H28" s="233"/>
      <c r="I28" s="112"/>
    </row>
    <row r="29" spans="1:11" x14ac:dyDescent="0.3">
      <c r="A29" s="108"/>
      <c r="B29" s="436"/>
      <c r="C29" s="437"/>
      <c r="D29" s="437"/>
      <c r="E29" s="437"/>
      <c r="F29" s="437"/>
      <c r="G29" s="174"/>
      <c r="H29" s="175"/>
      <c r="I29" s="112"/>
    </row>
    <row r="30" spans="1:11" x14ac:dyDescent="0.3">
      <c r="A30" s="433" t="s">
        <v>150</v>
      </c>
      <c r="B30" s="401"/>
      <c r="C30" s="401"/>
      <c r="D30" s="401"/>
      <c r="E30" s="401"/>
      <c r="F30" s="401"/>
      <c r="G30" s="401"/>
      <c r="H30" s="402"/>
      <c r="I30" s="168">
        <f>SUM(I24:I29)</f>
        <v>0</v>
      </c>
    </row>
    <row r="31" spans="1:11" x14ac:dyDescent="0.3">
      <c r="A31" s="400" t="s">
        <v>151</v>
      </c>
      <c r="B31" s="401"/>
      <c r="C31" s="401"/>
      <c r="D31" s="401"/>
      <c r="E31" s="401"/>
      <c r="F31" s="401"/>
      <c r="G31" s="401"/>
      <c r="H31" s="402"/>
      <c r="I31" s="169">
        <f>ROUND((I30*0.15),2)</f>
        <v>0</v>
      </c>
    </row>
    <row r="32" spans="1:11" x14ac:dyDescent="0.3">
      <c r="A32" s="400" t="s">
        <v>152</v>
      </c>
      <c r="B32" s="401"/>
      <c r="C32" s="401"/>
      <c r="D32" s="401"/>
      <c r="E32" s="401"/>
      <c r="F32" s="401"/>
      <c r="G32" s="401"/>
      <c r="H32" s="402"/>
      <c r="I32" s="155">
        <f>I30+I31</f>
        <v>0</v>
      </c>
    </row>
    <row r="33" spans="1:20" x14ac:dyDescent="0.3">
      <c r="A33" s="379" t="s">
        <v>74</v>
      </c>
      <c r="B33" s="380"/>
      <c r="C33" s="380"/>
      <c r="D33" s="380"/>
      <c r="E33" s="380"/>
      <c r="F33" s="380"/>
      <c r="G33" s="380"/>
      <c r="H33" s="380"/>
      <c r="I33" s="381"/>
    </row>
    <row r="34" spans="1:20" x14ac:dyDescent="0.3">
      <c r="A34" s="103" t="s">
        <v>75</v>
      </c>
      <c r="B34" s="406" t="s">
        <v>76</v>
      </c>
      <c r="C34" s="413"/>
      <c r="D34" s="407"/>
      <c r="E34" s="382" t="s">
        <v>64</v>
      </c>
      <c r="F34" s="384"/>
      <c r="G34" s="105" t="s">
        <v>66</v>
      </c>
      <c r="H34" s="106" t="s">
        <v>67</v>
      </c>
      <c r="I34" s="107" t="s">
        <v>68</v>
      </c>
    </row>
    <row r="35" spans="1:20" x14ac:dyDescent="0.3">
      <c r="A35" s="108">
        <v>1</v>
      </c>
      <c r="B35" s="403" t="s">
        <v>77</v>
      </c>
      <c r="C35" s="404"/>
      <c r="D35" s="405"/>
      <c r="E35" s="388" t="s">
        <v>78</v>
      </c>
      <c r="F35" s="389"/>
      <c r="G35" s="140"/>
      <c r="H35" s="138">
        <v>450</v>
      </c>
      <c r="I35" s="115">
        <f>SUM(G35*H35)</f>
        <v>0</v>
      </c>
    </row>
    <row r="36" spans="1:20" x14ac:dyDescent="0.3">
      <c r="A36" s="108">
        <v>2</v>
      </c>
      <c r="B36" s="373" t="s">
        <v>79</v>
      </c>
      <c r="C36" s="374"/>
      <c r="D36" s="375"/>
      <c r="E36" s="398" t="s">
        <v>78</v>
      </c>
      <c r="F36" s="399"/>
      <c r="G36" s="109"/>
      <c r="H36" s="139">
        <v>350</v>
      </c>
      <c r="I36" s="112">
        <f t="shared" ref="I36:I40" si="0">SUM(G36*H36)</f>
        <v>0</v>
      </c>
    </row>
    <row r="37" spans="1:20" x14ac:dyDescent="0.3">
      <c r="A37" s="108">
        <v>3</v>
      </c>
      <c r="B37" s="373" t="s">
        <v>80</v>
      </c>
      <c r="C37" s="374"/>
      <c r="D37" s="375"/>
      <c r="E37" s="398" t="s">
        <v>78</v>
      </c>
      <c r="F37" s="399"/>
      <c r="G37" s="109">
        <v>1.5</v>
      </c>
      <c r="H37" s="139">
        <v>300</v>
      </c>
      <c r="I37" s="112">
        <f t="shared" si="0"/>
        <v>450</v>
      </c>
    </row>
    <row r="38" spans="1:20" x14ac:dyDescent="0.3">
      <c r="A38" s="108">
        <v>4</v>
      </c>
      <c r="B38" s="373" t="s">
        <v>81</v>
      </c>
      <c r="C38" s="374"/>
      <c r="D38" s="375"/>
      <c r="E38" s="398" t="s">
        <v>78</v>
      </c>
      <c r="F38" s="399"/>
      <c r="G38" s="109">
        <v>1.5</v>
      </c>
      <c r="H38" s="139">
        <v>200</v>
      </c>
      <c r="I38" s="112">
        <f t="shared" si="0"/>
        <v>300</v>
      </c>
    </row>
    <row r="39" spans="1:20" x14ac:dyDescent="0.3">
      <c r="A39" s="108">
        <v>5</v>
      </c>
      <c r="B39" s="373" t="s">
        <v>82</v>
      </c>
      <c r="C39" s="374"/>
      <c r="D39" s="375"/>
      <c r="E39" s="398" t="s">
        <v>78</v>
      </c>
      <c r="F39" s="399"/>
      <c r="G39" s="109"/>
      <c r="H39" s="141">
        <v>200</v>
      </c>
      <c r="I39" s="112">
        <f t="shared" si="0"/>
        <v>0</v>
      </c>
      <c r="T39" s="238"/>
    </row>
    <row r="40" spans="1:20" x14ac:dyDescent="0.3">
      <c r="A40" s="122">
        <v>6</v>
      </c>
      <c r="B40" s="376" t="s">
        <v>321</v>
      </c>
      <c r="C40" s="377"/>
      <c r="D40" s="378"/>
      <c r="E40" s="393" t="s">
        <v>78</v>
      </c>
      <c r="F40" s="394"/>
      <c r="G40" s="237"/>
      <c r="H40" s="236">
        <v>140</v>
      </c>
      <c r="I40" s="235">
        <f t="shared" si="0"/>
        <v>0</v>
      </c>
    </row>
    <row r="41" spans="1:20" x14ac:dyDescent="0.3">
      <c r="A41" s="108"/>
      <c r="B41" s="406" t="s">
        <v>595</v>
      </c>
      <c r="C41" s="413"/>
      <c r="D41" s="413"/>
      <c r="E41" s="413"/>
      <c r="F41" s="413"/>
      <c r="G41" s="413"/>
      <c r="H41" s="407"/>
      <c r="I41" s="112">
        <f>SUM(I35:I40)</f>
        <v>750</v>
      </c>
    </row>
    <row r="42" spans="1:20" x14ac:dyDescent="0.3">
      <c r="A42" s="108">
        <v>1</v>
      </c>
      <c r="B42" s="403" t="s">
        <v>77</v>
      </c>
      <c r="C42" s="404"/>
      <c r="D42" s="405"/>
      <c r="E42" s="388" t="s">
        <v>78</v>
      </c>
      <c r="F42" s="389"/>
      <c r="G42" s="140"/>
      <c r="H42" s="138">
        <v>675</v>
      </c>
      <c r="I42" s="115">
        <f>SUM(G42*H42)</f>
        <v>0</v>
      </c>
    </row>
    <row r="43" spans="1:20" x14ac:dyDescent="0.3">
      <c r="A43" s="108">
        <v>2</v>
      </c>
      <c r="B43" s="373" t="s">
        <v>79</v>
      </c>
      <c r="C43" s="374"/>
      <c r="D43" s="375"/>
      <c r="E43" s="398" t="s">
        <v>78</v>
      </c>
      <c r="F43" s="399"/>
      <c r="G43" s="109"/>
      <c r="H43" s="139">
        <v>525</v>
      </c>
      <c r="I43" s="112">
        <f t="shared" ref="I43:I47" si="1">SUM(G43*H43)</f>
        <v>0</v>
      </c>
    </row>
    <row r="44" spans="1:20" x14ac:dyDescent="0.3">
      <c r="A44" s="108">
        <v>3</v>
      </c>
      <c r="B44" s="373" t="s">
        <v>80</v>
      </c>
      <c r="C44" s="374"/>
      <c r="D44" s="375"/>
      <c r="E44" s="398" t="s">
        <v>78</v>
      </c>
      <c r="F44" s="399"/>
      <c r="G44" s="109"/>
      <c r="H44" s="139">
        <v>450</v>
      </c>
      <c r="I44" s="112">
        <f t="shared" si="1"/>
        <v>0</v>
      </c>
    </row>
    <row r="45" spans="1:20" x14ac:dyDescent="0.3">
      <c r="A45" s="108">
        <v>4</v>
      </c>
      <c r="B45" s="373" t="s">
        <v>81</v>
      </c>
      <c r="C45" s="374"/>
      <c r="D45" s="375"/>
      <c r="E45" s="398" t="s">
        <v>78</v>
      </c>
      <c r="F45" s="399"/>
      <c r="G45" s="109"/>
      <c r="H45" s="139">
        <v>300</v>
      </c>
      <c r="I45" s="112">
        <f t="shared" si="1"/>
        <v>0</v>
      </c>
    </row>
    <row r="46" spans="1:20" x14ac:dyDescent="0.3">
      <c r="A46" s="108">
        <v>5</v>
      </c>
      <c r="B46" s="373" t="s">
        <v>82</v>
      </c>
      <c r="C46" s="374"/>
      <c r="D46" s="375"/>
      <c r="E46" s="398" t="s">
        <v>78</v>
      </c>
      <c r="F46" s="399"/>
      <c r="G46" s="109"/>
      <c r="H46" s="141">
        <v>300</v>
      </c>
      <c r="I46" s="112">
        <f t="shared" si="1"/>
        <v>0</v>
      </c>
    </row>
    <row r="47" spans="1:20" x14ac:dyDescent="0.3">
      <c r="A47" s="122">
        <v>6</v>
      </c>
      <c r="B47" s="376" t="s">
        <v>321</v>
      </c>
      <c r="C47" s="377"/>
      <c r="D47" s="378"/>
      <c r="E47" s="393" t="s">
        <v>78</v>
      </c>
      <c r="F47" s="394"/>
      <c r="G47" s="237"/>
      <c r="H47" s="236">
        <v>210</v>
      </c>
      <c r="I47" s="235">
        <f t="shared" si="1"/>
        <v>0</v>
      </c>
    </row>
    <row r="48" spans="1:20" x14ac:dyDescent="0.3">
      <c r="A48" s="108"/>
      <c r="B48" s="406" t="s">
        <v>596</v>
      </c>
      <c r="C48" s="413"/>
      <c r="D48" s="413"/>
      <c r="E48" s="413"/>
      <c r="F48" s="413"/>
      <c r="G48" s="413"/>
      <c r="H48" s="407"/>
      <c r="I48" s="112">
        <f>SUM(I42:I47)</f>
        <v>0</v>
      </c>
    </row>
    <row r="49" spans="1:9" x14ac:dyDescent="0.3">
      <c r="A49" s="108">
        <v>1</v>
      </c>
      <c r="B49" s="403" t="s">
        <v>77</v>
      </c>
      <c r="C49" s="404"/>
      <c r="D49" s="405"/>
      <c r="E49" s="388" t="s">
        <v>78</v>
      </c>
      <c r="F49" s="389"/>
      <c r="G49" s="140"/>
      <c r="H49" s="138">
        <v>900</v>
      </c>
      <c r="I49" s="115">
        <f>SUM(G49*H49)</f>
        <v>0</v>
      </c>
    </row>
    <row r="50" spans="1:9" x14ac:dyDescent="0.3">
      <c r="A50" s="108">
        <v>2</v>
      </c>
      <c r="B50" s="373" t="s">
        <v>79</v>
      </c>
      <c r="C50" s="374"/>
      <c r="D50" s="375"/>
      <c r="E50" s="398" t="s">
        <v>78</v>
      </c>
      <c r="F50" s="399"/>
      <c r="G50" s="109"/>
      <c r="H50" s="139">
        <v>700</v>
      </c>
      <c r="I50" s="112">
        <f t="shared" ref="I50:I54" si="2">SUM(G50*H50)</f>
        <v>0</v>
      </c>
    </row>
    <row r="51" spans="1:9" x14ac:dyDescent="0.3">
      <c r="A51" s="108">
        <v>3</v>
      </c>
      <c r="B51" s="373" t="s">
        <v>80</v>
      </c>
      <c r="C51" s="374"/>
      <c r="D51" s="375"/>
      <c r="E51" s="398" t="s">
        <v>78</v>
      </c>
      <c r="F51" s="399"/>
      <c r="G51" s="109"/>
      <c r="H51" s="139">
        <v>600</v>
      </c>
      <c r="I51" s="112">
        <f t="shared" si="2"/>
        <v>0</v>
      </c>
    </row>
    <row r="52" spans="1:9" x14ac:dyDescent="0.3">
      <c r="A52" s="108">
        <v>4</v>
      </c>
      <c r="B52" s="373" t="s">
        <v>81</v>
      </c>
      <c r="C52" s="374"/>
      <c r="D52" s="375"/>
      <c r="E52" s="398" t="s">
        <v>78</v>
      </c>
      <c r="F52" s="399"/>
      <c r="G52" s="109"/>
      <c r="H52" s="139">
        <v>400</v>
      </c>
      <c r="I52" s="112">
        <f t="shared" si="2"/>
        <v>0</v>
      </c>
    </row>
    <row r="53" spans="1:9" x14ac:dyDescent="0.3">
      <c r="A53" s="108">
        <v>5</v>
      </c>
      <c r="B53" s="373" t="s">
        <v>82</v>
      </c>
      <c r="C53" s="374"/>
      <c r="D53" s="375"/>
      <c r="E53" s="398" t="s">
        <v>78</v>
      </c>
      <c r="F53" s="399"/>
      <c r="G53" s="109"/>
      <c r="H53" s="141">
        <v>400</v>
      </c>
      <c r="I53" s="112">
        <f t="shared" si="2"/>
        <v>0</v>
      </c>
    </row>
    <row r="54" spans="1:9" x14ac:dyDescent="0.3">
      <c r="A54" s="122">
        <v>6</v>
      </c>
      <c r="B54" s="376" t="s">
        <v>321</v>
      </c>
      <c r="C54" s="377"/>
      <c r="D54" s="378"/>
      <c r="E54" s="393" t="s">
        <v>78</v>
      </c>
      <c r="F54" s="394"/>
      <c r="G54" s="237"/>
      <c r="H54" s="236">
        <v>280</v>
      </c>
      <c r="I54" s="235">
        <f t="shared" si="2"/>
        <v>0</v>
      </c>
    </row>
    <row r="55" spans="1:9" x14ac:dyDescent="0.3">
      <c r="A55" s="117"/>
      <c r="B55" s="382"/>
      <c r="C55" s="383"/>
      <c r="D55" s="383"/>
      <c r="E55" s="383"/>
      <c r="F55" s="383"/>
      <c r="G55" s="384"/>
      <c r="H55" s="101"/>
      <c r="I55" s="112">
        <f>SUM(I49:I54)</f>
        <v>0</v>
      </c>
    </row>
    <row r="56" spans="1:9" x14ac:dyDescent="0.3">
      <c r="A56" s="400" t="s">
        <v>83</v>
      </c>
      <c r="B56" s="401"/>
      <c r="C56" s="401"/>
      <c r="D56" s="401"/>
      <c r="E56" s="401"/>
      <c r="F56" s="401"/>
      <c r="G56" s="401"/>
      <c r="H56" s="402"/>
      <c r="I56" s="123"/>
    </row>
    <row r="57" spans="1:9" x14ac:dyDescent="0.3">
      <c r="A57" s="379" t="s">
        <v>84</v>
      </c>
      <c r="B57" s="380"/>
      <c r="C57" s="380"/>
      <c r="D57" s="380"/>
      <c r="E57" s="380"/>
      <c r="F57" s="380"/>
      <c r="G57" s="380"/>
      <c r="H57" s="380"/>
      <c r="I57" s="381"/>
    </row>
    <row r="58" spans="1:9" x14ac:dyDescent="0.3">
      <c r="A58" s="103" t="s">
        <v>85</v>
      </c>
      <c r="B58" s="382" t="s">
        <v>86</v>
      </c>
      <c r="C58" s="383"/>
      <c r="D58" s="384"/>
      <c r="E58" s="382" t="s">
        <v>87</v>
      </c>
      <c r="F58" s="384"/>
      <c r="G58" s="119" t="s">
        <v>88</v>
      </c>
      <c r="H58" s="119" t="s">
        <v>67</v>
      </c>
      <c r="I58" s="120" t="s">
        <v>68</v>
      </c>
    </row>
    <row r="59" spans="1:9" x14ac:dyDescent="0.3">
      <c r="A59" s="108">
        <v>1</v>
      </c>
      <c r="B59" s="385" t="s">
        <v>390</v>
      </c>
      <c r="C59" s="386"/>
      <c r="D59" s="387"/>
      <c r="E59" s="398">
        <v>1</v>
      </c>
      <c r="F59" s="399"/>
      <c r="G59" s="194">
        <v>33.200000000000003</v>
      </c>
      <c r="H59" s="121">
        <v>5</v>
      </c>
      <c r="I59" s="206">
        <f>H59*G59</f>
        <v>166</v>
      </c>
    </row>
    <row r="60" spans="1:9" x14ac:dyDescent="0.3">
      <c r="A60" s="122"/>
      <c r="B60" s="390"/>
      <c r="C60" s="391"/>
      <c r="D60" s="392"/>
      <c r="E60" s="393"/>
      <c r="F60" s="394"/>
      <c r="G60" s="109"/>
      <c r="H60" s="121"/>
      <c r="I60" s="206"/>
    </row>
    <row r="61" spans="1:9" x14ac:dyDescent="0.3">
      <c r="A61" s="400" t="s">
        <v>89</v>
      </c>
      <c r="B61" s="401"/>
      <c r="C61" s="401"/>
      <c r="D61" s="401"/>
      <c r="E61" s="401"/>
      <c r="F61" s="401"/>
      <c r="G61" s="401"/>
      <c r="H61" s="402"/>
      <c r="I61" s="123">
        <f>SUM(I59:I60)</f>
        <v>166</v>
      </c>
    </row>
    <row r="62" spans="1:9" x14ac:dyDescent="0.3">
      <c r="A62" s="502"/>
      <c r="B62" s="410"/>
      <c r="C62" s="410"/>
      <c r="D62" s="410"/>
      <c r="E62" s="410"/>
      <c r="F62" s="126"/>
      <c r="G62" s="127"/>
      <c r="H62" s="127"/>
      <c r="I62" s="128"/>
    </row>
    <row r="63" spans="1:9" x14ac:dyDescent="0.3">
      <c r="A63" s="368"/>
      <c r="B63" s="369"/>
      <c r="C63" s="369"/>
      <c r="D63" s="369"/>
      <c r="E63" s="369"/>
      <c r="F63" s="129"/>
      <c r="G63" s="372" t="s">
        <v>90</v>
      </c>
      <c r="H63" s="369"/>
      <c r="I63" s="130">
        <f>I61+I55+I48+I41+I32+I21</f>
        <v>916</v>
      </c>
    </row>
    <row r="64" spans="1:9" x14ac:dyDescent="0.3">
      <c r="A64" s="368"/>
      <c r="B64" s="369"/>
      <c r="C64" s="369"/>
      <c r="D64" s="369"/>
      <c r="E64" s="369"/>
      <c r="F64" s="83"/>
      <c r="G64" s="131"/>
      <c r="H64" s="132"/>
      <c r="I64" s="133"/>
    </row>
    <row r="65" spans="1:9" ht="15" thickBot="1" x14ac:dyDescent="0.35">
      <c r="A65" s="368"/>
      <c r="B65" s="369"/>
      <c r="C65" s="369"/>
      <c r="D65" s="369"/>
      <c r="E65" s="369"/>
      <c r="F65" s="83"/>
      <c r="G65" s="422" t="s">
        <v>133</v>
      </c>
      <c r="H65" s="423"/>
      <c r="I65" s="142">
        <f>I63+I64</f>
        <v>916</v>
      </c>
    </row>
    <row r="66" spans="1:9" ht="15.6" thickTop="1" thickBot="1" x14ac:dyDescent="0.35">
      <c r="A66" s="134"/>
      <c r="B66" s="135"/>
      <c r="C66" s="370"/>
      <c r="D66" s="371"/>
      <c r="E66" s="371"/>
      <c r="F66" s="371"/>
      <c r="G66" s="136"/>
      <c r="H66" s="136"/>
      <c r="I66" s="137"/>
    </row>
    <row r="68" spans="1:9" x14ac:dyDescent="0.3">
      <c r="A68" s="80"/>
      <c r="B68" s="80"/>
    </row>
  </sheetData>
  <mergeCells count="92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B34:D34"/>
    <mergeCell ref="E34:F34"/>
    <mergeCell ref="B35:D35"/>
    <mergeCell ref="E35:F35"/>
    <mergeCell ref="B36:D36"/>
    <mergeCell ref="E36:F36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51:D51"/>
    <mergeCell ref="E51:F51"/>
    <mergeCell ref="B52:D52"/>
    <mergeCell ref="E52:F52"/>
    <mergeCell ref="B53:D53"/>
    <mergeCell ref="E53:F53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tabColor rgb="FF00B050"/>
  </sheetPr>
  <dimension ref="A1:T68"/>
  <sheetViews>
    <sheetView topLeftCell="A31" workbookViewId="0">
      <selection activeCell="B59" sqref="B59:D59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624</v>
      </c>
      <c r="G9" s="407"/>
      <c r="H9" s="490" t="e">
        <f>#REF!</f>
        <v>#REF!</v>
      </c>
      <c r="I9" s="491"/>
    </row>
    <row r="10" spans="1:13" x14ac:dyDescent="0.3">
      <c r="A10" s="82" t="s">
        <v>50</v>
      </c>
      <c r="B10" s="80"/>
      <c r="F10" s="406" t="s">
        <v>51</v>
      </c>
      <c r="G10" s="407"/>
      <c r="H10" s="492" t="e">
        <f>#REF!</f>
        <v>#REF!</v>
      </c>
      <c r="I10" s="493"/>
    </row>
    <row r="11" spans="1:13" x14ac:dyDescent="0.3">
      <c r="A11" s="82" t="s">
        <v>52</v>
      </c>
      <c r="B11" s="80"/>
      <c r="F11" s="406" t="s">
        <v>53</v>
      </c>
      <c r="G11" s="407"/>
      <c r="H11" s="494" t="e">
        <f>#REF!</f>
        <v>#REF!</v>
      </c>
      <c r="I11" s="493"/>
    </row>
    <row r="12" spans="1:13" x14ac:dyDescent="0.3">
      <c r="A12" s="82" t="s">
        <v>54</v>
      </c>
      <c r="B12" s="80"/>
      <c r="F12" s="406" t="s">
        <v>55</v>
      </c>
      <c r="G12" s="407"/>
      <c r="H12" s="503" t="e">
        <f>#REF!</f>
        <v>#REF!</v>
      </c>
      <c r="I12" s="493"/>
    </row>
    <row r="13" spans="1:13" x14ac:dyDescent="0.3">
      <c r="A13" s="82" t="s">
        <v>56</v>
      </c>
      <c r="B13" s="80"/>
      <c r="F13" s="164" t="s">
        <v>57</v>
      </c>
      <c r="G13" s="165"/>
      <c r="H13" s="497" t="s">
        <v>91</v>
      </c>
      <c r="I13" s="498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612</v>
      </c>
      <c r="I15" s="435"/>
    </row>
    <row r="16" spans="1:13" x14ac:dyDescent="0.3">
      <c r="A16" s="412" t="s">
        <v>297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/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/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384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232">
        <v>1</v>
      </c>
      <c r="B24" s="482" t="s">
        <v>613</v>
      </c>
      <c r="C24" s="483"/>
      <c r="D24" s="483"/>
      <c r="E24" s="483"/>
      <c r="F24" s="484"/>
      <c r="G24" s="234">
        <v>1</v>
      </c>
      <c r="H24" s="233">
        <v>1872</v>
      </c>
      <c r="I24" s="112">
        <f>H24*G24</f>
        <v>1872</v>
      </c>
    </row>
    <row r="25" spans="1:11" x14ac:dyDescent="0.3">
      <c r="A25" s="108"/>
      <c r="B25" s="482"/>
      <c r="C25" s="483"/>
      <c r="D25" s="483"/>
      <c r="E25" s="483"/>
      <c r="F25" s="484"/>
      <c r="G25" s="234"/>
      <c r="H25" s="233"/>
      <c r="I25" s="112"/>
    </row>
    <row r="26" spans="1:11" x14ac:dyDescent="0.3">
      <c r="A26" s="108"/>
      <c r="B26" s="482"/>
      <c r="C26" s="483"/>
      <c r="D26" s="483"/>
      <c r="E26" s="483"/>
      <c r="F26" s="484"/>
      <c r="G26" s="234"/>
      <c r="H26" s="233"/>
      <c r="I26" s="112"/>
    </row>
    <row r="27" spans="1:11" x14ac:dyDescent="0.3">
      <c r="A27" s="108"/>
      <c r="B27" s="482"/>
      <c r="C27" s="483"/>
      <c r="D27" s="483"/>
      <c r="E27" s="483"/>
      <c r="F27" s="484"/>
      <c r="G27" s="234"/>
      <c r="H27" s="233"/>
      <c r="I27" s="112"/>
    </row>
    <row r="28" spans="1:11" x14ac:dyDescent="0.3">
      <c r="A28" s="108"/>
      <c r="B28" s="482"/>
      <c r="C28" s="483"/>
      <c r="D28" s="483"/>
      <c r="E28" s="483"/>
      <c r="F28" s="484"/>
      <c r="G28" s="234"/>
      <c r="H28" s="233"/>
      <c r="I28" s="112"/>
    </row>
    <row r="29" spans="1:11" x14ac:dyDescent="0.3">
      <c r="A29" s="108"/>
      <c r="B29" s="436"/>
      <c r="C29" s="437"/>
      <c r="D29" s="437"/>
      <c r="E29" s="437"/>
      <c r="F29" s="437"/>
      <c r="G29" s="174"/>
      <c r="H29" s="175"/>
      <c r="I29" s="112"/>
    </row>
    <row r="30" spans="1:11" x14ac:dyDescent="0.3">
      <c r="A30" s="433" t="s">
        <v>150</v>
      </c>
      <c r="B30" s="401"/>
      <c r="C30" s="401"/>
      <c r="D30" s="401"/>
      <c r="E30" s="401"/>
      <c r="F30" s="401"/>
      <c r="G30" s="401"/>
      <c r="H30" s="402"/>
      <c r="I30" s="168">
        <f>SUM(I24:I29)</f>
        <v>1872</v>
      </c>
    </row>
    <row r="31" spans="1:11" x14ac:dyDescent="0.3">
      <c r="A31" s="400" t="s">
        <v>151</v>
      </c>
      <c r="B31" s="401"/>
      <c r="C31" s="401"/>
      <c r="D31" s="401"/>
      <c r="E31" s="401"/>
      <c r="F31" s="401"/>
      <c r="G31" s="401"/>
      <c r="H31" s="402"/>
      <c r="I31" s="169">
        <f>ROUND((I30*0.15),2)</f>
        <v>280.8</v>
      </c>
    </row>
    <row r="32" spans="1:11" x14ac:dyDescent="0.3">
      <c r="A32" s="400" t="s">
        <v>152</v>
      </c>
      <c r="B32" s="401"/>
      <c r="C32" s="401"/>
      <c r="D32" s="401"/>
      <c r="E32" s="401"/>
      <c r="F32" s="401"/>
      <c r="G32" s="401"/>
      <c r="H32" s="402"/>
      <c r="I32" s="155">
        <f>I30+I31</f>
        <v>2152.8000000000002</v>
      </c>
    </row>
    <row r="33" spans="1:20" x14ac:dyDescent="0.3">
      <c r="A33" s="379" t="s">
        <v>74</v>
      </c>
      <c r="B33" s="380"/>
      <c r="C33" s="380"/>
      <c r="D33" s="380"/>
      <c r="E33" s="380"/>
      <c r="F33" s="380"/>
      <c r="G33" s="380"/>
      <c r="H33" s="380"/>
      <c r="I33" s="381"/>
    </row>
    <row r="34" spans="1:20" x14ac:dyDescent="0.3">
      <c r="A34" s="103" t="s">
        <v>75</v>
      </c>
      <c r="B34" s="406" t="s">
        <v>76</v>
      </c>
      <c r="C34" s="413"/>
      <c r="D34" s="407"/>
      <c r="E34" s="382" t="s">
        <v>64</v>
      </c>
      <c r="F34" s="384"/>
      <c r="G34" s="105" t="s">
        <v>66</v>
      </c>
      <c r="H34" s="106" t="s">
        <v>67</v>
      </c>
      <c r="I34" s="107" t="s">
        <v>68</v>
      </c>
    </row>
    <row r="35" spans="1:20" x14ac:dyDescent="0.3">
      <c r="A35" s="108">
        <v>1</v>
      </c>
      <c r="B35" s="403" t="s">
        <v>77</v>
      </c>
      <c r="C35" s="404"/>
      <c r="D35" s="405"/>
      <c r="E35" s="388" t="s">
        <v>78</v>
      </c>
      <c r="F35" s="389"/>
      <c r="G35" s="140"/>
      <c r="H35" s="138">
        <v>450</v>
      </c>
      <c r="I35" s="115">
        <f>SUM(G35*H35)</f>
        <v>0</v>
      </c>
    </row>
    <row r="36" spans="1:20" x14ac:dyDescent="0.3">
      <c r="A36" s="108">
        <v>2</v>
      </c>
      <c r="B36" s="373" t="s">
        <v>79</v>
      </c>
      <c r="C36" s="374"/>
      <c r="D36" s="375"/>
      <c r="E36" s="398" t="s">
        <v>78</v>
      </c>
      <c r="F36" s="399"/>
      <c r="G36" s="109"/>
      <c r="H36" s="139">
        <v>350</v>
      </c>
      <c r="I36" s="112">
        <f t="shared" ref="I36:I40" si="0">SUM(G36*H36)</f>
        <v>0</v>
      </c>
    </row>
    <row r="37" spans="1:20" x14ac:dyDescent="0.3">
      <c r="A37" s="108">
        <v>3</v>
      </c>
      <c r="B37" s="373" t="s">
        <v>80</v>
      </c>
      <c r="C37" s="374"/>
      <c r="D37" s="375"/>
      <c r="E37" s="398" t="s">
        <v>78</v>
      </c>
      <c r="F37" s="399"/>
      <c r="G37" s="109">
        <v>1</v>
      </c>
      <c r="H37" s="139">
        <v>300</v>
      </c>
      <c r="I37" s="112">
        <f t="shared" si="0"/>
        <v>300</v>
      </c>
    </row>
    <row r="38" spans="1:20" x14ac:dyDescent="0.3">
      <c r="A38" s="108">
        <v>4</v>
      </c>
      <c r="B38" s="373" t="s">
        <v>81</v>
      </c>
      <c r="C38" s="374"/>
      <c r="D38" s="375"/>
      <c r="E38" s="398" t="s">
        <v>78</v>
      </c>
      <c r="F38" s="399"/>
      <c r="G38" s="109">
        <v>1</v>
      </c>
      <c r="H38" s="139">
        <v>200</v>
      </c>
      <c r="I38" s="112">
        <f t="shared" si="0"/>
        <v>200</v>
      </c>
    </row>
    <row r="39" spans="1:20" x14ac:dyDescent="0.3">
      <c r="A39" s="108">
        <v>5</v>
      </c>
      <c r="B39" s="373" t="s">
        <v>82</v>
      </c>
      <c r="C39" s="374"/>
      <c r="D39" s="375"/>
      <c r="E39" s="398" t="s">
        <v>78</v>
      </c>
      <c r="F39" s="399"/>
      <c r="G39" s="109"/>
      <c r="H39" s="141">
        <v>200</v>
      </c>
      <c r="I39" s="112">
        <f t="shared" si="0"/>
        <v>0</v>
      </c>
      <c r="T39" s="238"/>
    </row>
    <row r="40" spans="1:20" x14ac:dyDescent="0.3">
      <c r="A40" s="122">
        <v>6</v>
      </c>
      <c r="B40" s="376" t="s">
        <v>321</v>
      </c>
      <c r="C40" s="377"/>
      <c r="D40" s="378"/>
      <c r="E40" s="393" t="s">
        <v>78</v>
      </c>
      <c r="F40" s="394"/>
      <c r="G40" s="237"/>
      <c r="H40" s="236">
        <v>140</v>
      </c>
      <c r="I40" s="235">
        <f t="shared" si="0"/>
        <v>0</v>
      </c>
    </row>
    <row r="41" spans="1:20" x14ac:dyDescent="0.3">
      <c r="A41" s="108"/>
      <c r="B41" s="406" t="s">
        <v>595</v>
      </c>
      <c r="C41" s="413"/>
      <c r="D41" s="413"/>
      <c r="E41" s="413"/>
      <c r="F41" s="413"/>
      <c r="G41" s="413"/>
      <c r="H41" s="407"/>
      <c r="I41" s="112">
        <f>SUM(I35:I40)</f>
        <v>500</v>
      </c>
    </row>
    <row r="42" spans="1:20" x14ac:dyDescent="0.3">
      <c r="A42" s="108">
        <v>1</v>
      </c>
      <c r="B42" s="403" t="s">
        <v>77</v>
      </c>
      <c r="C42" s="404"/>
      <c r="D42" s="405"/>
      <c r="E42" s="388" t="s">
        <v>78</v>
      </c>
      <c r="F42" s="389"/>
      <c r="G42" s="140"/>
      <c r="H42" s="138">
        <v>675</v>
      </c>
      <c r="I42" s="115">
        <f>SUM(G42*H42)</f>
        <v>0</v>
      </c>
    </row>
    <row r="43" spans="1:20" x14ac:dyDescent="0.3">
      <c r="A43" s="108">
        <v>2</v>
      </c>
      <c r="B43" s="373" t="s">
        <v>79</v>
      </c>
      <c r="C43" s="374"/>
      <c r="D43" s="375"/>
      <c r="E43" s="398" t="s">
        <v>78</v>
      </c>
      <c r="F43" s="399"/>
      <c r="G43" s="109"/>
      <c r="H43" s="139">
        <v>525</v>
      </c>
      <c r="I43" s="112">
        <f t="shared" ref="I43:I47" si="1">SUM(G43*H43)</f>
        <v>0</v>
      </c>
    </row>
    <row r="44" spans="1:20" x14ac:dyDescent="0.3">
      <c r="A44" s="108">
        <v>3</v>
      </c>
      <c r="B44" s="373" t="s">
        <v>80</v>
      </c>
      <c r="C44" s="374"/>
      <c r="D44" s="375"/>
      <c r="E44" s="398" t="s">
        <v>78</v>
      </c>
      <c r="F44" s="399"/>
      <c r="G44" s="109"/>
      <c r="H44" s="139">
        <v>450</v>
      </c>
      <c r="I44" s="112">
        <f t="shared" si="1"/>
        <v>0</v>
      </c>
    </row>
    <row r="45" spans="1:20" x14ac:dyDescent="0.3">
      <c r="A45" s="108">
        <v>4</v>
      </c>
      <c r="B45" s="373" t="s">
        <v>81</v>
      </c>
      <c r="C45" s="374"/>
      <c r="D45" s="375"/>
      <c r="E45" s="398" t="s">
        <v>78</v>
      </c>
      <c r="F45" s="399"/>
      <c r="G45" s="109"/>
      <c r="H45" s="139">
        <v>300</v>
      </c>
      <c r="I45" s="112">
        <f t="shared" si="1"/>
        <v>0</v>
      </c>
    </row>
    <row r="46" spans="1:20" x14ac:dyDescent="0.3">
      <c r="A46" s="108">
        <v>5</v>
      </c>
      <c r="B46" s="373" t="s">
        <v>82</v>
      </c>
      <c r="C46" s="374"/>
      <c r="D46" s="375"/>
      <c r="E46" s="398" t="s">
        <v>78</v>
      </c>
      <c r="F46" s="399"/>
      <c r="G46" s="109"/>
      <c r="H46" s="141">
        <v>300</v>
      </c>
      <c r="I46" s="112">
        <f t="shared" si="1"/>
        <v>0</v>
      </c>
    </row>
    <row r="47" spans="1:20" x14ac:dyDescent="0.3">
      <c r="A47" s="122">
        <v>6</v>
      </c>
      <c r="B47" s="376" t="s">
        <v>321</v>
      </c>
      <c r="C47" s="377"/>
      <c r="D47" s="378"/>
      <c r="E47" s="393" t="s">
        <v>78</v>
      </c>
      <c r="F47" s="394"/>
      <c r="G47" s="237"/>
      <c r="H47" s="236">
        <v>210</v>
      </c>
      <c r="I47" s="235">
        <f t="shared" si="1"/>
        <v>0</v>
      </c>
    </row>
    <row r="48" spans="1:20" x14ac:dyDescent="0.3">
      <c r="A48" s="108"/>
      <c r="B48" s="406" t="s">
        <v>596</v>
      </c>
      <c r="C48" s="413"/>
      <c r="D48" s="413"/>
      <c r="E48" s="413"/>
      <c r="F48" s="413"/>
      <c r="G48" s="413"/>
      <c r="H48" s="407"/>
      <c r="I48" s="112">
        <f>SUM(I42:I47)</f>
        <v>0</v>
      </c>
    </row>
    <row r="49" spans="1:9" x14ac:dyDescent="0.3">
      <c r="A49" s="108">
        <v>1</v>
      </c>
      <c r="B49" s="403" t="s">
        <v>77</v>
      </c>
      <c r="C49" s="404"/>
      <c r="D49" s="405"/>
      <c r="E49" s="388" t="s">
        <v>78</v>
      </c>
      <c r="F49" s="389"/>
      <c r="G49" s="140"/>
      <c r="H49" s="138">
        <v>900</v>
      </c>
      <c r="I49" s="115">
        <f>SUM(G49*H49)</f>
        <v>0</v>
      </c>
    </row>
    <row r="50" spans="1:9" x14ac:dyDescent="0.3">
      <c r="A50" s="108">
        <v>2</v>
      </c>
      <c r="B50" s="373" t="s">
        <v>79</v>
      </c>
      <c r="C50" s="374"/>
      <c r="D50" s="375"/>
      <c r="E50" s="398" t="s">
        <v>78</v>
      </c>
      <c r="F50" s="399"/>
      <c r="G50" s="109"/>
      <c r="H50" s="139">
        <v>700</v>
      </c>
      <c r="I50" s="112">
        <f t="shared" ref="I50:I54" si="2">SUM(G50*H50)</f>
        <v>0</v>
      </c>
    </row>
    <row r="51" spans="1:9" x14ac:dyDescent="0.3">
      <c r="A51" s="108">
        <v>3</v>
      </c>
      <c r="B51" s="373" t="s">
        <v>80</v>
      </c>
      <c r="C51" s="374"/>
      <c r="D51" s="375"/>
      <c r="E51" s="398" t="s">
        <v>78</v>
      </c>
      <c r="F51" s="399"/>
      <c r="G51" s="109"/>
      <c r="H51" s="139">
        <v>600</v>
      </c>
      <c r="I51" s="112">
        <f t="shared" si="2"/>
        <v>0</v>
      </c>
    </row>
    <row r="52" spans="1:9" x14ac:dyDescent="0.3">
      <c r="A52" s="108">
        <v>4</v>
      </c>
      <c r="B52" s="373" t="s">
        <v>81</v>
      </c>
      <c r="C52" s="374"/>
      <c r="D52" s="375"/>
      <c r="E52" s="398" t="s">
        <v>78</v>
      </c>
      <c r="F52" s="399"/>
      <c r="G52" s="109"/>
      <c r="H52" s="139">
        <v>400</v>
      </c>
      <c r="I52" s="112">
        <f t="shared" si="2"/>
        <v>0</v>
      </c>
    </row>
    <row r="53" spans="1:9" x14ac:dyDescent="0.3">
      <c r="A53" s="108">
        <v>5</v>
      </c>
      <c r="B53" s="373" t="s">
        <v>82</v>
      </c>
      <c r="C53" s="374"/>
      <c r="D53" s="375"/>
      <c r="E53" s="398" t="s">
        <v>78</v>
      </c>
      <c r="F53" s="399"/>
      <c r="G53" s="109"/>
      <c r="H53" s="141">
        <v>400</v>
      </c>
      <c r="I53" s="112">
        <f t="shared" si="2"/>
        <v>0</v>
      </c>
    </row>
    <row r="54" spans="1:9" x14ac:dyDescent="0.3">
      <c r="A54" s="122">
        <v>6</v>
      </c>
      <c r="B54" s="376" t="s">
        <v>321</v>
      </c>
      <c r="C54" s="377"/>
      <c r="D54" s="378"/>
      <c r="E54" s="393" t="s">
        <v>78</v>
      </c>
      <c r="F54" s="394"/>
      <c r="G54" s="237"/>
      <c r="H54" s="236">
        <v>280</v>
      </c>
      <c r="I54" s="235">
        <f t="shared" si="2"/>
        <v>0</v>
      </c>
    </row>
    <row r="55" spans="1:9" x14ac:dyDescent="0.3">
      <c r="A55" s="117"/>
      <c r="B55" s="382"/>
      <c r="C55" s="383"/>
      <c r="D55" s="383"/>
      <c r="E55" s="383"/>
      <c r="F55" s="383"/>
      <c r="G55" s="384"/>
      <c r="H55" s="101"/>
      <c r="I55" s="112">
        <f>SUM(I49:I54)</f>
        <v>0</v>
      </c>
    </row>
    <row r="56" spans="1:9" x14ac:dyDescent="0.3">
      <c r="A56" s="400" t="s">
        <v>83</v>
      </c>
      <c r="B56" s="401"/>
      <c r="C56" s="401"/>
      <c r="D56" s="401"/>
      <c r="E56" s="401"/>
      <c r="F56" s="401"/>
      <c r="G56" s="401"/>
      <c r="H56" s="402"/>
      <c r="I56" s="123"/>
    </row>
    <row r="57" spans="1:9" x14ac:dyDescent="0.3">
      <c r="A57" s="379" t="s">
        <v>84</v>
      </c>
      <c r="B57" s="380"/>
      <c r="C57" s="380"/>
      <c r="D57" s="380"/>
      <c r="E57" s="380"/>
      <c r="F57" s="380"/>
      <c r="G57" s="380"/>
      <c r="H57" s="380"/>
      <c r="I57" s="381"/>
    </row>
    <row r="58" spans="1:9" x14ac:dyDescent="0.3">
      <c r="A58" s="103" t="s">
        <v>85</v>
      </c>
      <c r="B58" s="382" t="s">
        <v>86</v>
      </c>
      <c r="C58" s="383"/>
      <c r="D58" s="384"/>
      <c r="E58" s="382" t="s">
        <v>87</v>
      </c>
      <c r="F58" s="384"/>
      <c r="G58" s="119" t="s">
        <v>88</v>
      </c>
      <c r="H58" s="119" t="s">
        <v>67</v>
      </c>
      <c r="I58" s="120" t="s">
        <v>68</v>
      </c>
    </row>
    <row r="59" spans="1:9" x14ac:dyDescent="0.3">
      <c r="A59" s="108">
        <v>1</v>
      </c>
      <c r="B59" s="385" t="s">
        <v>614</v>
      </c>
      <c r="C59" s="386"/>
      <c r="D59" s="387"/>
      <c r="E59" s="398">
        <v>1</v>
      </c>
      <c r="F59" s="399"/>
      <c r="G59" s="194">
        <v>11.8</v>
      </c>
      <c r="H59" s="121">
        <v>5</v>
      </c>
      <c r="I59" s="206">
        <f>H59*G59</f>
        <v>59</v>
      </c>
    </row>
    <row r="60" spans="1:9" x14ac:dyDescent="0.3">
      <c r="A60" s="122"/>
      <c r="B60" s="390"/>
      <c r="C60" s="391"/>
      <c r="D60" s="392"/>
      <c r="E60" s="393"/>
      <c r="F60" s="394"/>
      <c r="G60" s="109"/>
      <c r="H60" s="121"/>
      <c r="I60" s="206"/>
    </row>
    <row r="61" spans="1:9" x14ac:dyDescent="0.3">
      <c r="A61" s="400" t="s">
        <v>89</v>
      </c>
      <c r="B61" s="401"/>
      <c r="C61" s="401"/>
      <c r="D61" s="401"/>
      <c r="E61" s="401"/>
      <c r="F61" s="401"/>
      <c r="G61" s="401"/>
      <c r="H61" s="402"/>
      <c r="I61" s="123">
        <f>SUM(I59:I60)</f>
        <v>59</v>
      </c>
    </row>
    <row r="62" spans="1:9" x14ac:dyDescent="0.3">
      <c r="A62" s="502"/>
      <c r="B62" s="410"/>
      <c r="C62" s="410"/>
      <c r="D62" s="410"/>
      <c r="E62" s="410"/>
      <c r="F62" s="126"/>
      <c r="G62" s="127"/>
      <c r="H62" s="127"/>
      <c r="I62" s="128"/>
    </row>
    <row r="63" spans="1:9" x14ac:dyDescent="0.3">
      <c r="A63" s="368"/>
      <c r="B63" s="369"/>
      <c r="C63" s="369"/>
      <c r="D63" s="369"/>
      <c r="E63" s="369"/>
      <c r="F63" s="129"/>
      <c r="G63" s="372" t="s">
        <v>90</v>
      </c>
      <c r="H63" s="369"/>
      <c r="I63" s="130">
        <f>I61+I55+I48+I41+I32+I21</f>
        <v>2711.8</v>
      </c>
    </row>
    <row r="64" spans="1:9" x14ac:dyDescent="0.3">
      <c r="A64" s="368"/>
      <c r="B64" s="369"/>
      <c r="C64" s="369"/>
      <c r="D64" s="369"/>
      <c r="E64" s="369"/>
      <c r="F64" s="83"/>
      <c r="G64" s="131"/>
      <c r="H64" s="132"/>
      <c r="I64" s="133"/>
    </row>
    <row r="65" spans="1:9" ht="15" thickBot="1" x14ac:dyDescent="0.35">
      <c r="A65" s="368"/>
      <c r="B65" s="369"/>
      <c r="C65" s="369"/>
      <c r="D65" s="369"/>
      <c r="E65" s="369"/>
      <c r="F65" s="83"/>
      <c r="G65" s="422" t="s">
        <v>133</v>
      </c>
      <c r="H65" s="423"/>
      <c r="I65" s="142">
        <f>I63+I64</f>
        <v>2711.8</v>
      </c>
    </row>
    <row r="66" spans="1:9" ht="15.6" thickTop="1" thickBot="1" x14ac:dyDescent="0.35">
      <c r="A66" s="134"/>
      <c r="B66" s="135"/>
      <c r="C66" s="370"/>
      <c r="D66" s="371"/>
      <c r="E66" s="371"/>
      <c r="F66" s="371"/>
      <c r="G66" s="136"/>
      <c r="H66" s="136"/>
      <c r="I66" s="137"/>
    </row>
    <row r="68" spans="1:9" x14ac:dyDescent="0.3">
      <c r="A68" s="80"/>
      <c r="B68" s="80"/>
    </row>
  </sheetData>
  <mergeCells count="92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B34:D34"/>
    <mergeCell ref="E34:F34"/>
    <mergeCell ref="B35:D35"/>
    <mergeCell ref="E35:F35"/>
    <mergeCell ref="B36:D36"/>
    <mergeCell ref="E36:F36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51:D51"/>
    <mergeCell ref="E51:F51"/>
    <mergeCell ref="B52:D52"/>
    <mergeCell ref="E52:F52"/>
    <mergeCell ref="B53:D53"/>
    <mergeCell ref="E53:F53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tabColor rgb="FF00B050"/>
  </sheetPr>
  <dimension ref="A1:T68"/>
  <sheetViews>
    <sheetView workbookViewId="0">
      <selection activeCell="B59" sqref="B59:D59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624</v>
      </c>
      <c r="G9" s="407"/>
      <c r="H9" s="490" t="e">
        <f>#REF!</f>
        <v>#REF!</v>
      </c>
      <c r="I9" s="491"/>
    </row>
    <row r="10" spans="1:13" x14ac:dyDescent="0.3">
      <c r="A10" s="82" t="s">
        <v>50</v>
      </c>
      <c r="B10" s="80"/>
      <c r="F10" s="406" t="s">
        <v>51</v>
      </c>
      <c r="G10" s="407"/>
      <c r="H10" s="492" t="e">
        <f>#REF!</f>
        <v>#REF!</v>
      </c>
      <c r="I10" s="493"/>
    </row>
    <row r="11" spans="1:13" x14ac:dyDescent="0.3">
      <c r="A11" s="82" t="s">
        <v>52</v>
      </c>
      <c r="B11" s="80"/>
      <c r="F11" s="406" t="s">
        <v>53</v>
      </c>
      <c r="G11" s="407"/>
      <c r="H11" s="494" t="e">
        <f>#REF!</f>
        <v>#REF!</v>
      </c>
      <c r="I11" s="493"/>
    </row>
    <row r="12" spans="1:13" x14ac:dyDescent="0.3">
      <c r="A12" s="82" t="s">
        <v>54</v>
      </c>
      <c r="B12" s="80"/>
      <c r="F12" s="406" t="s">
        <v>55</v>
      </c>
      <c r="G12" s="407"/>
      <c r="H12" s="503" t="e">
        <f>#REF!</f>
        <v>#REF!</v>
      </c>
      <c r="I12" s="493"/>
    </row>
    <row r="13" spans="1:13" x14ac:dyDescent="0.3">
      <c r="A13" s="82" t="s">
        <v>56</v>
      </c>
      <c r="B13" s="80"/>
      <c r="F13" s="164" t="s">
        <v>57</v>
      </c>
      <c r="G13" s="165"/>
      <c r="H13" s="497" t="s">
        <v>91</v>
      </c>
      <c r="I13" s="498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300</v>
      </c>
      <c r="I15" s="435"/>
    </row>
    <row r="16" spans="1:13" x14ac:dyDescent="0.3">
      <c r="A16" s="412" t="s">
        <v>615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/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/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384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232">
        <v>1</v>
      </c>
      <c r="B24" s="482" t="s">
        <v>616</v>
      </c>
      <c r="C24" s="483"/>
      <c r="D24" s="483"/>
      <c r="E24" s="483"/>
      <c r="F24" s="484"/>
      <c r="G24" s="234">
        <v>1</v>
      </c>
      <c r="H24" s="233">
        <v>28800</v>
      </c>
      <c r="I24" s="112">
        <f>H24*G24</f>
        <v>28800</v>
      </c>
    </row>
    <row r="25" spans="1:11" x14ac:dyDescent="0.3">
      <c r="A25" s="108">
        <v>2</v>
      </c>
      <c r="B25" s="482" t="s">
        <v>617</v>
      </c>
      <c r="C25" s="483"/>
      <c r="D25" s="483"/>
      <c r="E25" s="483"/>
      <c r="F25" s="484"/>
      <c r="G25" s="234">
        <v>1</v>
      </c>
      <c r="H25" s="233">
        <v>1700</v>
      </c>
      <c r="I25" s="112">
        <f>H25*G25</f>
        <v>1700</v>
      </c>
    </row>
    <row r="26" spans="1:11" x14ac:dyDescent="0.3">
      <c r="A26" s="108">
        <v>3</v>
      </c>
      <c r="B26" s="482" t="s">
        <v>308</v>
      </c>
      <c r="C26" s="483"/>
      <c r="D26" s="483"/>
      <c r="E26" s="483"/>
      <c r="F26" s="484"/>
      <c r="G26" s="234">
        <v>1</v>
      </c>
      <c r="H26" s="233">
        <v>250</v>
      </c>
      <c r="I26" s="112">
        <f>H26*G26</f>
        <v>250</v>
      </c>
    </row>
    <row r="27" spans="1:11" x14ac:dyDescent="0.3">
      <c r="A27" s="108"/>
      <c r="B27" s="482"/>
      <c r="C27" s="483"/>
      <c r="D27" s="483"/>
      <c r="E27" s="483"/>
      <c r="F27" s="484"/>
      <c r="G27" s="234"/>
      <c r="H27" s="233"/>
      <c r="I27" s="112"/>
    </row>
    <row r="28" spans="1:11" x14ac:dyDescent="0.3">
      <c r="A28" s="108"/>
      <c r="B28" s="482"/>
      <c r="C28" s="483"/>
      <c r="D28" s="483"/>
      <c r="E28" s="483"/>
      <c r="F28" s="484"/>
      <c r="G28" s="234"/>
      <c r="H28" s="233"/>
      <c r="I28" s="112"/>
    </row>
    <row r="29" spans="1:11" x14ac:dyDescent="0.3">
      <c r="A29" s="108"/>
      <c r="B29" s="436"/>
      <c r="C29" s="437"/>
      <c r="D29" s="437"/>
      <c r="E29" s="437"/>
      <c r="F29" s="437"/>
      <c r="G29" s="174"/>
      <c r="H29" s="175"/>
      <c r="I29" s="112"/>
    </row>
    <row r="30" spans="1:11" x14ac:dyDescent="0.3">
      <c r="A30" s="433" t="s">
        <v>150</v>
      </c>
      <c r="B30" s="401"/>
      <c r="C30" s="401"/>
      <c r="D30" s="401"/>
      <c r="E30" s="401"/>
      <c r="F30" s="401"/>
      <c r="G30" s="401"/>
      <c r="H30" s="402"/>
      <c r="I30" s="168">
        <f>SUM(I24:I29)</f>
        <v>30750</v>
      </c>
    </row>
    <row r="31" spans="1:11" x14ac:dyDescent="0.3">
      <c r="A31" s="400" t="s">
        <v>151</v>
      </c>
      <c r="B31" s="401"/>
      <c r="C31" s="401"/>
      <c r="D31" s="401"/>
      <c r="E31" s="401"/>
      <c r="F31" s="401"/>
      <c r="G31" s="401"/>
      <c r="H31" s="402"/>
      <c r="I31" s="169">
        <f>ROUND((I30*0.15),2)</f>
        <v>4612.5</v>
      </c>
    </row>
    <row r="32" spans="1:11" x14ac:dyDescent="0.3">
      <c r="A32" s="400" t="s">
        <v>152</v>
      </c>
      <c r="B32" s="401"/>
      <c r="C32" s="401"/>
      <c r="D32" s="401"/>
      <c r="E32" s="401"/>
      <c r="F32" s="401"/>
      <c r="G32" s="401"/>
      <c r="H32" s="402"/>
      <c r="I32" s="155">
        <f>I30+I31</f>
        <v>35362.5</v>
      </c>
    </row>
    <row r="33" spans="1:20" x14ac:dyDescent="0.3">
      <c r="A33" s="379" t="s">
        <v>74</v>
      </c>
      <c r="B33" s="380"/>
      <c r="C33" s="380"/>
      <c r="D33" s="380"/>
      <c r="E33" s="380"/>
      <c r="F33" s="380"/>
      <c r="G33" s="380"/>
      <c r="H33" s="380"/>
      <c r="I33" s="381"/>
    </row>
    <row r="34" spans="1:20" x14ac:dyDescent="0.3">
      <c r="A34" s="103" t="s">
        <v>75</v>
      </c>
      <c r="B34" s="406" t="s">
        <v>76</v>
      </c>
      <c r="C34" s="413"/>
      <c r="D34" s="407"/>
      <c r="E34" s="382" t="s">
        <v>64</v>
      </c>
      <c r="F34" s="384"/>
      <c r="G34" s="105" t="s">
        <v>66</v>
      </c>
      <c r="H34" s="106" t="s">
        <v>67</v>
      </c>
      <c r="I34" s="107" t="s">
        <v>68</v>
      </c>
    </row>
    <row r="35" spans="1:20" x14ac:dyDescent="0.3">
      <c r="A35" s="108">
        <v>1</v>
      </c>
      <c r="B35" s="513" t="s">
        <v>77</v>
      </c>
      <c r="C35" s="514"/>
      <c r="D35" s="515"/>
      <c r="E35" s="516" t="s">
        <v>78</v>
      </c>
      <c r="F35" s="517"/>
      <c r="G35" s="241">
        <v>10</v>
      </c>
      <c r="H35" s="242">
        <v>450</v>
      </c>
      <c r="I35" s="115">
        <f>SUM(G35*H35)</f>
        <v>4500</v>
      </c>
    </row>
    <row r="36" spans="1:20" x14ac:dyDescent="0.3">
      <c r="A36" s="108">
        <v>2</v>
      </c>
      <c r="B36" s="504" t="s">
        <v>79</v>
      </c>
      <c r="C36" s="505"/>
      <c r="D36" s="506"/>
      <c r="E36" s="471" t="s">
        <v>78</v>
      </c>
      <c r="F36" s="472"/>
      <c r="G36" s="194"/>
      <c r="H36" s="243">
        <v>350</v>
      </c>
      <c r="I36" s="112">
        <f t="shared" ref="I36:I40" si="0">SUM(G36*H36)</f>
        <v>0</v>
      </c>
    </row>
    <row r="37" spans="1:20" x14ac:dyDescent="0.3">
      <c r="A37" s="108">
        <v>3</v>
      </c>
      <c r="B37" s="504" t="s">
        <v>80</v>
      </c>
      <c r="C37" s="505"/>
      <c r="D37" s="506"/>
      <c r="E37" s="471" t="s">
        <v>78</v>
      </c>
      <c r="F37" s="472"/>
      <c r="G37" s="194"/>
      <c r="H37" s="243">
        <v>300</v>
      </c>
      <c r="I37" s="112">
        <f t="shared" si="0"/>
        <v>0</v>
      </c>
    </row>
    <row r="38" spans="1:20" x14ac:dyDescent="0.3">
      <c r="A38" s="108">
        <v>4</v>
      </c>
      <c r="B38" s="504" t="s">
        <v>81</v>
      </c>
      <c r="C38" s="505"/>
      <c r="D38" s="506"/>
      <c r="E38" s="471" t="s">
        <v>78</v>
      </c>
      <c r="F38" s="472"/>
      <c r="G38" s="194">
        <v>10</v>
      </c>
      <c r="H38" s="243">
        <v>200</v>
      </c>
      <c r="I38" s="112">
        <f t="shared" si="0"/>
        <v>2000</v>
      </c>
    </row>
    <row r="39" spans="1:20" x14ac:dyDescent="0.3">
      <c r="A39" s="108">
        <v>5</v>
      </c>
      <c r="B39" s="504" t="s">
        <v>82</v>
      </c>
      <c r="C39" s="505"/>
      <c r="D39" s="506"/>
      <c r="E39" s="471" t="s">
        <v>78</v>
      </c>
      <c r="F39" s="472"/>
      <c r="G39" s="194"/>
      <c r="H39" s="244">
        <v>200</v>
      </c>
      <c r="I39" s="112">
        <f t="shared" si="0"/>
        <v>0</v>
      </c>
      <c r="T39" s="238"/>
    </row>
    <row r="40" spans="1:20" x14ac:dyDescent="0.3">
      <c r="A40" s="122">
        <v>6</v>
      </c>
      <c r="B40" s="507" t="s">
        <v>321</v>
      </c>
      <c r="C40" s="508"/>
      <c r="D40" s="509"/>
      <c r="E40" s="463" t="s">
        <v>78</v>
      </c>
      <c r="F40" s="464"/>
      <c r="G40" s="245"/>
      <c r="H40" s="246">
        <v>140</v>
      </c>
      <c r="I40" s="235">
        <f t="shared" si="0"/>
        <v>0</v>
      </c>
    </row>
    <row r="41" spans="1:20" x14ac:dyDescent="0.3">
      <c r="A41" s="108"/>
      <c r="B41" s="510" t="s">
        <v>595</v>
      </c>
      <c r="C41" s="511"/>
      <c r="D41" s="511"/>
      <c r="E41" s="511"/>
      <c r="F41" s="511"/>
      <c r="G41" s="511"/>
      <c r="H41" s="512"/>
      <c r="I41" s="112">
        <f>SUM(I35:I40)</f>
        <v>6500</v>
      </c>
    </row>
    <row r="42" spans="1:20" x14ac:dyDescent="0.3">
      <c r="A42" s="108">
        <v>1</v>
      </c>
      <c r="B42" s="513" t="s">
        <v>77</v>
      </c>
      <c r="C42" s="514"/>
      <c r="D42" s="515"/>
      <c r="E42" s="516" t="s">
        <v>78</v>
      </c>
      <c r="F42" s="517"/>
      <c r="G42" s="241"/>
      <c r="H42" s="242">
        <v>675</v>
      </c>
      <c r="I42" s="115">
        <f>SUM(G42*H42)</f>
        <v>0</v>
      </c>
    </row>
    <row r="43" spans="1:20" x14ac:dyDescent="0.3">
      <c r="A43" s="108">
        <v>2</v>
      </c>
      <c r="B43" s="504" t="s">
        <v>79</v>
      </c>
      <c r="C43" s="505"/>
      <c r="D43" s="506"/>
      <c r="E43" s="471" t="s">
        <v>78</v>
      </c>
      <c r="F43" s="472"/>
      <c r="G43" s="194"/>
      <c r="H43" s="243">
        <v>525</v>
      </c>
      <c r="I43" s="112">
        <f t="shared" ref="I43:I47" si="1">SUM(G43*H43)</f>
        <v>0</v>
      </c>
    </row>
    <row r="44" spans="1:20" x14ac:dyDescent="0.3">
      <c r="A44" s="108">
        <v>3</v>
      </c>
      <c r="B44" s="504" t="s">
        <v>80</v>
      </c>
      <c r="C44" s="505"/>
      <c r="D44" s="506"/>
      <c r="E44" s="471" t="s">
        <v>78</v>
      </c>
      <c r="F44" s="472"/>
      <c r="G44" s="194"/>
      <c r="H44" s="243">
        <v>450</v>
      </c>
      <c r="I44" s="112">
        <f t="shared" si="1"/>
        <v>0</v>
      </c>
    </row>
    <row r="45" spans="1:20" x14ac:dyDescent="0.3">
      <c r="A45" s="108">
        <v>4</v>
      </c>
      <c r="B45" s="504" t="s">
        <v>81</v>
      </c>
      <c r="C45" s="505"/>
      <c r="D45" s="506"/>
      <c r="E45" s="471" t="s">
        <v>78</v>
      </c>
      <c r="F45" s="472"/>
      <c r="G45" s="194"/>
      <c r="H45" s="243">
        <v>300</v>
      </c>
      <c r="I45" s="112">
        <f t="shared" si="1"/>
        <v>0</v>
      </c>
    </row>
    <row r="46" spans="1:20" x14ac:dyDescent="0.3">
      <c r="A46" s="108">
        <v>5</v>
      </c>
      <c r="B46" s="373" t="s">
        <v>82</v>
      </c>
      <c r="C46" s="374"/>
      <c r="D46" s="375"/>
      <c r="E46" s="398" t="s">
        <v>78</v>
      </c>
      <c r="F46" s="399"/>
      <c r="G46" s="109"/>
      <c r="H46" s="141">
        <v>300</v>
      </c>
      <c r="I46" s="112">
        <f t="shared" si="1"/>
        <v>0</v>
      </c>
    </row>
    <row r="47" spans="1:20" x14ac:dyDescent="0.3">
      <c r="A47" s="122">
        <v>6</v>
      </c>
      <c r="B47" s="376" t="s">
        <v>321</v>
      </c>
      <c r="C47" s="377"/>
      <c r="D47" s="378"/>
      <c r="E47" s="393" t="s">
        <v>78</v>
      </c>
      <c r="F47" s="394"/>
      <c r="G47" s="237"/>
      <c r="H47" s="236">
        <v>210</v>
      </c>
      <c r="I47" s="235">
        <f t="shared" si="1"/>
        <v>0</v>
      </c>
    </row>
    <row r="48" spans="1:20" x14ac:dyDescent="0.3">
      <c r="A48" s="108"/>
      <c r="B48" s="406" t="s">
        <v>596</v>
      </c>
      <c r="C48" s="413"/>
      <c r="D48" s="413"/>
      <c r="E48" s="413"/>
      <c r="F48" s="413"/>
      <c r="G48" s="413"/>
      <c r="H48" s="407"/>
      <c r="I48" s="112">
        <f>SUM(I42:I47)</f>
        <v>0</v>
      </c>
    </row>
    <row r="49" spans="1:9" x14ac:dyDescent="0.3">
      <c r="A49" s="108">
        <v>1</v>
      </c>
      <c r="B49" s="403" t="s">
        <v>77</v>
      </c>
      <c r="C49" s="404"/>
      <c r="D49" s="405"/>
      <c r="E49" s="388" t="s">
        <v>78</v>
      </c>
      <c r="F49" s="389"/>
      <c r="G49" s="140"/>
      <c r="H49" s="138">
        <v>900</v>
      </c>
      <c r="I49" s="115">
        <f>SUM(G49*H49)</f>
        <v>0</v>
      </c>
    </row>
    <row r="50" spans="1:9" x14ac:dyDescent="0.3">
      <c r="A50" s="108">
        <v>2</v>
      </c>
      <c r="B50" s="373" t="s">
        <v>79</v>
      </c>
      <c r="C50" s="374"/>
      <c r="D50" s="375"/>
      <c r="E50" s="398" t="s">
        <v>78</v>
      </c>
      <c r="F50" s="399"/>
      <c r="G50" s="109"/>
      <c r="H50" s="139">
        <v>700</v>
      </c>
      <c r="I50" s="112">
        <f t="shared" ref="I50:I54" si="2">SUM(G50*H50)</f>
        <v>0</v>
      </c>
    </row>
    <row r="51" spans="1:9" x14ac:dyDescent="0.3">
      <c r="A51" s="108">
        <v>3</v>
      </c>
      <c r="B51" s="373" t="s">
        <v>80</v>
      </c>
      <c r="C51" s="374"/>
      <c r="D51" s="375"/>
      <c r="E51" s="398" t="s">
        <v>78</v>
      </c>
      <c r="F51" s="399"/>
      <c r="G51" s="109"/>
      <c r="H51" s="139">
        <v>600</v>
      </c>
      <c r="I51" s="112">
        <f t="shared" si="2"/>
        <v>0</v>
      </c>
    </row>
    <row r="52" spans="1:9" x14ac:dyDescent="0.3">
      <c r="A52" s="108">
        <v>4</v>
      </c>
      <c r="B52" s="373" t="s">
        <v>81</v>
      </c>
      <c r="C52" s="374"/>
      <c r="D52" s="375"/>
      <c r="E52" s="398" t="s">
        <v>78</v>
      </c>
      <c r="F52" s="399"/>
      <c r="G52" s="109"/>
      <c r="H52" s="139">
        <v>400</v>
      </c>
      <c r="I52" s="112">
        <f t="shared" si="2"/>
        <v>0</v>
      </c>
    </row>
    <row r="53" spans="1:9" x14ac:dyDescent="0.3">
      <c r="A53" s="108">
        <v>5</v>
      </c>
      <c r="B53" s="373" t="s">
        <v>82</v>
      </c>
      <c r="C53" s="374"/>
      <c r="D53" s="375"/>
      <c r="E53" s="398" t="s">
        <v>78</v>
      </c>
      <c r="F53" s="399"/>
      <c r="G53" s="109"/>
      <c r="H53" s="141">
        <v>400</v>
      </c>
      <c r="I53" s="112">
        <f t="shared" si="2"/>
        <v>0</v>
      </c>
    </row>
    <row r="54" spans="1:9" x14ac:dyDescent="0.3">
      <c r="A54" s="122">
        <v>6</v>
      </c>
      <c r="B54" s="376" t="s">
        <v>321</v>
      </c>
      <c r="C54" s="377"/>
      <c r="D54" s="378"/>
      <c r="E54" s="393" t="s">
        <v>78</v>
      </c>
      <c r="F54" s="394"/>
      <c r="G54" s="237"/>
      <c r="H54" s="236">
        <v>280</v>
      </c>
      <c r="I54" s="235">
        <f t="shared" si="2"/>
        <v>0</v>
      </c>
    </row>
    <row r="55" spans="1:9" x14ac:dyDescent="0.3">
      <c r="A55" s="117"/>
      <c r="B55" s="382"/>
      <c r="C55" s="383"/>
      <c r="D55" s="383"/>
      <c r="E55" s="383"/>
      <c r="F55" s="383"/>
      <c r="G55" s="384"/>
      <c r="H55" s="101"/>
      <c r="I55" s="112">
        <f>SUM(I49:I54)</f>
        <v>0</v>
      </c>
    </row>
    <row r="56" spans="1:9" x14ac:dyDescent="0.3">
      <c r="A56" s="400" t="s">
        <v>83</v>
      </c>
      <c r="B56" s="401"/>
      <c r="C56" s="401"/>
      <c r="D56" s="401"/>
      <c r="E56" s="401"/>
      <c r="F56" s="401"/>
      <c r="G56" s="401"/>
      <c r="H56" s="402"/>
      <c r="I56" s="123"/>
    </row>
    <row r="57" spans="1:9" x14ac:dyDescent="0.3">
      <c r="A57" s="379" t="s">
        <v>84</v>
      </c>
      <c r="B57" s="380"/>
      <c r="C57" s="380"/>
      <c r="D57" s="380"/>
      <c r="E57" s="380"/>
      <c r="F57" s="380"/>
      <c r="G57" s="380"/>
      <c r="H57" s="380"/>
      <c r="I57" s="381"/>
    </row>
    <row r="58" spans="1:9" x14ac:dyDescent="0.3">
      <c r="A58" s="103" t="s">
        <v>85</v>
      </c>
      <c r="B58" s="382" t="s">
        <v>86</v>
      </c>
      <c r="C58" s="383"/>
      <c r="D58" s="384"/>
      <c r="E58" s="382" t="s">
        <v>87</v>
      </c>
      <c r="F58" s="384"/>
      <c r="G58" s="119" t="s">
        <v>88</v>
      </c>
      <c r="H58" s="119" t="s">
        <v>67</v>
      </c>
      <c r="I58" s="120" t="s">
        <v>68</v>
      </c>
    </row>
    <row r="59" spans="1:9" x14ac:dyDescent="0.3">
      <c r="A59" s="108">
        <v>1</v>
      </c>
      <c r="B59" s="385" t="s">
        <v>618</v>
      </c>
      <c r="C59" s="386"/>
      <c r="D59" s="387"/>
      <c r="E59" s="398">
        <v>3</v>
      </c>
      <c r="F59" s="399"/>
      <c r="G59" s="194">
        <v>169.8</v>
      </c>
      <c r="H59" s="121">
        <v>5</v>
      </c>
      <c r="I59" s="206">
        <f>H59*G59</f>
        <v>849</v>
      </c>
    </row>
    <row r="60" spans="1:9" x14ac:dyDescent="0.3">
      <c r="A60" s="122"/>
      <c r="B60" s="390"/>
      <c r="C60" s="391"/>
      <c r="D60" s="392"/>
      <c r="E60" s="393"/>
      <c r="F60" s="394"/>
      <c r="G60" s="109"/>
      <c r="H60" s="121"/>
      <c r="I60" s="206"/>
    </row>
    <row r="61" spans="1:9" x14ac:dyDescent="0.3">
      <c r="A61" s="400" t="s">
        <v>89</v>
      </c>
      <c r="B61" s="401"/>
      <c r="C61" s="401"/>
      <c r="D61" s="401"/>
      <c r="E61" s="401"/>
      <c r="F61" s="401"/>
      <c r="G61" s="401"/>
      <c r="H61" s="402"/>
      <c r="I61" s="123">
        <f>SUM(I59:I60)</f>
        <v>849</v>
      </c>
    </row>
    <row r="62" spans="1:9" x14ac:dyDescent="0.3">
      <c r="A62" s="502"/>
      <c r="B62" s="410"/>
      <c r="C62" s="410"/>
      <c r="D62" s="410"/>
      <c r="E62" s="410"/>
      <c r="F62" s="126"/>
      <c r="G62" s="127"/>
      <c r="H62" s="127"/>
      <c r="I62" s="128"/>
    </row>
    <row r="63" spans="1:9" x14ac:dyDescent="0.3">
      <c r="A63" s="368"/>
      <c r="B63" s="369"/>
      <c r="C63" s="369"/>
      <c r="D63" s="369"/>
      <c r="E63" s="369"/>
      <c r="F63" s="129"/>
      <c r="G63" s="372" t="s">
        <v>90</v>
      </c>
      <c r="H63" s="369"/>
      <c r="I63" s="130">
        <f>I61+I55+I48+I41+I32+I21</f>
        <v>42711.5</v>
      </c>
    </row>
    <row r="64" spans="1:9" x14ac:dyDescent="0.3">
      <c r="A64" s="368"/>
      <c r="B64" s="369"/>
      <c r="C64" s="369"/>
      <c r="D64" s="369"/>
      <c r="E64" s="369"/>
      <c r="F64" s="83"/>
      <c r="G64" s="131"/>
      <c r="H64" s="132"/>
      <c r="I64" s="133"/>
    </row>
    <row r="65" spans="1:9" ht="15" thickBot="1" x14ac:dyDescent="0.35">
      <c r="A65" s="368"/>
      <c r="B65" s="369"/>
      <c r="C65" s="369"/>
      <c r="D65" s="369"/>
      <c r="E65" s="369"/>
      <c r="F65" s="83"/>
      <c r="G65" s="422" t="s">
        <v>133</v>
      </c>
      <c r="H65" s="423"/>
      <c r="I65" s="142">
        <f>I63+I64</f>
        <v>42711.5</v>
      </c>
    </row>
    <row r="66" spans="1:9" ht="15.6" thickTop="1" thickBot="1" x14ac:dyDescent="0.35">
      <c r="A66" s="134"/>
      <c r="B66" s="135"/>
      <c r="C66" s="370"/>
      <c r="D66" s="371"/>
      <c r="E66" s="371"/>
      <c r="F66" s="371"/>
      <c r="G66" s="136"/>
      <c r="H66" s="136"/>
      <c r="I66" s="137"/>
    </row>
    <row r="68" spans="1:9" x14ac:dyDescent="0.3">
      <c r="A68" s="80"/>
      <c r="B68" s="80"/>
    </row>
  </sheetData>
  <mergeCells count="92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B34:D34"/>
    <mergeCell ref="E34:F34"/>
    <mergeCell ref="B35:D35"/>
    <mergeCell ref="E35:F35"/>
    <mergeCell ref="B36:D36"/>
    <mergeCell ref="E36:F36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51:D51"/>
    <mergeCell ref="E51:F51"/>
    <mergeCell ref="B52:D52"/>
    <mergeCell ref="E52:F52"/>
    <mergeCell ref="B53:D53"/>
    <mergeCell ref="E53:F53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tabColor rgb="FF00B050"/>
  </sheetPr>
  <dimension ref="A1:T68"/>
  <sheetViews>
    <sheetView topLeftCell="A6" workbookViewId="0">
      <selection activeCell="B59" sqref="B59:D59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624</v>
      </c>
      <c r="G9" s="407"/>
      <c r="H9" s="490" t="e">
        <f>#REF!</f>
        <v>#REF!</v>
      </c>
      <c r="I9" s="491"/>
    </row>
    <row r="10" spans="1:13" x14ac:dyDescent="0.3">
      <c r="A10" s="82" t="s">
        <v>50</v>
      </c>
      <c r="B10" s="80"/>
      <c r="F10" s="406" t="s">
        <v>51</v>
      </c>
      <c r="G10" s="407"/>
      <c r="H10" s="492" t="e">
        <f>#REF!</f>
        <v>#REF!</v>
      </c>
      <c r="I10" s="493"/>
    </row>
    <row r="11" spans="1:13" x14ac:dyDescent="0.3">
      <c r="A11" s="82" t="s">
        <v>52</v>
      </c>
      <c r="B11" s="80"/>
      <c r="F11" s="406" t="s">
        <v>53</v>
      </c>
      <c r="G11" s="407"/>
      <c r="H11" s="494" t="e">
        <f>#REF!</f>
        <v>#REF!</v>
      </c>
      <c r="I11" s="493"/>
    </row>
    <row r="12" spans="1:13" x14ac:dyDescent="0.3">
      <c r="A12" s="82" t="s">
        <v>54</v>
      </c>
      <c r="B12" s="80"/>
      <c r="F12" s="406" t="s">
        <v>55</v>
      </c>
      <c r="G12" s="407"/>
      <c r="H12" s="503" t="e">
        <f>#REF!</f>
        <v>#REF!</v>
      </c>
      <c r="I12" s="493"/>
    </row>
    <row r="13" spans="1:13" x14ac:dyDescent="0.3">
      <c r="A13" s="82" t="s">
        <v>56</v>
      </c>
      <c r="B13" s="80"/>
      <c r="F13" s="164" t="s">
        <v>57</v>
      </c>
      <c r="G13" s="165"/>
      <c r="H13" s="497" t="s">
        <v>91</v>
      </c>
      <c r="I13" s="498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314</v>
      </c>
      <c r="I15" s="435"/>
    </row>
    <row r="16" spans="1:13" x14ac:dyDescent="0.3">
      <c r="A16" s="412" t="s">
        <v>619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/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/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384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232"/>
      <c r="B24" s="482"/>
      <c r="C24" s="483"/>
      <c r="D24" s="483"/>
      <c r="E24" s="483"/>
      <c r="F24" s="484"/>
      <c r="G24" s="234"/>
      <c r="H24" s="233"/>
      <c r="I24" s="112"/>
    </row>
    <row r="25" spans="1:11" x14ac:dyDescent="0.3">
      <c r="A25" s="108"/>
      <c r="B25" s="482"/>
      <c r="C25" s="483"/>
      <c r="D25" s="483"/>
      <c r="E25" s="483"/>
      <c r="F25" s="484"/>
      <c r="G25" s="234"/>
      <c r="H25" s="233"/>
      <c r="I25" s="112"/>
    </row>
    <row r="26" spans="1:11" x14ac:dyDescent="0.3">
      <c r="A26" s="108"/>
      <c r="B26" s="482"/>
      <c r="C26" s="483"/>
      <c r="D26" s="483"/>
      <c r="E26" s="483"/>
      <c r="F26" s="484"/>
      <c r="G26" s="234"/>
      <c r="H26" s="233"/>
      <c r="I26" s="112"/>
    </row>
    <row r="27" spans="1:11" x14ac:dyDescent="0.3">
      <c r="A27" s="108"/>
      <c r="B27" s="482"/>
      <c r="C27" s="483"/>
      <c r="D27" s="483"/>
      <c r="E27" s="483"/>
      <c r="F27" s="484"/>
      <c r="G27" s="234"/>
      <c r="H27" s="233"/>
      <c r="I27" s="112"/>
    </row>
    <row r="28" spans="1:11" x14ac:dyDescent="0.3">
      <c r="A28" s="108"/>
      <c r="B28" s="482"/>
      <c r="C28" s="483"/>
      <c r="D28" s="483"/>
      <c r="E28" s="483"/>
      <c r="F28" s="484"/>
      <c r="G28" s="234"/>
      <c r="H28" s="233"/>
      <c r="I28" s="112"/>
    </row>
    <row r="29" spans="1:11" x14ac:dyDescent="0.3">
      <c r="A29" s="108"/>
      <c r="B29" s="436"/>
      <c r="C29" s="437"/>
      <c r="D29" s="437"/>
      <c r="E29" s="437"/>
      <c r="F29" s="437"/>
      <c r="G29" s="174"/>
      <c r="H29" s="175"/>
      <c r="I29" s="112"/>
    </row>
    <row r="30" spans="1:11" x14ac:dyDescent="0.3">
      <c r="A30" s="433" t="s">
        <v>150</v>
      </c>
      <c r="B30" s="401"/>
      <c r="C30" s="401"/>
      <c r="D30" s="401"/>
      <c r="E30" s="401"/>
      <c r="F30" s="401"/>
      <c r="G30" s="401"/>
      <c r="H30" s="402"/>
      <c r="I30" s="168">
        <f>SUM(I24:I29)</f>
        <v>0</v>
      </c>
    </row>
    <row r="31" spans="1:11" x14ac:dyDescent="0.3">
      <c r="A31" s="400" t="s">
        <v>151</v>
      </c>
      <c r="B31" s="401"/>
      <c r="C31" s="401"/>
      <c r="D31" s="401"/>
      <c r="E31" s="401"/>
      <c r="F31" s="401"/>
      <c r="G31" s="401"/>
      <c r="H31" s="402"/>
      <c r="I31" s="169">
        <f>ROUND((I30*0.15),2)</f>
        <v>0</v>
      </c>
    </row>
    <row r="32" spans="1:11" x14ac:dyDescent="0.3">
      <c r="A32" s="400" t="s">
        <v>152</v>
      </c>
      <c r="B32" s="401"/>
      <c r="C32" s="401"/>
      <c r="D32" s="401"/>
      <c r="E32" s="401"/>
      <c r="F32" s="401"/>
      <c r="G32" s="401"/>
      <c r="H32" s="402"/>
      <c r="I32" s="155">
        <f>I30+I31</f>
        <v>0</v>
      </c>
    </row>
    <row r="33" spans="1:20" x14ac:dyDescent="0.3">
      <c r="A33" s="379" t="s">
        <v>74</v>
      </c>
      <c r="B33" s="380"/>
      <c r="C33" s="380"/>
      <c r="D33" s="380"/>
      <c r="E33" s="380"/>
      <c r="F33" s="380"/>
      <c r="G33" s="380"/>
      <c r="H33" s="380"/>
      <c r="I33" s="381"/>
    </row>
    <row r="34" spans="1:20" x14ac:dyDescent="0.3">
      <c r="A34" s="103" t="s">
        <v>75</v>
      </c>
      <c r="B34" s="406" t="s">
        <v>76</v>
      </c>
      <c r="C34" s="413"/>
      <c r="D34" s="407"/>
      <c r="E34" s="382" t="s">
        <v>64</v>
      </c>
      <c r="F34" s="384"/>
      <c r="G34" s="105" t="s">
        <v>66</v>
      </c>
      <c r="H34" s="106" t="s">
        <v>67</v>
      </c>
      <c r="I34" s="107" t="s">
        <v>68</v>
      </c>
    </row>
    <row r="35" spans="1:20" x14ac:dyDescent="0.3">
      <c r="A35" s="108">
        <v>1</v>
      </c>
      <c r="B35" s="403" t="s">
        <v>77</v>
      </c>
      <c r="C35" s="404"/>
      <c r="D35" s="405"/>
      <c r="E35" s="388" t="s">
        <v>78</v>
      </c>
      <c r="F35" s="389"/>
      <c r="G35" s="140"/>
      <c r="H35" s="138">
        <v>450</v>
      </c>
      <c r="I35" s="115">
        <f>SUM(G35*H35)</f>
        <v>0</v>
      </c>
    </row>
    <row r="36" spans="1:20" x14ac:dyDescent="0.3">
      <c r="A36" s="108">
        <v>2</v>
      </c>
      <c r="B36" s="373" t="s">
        <v>79</v>
      </c>
      <c r="C36" s="374"/>
      <c r="D36" s="375"/>
      <c r="E36" s="398" t="s">
        <v>78</v>
      </c>
      <c r="F36" s="399"/>
      <c r="G36" s="109"/>
      <c r="H36" s="139">
        <v>350</v>
      </c>
      <c r="I36" s="112">
        <f t="shared" ref="I36:I40" si="0">SUM(G36*H36)</f>
        <v>0</v>
      </c>
    </row>
    <row r="37" spans="1:20" x14ac:dyDescent="0.3">
      <c r="A37" s="108">
        <v>3</v>
      </c>
      <c r="B37" s="373" t="s">
        <v>80</v>
      </c>
      <c r="C37" s="374"/>
      <c r="D37" s="375"/>
      <c r="E37" s="398" t="s">
        <v>78</v>
      </c>
      <c r="F37" s="399"/>
      <c r="G37" s="109">
        <v>1.5</v>
      </c>
      <c r="H37" s="139">
        <v>300</v>
      </c>
      <c r="I37" s="112">
        <f t="shared" si="0"/>
        <v>450</v>
      </c>
    </row>
    <row r="38" spans="1:20" x14ac:dyDescent="0.3">
      <c r="A38" s="108">
        <v>4</v>
      </c>
      <c r="B38" s="373" t="s">
        <v>81</v>
      </c>
      <c r="C38" s="374"/>
      <c r="D38" s="375"/>
      <c r="E38" s="398" t="s">
        <v>78</v>
      </c>
      <c r="F38" s="399"/>
      <c r="G38" s="109">
        <v>1.5</v>
      </c>
      <c r="H38" s="139">
        <v>200</v>
      </c>
      <c r="I38" s="112">
        <f t="shared" si="0"/>
        <v>300</v>
      </c>
    </row>
    <row r="39" spans="1:20" x14ac:dyDescent="0.3">
      <c r="A39" s="108">
        <v>5</v>
      </c>
      <c r="B39" s="373" t="s">
        <v>82</v>
      </c>
      <c r="C39" s="374"/>
      <c r="D39" s="375"/>
      <c r="E39" s="398" t="s">
        <v>78</v>
      </c>
      <c r="F39" s="399"/>
      <c r="G39" s="109"/>
      <c r="H39" s="141">
        <v>200</v>
      </c>
      <c r="I39" s="112">
        <f t="shared" si="0"/>
        <v>0</v>
      </c>
      <c r="T39" s="238"/>
    </row>
    <row r="40" spans="1:20" x14ac:dyDescent="0.3">
      <c r="A40" s="122">
        <v>6</v>
      </c>
      <c r="B40" s="376" t="s">
        <v>321</v>
      </c>
      <c r="C40" s="377"/>
      <c r="D40" s="378"/>
      <c r="E40" s="393" t="s">
        <v>78</v>
      </c>
      <c r="F40" s="394"/>
      <c r="G40" s="237"/>
      <c r="H40" s="236">
        <v>140</v>
      </c>
      <c r="I40" s="235">
        <f t="shared" si="0"/>
        <v>0</v>
      </c>
    </row>
    <row r="41" spans="1:20" x14ac:dyDescent="0.3">
      <c r="A41" s="108"/>
      <c r="B41" s="406" t="s">
        <v>595</v>
      </c>
      <c r="C41" s="413"/>
      <c r="D41" s="413"/>
      <c r="E41" s="413"/>
      <c r="F41" s="413"/>
      <c r="G41" s="413"/>
      <c r="H41" s="407"/>
      <c r="I41" s="112">
        <f>SUM(I35:I40)</f>
        <v>750</v>
      </c>
    </row>
    <row r="42" spans="1:20" x14ac:dyDescent="0.3">
      <c r="A42" s="108">
        <v>1</v>
      </c>
      <c r="B42" s="403" t="s">
        <v>77</v>
      </c>
      <c r="C42" s="404"/>
      <c r="D42" s="405"/>
      <c r="E42" s="388" t="s">
        <v>78</v>
      </c>
      <c r="F42" s="389"/>
      <c r="G42" s="140"/>
      <c r="H42" s="138">
        <v>675</v>
      </c>
      <c r="I42" s="115">
        <f>SUM(G42*H42)</f>
        <v>0</v>
      </c>
    </row>
    <row r="43" spans="1:20" x14ac:dyDescent="0.3">
      <c r="A43" s="108">
        <v>2</v>
      </c>
      <c r="B43" s="373" t="s">
        <v>79</v>
      </c>
      <c r="C43" s="374"/>
      <c r="D43" s="375"/>
      <c r="E43" s="398" t="s">
        <v>78</v>
      </c>
      <c r="F43" s="399"/>
      <c r="G43" s="109"/>
      <c r="H43" s="139">
        <v>525</v>
      </c>
      <c r="I43" s="112">
        <f t="shared" ref="I43:I47" si="1">SUM(G43*H43)</f>
        <v>0</v>
      </c>
    </row>
    <row r="44" spans="1:20" x14ac:dyDescent="0.3">
      <c r="A44" s="108">
        <v>3</v>
      </c>
      <c r="B44" s="373" t="s">
        <v>80</v>
      </c>
      <c r="C44" s="374"/>
      <c r="D44" s="375"/>
      <c r="E44" s="398" t="s">
        <v>78</v>
      </c>
      <c r="F44" s="399"/>
      <c r="G44" s="109"/>
      <c r="H44" s="139">
        <v>450</v>
      </c>
      <c r="I44" s="112">
        <f t="shared" si="1"/>
        <v>0</v>
      </c>
    </row>
    <row r="45" spans="1:20" x14ac:dyDescent="0.3">
      <c r="A45" s="108">
        <v>4</v>
      </c>
      <c r="B45" s="373" t="s">
        <v>81</v>
      </c>
      <c r="C45" s="374"/>
      <c r="D45" s="375"/>
      <c r="E45" s="398" t="s">
        <v>78</v>
      </c>
      <c r="F45" s="399"/>
      <c r="G45" s="109"/>
      <c r="H45" s="139">
        <v>300</v>
      </c>
      <c r="I45" s="112">
        <f t="shared" si="1"/>
        <v>0</v>
      </c>
    </row>
    <row r="46" spans="1:20" x14ac:dyDescent="0.3">
      <c r="A46" s="108">
        <v>5</v>
      </c>
      <c r="B46" s="373" t="s">
        <v>82</v>
      </c>
      <c r="C46" s="374"/>
      <c r="D46" s="375"/>
      <c r="E46" s="398" t="s">
        <v>78</v>
      </c>
      <c r="F46" s="399"/>
      <c r="G46" s="109"/>
      <c r="H46" s="141">
        <v>300</v>
      </c>
      <c r="I46" s="112">
        <f t="shared" si="1"/>
        <v>0</v>
      </c>
    </row>
    <row r="47" spans="1:20" x14ac:dyDescent="0.3">
      <c r="A47" s="122">
        <v>6</v>
      </c>
      <c r="B47" s="376" t="s">
        <v>321</v>
      </c>
      <c r="C47" s="377"/>
      <c r="D47" s="378"/>
      <c r="E47" s="393" t="s">
        <v>78</v>
      </c>
      <c r="F47" s="394"/>
      <c r="G47" s="237"/>
      <c r="H47" s="236">
        <v>210</v>
      </c>
      <c r="I47" s="235">
        <f t="shared" si="1"/>
        <v>0</v>
      </c>
    </row>
    <row r="48" spans="1:20" x14ac:dyDescent="0.3">
      <c r="A48" s="108"/>
      <c r="B48" s="406" t="s">
        <v>596</v>
      </c>
      <c r="C48" s="413"/>
      <c r="D48" s="413"/>
      <c r="E48" s="413"/>
      <c r="F48" s="413"/>
      <c r="G48" s="413"/>
      <c r="H48" s="407"/>
      <c r="I48" s="112">
        <f>SUM(I42:I47)</f>
        <v>0</v>
      </c>
    </row>
    <row r="49" spans="1:9" x14ac:dyDescent="0.3">
      <c r="A49" s="108">
        <v>1</v>
      </c>
      <c r="B49" s="403" t="s">
        <v>77</v>
      </c>
      <c r="C49" s="404"/>
      <c r="D49" s="405"/>
      <c r="E49" s="388" t="s">
        <v>78</v>
      </c>
      <c r="F49" s="389"/>
      <c r="G49" s="140"/>
      <c r="H49" s="138">
        <v>900</v>
      </c>
      <c r="I49" s="115">
        <f>SUM(G49*H49)</f>
        <v>0</v>
      </c>
    </row>
    <row r="50" spans="1:9" x14ac:dyDescent="0.3">
      <c r="A50" s="108">
        <v>2</v>
      </c>
      <c r="B50" s="373" t="s">
        <v>79</v>
      </c>
      <c r="C50" s="374"/>
      <c r="D50" s="375"/>
      <c r="E50" s="398" t="s">
        <v>78</v>
      </c>
      <c r="F50" s="399"/>
      <c r="G50" s="109"/>
      <c r="H50" s="139">
        <v>700</v>
      </c>
      <c r="I50" s="112">
        <f t="shared" ref="I50:I54" si="2">SUM(G50*H50)</f>
        <v>0</v>
      </c>
    </row>
    <row r="51" spans="1:9" x14ac:dyDescent="0.3">
      <c r="A51" s="108">
        <v>3</v>
      </c>
      <c r="B51" s="373" t="s">
        <v>80</v>
      </c>
      <c r="C51" s="374"/>
      <c r="D51" s="375"/>
      <c r="E51" s="398" t="s">
        <v>78</v>
      </c>
      <c r="F51" s="399"/>
      <c r="G51" s="109"/>
      <c r="H51" s="139">
        <v>600</v>
      </c>
      <c r="I51" s="112">
        <f t="shared" si="2"/>
        <v>0</v>
      </c>
    </row>
    <row r="52" spans="1:9" x14ac:dyDescent="0.3">
      <c r="A52" s="108">
        <v>4</v>
      </c>
      <c r="B52" s="373" t="s">
        <v>81</v>
      </c>
      <c r="C52" s="374"/>
      <c r="D52" s="375"/>
      <c r="E52" s="398" t="s">
        <v>78</v>
      </c>
      <c r="F52" s="399"/>
      <c r="G52" s="109"/>
      <c r="H52" s="139">
        <v>400</v>
      </c>
      <c r="I52" s="112">
        <f t="shared" si="2"/>
        <v>0</v>
      </c>
    </row>
    <row r="53" spans="1:9" x14ac:dyDescent="0.3">
      <c r="A53" s="108">
        <v>5</v>
      </c>
      <c r="B53" s="373" t="s">
        <v>82</v>
      </c>
      <c r="C53" s="374"/>
      <c r="D53" s="375"/>
      <c r="E53" s="398" t="s">
        <v>78</v>
      </c>
      <c r="F53" s="399"/>
      <c r="G53" s="109"/>
      <c r="H53" s="141">
        <v>400</v>
      </c>
      <c r="I53" s="112">
        <f t="shared" si="2"/>
        <v>0</v>
      </c>
    </row>
    <row r="54" spans="1:9" x14ac:dyDescent="0.3">
      <c r="A54" s="122">
        <v>6</v>
      </c>
      <c r="B54" s="376" t="s">
        <v>321</v>
      </c>
      <c r="C54" s="377"/>
      <c r="D54" s="378"/>
      <c r="E54" s="393" t="s">
        <v>78</v>
      </c>
      <c r="F54" s="394"/>
      <c r="G54" s="237"/>
      <c r="H54" s="236">
        <v>280</v>
      </c>
      <c r="I54" s="235">
        <f t="shared" si="2"/>
        <v>0</v>
      </c>
    </row>
    <row r="55" spans="1:9" x14ac:dyDescent="0.3">
      <c r="A55" s="117"/>
      <c r="B55" s="382"/>
      <c r="C55" s="383"/>
      <c r="D55" s="383"/>
      <c r="E55" s="383"/>
      <c r="F55" s="383"/>
      <c r="G55" s="384"/>
      <c r="H55" s="101"/>
      <c r="I55" s="112">
        <f>SUM(I49:I54)</f>
        <v>0</v>
      </c>
    </row>
    <row r="56" spans="1:9" x14ac:dyDescent="0.3">
      <c r="A56" s="400" t="s">
        <v>83</v>
      </c>
      <c r="B56" s="401"/>
      <c r="C56" s="401"/>
      <c r="D56" s="401"/>
      <c r="E56" s="401"/>
      <c r="F56" s="401"/>
      <c r="G56" s="401"/>
      <c r="H56" s="402"/>
      <c r="I56" s="123"/>
    </row>
    <row r="57" spans="1:9" x14ac:dyDescent="0.3">
      <c r="A57" s="379" t="s">
        <v>84</v>
      </c>
      <c r="B57" s="380"/>
      <c r="C57" s="380"/>
      <c r="D57" s="380"/>
      <c r="E57" s="380"/>
      <c r="F57" s="380"/>
      <c r="G57" s="380"/>
      <c r="H57" s="380"/>
      <c r="I57" s="381"/>
    </row>
    <row r="58" spans="1:9" x14ac:dyDescent="0.3">
      <c r="A58" s="103" t="s">
        <v>85</v>
      </c>
      <c r="B58" s="382" t="s">
        <v>86</v>
      </c>
      <c r="C58" s="383"/>
      <c r="D58" s="384"/>
      <c r="E58" s="382" t="s">
        <v>87</v>
      </c>
      <c r="F58" s="384"/>
      <c r="G58" s="119" t="s">
        <v>88</v>
      </c>
      <c r="H58" s="119" t="s">
        <v>67</v>
      </c>
      <c r="I58" s="120" t="s">
        <v>68</v>
      </c>
    </row>
    <row r="59" spans="1:9" x14ac:dyDescent="0.3">
      <c r="A59" s="108">
        <v>1</v>
      </c>
      <c r="B59" s="385" t="s">
        <v>390</v>
      </c>
      <c r="C59" s="386"/>
      <c r="D59" s="387"/>
      <c r="E59" s="398">
        <v>1</v>
      </c>
      <c r="F59" s="399"/>
      <c r="G59" s="194">
        <v>33.200000000000003</v>
      </c>
      <c r="H59" s="121">
        <v>5</v>
      </c>
      <c r="I59" s="206">
        <f>H59*G59</f>
        <v>166</v>
      </c>
    </row>
    <row r="60" spans="1:9" x14ac:dyDescent="0.3">
      <c r="A60" s="122"/>
      <c r="B60" s="390"/>
      <c r="C60" s="391"/>
      <c r="D60" s="392"/>
      <c r="E60" s="393"/>
      <c r="F60" s="394"/>
      <c r="G60" s="109"/>
      <c r="H60" s="121"/>
      <c r="I60" s="206"/>
    </row>
    <row r="61" spans="1:9" x14ac:dyDescent="0.3">
      <c r="A61" s="400" t="s">
        <v>89</v>
      </c>
      <c r="B61" s="401"/>
      <c r="C61" s="401"/>
      <c r="D61" s="401"/>
      <c r="E61" s="401"/>
      <c r="F61" s="401"/>
      <c r="G61" s="401"/>
      <c r="H61" s="402"/>
      <c r="I61" s="123">
        <f>SUM(I59:I60)</f>
        <v>166</v>
      </c>
    </row>
    <row r="62" spans="1:9" x14ac:dyDescent="0.3">
      <c r="A62" s="502"/>
      <c r="B62" s="410"/>
      <c r="C62" s="410"/>
      <c r="D62" s="410"/>
      <c r="E62" s="410"/>
      <c r="F62" s="126"/>
      <c r="G62" s="127"/>
      <c r="H62" s="127"/>
      <c r="I62" s="128"/>
    </row>
    <row r="63" spans="1:9" x14ac:dyDescent="0.3">
      <c r="A63" s="368"/>
      <c r="B63" s="369"/>
      <c r="C63" s="369"/>
      <c r="D63" s="369"/>
      <c r="E63" s="369"/>
      <c r="F63" s="129"/>
      <c r="G63" s="372" t="s">
        <v>90</v>
      </c>
      <c r="H63" s="369"/>
      <c r="I63" s="130">
        <f>I61+I55+I48+I41+I32+I21</f>
        <v>916</v>
      </c>
    </row>
    <row r="64" spans="1:9" x14ac:dyDescent="0.3">
      <c r="A64" s="368"/>
      <c r="B64" s="369"/>
      <c r="C64" s="369"/>
      <c r="D64" s="369"/>
      <c r="E64" s="369"/>
      <c r="F64" s="83"/>
      <c r="G64" s="131"/>
      <c r="H64" s="132"/>
      <c r="I64" s="133"/>
    </row>
    <row r="65" spans="1:9" ht="15" thickBot="1" x14ac:dyDescent="0.35">
      <c r="A65" s="368"/>
      <c r="B65" s="369"/>
      <c r="C65" s="369"/>
      <c r="D65" s="369"/>
      <c r="E65" s="369"/>
      <c r="F65" s="83"/>
      <c r="G65" s="422" t="s">
        <v>133</v>
      </c>
      <c r="H65" s="423"/>
      <c r="I65" s="142">
        <f>I63+I64</f>
        <v>916</v>
      </c>
    </row>
    <row r="66" spans="1:9" ht="15.6" thickTop="1" thickBot="1" x14ac:dyDescent="0.35">
      <c r="A66" s="134"/>
      <c r="B66" s="135"/>
      <c r="C66" s="370"/>
      <c r="D66" s="371"/>
      <c r="E66" s="371"/>
      <c r="F66" s="371"/>
      <c r="G66" s="136"/>
      <c r="H66" s="136"/>
      <c r="I66" s="137"/>
    </row>
    <row r="68" spans="1:9" x14ac:dyDescent="0.3">
      <c r="A68" s="80"/>
      <c r="B68" s="80"/>
    </row>
  </sheetData>
  <mergeCells count="92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B34:D34"/>
    <mergeCell ref="E34:F34"/>
    <mergeCell ref="B35:D35"/>
    <mergeCell ref="E35:F35"/>
    <mergeCell ref="B36:D36"/>
    <mergeCell ref="E36:F36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51:D51"/>
    <mergeCell ref="E51:F51"/>
    <mergeCell ref="B52:D52"/>
    <mergeCell ref="E52:F52"/>
    <mergeCell ref="B53:D53"/>
    <mergeCell ref="E53:F53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tabColor rgb="FF00B050"/>
  </sheetPr>
  <dimension ref="A1:T68"/>
  <sheetViews>
    <sheetView topLeftCell="A28" workbookViewId="0">
      <selection activeCell="B59" sqref="B59:D59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624</v>
      </c>
      <c r="G9" s="407"/>
      <c r="H9" s="490" t="e">
        <f>#REF!</f>
        <v>#REF!</v>
      </c>
      <c r="I9" s="491"/>
    </row>
    <row r="10" spans="1:13" x14ac:dyDescent="0.3">
      <c r="A10" s="82" t="s">
        <v>50</v>
      </c>
      <c r="B10" s="80"/>
      <c r="F10" s="406" t="s">
        <v>51</v>
      </c>
      <c r="G10" s="407"/>
      <c r="H10" s="492" t="e">
        <f>#REF!</f>
        <v>#REF!</v>
      </c>
      <c r="I10" s="493"/>
    </row>
    <row r="11" spans="1:13" x14ac:dyDescent="0.3">
      <c r="A11" s="82" t="s">
        <v>52</v>
      </c>
      <c r="B11" s="80"/>
      <c r="F11" s="406" t="s">
        <v>53</v>
      </c>
      <c r="G11" s="407"/>
      <c r="H11" s="494" t="e">
        <f>#REF!</f>
        <v>#REF!</v>
      </c>
      <c r="I11" s="493"/>
    </row>
    <row r="12" spans="1:13" x14ac:dyDescent="0.3">
      <c r="A12" s="82" t="s">
        <v>54</v>
      </c>
      <c r="B12" s="80"/>
      <c r="F12" s="406" t="s">
        <v>55</v>
      </c>
      <c r="G12" s="407"/>
      <c r="H12" s="503" t="e">
        <f>#REF!</f>
        <v>#REF!</v>
      </c>
      <c r="I12" s="493"/>
    </row>
    <row r="13" spans="1:13" x14ac:dyDescent="0.3">
      <c r="A13" s="82" t="s">
        <v>56</v>
      </c>
      <c r="B13" s="80"/>
      <c r="F13" s="164" t="s">
        <v>57</v>
      </c>
      <c r="G13" s="165"/>
      <c r="H13" s="497" t="s">
        <v>91</v>
      </c>
      <c r="I13" s="498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338</v>
      </c>
      <c r="I15" s="435"/>
    </row>
    <row r="16" spans="1:13" x14ac:dyDescent="0.3">
      <c r="A16" s="412" t="s">
        <v>619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/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/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384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232"/>
      <c r="B24" s="482"/>
      <c r="C24" s="483"/>
      <c r="D24" s="483"/>
      <c r="E24" s="483"/>
      <c r="F24" s="484"/>
      <c r="G24" s="234"/>
      <c r="H24" s="233"/>
      <c r="I24" s="112"/>
    </row>
    <row r="25" spans="1:11" x14ac:dyDescent="0.3">
      <c r="A25" s="108"/>
      <c r="B25" s="482"/>
      <c r="C25" s="483"/>
      <c r="D25" s="483"/>
      <c r="E25" s="483"/>
      <c r="F25" s="484"/>
      <c r="G25" s="234"/>
      <c r="H25" s="233"/>
      <c r="I25" s="112"/>
    </row>
    <row r="26" spans="1:11" x14ac:dyDescent="0.3">
      <c r="A26" s="108"/>
      <c r="B26" s="482"/>
      <c r="C26" s="483"/>
      <c r="D26" s="483"/>
      <c r="E26" s="483"/>
      <c r="F26" s="484"/>
      <c r="G26" s="234"/>
      <c r="H26" s="233"/>
      <c r="I26" s="112"/>
    </row>
    <row r="27" spans="1:11" x14ac:dyDescent="0.3">
      <c r="A27" s="108"/>
      <c r="B27" s="482"/>
      <c r="C27" s="483"/>
      <c r="D27" s="483"/>
      <c r="E27" s="483"/>
      <c r="F27" s="484"/>
      <c r="G27" s="234"/>
      <c r="H27" s="233"/>
      <c r="I27" s="112"/>
    </row>
    <row r="28" spans="1:11" x14ac:dyDescent="0.3">
      <c r="A28" s="108"/>
      <c r="B28" s="482"/>
      <c r="C28" s="483"/>
      <c r="D28" s="483"/>
      <c r="E28" s="483"/>
      <c r="F28" s="484"/>
      <c r="G28" s="234"/>
      <c r="H28" s="233"/>
      <c r="I28" s="112"/>
    </row>
    <row r="29" spans="1:11" x14ac:dyDescent="0.3">
      <c r="A29" s="108"/>
      <c r="B29" s="436"/>
      <c r="C29" s="437"/>
      <c r="D29" s="437"/>
      <c r="E29" s="437"/>
      <c r="F29" s="437"/>
      <c r="G29" s="174"/>
      <c r="H29" s="175"/>
      <c r="I29" s="112"/>
    </row>
    <row r="30" spans="1:11" x14ac:dyDescent="0.3">
      <c r="A30" s="433" t="s">
        <v>150</v>
      </c>
      <c r="B30" s="401"/>
      <c r="C30" s="401"/>
      <c r="D30" s="401"/>
      <c r="E30" s="401"/>
      <c r="F30" s="401"/>
      <c r="G30" s="401"/>
      <c r="H30" s="402"/>
      <c r="I30" s="168">
        <f>SUM(I24:I29)</f>
        <v>0</v>
      </c>
    </row>
    <row r="31" spans="1:11" x14ac:dyDescent="0.3">
      <c r="A31" s="400" t="s">
        <v>151</v>
      </c>
      <c r="B31" s="401"/>
      <c r="C31" s="401"/>
      <c r="D31" s="401"/>
      <c r="E31" s="401"/>
      <c r="F31" s="401"/>
      <c r="G31" s="401"/>
      <c r="H31" s="402"/>
      <c r="I31" s="169">
        <f>ROUND((I30*0.15),2)</f>
        <v>0</v>
      </c>
    </row>
    <row r="32" spans="1:11" x14ac:dyDescent="0.3">
      <c r="A32" s="400" t="s">
        <v>152</v>
      </c>
      <c r="B32" s="401"/>
      <c r="C32" s="401"/>
      <c r="D32" s="401"/>
      <c r="E32" s="401"/>
      <c r="F32" s="401"/>
      <c r="G32" s="401"/>
      <c r="H32" s="402"/>
      <c r="I32" s="155">
        <f>I30+I31</f>
        <v>0</v>
      </c>
    </row>
    <row r="33" spans="1:20" x14ac:dyDescent="0.3">
      <c r="A33" s="379" t="s">
        <v>74</v>
      </c>
      <c r="B33" s="380"/>
      <c r="C33" s="380"/>
      <c r="D33" s="380"/>
      <c r="E33" s="380"/>
      <c r="F33" s="380"/>
      <c r="G33" s="380"/>
      <c r="H33" s="380"/>
      <c r="I33" s="381"/>
    </row>
    <row r="34" spans="1:20" x14ac:dyDescent="0.3">
      <c r="A34" s="103" t="s">
        <v>75</v>
      </c>
      <c r="B34" s="406" t="s">
        <v>76</v>
      </c>
      <c r="C34" s="413"/>
      <c r="D34" s="407"/>
      <c r="E34" s="382" t="s">
        <v>64</v>
      </c>
      <c r="F34" s="384"/>
      <c r="G34" s="105" t="s">
        <v>66</v>
      </c>
      <c r="H34" s="106" t="s">
        <v>67</v>
      </c>
      <c r="I34" s="107" t="s">
        <v>68</v>
      </c>
    </row>
    <row r="35" spans="1:20" x14ac:dyDescent="0.3">
      <c r="A35" s="108">
        <v>1</v>
      </c>
      <c r="B35" s="403" t="s">
        <v>77</v>
      </c>
      <c r="C35" s="404"/>
      <c r="D35" s="405"/>
      <c r="E35" s="388" t="s">
        <v>78</v>
      </c>
      <c r="F35" s="389"/>
      <c r="G35" s="140"/>
      <c r="H35" s="138">
        <v>450</v>
      </c>
      <c r="I35" s="115">
        <f>SUM(G35*H35)</f>
        <v>0</v>
      </c>
    </row>
    <row r="36" spans="1:20" x14ac:dyDescent="0.3">
      <c r="A36" s="108">
        <v>2</v>
      </c>
      <c r="B36" s="373" t="s">
        <v>79</v>
      </c>
      <c r="C36" s="374"/>
      <c r="D36" s="375"/>
      <c r="E36" s="398" t="s">
        <v>78</v>
      </c>
      <c r="F36" s="399"/>
      <c r="G36" s="109"/>
      <c r="H36" s="139">
        <v>350</v>
      </c>
      <c r="I36" s="112">
        <f t="shared" ref="I36:I40" si="0">SUM(G36*H36)</f>
        <v>0</v>
      </c>
    </row>
    <row r="37" spans="1:20" x14ac:dyDescent="0.3">
      <c r="A37" s="108">
        <v>3</v>
      </c>
      <c r="B37" s="373" t="s">
        <v>80</v>
      </c>
      <c r="C37" s="374"/>
      <c r="D37" s="375"/>
      <c r="E37" s="398" t="s">
        <v>78</v>
      </c>
      <c r="F37" s="399"/>
      <c r="G37" s="109">
        <v>3</v>
      </c>
      <c r="H37" s="139">
        <v>300</v>
      </c>
      <c r="I37" s="112">
        <f t="shared" si="0"/>
        <v>900</v>
      </c>
    </row>
    <row r="38" spans="1:20" x14ac:dyDescent="0.3">
      <c r="A38" s="108">
        <v>4</v>
      </c>
      <c r="B38" s="373" t="s">
        <v>81</v>
      </c>
      <c r="C38" s="374"/>
      <c r="D38" s="375"/>
      <c r="E38" s="398" t="s">
        <v>78</v>
      </c>
      <c r="F38" s="399"/>
      <c r="G38" s="109">
        <v>3</v>
      </c>
      <c r="H38" s="139">
        <v>200</v>
      </c>
      <c r="I38" s="112">
        <f t="shared" si="0"/>
        <v>600</v>
      </c>
    </row>
    <row r="39" spans="1:20" x14ac:dyDescent="0.3">
      <c r="A39" s="108">
        <v>5</v>
      </c>
      <c r="B39" s="373" t="s">
        <v>82</v>
      </c>
      <c r="C39" s="374"/>
      <c r="D39" s="375"/>
      <c r="E39" s="398" t="s">
        <v>78</v>
      </c>
      <c r="F39" s="399"/>
      <c r="G39" s="109"/>
      <c r="H39" s="141">
        <v>200</v>
      </c>
      <c r="I39" s="112">
        <f t="shared" si="0"/>
        <v>0</v>
      </c>
      <c r="T39" s="238"/>
    </row>
    <row r="40" spans="1:20" x14ac:dyDescent="0.3">
      <c r="A40" s="122">
        <v>6</v>
      </c>
      <c r="B40" s="376" t="s">
        <v>321</v>
      </c>
      <c r="C40" s="377"/>
      <c r="D40" s="378"/>
      <c r="E40" s="393" t="s">
        <v>78</v>
      </c>
      <c r="F40" s="394"/>
      <c r="G40" s="237"/>
      <c r="H40" s="236">
        <v>140</v>
      </c>
      <c r="I40" s="235">
        <f t="shared" si="0"/>
        <v>0</v>
      </c>
    </row>
    <row r="41" spans="1:20" x14ac:dyDescent="0.3">
      <c r="A41" s="108"/>
      <c r="B41" s="406" t="s">
        <v>595</v>
      </c>
      <c r="C41" s="413"/>
      <c r="D41" s="413"/>
      <c r="E41" s="413"/>
      <c r="F41" s="413"/>
      <c r="G41" s="413"/>
      <c r="H41" s="407"/>
      <c r="I41" s="112">
        <f>SUM(I35:I40)</f>
        <v>1500</v>
      </c>
    </row>
    <row r="42" spans="1:20" x14ac:dyDescent="0.3">
      <c r="A42" s="108">
        <v>1</v>
      </c>
      <c r="B42" s="403" t="s">
        <v>77</v>
      </c>
      <c r="C42" s="404"/>
      <c r="D42" s="405"/>
      <c r="E42" s="388" t="s">
        <v>78</v>
      </c>
      <c r="F42" s="389"/>
      <c r="G42" s="140"/>
      <c r="H42" s="138">
        <v>675</v>
      </c>
      <c r="I42" s="115">
        <f>SUM(G42*H42)</f>
        <v>0</v>
      </c>
    </row>
    <row r="43" spans="1:20" x14ac:dyDescent="0.3">
      <c r="A43" s="108">
        <v>2</v>
      </c>
      <c r="B43" s="373" t="s">
        <v>79</v>
      </c>
      <c r="C43" s="374"/>
      <c r="D43" s="375"/>
      <c r="E43" s="398" t="s">
        <v>78</v>
      </c>
      <c r="F43" s="399"/>
      <c r="G43" s="109"/>
      <c r="H43" s="139">
        <v>525</v>
      </c>
      <c r="I43" s="112">
        <f t="shared" ref="I43:I47" si="1">SUM(G43*H43)</f>
        <v>0</v>
      </c>
    </row>
    <row r="44" spans="1:20" x14ac:dyDescent="0.3">
      <c r="A44" s="108">
        <v>3</v>
      </c>
      <c r="B44" s="373" t="s">
        <v>80</v>
      </c>
      <c r="C44" s="374"/>
      <c r="D44" s="375"/>
      <c r="E44" s="398" t="s">
        <v>78</v>
      </c>
      <c r="F44" s="399"/>
      <c r="G44" s="109"/>
      <c r="H44" s="139">
        <v>450</v>
      </c>
      <c r="I44" s="112">
        <f t="shared" si="1"/>
        <v>0</v>
      </c>
    </row>
    <row r="45" spans="1:20" x14ac:dyDescent="0.3">
      <c r="A45" s="108">
        <v>4</v>
      </c>
      <c r="B45" s="373" t="s">
        <v>81</v>
      </c>
      <c r="C45" s="374"/>
      <c r="D45" s="375"/>
      <c r="E45" s="398" t="s">
        <v>78</v>
      </c>
      <c r="F45" s="399"/>
      <c r="G45" s="109"/>
      <c r="H45" s="139">
        <v>300</v>
      </c>
      <c r="I45" s="112">
        <f t="shared" si="1"/>
        <v>0</v>
      </c>
    </row>
    <row r="46" spans="1:20" x14ac:dyDescent="0.3">
      <c r="A46" s="108">
        <v>5</v>
      </c>
      <c r="B46" s="373" t="s">
        <v>82</v>
      </c>
      <c r="C46" s="374"/>
      <c r="D46" s="375"/>
      <c r="E46" s="398" t="s">
        <v>78</v>
      </c>
      <c r="F46" s="399"/>
      <c r="G46" s="109"/>
      <c r="H46" s="141">
        <v>300</v>
      </c>
      <c r="I46" s="112">
        <f t="shared" si="1"/>
        <v>0</v>
      </c>
    </row>
    <row r="47" spans="1:20" x14ac:dyDescent="0.3">
      <c r="A47" s="122">
        <v>6</v>
      </c>
      <c r="B47" s="376" t="s">
        <v>321</v>
      </c>
      <c r="C47" s="377"/>
      <c r="D47" s="378"/>
      <c r="E47" s="393" t="s">
        <v>78</v>
      </c>
      <c r="F47" s="394"/>
      <c r="G47" s="237"/>
      <c r="H47" s="236">
        <v>210</v>
      </c>
      <c r="I47" s="235">
        <f t="shared" si="1"/>
        <v>0</v>
      </c>
    </row>
    <row r="48" spans="1:20" x14ac:dyDescent="0.3">
      <c r="A48" s="108"/>
      <c r="B48" s="406" t="s">
        <v>596</v>
      </c>
      <c r="C48" s="413"/>
      <c r="D48" s="413"/>
      <c r="E48" s="413"/>
      <c r="F48" s="413"/>
      <c r="G48" s="413"/>
      <c r="H48" s="407"/>
      <c r="I48" s="112">
        <f>SUM(I42:I47)</f>
        <v>0</v>
      </c>
    </row>
    <row r="49" spans="1:9" x14ac:dyDescent="0.3">
      <c r="A49" s="108">
        <v>1</v>
      </c>
      <c r="B49" s="403" t="s">
        <v>77</v>
      </c>
      <c r="C49" s="404"/>
      <c r="D49" s="405"/>
      <c r="E49" s="388" t="s">
        <v>78</v>
      </c>
      <c r="F49" s="389"/>
      <c r="G49" s="140"/>
      <c r="H49" s="138">
        <v>900</v>
      </c>
      <c r="I49" s="115">
        <f>SUM(G49*H49)</f>
        <v>0</v>
      </c>
    </row>
    <row r="50" spans="1:9" x14ac:dyDescent="0.3">
      <c r="A50" s="108">
        <v>2</v>
      </c>
      <c r="B50" s="373" t="s">
        <v>79</v>
      </c>
      <c r="C50" s="374"/>
      <c r="D50" s="375"/>
      <c r="E50" s="398" t="s">
        <v>78</v>
      </c>
      <c r="F50" s="399"/>
      <c r="G50" s="109"/>
      <c r="H50" s="139">
        <v>700</v>
      </c>
      <c r="I50" s="112">
        <f t="shared" ref="I50:I54" si="2">SUM(G50*H50)</f>
        <v>0</v>
      </c>
    </row>
    <row r="51" spans="1:9" x14ac:dyDescent="0.3">
      <c r="A51" s="108">
        <v>3</v>
      </c>
      <c r="B51" s="373" t="s">
        <v>80</v>
      </c>
      <c r="C51" s="374"/>
      <c r="D51" s="375"/>
      <c r="E51" s="398" t="s">
        <v>78</v>
      </c>
      <c r="F51" s="399"/>
      <c r="G51" s="109"/>
      <c r="H51" s="139">
        <v>600</v>
      </c>
      <c r="I51" s="112">
        <f t="shared" si="2"/>
        <v>0</v>
      </c>
    </row>
    <row r="52" spans="1:9" x14ac:dyDescent="0.3">
      <c r="A52" s="108">
        <v>4</v>
      </c>
      <c r="B52" s="373" t="s">
        <v>81</v>
      </c>
      <c r="C52" s="374"/>
      <c r="D52" s="375"/>
      <c r="E52" s="398" t="s">
        <v>78</v>
      </c>
      <c r="F52" s="399"/>
      <c r="G52" s="109"/>
      <c r="H52" s="139">
        <v>400</v>
      </c>
      <c r="I52" s="112">
        <f t="shared" si="2"/>
        <v>0</v>
      </c>
    </row>
    <row r="53" spans="1:9" x14ac:dyDescent="0.3">
      <c r="A53" s="108">
        <v>5</v>
      </c>
      <c r="B53" s="373" t="s">
        <v>82</v>
      </c>
      <c r="C53" s="374"/>
      <c r="D53" s="375"/>
      <c r="E53" s="398" t="s">
        <v>78</v>
      </c>
      <c r="F53" s="399"/>
      <c r="G53" s="109"/>
      <c r="H53" s="141">
        <v>400</v>
      </c>
      <c r="I53" s="112">
        <f t="shared" si="2"/>
        <v>0</v>
      </c>
    </row>
    <row r="54" spans="1:9" x14ac:dyDescent="0.3">
      <c r="A54" s="122">
        <v>6</v>
      </c>
      <c r="B54" s="376" t="s">
        <v>321</v>
      </c>
      <c r="C54" s="377"/>
      <c r="D54" s="378"/>
      <c r="E54" s="393" t="s">
        <v>78</v>
      </c>
      <c r="F54" s="394"/>
      <c r="G54" s="237"/>
      <c r="H54" s="236">
        <v>280</v>
      </c>
      <c r="I54" s="235">
        <f t="shared" si="2"/>
        <v>0</v>
      </c>
    </row>
    <row r="55" spans="1:9" x14ac:dyDescent="0.3">
      <c r="A55" s="117"/>
      <c r="B55" s="382"/>
      <c r="C55" s="383"/>
      <c r="D55" s="383"/>
      <c r="E55" s="383"/>
      <c r="F55" s="383"/>
      <c r="G55" s="384"/>
      <c r="H55" s="101"/>
      <c r="I55" s="112">
        <f>SUM(I49:I54)</f>
        <v>0</v>
      </c>
    </row>
    <row r="56" spans="1:9" x14ac:dyDescent="0.3">
      <c r="A56" s="400" t="s">
        <v>83</v>
      </c>
      <c r="B56" s="401"/>
      <c r="C56" s="401"/>
      <c r="D56" s="401"/>
      <c r="E56" s="401"/>
      <c r="F56" s="401"/>
      <c r="G56" s="401"/>
      <c r="H56" s="402"/>
      <c r="I56" s="123"/>
    </row>
    <row r="57" spans="1:9" x14ac:dyDescent="0.3">
      <c r="A57" s="379" t="s">
        <v>84</v>
      </c>
      <c r="B57" s="380"/>
      <c r="C57" s="380"/>
      <c r="D57" s="380"/>
      <c r="E57" s="380"/>
      <c r="F57" s="380"/>
      <c r="G57" s="380"/>
      <c r="H57" s="380"/>
      <c r="I57" s="381"/>
    </row>
    <row r="58" spans="1:9" x14ac:dyDescent="0.3">
      <c r="A58" s="103" t="s">
        <v>85</v>
      </c>
      <c r="B58" s="382" t="s">
        <v>86</v>
      </c>
      <c r="C58" s="383"/>
      <c r="D58" s="384"/>
      <c r="E58" s="382" t="s">
        <v>87</v>
      </c>
      <c r="F58" s="384"/>
      <c r="G58" s="119" t="s">
        <v>88</v>
      </c>
      <c r="H58" s="119" t="s">
        <v>67</v>
      </c>
      <c r="I58" s="120" t="s">
        <v>68</v>
      </c>
    </row>
    <row r="59" spans="1:9" x14ac:dyDescent="0.3">
      <c r="A59" s="108">
        <v>1</v>
      </c>
      <c r="B59" s="385" t="s">
        <v>620</v>
      </c>
      <c r="C59" s="386"/>
      <c r="D59" s="387"/>
      <c r="E59" s="398">
        <v>1</v>
      </c>
      <c r="F59" s="399"/>
      <c r="G59" s="194">
        <v>19.399999999999999</v>
      </c>
      <c r="H59" s="121">
        <v>5</v>
      </c>
      <c r="I59" s="206">
        <f>H59*G59</f>
        <v>97</v>
      </c>
    </row>
    <row r="60" spans="1:9" x14ac:dyDescent="0.3">
      <c r="A60" s="122"/>
      <c r="B60" s="390"/>
      <c r="C60" s="391"/>
      <c r="D60" s="392"/>
      <c r="E60" s="393"/>
      <c r="F60" s="394"/>
      <c r="G60" s="109"/>
      <c r="H60" s="121"/>
      <c r="I60" s="206"/>
    </row>
    <row r="61" spans="1:9" x14ac:dyDescent="0.3">
      <c r="A61" s="400" t="s">
        <v>89</v>
      </c>
      <c r="B61" s="401"/>
      <c r="C61" s="401"/>
      <c r="D61" s="401"/>
      <c r="E61" s="401"/>
      <c r="F61" s="401"/>
      <c r="G61" s="401"/>
      <c r="H61" s="402"/>
      <c r="I61" s="123">
        <f>SUM(I59:I60)</f>
        <v>97</v>
      </c>
    </row>
    <row r="62" spans="1:9" x14ac:dyDescent="0.3">
      <c r="A62" s="502"/>
      <c r="B62" s="410"/>
      <c r="C62" s="410"/>
      <c r="D62" s="410"/>
      <c r="E62" s="410"/>
      <c r="F62" s="126"/>
      <c r="G62" s="127"/>
      <c r="H62" s="127"/>
      <c r="I62" s="128"/>
    </row>
    <row r="63" spans="1:9" x14ac:dyDescent="0.3">
      <c r="A63" s="368"/>
      <c r="B63" s="369"/>
      <c r="C63" s="369"/>
      <c r="D63" s="369"/>
      <c r="E63" s="369"/>
      <c r="F63" s="129"/>
      <c r="G63" s="372" t="s">
        <v>90</v>
      </c>
      <c r="H63" s="369"/>
      <c r="I63" s="130">
        <f>I61+I55+I48+I41+I32+I21</f>
        <v>1597</v>
      </c>
    </row>
    <row r="64" spans="1:9" x14ac:dyDescent="0.3">
      <c r="A64" s="368"/>
      <c r="B64" s="369"/>
      <c r="C64" s="369"/>
      <c r="D64" s="369"/>
      <c r="E64" s="369"/>
      <c r="F64" s="83"/>
      <c r="G64" s="131"/>
      <c r="H64" s="132"/>
      <c r="I64" s="133"/>
    </row>
    <row r="65" spans="1:9" ht="15" thickBot="1" x14ac:dyDescent="0.35">
      <c r="A65" s="368"/>
      <c r="B65" s="369"/>
      <c r="C65" s="369"/>
      <c r="D65" s="369"/>
      <c r="E65" s="369"/>
      <c r="F65" s="83"/>
      <c r="G65" s="422" t="s">
        <v>133</v>
      </c>
      <c r="H65" s="423"/>
      <c r="I65" s="142">
        <f>I63+I64</f>
        <v>1597</v>
      </c>
    </row>
    <row r="66" spans="1:9" ht="15.6" thickTop="1" thickBot="1" x14ac:dyDescent="0.35">
      <c r="A66" s="134"/>
      <c r="B66" s="135"/>
      <c r="C66" s="370"/>
      <c r="D66" s="371"/>
      <c r="E66" s="371"/>
      <c r="F66" s="371"/>
      <c r="G66" s="136"/>
      <c r="H66" s="136"/>
      <c r="I66" s="137"/>
    </row>
    <row r="68" spans="1:9" x14ac:dyDescent="0.3">
      <c r="A68" s="80"/>
      <c r="B68" s="80"/>
    </row>
  </sheetData>
  <mergeCells count="92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B34:D34"/>
    <mergeCell ref="E34:F34"/>
    <mergeCell ref="B35:D35"/>
    <mergeCell ref="E35:F35"/>
    <mergeCell ref="B36:D36"/>
    <mergeCell ref="E36:F36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51:D51"/>
    <mergeCell ref="E51:F51"/>
    <mergeCell ref="B52:D52"/>
    <mergeCell ref="E52:F52"/>
    <mergeCell ref="B53:D53"/>
    <mergeCell ref="E53:F53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tabColor rgb="FF00B050"/>
  </sheetPr>
  <dimension ref="A1:T68"/>
  <sheetViews>
    <sheetView topLeftCell="A29" workbookViewId="0">
      <selection activeCell="L39" sqref="A1:XFD1048576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13" x14ac:dyDescent="0.3">
      <c r="A2" s="78"/>
      <c r="I2" s="79"/>
    </row>
    <row r="3" spans="1:13" x14ac:dyDescent="0.3">
      <c r="A3" s="78"/>
      <c r="I3" s="79"/>
    </row>
    <row r="4" spans="1:13" x14ac:dyDescent="0.3">
      <c r="A4" s="78"/>
      <c r="I4" s="79"/>
    </row>
    <row r="5" spans="1:13" x14ac:dyDescent="0.3">
      <c r="A5" s="78"/>
      <c r="I5" s="79"/>
    </row>
    <row r="6" spans="1:13" x14ac:dyDescent="0.3">
      <c r="A6" s="78"/>
      <c r="I6" s="79"/>
    </row>
    <row r="7" spans="1:13" x14ac:dyDescent="0.3">
      <c r="A7" s="78"/>
      <c r="I7" s="79"/>
    </row>
    <row r="8" spans="1:13" x14ac:dyDescent="0.3">
      <c r="A8" s="78"/>
      <c r="H8" s="80"/>
      <c r="I8" s="81"/>
    </row>
    <row r="9" spans="1:13" x14ac:dyDescent="0.3">
      <c r="A9" s="379" t="s">
        <v>140</v>
      </c>
      <c r="B9" s="380"/>
      <c r="C9" s="380"/>
      <c r="D9" s="380"/>
      <c r="E9" s="418"/>
      <c r="F9" s="406" t="s">
        <v>624</v>
      </c>
      <c r="G9" s="407"/>
      <c r="H9" s="490" t="e">
        <f>#REF!</f>
        <v>#REF!</v>
      </c>
      <c r="I9" s="491"/>
    </row>
    <row r="10" spans="1:13" x14ac:dyDescent="0.3">
      <c r="A10" s="82" t="s">
        <v>50</v>
      </c>
      <c r="B10" s="80"/>
      <c r="F10" s="406" t="s">
        <v>51</v>
      </c>
      <c r="G10" s="407"/>
      <c r="H10" s="492" t="e">
        <f>#REF!</f>
        <v>#REF!</v>
      </c>
      <c r="I10" s="493"/>
    </row>
    <row r="11" spans="1:13" x14ac:dyDescent="0.3">
      <c r="A11" s="82" t="s">
        <v>52</v>
      </c>
      <c r="B11" s="80"/>
      <c r="F11" s="406" t="s">
        <v>53</v>
      </c>
      <c r="G11" s="407"/>
      <c r="H11" s="494" t="e">
        <f>#REF!</f>
        <v>#REF!</v>
      </c>
      <c r="I11" s="493"/>
    </row>
    <row r="12" spans="1:13" x14ac:dyDescent="0.3">
      <c r="A12" s="82" t="s">
        <v>54</v>
      </c>
      <c r="B12" s="80"/>
      <c r="F12" s="406" t="s">
        <v>55</v>
      </c>
      <c r="G12" s="407"/>
      <c r="H12" s="503" t="e">
        <f>#REF!</f>
        <v>#REF!</v>
      </c>
      <c r="I12" s="493"/>
    </row>
    <row r="13" spans="1:13" x14ac:dyDescent="0.3">
      <c r="A13" s="82" t="s">
        <v>56</v>
      </c>
      <c r="B13" s="80"/>
      <c r="F13" s="164" t="s">
        <v>57</v>
      </c>
      <c r="G13" s="165"/>
      <c r="H13" s="497" t="s">
        <v>91</v>
      </c>
      <c r="I13" s="498"/>
    </row>
    <row r="14" spans="1:13" x14ac:dyDescent="0.3">
      <c r="A14" s="82"/>
      <c r="B14" s="80"/>
      <c r="F14" s="406" t="s">
        <v>59</v>
      </c>
      <c r="G14" s="407"/>
      <c r="H14" s="408" t="s">
        <v>60</v>
      </c>
      <c r="I14" s="409"/>
      <c r="M14" t="s">
        <v>58</v>
      </c>
    </row>
    <row r="15" spans="1:13" x14ac:dyDescent="0.3">
      <c r="A15" s="82"/>
      <c r="B15" s="80"/>
      <c r="D15" s="170"/>
      <c r="F15" s="438" t="s">
        <v>377</v>
      </c>
      <c r="G15" s="438"/>
      <c r="H15" s="439" t="s">
        <v>292</v>
      </c>
      <c r="I15" s="435"/>
    </row>
    <row r="16" spans="1:13" x14ac:dyDescent="0.3">
      <c r="A16" s="412" t="s">
        <v>621</v>
      </c>
      <c r="B16" s="413"/>
      <c r="C16" s="413"/>
      <c r="D16" s="413"/>
      <c r="E16" s="413"/>
      <c r="F16" s="413"/>
      <c r="G16" s="413"/>
      <c r="H16" s="413"/>
      <c r="I16" s="414"/>
    </row>
    <row r="17" spans="1:11" ht="15" thickBot="1" x14ac:dyDescent="0.35">
      <c r="A17" s="415" t="s">
        <v>61</v>
      </c>
      <c r="B17" s="416"/>
      <c r="C17" s="416"/>
      <c r="D17" s="416"/>
      <c r="E17" s="416"/>
      <c r="F17" s="416"/>
      <c r="G17" s="416"/>
      <c r="H17" s="416"/>
      <c r="I17" s="417"/>
    </row>
    <row r="18" spans="1:11" x14ac:dyDescent="0.3">
      <c r="A18" s="87" t="s">
        <v>62</v>
      </c>
      <c r="B18" s="430" t="s">
        <v>149</v>
      </c>
      <c r="C18" s="431"/>
      <c r="D18" s="432"/>
      <c r="E18" s="153" t="s">
        <v>64</v>
      </c>
      <c r="F18" s="153" t="s">
        <v>65</v>
      </c>
      <c r="G18" s="153" t="s">
        <v>66</v>
      </c>
      <c r="H18" s="153" t="s">
        <v>67</v>
      </c>
      <c r="I18" s="154" t="s">
        <v>68</v>
      </c>
    </row>
    <row r="19" spans="1:11" x14ac:dyDescent="0.3">
      <c r="A19" s="92"/>
      <c r="B19" s="388"/>
      <c r="C19" s="410"/>
      <c r="D19" s="389"/>
      <c r="E19" s="93"/>
      <c r="F19" s="94"/>
      <c r="G19" s="93"/>
      <c r="H19" s="95"/>
      <c r="I19" s="96"/>
    </row>
    <row r="20" spans="1:11" x14ac:dyDescent="0.3">
      <c r="A20" s="97"/>
      <c r="B20" s="393"/>
      <c r="C20" s="411"/>
      <c r="D20" s="394"/>
      <c r="E20" s="98"/>
      <c r="F20" s="83"/>
      <c r="G20" s="100"/>
      <c r="H20" s="101"/>
      <c r="I20" s="102"/>
    </row>
    <row r="21" spans="1:11" x14ac:dyDescent="0.3">
      <c r="A21" s="400" t="s">
        <v>69</v>
      </c>
      <c r="B21" s="401"/>
      <c r="C21" s="401"/>
      <c r="D21" s="401"/>
      <c r="E21" s="401"/>
      <c r="F21" s="401"/>
      <c r="G21" s="401"/>
      <c r="H21" s="402"/>
      <c r="I21" s="96"/>
    </row>
    <row r="22" spans="1:11" x14ac:dyDescent="0.3">
      <c r="A22" s="379" t="s">
        <v>70</v>
      </c>
      <c r="B22" s="380"/>
      <c r="C22" s="380"/>
      <c r="D22" s="380"/>
      <c r="E22" s="380"/>
      <c r="F22" s="380"/>
      <c r="G22" s="380"/>
      <c r="H22" s="380"/>
      <c r="I22" s="381"/>
    </row>
    <row r="23" spans="1:11" x14ac:dyDescent="0.3">
      <c r="A23" s="103" t="s">
        <v>71</v>
      </c>
      <c r="B23" s="382" t="s">
        <v>149</v>
      </c>
      <c r="C23" s="383"/>
      <c r="D23" s="383"/>
      <c r="E23" s="383"/>
      <c r="F23" s="384"/>
      <c r="G23" s="163" t="s">
        <v>66</v>
      </c>
      <c r="H23" s="119" t="s">
        <v>67</v>
      </c>
      <c r="I23" s="120" t="s">
        <v>68</v>
      </c>
      <c r="K23" s="125"/>
    </row>
    <row r="24" spans="1:11" x14ac:dyDescent="0.3">
      <c r="A24" s="232"/>
      <c r="B24" s="482"/>
      <c r="C24" s="483"/>
      <c r="D24" s="483"/>
      <c r="E24" s="483"/>
      <c r="F24" s="484"/>
      <c r="G24" s="234"/>
      <c r="H24" s="233"/>
      <c r="I24" s="112"/>
    </row>
    <row r="25" spans="1:11" x14ac:dyDescent="0.3">
      <c r="A25" s="108"/>
      <c r="B25" s="482"/>
      <c r="C25" s="483"/>
      <c r="D25" s="483"/>
      <c r="E25" s="483"/>
      <c r="F25" s="484"/>
      <c r="G25" s="234"/>
      <c r="H25" s="233"/>
      <c r="I25" s="112"/>
    </row>
    <row r="26" spans="1:11" x14ac:dyDescent="0.3">
      <c r="A26" s="108"/>
      <c r="B26" s="482"/>
      <c r="C26" s="483"/>
      <c r="D26" s="483"/>
      <c r="E26" s="483"/>
      <c r="F26" s="484"/>
      <c r="G26" s="234"/>
      <c r="H26" s="233"/>
      <c r="I26" s="112"/>
    </row>
    <row r="27" spans="1:11" x14ac:dyDescent="0.3">
      <c r="A27" s="108"/>
      <c r="B27" s="482"/>
      <c r="C27" s="483"/>
      <c r="D27" s="483"/>
      <c r="E27" s="483"/>
      <c r="F27" s="484"/>
      <c r="G27" s="234"/>
      <c r="H27" s="233"/>
      <c r="I27" s="112"/>
    </row>
    <row r="28" spans="1:11" x14ac:dyDescent="0.3">
      <c r="A28" s="108"/>
      <c r="B28" s="482"/>
      <c r="C28" s="483"/>
      <c r="D28" s="483"/>
      <c r="E28" s="483"/>
      <c r="F28" s="484"/>
      <c r="G28" s="234"/>
      <c r="H28" s="233"/>
      <c r="I28" s="112"/>
    </row>
    <row r="29" spans="1:11" x14ac:dyDescent="0.3">
      <c r="A29" s="108"/>
      <c r="B29" s="436"/>
      <c r="C29" s="437"/>
      <c r="D29" s="437"/>
      <c r="E29" s="437"/>
      <c r="F29" s="437"/>
      <c r="G29" s="174"/>
      <c r="H29" s="175"/>
      <c r="I29" s="112"/>
    </row>
    <row r="30" spans="1:11" x14ac:dyDescent="0.3">
      <c r="A30" s="433" t="s">
        <v>150</v>
      </c>
      <c r="B30" s="401"/>
      <c r="C30" s="401"/>
      <c r="D30" s="401"/>
      <c r="E30" s="401"/>
      <c r="F30" s="401"/>
      <c r="G30" s="401"/>
      <c r="H30" s="402"/>
      <c r="I30" s="168">
        <f>SUM(I24:I29)</f>
        <v>0</v>
      </c>
    </row>
    <row r="31" spans="1:11" x14ac:dyDescent="0.3">
      <c r="A31" s="400" t="s">
        <v>151</v>
      </c>
      <c r="B31" s="401"/>
      <c r="C31" s="401"/>
      <c r="D31" s="401"/>
      <c r="E31" s="401"/>
      <c r="F31" s="401"/>
      <c r="G31" s="401"/>
      <c r="H31" s="402"/>
      <c r="I31" s="169">
        <f>ROUND((I30*0.15),2)</f>
        <v>0</v>
      </c>
    </row>
    <row r="32" spans="1:11" x14ac:dyDescent="0.3">
      <c r="A32" s="400" t="s">
        <v>152</v>
      </c>
      <c r="B32" s="401"/>
      <c r="C32" s="401"/>
      <c r="D32" s="401"/>
      <c r="E32" s="401"/>
      <c r="F32" s="401"/>
      <c r="G32" s="401"/>
      <c r="H32" s="402"/>
      <c r="I32" s="155">
        <f>I30+I31</f>
        <v>0</v>
      </c>
    </row>
    <row r="33" spans="1:20" x14ac:dyDescent="0.3">
      <c r="A33" s="379" t="s">
        <v>74</v>
      </c>
      <c r="B33" s="380"/>
      <c r="C33" s="380"/>
      <c r="D33" s="380"/>
      <c r="E33" s="380"/>
      <c r="F33" s="380"/>
      <c r="G33" s="380"/>
      <c r="H33" s="380"/>
      <c r="I33" s="381"/>
    </row>
    <row r="34" spans="1:20" x14ac:dyDescent="0.3">
      <c r="A34" s="103" t="s">
        <v>75</v>
      </c>
      <c r="B34" s="406" t="s">
        <v>76</v>
      </c>
      <c r="C34" s="413"/>
      <c r="D34" s="407"/>
      <c r="E34" s="382" t="s">
        <v>64</v>
      </c>
      <c r="F34" s="384"/>
      <c r="G34" s="105" t="s">
        <v>66</v>
      </c>
      <c r="H34" s="106" t="s">
        <v>67</v>
      </c>
      <c r="I34" s="107" t="s">
        <v>68</v>
      </c>
    </row>
    <row r="35" spans="1:20" x14ac:dyDescent="0.3">
      <c r="A35" s="108">
        <v>1</v>
      </c>
      <c r="B35" s="403" t="s">
        <v>77</v>
      </c>
      <c r="C35" s="404"/>
      <c r="D35" s="405"/>
      <c r="E35" s="388" t="s">
        <v>78</v>
      </c>
      <c r="F35" s="389"/>
      <c r="G35" s="140"/>
      <c r="H35" s="138">
        <v>450</v>
      </c>
      <c r="I35" s="115">
        <f>SUM(G35*H35)</f>
        <v>0</v>
      </c>
    </row>
    <row r="36" spans="1:20" x14ac:dyDescent="0.3">
      <c r="A36" s="108">
        <v>2</v>
      </c>
      <c r="B36" s="373" t="s">
        <v>79</v>
      </c>
      <c r="C36" s="374"/>
      <c r="D36" s="375"/>
      <c r="E36" s="398" t="s">
        <v>78</v>
      </c>
      <c r="F36" s="399"/>
      <c r="G36" s="109"/>
      <c r="H36" s="139">
        <v>350</v>
      </c>
      <c r="I36" s="112">
        <f t="shared" ref="I36:I40" si="0">SUM(G36*H36)</f>
        <v>0</v>
      </c>
    </row>
    <row r="37" spans="1:20" x14ac:dyDescent="0.3">
      <c r="A37" s="108">
        <v>3</v>
      </c>
      <c r="B37" s="373" t="s">
        <v>80</v>
      </c>
      <c r="C37" s="374"/>
      <c r="D37" s="375"/>
      <c r="E37" s="398" t="s">
        <v>78</v>
      </c>
      <c r="F37" s="399"/>
      <c r="G37" s="109">
        <v>3</v>
      </c>
      <c r="H37" s="139">
        <v>300</v>
      </c>
      <c r="I37" s="112">
        <f t="shared" si="0"/>
        <v>900</v>
      </c>
    </row>
    <row r="38" spans="1:20" x14ac:dyDescent="0.3">
      <c r="A38" s="108">
        <v>4</v>
      </c>
      <c r="B38" s="373" t="s">
        <v>81</v>
      </c>
      <c r="C38" s="374"/>
      <c r="D38" s="375"/>
      <c r="E38" s="398" t="s">
        <v>78</v>
      </c>
      <c r="F38" s="399"/>
      <c r="G38" s="109">
        <v>3</v>
      </c>
      <c r="H38" s="139">
        <v>200</v>
      </c>
      <c r="I38" s="112">
        <f t="shared" si="0"/>
        <v>600</v>
      </c>
    </row>
    <row r="39" spans="1:20" x14ac:dyDescent="0.3">
      <c r="A39" s="108">
        <v>5</v>
      </c>
      <c r="B39" s="373" t="s">
        <v>82</v>
      </c>
      <c r="C39" s="374"/>
      <c r="D39" s="375"/>
      <c r="E39" s="398" t="s">
        <v>78</v>
      </c>
      <c r="F39" s="399"/>
      <c r="G39" s="109"/>
      <c r="H39" s="141">
        <v>200</v>
      </c>
      <c r="I39" s="112">
        <f t="shared" si="0"/>
        <v>0</v>
      </c>
      <c r="T39" s="238"/>
    </row>
    <row r="40" spans="1:20" x14ac:dyDescent="0.3">
      <c r="A40" s="122">
        <v>6</v>
      </c>
      <c r="B40" s="376" t="s">
        <v>321</v>
      </c>
      <c r="C40" s="377"/>
      <c r="D40" s="378"/>
      <c r="E40" s="393" t="s">
        <v>78</v>
      </c>
      <c r="F40" s="394"/>
      <c r="G40" s="237"/>
      <c r="H40" s="236">
        <v>140</v>
      </c>
      <c r="I40" s="235">
        <f t="shared" si="0"/>
        <v>0</v>
      </c>
    </row>
    <row r="41" spans="1:20" x14ac:dyDescent="0.3">
      <c r="A41" s="108"/>
      <c r="B41" s="406" t="s">
        <v>595</v>
      </c>
      <c r="C41" s="413"/>
      <c r="D41" s="413"/>
      <c r="E41" s="413"/>
      <c r="F41" s="413"/>
      <c r="G41" s="413"/>
      <c r="H41" s="407"/>
      <c r="I41" s="112">
        <f>SUM(I35:I40)</f>
        <v>1500</v>
      </c>
    </row>
    <row r="42" spans="1:20" x14ac:dyDescent="0.3">
      <c r="A42" s="108">
        <v>1</v>
      </c>
      <c r="B42" s="403" t="s">
        <v>77</v>
      </c>
      <c r="C42" s="404"/>
      <c r="D42" s="405"/>
      <c r="E42" s="388" t="s">
        <v>78</v>
      </c>
      <c r="F42" s="389"/>
      <c r="G42" s="140"/>
      <c r="H42" s="138">
        <v>675</v>
      </c>
      <c r="I42" s="115">
        <f>SUM(G42*H42)</f>
        <v>0</v>
      </c>
    </row>
    <row r="43" spans="1:20" x14ac:dyDescent="0.3">
      <c r="A43" s="108">
        <v>2</v>
      </c>
      <c r="B43" s="373" t="s">
        <v>79</v>
      </c>
      <c r="C43" s="374"/>
      <c r="D43" s="375"/>
      <c r="E43" s="398" t="s">
        <v>78</v>
      </c>
      <c r="F43" s="399"/>
      <c r="G43" s="109"/>
      <c r="H43" s="139">
        <v>525</v>
      </c>
      <c r="I43" s="112">
        <f t="shared" ref="I43:I47" si="1">SUM(G43*H43)</f>
        <v>0</v>
      </c>
    </row>
    <row r="44" spans="1:20" x14ac:dyDescent="0.3">
      <c r="A44" s="108">
        <v>3</v>
      </c>
      <c r="B44" s="373" t="s">
        <v>80</v>
      </c>
      <c r="C44" s="374"/>
      <c r="D44" s="375"/>
      <c r="E44" s="398" t="s">
        <v>78</v>
      </c>
      <c r="F44" s="399"/>
      <c r="G44" s="109"/>
      <c r="H44" s="139">
        <v>450</v>
      </c>
      <c r="I44" s="112">
        <f t="shared" si="1"/>
        <v>0</v>
      </c>
    </row>
    <row r="45" spans="1:20" x14ac:dyDescent="0.3">
      <c r="A45" s="108">
        <v>4</v>
      </c>
      <c r="B45" s="373" t="s">
        <v>81</v>
      </c>
      <c r="C45" s="374"/>
      <c r="D45" s="375"/>
      <c r="E45" s="398" t="s">
        <v>78</v>
      </c>
      <c r="F45" s="399"/>
      <c r="G45" s="109"/>
      <c r="H45" s="139">
        <v>300</v>
      </c>
      <c r="I45" s="112">
        <f t="shared" si="1"/>
        <v>0</v>
      </c>
    </row>
    <row r="46" spans="1:20" x14ac:dyDescent="0.3">
      <c r="A46" s="108">
        <v>5</v>
      </c>
      <c r="B46" s="373" t="s">
        <v>82</v>
      </c>
      <c r="C46" s="374"/>
      <c r="D46" s="375"/>
      <c r="E46" s="398" t="s">
        <v>78</v>
      </c>
      <c r="F46" s="399"/>
      <c r="G46" s="109"/>
      <c r="H46" s="141">
        <v>300</v>
      </c>
      <c r="I46" s="112">
        <f t="shared" si="1"/>
        <v>0</v>
      </c>
    </row>
    <row r="47" spans="1:20" x14ac:dyDescent="0.3">
      <c r="A47" s="122">
        <v>6</v>
      </c>
      <c r="B47" s="376" t="s">
        <v>321</v>
      </c>
      <c r="C47" s="377"/>
      <c r="D47" s="378"/>
      <c r="E47" s="393" t="s">
        <v>78</v>
      </c>
      <c r="F47" s="394"/>
      <c r="G47" s="237"/>
      <c r="H47" s="236">
        <v>210</v>
      </c>
      <c r="I47" s="235">
        <f t="shared" si="1"/>
        <v>0</v>
      </c>
    </row>
    <row r="48" spans="1:20" x14ac:dyDescent="0.3">
      <c r="A48" s="108"/>
      <c r="B48" s="406" t="s">
        <v>596</v>
      </c>
      <c r="C48" s="413"/>
      <c r="D48" s="413"/>
      <c r="E48" s="413"/>
      <c r="F48" s="413"/>
      <c r="G48" s="413"/>
      <c r="H48" s="407"/>
      <c r="I48" s="112">
        <f>SUM(I42:I47)</f>
        <v>0</v>
      </c>
    </row>
    <row r="49" spans="1:9" x14ac:dyDescent="0.3">
      <c r="A49" s="108">
        <v>1</v>
      </c>
      <c r="B49" s="403" t="s">
        <v>77</v>
      </c>
      <c r="C49" s="404"/>
      <c r="D49" s="405"/>
      <c r="E49" s="388" t="s">
        <v>78</v>
      </c>
      <c r="F49" s="389"/>
      <c r="G49" s="140"/>
      <c r="H49" s="138">
        <v>900</v>
      </c>
      <c r="I49" s="115">
        <f>SUM(G49*H49)</f>
        <v>0</v>
      </c>
    </row>
    <row r="50" spans="1:9" x14ac:dyDescent="0.3">
      <c r="A50" s="108">
        <v>2</v>
      </c>
      <c r="B50" s="373" t="s">
        <v>79</v>
      </c>
      <c r="C50" s="374"/>
      <c r="D50" s="375"/>
      <c r="E50" s="398" t="s">
        <v>78</v>
      </c>
      <c r="F50" s="399"/>
      <c r="G50" s="109"/>
      <c r="H50" s="139">
        <v>700</v>
      </c>
      <c r="I50" s="112">
        <f t="shared" ref="I50:I54" si="2">SUM(G50*H50)</f>
        <v>0</v>
      </c>
    </row>
    <row r="51" spans="1:9" x14ac:dyDescent="0.3">
      <c r="A51" s="108">
        <v>3</v>
      </c>
      <c r="B51" s="373" t="s">
        <v>80</v>
      </c>
      <c r="C51" s="374"/>
      <c r="D51" s="375"/>
      <c r="E51" s="398" t="s">
        <v>78</v>
      </c>
      <c r="F51" s="399"/>
      <c r="G51" s="109"/>
      <c r="H51" s="139">
        <v>600</v>
      </c>
      <c r="I51" s="112">
        <f t="shared" si="2"/>
        <v>0</v>
      </c>
    </row>
    <row r="52" spans="1:9" x14ac:dyDescent="0.3">
      <c r="A52" s="108">
        <v>4</v>
      </c>
      <c r="B52" s="373" t="s">
        <v>81</v>
      </c>
      <c r="C52" s="374"/>
      <c r="D52" s="375"/>
      <c r="E52" s="398" t="s">
        <v>78</v>
      </c>
      <c r="F52" s="399"/>
      <c r="G52" s="109"/>
      <c r="H52" s="139">
        <v>400</v>
      </c>
      <c r="I52" s="112">
        <f t="shared" si="2"/>
        <v>0</v>
      </c>
    </row>
    <row r="53" spans="1:9" x14ac:dyDescent="0.3">
      <c r="A53" s="108">
        <v>5</v>
      </c>
      <c r="B53" s="373" t="s">
        <v>82</v>
      </c>
      <c r="C53" s="374"/>
      <c r="D53" s="375"/>
      <c r="E53" s="398" t="s">
        <v>78</v>
      </c>
      <c r="F53" s="399"/>
      <c r="G53" s="109"/>
      <c r="H53" s="141">
        <v>400</v>
      </c>
      <c r="I53" s="112">
        <f t="shared" si="2"/>
        <v>0</v>
      </c>
    </row>
    <row r="54" spans="1:9" x14ac:dyDescent="0.3">
      <c r="A54" s="122">
        <v>6</v>
      </c>
      <c r="B54" s="376" t="s">
        <v>321</v>
      </c>
      <c r="C54" s="377"/>
      <c r="D54" s="378"/>
      <c r="E54" s="393" t="s">
        <v>78</v>
      </c>
      <c r="F54" s="394"/>
      <c r="G54" s="237"/>
      <c r="H54" s="236">
        <v>280</v>
      </c>
      <c r="I54" s="235">
        <f t="shared" si="2"/>
        <v>0</v>
      </c>
    </row>
    <row r="55" spans="1:9" x14ac:dyDescent="0.3">
      <c r="A55" s="117"/>
      <c r="B55" s="382"/>
      <c r="C55" s="383"/>
      <c r="D55" s="383"/>
      <c r="E55" s="383"/>
      <c r="F55" s="383"/>
      <c r="G55" s="384"/>
      <c r="H55" s="101"/>
      <c r="I55" s="112">
        <f>SUM(I49:I54)</f>
        <v>0</v>
      </c>
    </row>
    <row r="56" spans="1:9" x14ac:dyDescent="0.3">
      <c r="A56" s="400" t="s">
        <v>83</v>
      </c>
      <c r="B56" s="401"/>
      <c r="C56" s="401"/>
      <c r="D56" s="401"/>
      <c r="E56" s="401"/>
      <c r="F56" s="401"/>
      <c r="G56" s="401"/>
      <c r="H56" s="402"/>
      <c r="I56" s="123"/>
    </row>
    <row r="57" spans="1:9" x14ac:dyDescent="0.3">
      <c r="A57" s="379" t="s">
        <v>84</v>
      </c>
      <c r="B57" s="380"/>
      <c r="C57" s="380"/>
      <c r="D57" s="380"/>
      <c r="E57" s="380"/>
      <c r="F57" s="380"/>
      <c r="G57" s="380"/>
      <c r="H57" s="380"/>
      <c r="I57" s="381"/>
    </row>
    <row r="58" spans="1:9" x14ac:dyDescent="0.3">
      <c r="A58" s="103" t="s">
        <v>85</v>
      </c>
      <c r="B58" s="382" t="s">
        <v>86</v>
      </c>
      <c r="C58" s="383"/>
      <c r="D58" s="384"/>
      <c r="E58" s="382" t="s">
        <v>87</v>
      </c>
      <c r="F58" s="384"/>
      <c r="G58" s="119" t="s">
        <v>88</v>
      </c>
      <c r="H58" s="119" t="s">
        <v>67</v>
      </c>
      <c r="I58" s="120" t="s">
        <v>68</v>
      </c>
    </row>
    <row r="59" spans="1:9" x14ac:dyDescent="0.3">
      <c r="A59" s="108">
        <v>1</v>
      </c>
      <c r="B59" s="385" t="s">
        <v>468</v>
      </c>
      <c r="C59" s="386"/>
      <c r="D59" s="387"/>
      <c r="E59" s="398">
        <v>1</v>
      </c>
      <c r="F59" s="399"/>
      <c r="G59" s="194">
        <v>35</v>
      </c>
      <c r="H59" s="121">
        <v>5</v>
      </c>
      <c r="I59" s="206">
        <f>H59*G59</f>
        <v>175</v>
      </c>
    </row>
    <row r="60" spans="1:9" x14ac:dyDescent="0.3">
      <c r="A60" s="122"/>
      <c r="B60" s="390"/>
      <c r="C60" s="391"/>
      <c r="D60" s="392"/>
      <c r="E60" s="393"/>
      <c r="F60" s="394"/>
      <c r="G60" s="109"/>
      <c r="H60" s="121"/>
      <c r="I60" s="206"/>
    </row>
    <row r="61" spans="1:9" x14ac:dyDescent="0.3">
      <c r="A61" s="400" t="s">
        <v>89</v>
      </c>
      <c r="B61" s="401"/>
      <c r="C61" s="401"/>
      <c r="D61" s="401"/>
      <c r="E61" s="401"/>
      <c r="F61" s="401"/>
      <c r="G61" s="401"/>
      <c r="H61" s="402"/>
      <c r="I61" s="123">
        <f>SUM(I59:I60)</f>
        <v>175</v>
      </c>
    </row>
    <row r="62" spans="1:9" x14ac:dyDescent="0.3">
      <c r="A62" s="502"/>
      <c r="B62" s="410"/>
      <c r="C62" s="410"/>
      <c r="D62" s="410"/>
      <c r="E62" s="410"/>
      <c r="F62" s="126"/>
      <c r="G62" s="127"/>
      <c r="H62" s="127"/>
      <c r="I62" s="128"/>
    </row>
    <row r="63" spans="1:9" x14ac:dyDescent="0.3">
      <c r="A63" s="368"/>
      <c r="B63" s="369"/>
      <c r="C63" s="369"/>
      <c r="D63" s="369"/>
      <c r="E63" s="369"/>
      <c r="F63" s="129"/>
      <c r="G63" s="372" t="s">
        <v>90</v>
      </c>
      <c r="H63" s="369"/>
      <c r="I63" s="130">
        <f>I61+I55+I48+I41+I32+I21</f>
        <v>1675</v>
      </c>
    </row>
    <row r="64" spans="1:9" x14ac:dyDescent="0.3">
      <c r="A64" s="368"/>
      <c r="B64" s="369"/>
      <c r="C64" s="369"/>
      <c r="D64" s="369"/>
      <c r="E64" s="369"/>
      <c r="F64" s="83"/>
      <c r="G64" s="131"/>
      <c r="H64" s="132"/>
      <c r="I64" s="133"/>
    </row>
    <row r="65" spans="1:9" ht="15" thickBot="1" x14ac:dyDescent="0.35">
      <c r="A65" s="368"/>
      <c r="B65" s="369"/>
      <c r="C65" s="369"/>
      <c r="D65" s="369"/>
      <c r="E65" s="369"/>
      <c r="F65" s="83"/>
      <c r="G65" s="422" t="s">
        <v>133</v>
      </c>
      <c r="H65" s="423"/>
      <c r="I65" s="142">
        <f>I63+I64</f>
        <v>1675</v>
      </c>
    </row>
    <row r="66" spans="1:9" ht="15.6" thickTop="1" thickBot="1" x14ac:dyDescent="0.35">
      <c r="A66" s="134"/>
      <c r="B66" s="135"/>
      <c r="C66" s="370"/>
      <c r="D66" s="371"/>
      <c r="E66" s="371"/>
      <c r="F66" s="371"/>
      <c r="G66" s="136"/>
      <c r="H66" s="136"/>
      <c r="I66" s="137"/>
    </row>
    <row r="68" spans="1:9" x14ac:dyDescent="0.3">
      <c r="A68" s="80"/>
      <c r="B68" s="80"/>
    </row>
  </sheetData>
  <mergeCells count="92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B34:D34"/>
    <mergeCell ref="E34:F34"/>
    <mergeCell ref="B35:D35"/>
    <mergeCell ref="E35:F35"/>
    <mergeCell ref="B36:D36"/>
    <mergeCell ref="E36:F36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51:D51"/>
    <mergeCell ref="E51:F51"/>
    <mergeCell ref="B52:D52"/>
    <mergeCell ref="E52:F52"/>
    <mergeCell ref="B53:D53"/>
    <mergeCell ref="E53:F53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119</vt:i4>
      </vt:variant>
      <vt:variant>
        <vt:lpstr>Named Ranges</vt:lpstr>
      </vt:variant>
      <vt:variant>
        <vt:i4>34</vt:i4>
      </vt:variant>
    </vt:vector>
  </HeadingPairs>
  <TitlesOfParts>
    <vt:vector size="153" baseType="lpstr">
      <vt:lpstr>SUMMARY</vt:lpstr>
      <vt:lpstr>SCHED 1A-1_Cluster 3</vt:lpstr>
      <vt:lpstr>SCHED 1A-2_Cluster 3</vt:lpstr>
      <vt:lpstr>SCHED 1A-3_Cluster 3</vt:lpstr>
      <vt:lpstr>SCHED 2A-1_BCM_ADM</vt:lpstr>
      <vt:lpstr>SCHED 2A-2_BCM_ADM</vt:lpstr>
      <vt:lpstr>SCHED 2A-3_BCM_ADM</vt:lpstr>
      <vt:lpstr>SCHED 3A_MORTUARY</vt:lpstr>
      <vt:lpstr>SCHED 3B_HEAT PUMPS</vt:lpstr>
      <vt:lpstr>SCHED 3C_FRIDGES</vt:lpstr>
      <vt:lpstr>SCHEDULE 4</vt:lpstr>
      <vt:lpstr>WORK ORDERS  01 LAETITIA BAM CH</vt:lpstr>
      <vt:lpstr>JOSE PEARSON TB HOSPITAL (02)</vt:lpstr>
      <vt:lpstr>NEW BRIGHTON MORTUARY (03)</vt:lpstr>
      <vt:lpstr>DORA NGIZA HOSPITAL (04)</vt:lpstr>
      <vt:lpstr>LAETITIA BAM CHC (05)</vt:lpstr>
      <vt:lpstr>MOTHERWELL CHC (06)</vt:lpstr>
      <vt:lpstr>MOTHERWEL CHC (07)</vt:lpstr>
      <vt:lpstr>ORSMOND TB HOSPITAL (08)</vt:lpstr>
      <vt:lpstr>JOSE PEARSON TB HOSPITAL (09)</vt:lpstr>
      <vt:lpstr>LIVINGSTONE HOSPITAL (10)</vt:lpstr>
      <vt:lpstr>LAETITIA BAM CHC (11)</vt:lpstr>
      <vt:lpstr>WEST END (12)</vt:lpstr>
      <vt:lpstr>PORT ELIZABETH PRO.(13)</vt:lpstr>
      <vt:lpstr>DORA NGIZA HOSP (14)</vt:lpstr>
      <vt:lpstr>ORSMOND TB HOSP (15)</vt:lpstr>
      <vt:lpstr>MOUNT RD MORT. (16)</vt:lpstr>
      <vt:lpstr>PARMACEUTICA DEP (17)</vt:lpstr>
      <vt:lpstr>DORA NGIZA HOSP (18)</vt:lpstr>
      <vt:lpstr>DORA NGIZA (19)</vt:lpstr>
      <vt:lpstr>LIVINGSTONE HOSPITAL (20)</vt:lpstr>
      <vt:lpstr>PE PROV. HOSPITAL (21)</vt:lpstr>
      <vt:lpstr>GQEBERA CHC (22)</vt:lpstr>
      <vt:lpstr>PORT EZIABERTH MEDIC DEPOT(23)</vt:lpstr>
      <vt:lpstr>LIVINGSTONE HOSPITAL (24)</vt:lpstr>
      <vt:lpstr>MOTHERWELL CHC (25)</vt:lpstr>
      <vt:lpstr>LIVINGSTONE HOSPITAL (26)</vt:lpstr>
      <vt:lpstr>GQEBERA CHC (27)</vt:lpstr>
      <vt:lpstr>DORA NGINZA HOSPITAL (28)</vt:lpstr>
      <vt:lpstr>ELIZABETH DOKIN HOSP(29)</vt:lpstr>
      <vt:lpstr>PORT ELIZABETH PROV (30)</vt:lpstr>
      <vt:lpstr>MOUNTROAD MORTUARY (31)</vt:lpstr>
      <vt:lpstr>UITENHAGE PRO.HOSPITAL (32)</vt:lpstr>
      <vt:lpstr>JOSE PEARSON TB HSPITAL (33)</vt:lpstr>
      <vt:lpstr>LAETITA BAM CHC (34)</vt:lpstr>
      <vt:lpstr>MOTHEWELL CHC (35)</vt:lpstr>
      <vt:lpstr>LAETITA BAM CHC (36)</vt:lpstr>
      <vt:lpstr>PE PROV. (37)</vt:lpstr>
      <vt:lpstr>ORSMOND TB HOSP. (38)</vt:lpstr>
      <vt:lpstr>Gqebera CHC (39)</vt:lpstr>
      <vt:lpstr>Dora Ngiza (40)</vt:lpstr>
      <vt:lpstr>PE Pronvincial Hospital (41)</vt:lpstr>
      <vt:lpstr>Motherwell CHC (42)</vt:lpstr>
      <vt:lpstr>Westend Clinic (43)</vt:lpstr>
      <vt:lpstr>Dora Ngiza (44)</vt:lpstr>
      <vt:lpstr>Elizabeth Hospital (45)</vt:lpstr>
      <vt:lpstr>Jose Pearson (46)</vt:lpstr>
      <vt:lpstr>Livingstone Hospital (47)</vt:lpstr>
      <vt:lpstr>PE Pro. Hosp (48)</vt:lpstr>
      <vt:lpstr>Elizabeth Donken hosp.(49)</vt:lpstr>
      <vt:lpstr>Dora Ngiza (50)</vt:lpstr>
      <vt:lpstr>Dora Ngiza (51)</vt:lpstr>
      <vt:lpstr>West End (52)</vt:lpstr>
      <vt:lpstr>Elizabeth Hospital (53)</vt:lpstr>
      <vt:lpstr>Orsmond TB Hosp.(54)</vt:lpstr>
      <vt:lpstr>Port Elizabeth (55)</vt:lpstr>
      <vt:lpstr>Livingston Hosp (56)</vt:lpstr>
      <vt:lpstr>New Brighton M.(57)</vt:lpstr>
      <vt:lpstr>West End (58)</vt:lpstr>
      <vt:lpstr>Dora Ngiza chc (59)</vt:lpstr>
      <vt:lpstr>New Brighston (60)</vt:lpstr>
      <vt:lpstr>Jose Pearson TB Hosp (61)</vt:lpstr>
      <vt:lpstr>Jose Pearson TB Hosp (62)</vt:lpstr>
      <vt:lpstr>Livingstone Hosp (63)</vt:lpstr>
      <vt:lpstr>Jose Pearson TB Hosp (64)</vt:lpstr>
      <vt:lpstr>Motherwell chc (65)</vt:lpstr>
      <vt:lpstr>Dora Ngiza (66)</vt:lpstr>
      <vt:lpstr>Orsmond TB Hosp (66)</vt:lpstr>
      <vt:lpstr>Dora Ngiza Hosp (67)</vt:lpstr>
      <vt:lpstr>Uitenhage Forensic (68)</vt:lpstr>
      <vt:lpstr>Dora Ngiza Hospital (70)</vt:lpstr>
      <vt:lpstr>Jose Pearson Sant (71)</vt:lpstr>
      <vt:lpstr>Gqebera chc (72)</vt:lpstr>
      <vt:lpstr>Dora Ngiza Hospital (73)</vt:lpstr>
      <vt:lpstr>Jose Pearson Sant (74)</vt:lpstr>
      <vt:lpstr>Livingston Hospital (75)</vt:lpstr>
      <vt:lpstr>Leticia Bam Hospital (76)</vt:lpstr>
      <vt:lpstr>Unitenhage Pro (69)</vt:lpstr>
      <vt:lpstr>Gqebera chc (77)</vt:lpstr>
      <vt:lpstr>PE Prov (78)</vt:lpstr>
      <vt:lpstr>Linvingston (79)</vt:lpstr>
      <vt:lpstr>Dora Ngiza (80)</vt:lpstr>
      <vt:lpstr>Dora Ngiza (81)</vt:lpstr>
      <vt:lpstr>Galvendale Foresic (83)</vt:lpstr>
      <vt:lpstr>Struandale Depot (84)</vt:lpstr>
      <vt:lpstr>PE Prov (85)</vt:lpstr>
      <vt:lpstr>West End (86)</vt:lpstr>
      <vt:lpstr>Livingston Hospital (87)</vt:lpstr>
      <vt:lpstr>Dora Ngiza (88)</vt:lpstr>
      <vt:lpstr>Mt Road (82)</vt:lpstr>
      <vt:lpstr>West End (89)</vt:lpstr>
      <vt:lpstr>Walton Conyng (90)</vt:lpstr>
      <vt:lpstr>Uitenhage Hospital  (91)</vt:lpstr>
      <vt:lpstr>Jose Pearson Hospital (92)</vt:lpstr>
      <vt:lpstr>Motherwell Hospital (93)</vt:lpstr>
      <vt:lpstr>West End chc (94)</vt:lpstr>
      <vt:lpstr>Qoutation </vt:lpstr>
      <vt:lpstr>Jose Pearson Hospital (95)</vt:lpstr>
      <vt:lpstr>Qoutation Jose Pearson</vt:lpstr>
      <vt:lpstr>Jose Pearson</vt:lpstr>
      <vt:lpstr>Dora Ngiza (96)</vt:lpstr>
      <vt:lpstr>Uitenhage Pro (97)</vt:lpstr>
      <vt:lpstr>Jose Pearson (98)</vt:lpstr>
      <vt:lpstr>Dora Ngiza (99)</vt:lpstr>
      <vt:lpstr>Gqebera chc (100)</vt:lpstr>
      <vt:lpstr>Jose Pearson (101)</vt:lpstr>
      <vt:lpstr>Dora Ngiza (102)</vt:lpstr>
      <vt:lpstr>PE PRO. (103)</vt:lpstr>
      <vt:lpstr>West End (104)</vt:lpstr>
      <vt:lpstr>'Dora Ngiza (88)'!Print_Area</vt:lpstr>
      <vt:lpstr>'Dora Ngiza chc (59)'!Print_Area</vt:lpstr>
      <vt:lpstr>'DORA NGIZA HOSPITAL (04)'!Print_Area</vt:lpstr>
      <vt:lpstr>'Dora Ngiza Hospital (70)'!Print_Area</vt:lpstr>
      <vt:lpstr>'Dora Ngiza Hospital (73)'!Print_Area</vt:lpstr>
      <vt:lpstr>'Gqebera chc (72)'!Print_Area</vt:lpstr>
      <vt:lpstr>'Gqebera chc (77)'!Print_Area</vt:lpstr>
      <vt:lpstr>'Jose Pearson Sant (71)'!Print_Area</vt:lpstr>
      <vt:lpstr>'Jose Pearson Sant (74)'!Print_Area</vt:lpstr>
      <vt:lpstr>'JOSE PEARSON TB HOSPITAL (02)'!Print_Area</vt:lpstr>
      <vt:lpstr>'JOSE PEARSON TB HOSPITAL (09)'!Print_Area</vt:lpstr>
      <vt:lpstr>'LAETITIA BAM CHC (05)'!Print_Area</vt:lpstr>
      <vt:lpstr>'Leticia Bam Hospital (76)'!Print_Area</vt:lpstr>
      <vt:lpstr>'Livingston Hospital (75)'!Print_Area</vt:lpstr>
      <vt:lpstr>'LIVINGSTONE HOSPITAL (10)'!Print_Area</vt:lpstr>
      <vt:lpstr>'MOTHERWEL CHC (07)'!Print_Area</vt:lpstr>
      <vt:lpstr>'MOTHERWELL CHC (06)'!Print_Area</vt:lpstr>
      <vt:lpstr>'New Brighton M.(57)'!Print_Area</vt:lpstr>
      <vt:lpstr>'NEW BRIGHTON MORTUARY (03)'!Print_Area</vt:lpstr>
      <vt:lpstr>'ORSMOND TB HOSPITAL (08)'!Print_Area</vt:lpstr>
      <vt:lpstr>'SCHED 1A-1_Cluster 3'!Print_Area</vt:lpstr>
      <vt:lpstr>'SCHED 1A-2_Cluster 3'!Print_Area</vt:lpstr>
      <vt:lpstr>'SCHED 1A-3_Cluster 3'!Print_Area</vt:lpstr>
      <vt:lpstr>'SCHED 2A-1_BCM_ADM'!Print_Area</vt:lpstr>
      <vt:lpstr>'SCHED 2A-2_BCM_ADM'!Print_Area</vt:lpstr>
      <vt:lpstr>'SCHED 2A-3_BCM_ADM'!Print_Area</vt:lpstr>
      <vt:lpstr>'SCHED 3A_MORTUARY'!Print_Area</vt:lpstr>
      <vt:lpstr>'SCHED 3B_HEAT PUMPS'!Print_Area</vt:lpstr>
      <vt:lpstr>'SCHED 3C_FRIDGES'!Print_Area</vt:lpstr>
      <vt:lpstr>'SCHEDULE 4'!Print_Area</vt:lpstr>
      <vt:lpstr>SUMMARY!Print_Area</vt:lpstr>
      <vt:lpstr>'Walton Conyng (90)'!Print_Area</vt:lpstr>
      <vt:lpstr>'West End (58)'!Print_Area</vt:lpstr>
      <vt:lpstr>'WORK ORDERS  01 LAETITIA BAM CH'!Print_Area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 le Grange</dc:creator>
  <cp:lastModifiedBy>Lwandiso Dutywa</cp:lastModifiedBy>
  <cp:lastPrinted>2025-05-05T12:48:23Z</cp:lastPrinted>
  <dcterms:created xsi:type="dcterms:W3CDTF">2016-07-22T12:25:06Z</dcterms:created>
  <dcterms:modified xsi:type="dcterms:W3CDTF">2026-02-25T06:48:00Z</dcterms:modified>
</cp:coreProperties>
</file>