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rabyangm_eskom_co_za/Documents/Documents/GEMMA Cluster/Institutionalised/2026 Contract/"/>
    </mc:Choice>
  </mc:AlternateContent>
  <xr:revisionPtr revIDLastSave="27" documentId="8_{82A5002E-CCCD-4004-B669-A2544C9BAA7D}" xr6:coauthVersionLast="47" xr6:coauthVersionMax="47" xr10:uidLastSave="{5EF9A2C3-E29C-48A2-AFBE-CC030F42160A}"/>
  <bookViews>
    <workbookView xWindow="-110" yWindow="-110" windowWidth="19420" windowHeight="10300" firstSheet="1" activeTab="1" xr2:uid="{92372595-D890-4891-9A24-45536E662F0F}"/>
  </bookViews>
  <sheets>
    <sheet name="QS-Estimates" sheetId="1" state="hidden" r:id="rId1"/>
    <sheet name="BOQ For PR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6" l="1"/>
  <c r="H32" i="16"/>
  <c r="H25" i="16"/>
  <c r="H18" i="16"/>
  <c r="H62" i="16" l="1"/>
  <c r="H61" i="16"/>
  <c r="H59" i="16"/>
  <c r="H75" i="16" s="1"/>
  <c r="H76" i="16" l="1"/>
  <c r="F57" i="16"/>
  <c r="H51" i="16"/>
  <c r="H50" i="16"/>
  <c r="H48" i="16"/>
  <c r="H47" i="16"/>
  <c r="H45" i="16"/>
  <c r="H42" i="16"/>
  <c r="H38" i="16"/>
  <c r="H70" i="16" s="1"/>
  <c r="H34" i="16"/>
  <c r="H33" i="16"/>
  <c r="H31" i="16"/>
  <c r="F29" i="16"/>
  <c r="F28" i="16"/>
  <c r="H27" i="16"/>
  <c r="H26" i="16"/>
  <c r="H24" i="16"/>
  <c r="F22" i="16"/>
  <c r="F21" i="16"/>
  <c r="H20" i="16"/>
  <c r="H19" i="16"/>
  <c r="H17" i="16"/>
  <c r="H35" i="16" l="1"/>
  <c r="H69" i="16" s="1"/>
  <c r="H74" i="16"/>
  <c r="H29" i="16"/>
  <c r="H28" i="16"/>
  <c r="H21" i="16"/>
  <c r="H22" i="16"/>
  <c r="H71" i="16"/>
  <c r="H72" i="16"/>
  <c r="H73" i="16"/>
  <c r="H64" i="16" l="1"/>
  <c r="H68" i="16"/>
  <c r="H77" i="16" s="1"/>
  <c r="G50" i="1" l="1"/>
  <c r="D54" i="1"/>
  <c r="D55" i="1" s="1"/>
  <c r="G13" i="1"/>
  <c r="I17" i="1"/>
  <c r="G11" i="1"/>
  <c r="I22" i="1" l="1"/>
  <c r="I24" i="1"/>
  <c r="I26" i="1"/>
  <c r="G16" i="1"/>
  <c r="G17" i="1"/>
  <c r="G18" i="1"/>
  <c r="G15" i="1"/>
  <c r="G35" i="1"/>
  <c r="G36" i="1"/>
  <c r="G37" i="1"/>
  <c r="G38" i="1"/>
  <c r="G39" i="1"/>
  <c r="G40" i="1"/>
  <c r="G41" i="1"/>
  <c r="G34" i="1"/>
  <c r="G23" i="1"/>
  <c r="G24" i="1"/>
  <c r="G25" i="1"/>
  <c r="G26" i="1"/>
  <c r="G27" i="1"/>
  <c r="G28" i="1"/>
  <c r="G29" i="1"/>
  <c r="G30" i="1"/>
  <c r="G22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3" i="1"/>
  <c r="I25" i="1"/>
  <c r="I27" i="1"/>
  <c r="I28" i="1"/>
  <c r="I29" i="1"/>
  <c r="I30" i="1"/>
  <c r="I31" i="1"/>
  <c r="I53" i="1" l="1"/>
</calcChain>
</file>

<file path=xl/sharedStrings.xml><?xml version="1.0" encoding="utf-8"?>
<sst xmlns="http://schemas.openxmlformats.org/spreadsheetml/2006/main" count="263" uniqueCount="149">
  <si>
    <t>GEMMA CLUSTER</t>
  </si>
  <si>
    <t>Project Name:</t>
  </si>
  <si>
    <t>Template Identifier:</t>
  </si>
  <si>
    <t>Project ID:</t>
  </si>
  <si>
    <t>Effective Date:</t>
  </si>
  <si>
    <t>Job Name:</t>
  </si>
  <si>
    <t>Review Date:</t>
  </si>
  <si>
    <t>Job ID:</t>
  </si>
  <si>
    <t>Cost Estimates for Electrical Trade Qualification</t>
  </si>
  <si>
    <t>Item No</t>
  </si>
  <si>
    <t xml:space="preserve">Description </t>
  </si>
  <si>
    <t>Unit</t>
  </si>
  <si>
    <t xml:space="preserve">Duration (days) </t>
  </si>
  <si>
    <t xml:space="preserve"> Number to be trained</t>
  </si>
  <si>
    <t>Cost per person per day</t>
  </si>
  <si>
    <t>Total Cost</t>
  </si>
  <si>
    <t>A</t>
  </si>
  <si>
    <t>Preliminaries &amp; General</t>
  </si>
  <si>
    <t>Accommodation</t>
  </si>
  <si>
    <t>Per night</t>
  </si>
  <si>
    <t>B</t>
  </si>
  <si>
    <t>Transport</t>
  </si>
  <si>
    <t>Travel</t>
  </si>
  <si>
    <t>Per KM</t>
  </si>
  <si>
    <t>C</t>
  </si>
  <si>
    <t>ARPL Process</t>
  </si>
  <si>
    <t>ARPL pre-assessment</t>
  </si>
  <si>
    <t>day</t>
  </si>
  <si>
    <t>ARPL Skills Gap Training</t>
  </si>
  <si>
    <t>Trade Test Preparations</t>
  </si>
  <si>
    <t>Trade Test</t>
  </si>
  <si>
    <t>D</t>
  </si>
  <si>
    <t xml:space="preserve">Phase-1 </t>
  </si>
  <si>
    <t xml:space="preserve"> KM  Modules</t>
  </si>
  <si>
    <t xml:space="preserve">Electrician
</t>
  </si>
  <si>
    <t>671101000-KM-01</t>
  </si>
  <si>
    <r>
      <rPr>
        <b/>
        <sz val="11"/>
        <color rgb="FF000000"/>
        <rFont val="Aptos Narrow"/>
        <family val="2"/>
        <scheme val="minor"/>
      </rPr>
      <t xml:space="preserve">Health, Safety, Quality and Legislation, NQF Level 4, 5 Credits. </t>
    </r>
    <r>
      <rPr>
        <sz val="11"/>
        <color rgb="FF000000"/>
        <rFont val="Aptos Narrow"/>
        <family val="2"/>
        <scheme val="minor"/>
      </rPr>
      <t xml:space="preserve">                              </t>
    </r>
    <r>
      <rPr>
        <i/>
        <sz val="11"/>
        <color rgb="FF000000"/>
        <rFont val="Aptos Narrow"/>
        <family val="2"/>
        <scheme val="minor"/>
      </rPr>
      <t xml:space="preserve">KM-01-KT01: Safety, health, environment, risk and quality principles in the workplace </t>
    </r>
    <r>
      <rPr>
        <sz val="11"/>
        <color rgb="FF000000"/>
        <rFont val="Aptos Narrow"/>
        <family val="2"/>
        <scheme val="minor"/>
      </rPr>
      <t xml:space="preserve">                        </t>
    </r>
  </si>
  <si>
    <t>671101000-KM-02</t>
  </si>
  <si>
    <r>
      <rPr>
        <b/>
        <sz val="11"/>
        <color rgb="FF000000"/>
        <rFont val="Aptos Narrow"/>
        <family val="2"/>
        <scheme val="minor"/>
      </rPr>
      <t>Tools, Equipment and Materials, NQF Level 4, 8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KM-02-KT01: Hand tools and power tools (5%)
KM-02-KT02: Measuring and testing instruments (50%)</t>
    </r>
  </si>
  <si>
    <t>671101000-KM-03</t>
  </si>
  <si>
    <r>
      <rPr>
        <b/>
        <sz val="11"/>
        <color rgb="FF000000"/>
        <rFont val="Aptos Narrow"/>
        <family val="2"/>
        <scheme val="minor"/>
      </rPr>
      <t>Electricity and Electronics,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KM-03-KT01: Fundamentals of electricity (35%)
KM-03-KT02: Electronics (30%)
KM-03-KT03: Electrical principles of appliances (35%</t>
    </r>
    <r>
      <rPr>
        <sz val="11"/>
        <color rgb="FF000000"/>
        <rFont val="Aptos Narrow"/>
        <family val="2"/>
        <scheme val="minor"/>
      </rPr>
      <t xml:space="preserve">)
</t>
    </r>
  </si>
  <si>
    <t>671101000-KM-04</t>
  </si>
  <si>
    <r>
      <rPr>
        <b/>
        <sz val="11"/>
        <color rgb="FF000000"/>
        <rFont val="Aptos Narrow"/>
        <family val="2"/>
        <scheme val="minor"/>
      </rPr>
      <t>Industry Context, NQF Level 3, 2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KM-04-KT01: Introduction to the world of work and the electrical trade (100%)</t>
    </r>
  </si>
  <si>
    <t>671101000-KM-05</t>
  </si>
  <si>
    <r>
      <rPr>
        <b/>
        <sz val="11"/>
        <color rgb="FF000000"/>
        <rFont val="Aptos Narrow"/>
        <family val="2"/>
        <scheme val="minor"/>
      </rPr>
      <t>Wireways and Wiring, NQF Level 4, 11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KM-05-KT01: Wire ways (35%)
KM-05-KT02: Wiring of installations (35%)                                                                                     KM-05-KT03: Earthing and bonding (30%)</t>
    </r>
  </si>
  <si>
    <t>671101000-KM-06</t>
  </si>
  <si>
    <r>
      <rPr>
        <b/>
        <sz val="11"/>
        <color rgb="FF000000"/>
        <rFont val="Aptos Narrow"/>
        <family val="2"/>
        <scheme val="minor"/>
      </rPr>
      <t>Rotating Electrical Machinery,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 xml:space="preserve">KM-06-KT01: Rotating electrical machinery - AC motors (35%)
KM-06-KT02: Rotating Electrical Machinery - DC motors (35%)
KM-06-KT03: Rotating electrical machinery - Alternators and Generators (30%)
</t>
    </r>
  </si>
  <si>
    <t>671101000-KM-07</t>
  </si>
  <si>
    <r>
      <rPr>
        <b/>
        <sz val="11"/>
        <color rgb="FF000000"/>
        <rFont val="Aptos Narrow"/>
        <family val="2"/>
        <scheme val="minor"/>
      </rPr>
      <t>Electrical Supply Systems and Components, NQF Level 4, 31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KM-07-KT01: Concepts, theories and principles of supply Systems (20%)               KM-07-KT02: Batteries (10%)
KM-07-KT03: Transformers (20%)
KM-07-KT04: Types of cables and applications (20%) 
KM-07-KT05: Switchgear and control gear	(20%) 
KM-07-KT06: Lighting systems (10%)</t>
    </r>
  </si>
  <si>
    <t>671101000-KM-08</t>
  </si>
  <si>
    <r>
      <rPr>
        <b/>
        <sz val="11"/>
        <color rgb="FF000000"/>
        <rFont val="Aptos Narrow"/>
        <family val="2"/>
        <scheme val="minor"/>
      </rPr>
      <t>Low Voltage Protection, NQF Level 4, 5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KM-08-KT01: Low voltage protection (100%)</t>
    </r>
  </si>
  <si>
    <t>671101000-KM-09</t>
  </si>
  <si>
    <r>
      <rPr>
        <b/>
        <sz val="11"/>
        <color rgb="FF000000"/>
        <rFont val="Aptos Narrow"/>
        <family val="2"/>
        <scheme val="minor"/>
      </rPr>
      <t>Fault Finding, NQF Level 4, 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KM-09-KT01: Fault finding (5%)</t>
    </r>
  </si>
  <si>
    <t>E</t>
  </si>
  <si>
    <t>Phase-2</t>
  </si>
  <si>
    <t>PM Modules</t>
  </si>
  <si>
    <t>Electrician</t>
  </si>
  <si>
    <t>671101000-PM-01</t>
  </si>
  <si>
    <r>
      <rPr>
        <b/>
        <sz val="11"/>
        <color rgb="FF000000"/>
        <rFont val="Aptos Narrow"/>
        <family val="2"/>
        <scheme val="minor"/>
      </rPr>
      <t>Use hand and power tools, NQF Level 3, Credits 22.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PM-01-PS01: Select, use and care of engineering hand tools 
PM-01-PS02: Select, use and care for power tools
PM-01-PS03: Select, use and care for electrical measuring instruments 
PM-01-PS04: Perform soldering activities
PM-01-PS05: Carry out basic electric arc welding in an electrical environment 
PM-01-PS06: Carry out basic gas cutting in an electrical environment</t>
    </r>
  </si>
  <si>
    <t>671101000-PM-02</t>
  </si>
  <si>
    <r>
      <rPr>
        <b/>
        <sz val="11"/>
        <color rgb="FF000000"/>
        <rFont val="Aptos Narrow"/>
        <family val="2"/>
        <scheme val="minor"/>
      </rPr>
      <t>Plan worksite set up for installing, wiring and connecting electrical equipment and control systems, NQF Level 3, Credits 5.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PM-02-PS01: Undertake risk assessment in accordance with all statutory requirements
PM-02-PS02: Read and interpret electrical drawings 
PM-02-PS03: Plan the worksite set-up</t>
    </r>
  </si>
  <si>
    <t>671101000-PM-03</t>
  </si>
  <si>
    <r>
      <rPr>
        <b/>
        <sz val="11"/>
        <color rgb="FF000000"/>
        <rFont val="Aptos Narrow"/>
        <family val="2"/>
        <scheme val="minor"/>
      </rPr>
      <t>Prepare worksite set up for installing, wiring and connecting electrical equipment and control systems, NQF Level 3, Credits 3.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PM-03-PS01: Procure resources
PM-03-PS02: Prepare and transport resources
PM-03-PS03: Prepare work site, equipment, tools, consumables and materials</t>
    </r>
  </si>
  <si>
    <t>671101000-PM-04</t>
  </si>
  <si>
    <r>
      <rPr>
        <b/>
        <sz val="11"/>
        <color rgb="FF000000"/>
        <rFont val="Aptos Narrow"/>
        <family val="2"/>
        <scheme val="minor"/>
      </rPr>
      <t>Install wireways, NQF Level 4, 5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 xml:space="preserve">PM-04-PS01: Confirm the selection and installation method of the selected wire ways.                                                                                                                                                                       PM-04-PS02: Use installation tools and equipment
PM-04-PS03: Design and install wire ways
</t>
    </r>
  </si>
  <si>
    <t>671101000-PM-05</t>
  </si>
  <si>
    <r>
      <rPr>
        <b/>
        <sz val="11"/>
        <color rgb="FF000000"/>
        <rFont val="Aptos Narrow"/>
        <family val="2"/>
        <scheme val="minor"/>
      </rPr>
      <t>Install, wire and connect electrical equipment and control systems, NQF Level 4, 38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PM-05-PS01: Identify hazards within the installation
PM-05-PS02: Confirm the selection and installation method of the electrical equipment and control systems
PM-05-PS03: Use installation tools and personal protective equipment                                   PM-05-PS04: Install equipment and control systems
PM-05-PS05: Wire electrical equipment and control systems                                                 PM-05-PS06: Terminate and connect cables and conductors</t>
    </r>
  </si>
  <si>
    <t>671101000-PM-06</t>
  </si>
  <si>
    <r>
      <rPr>
        <b/>
        <sz val="11"/>
        <color rgb="FF000000"/>
        <rFont val="Aptos Narrow"/>
        <family val="2"/>
        <scheme val="minor"/>
      </rPr>
      <t>Conduct pre-commission inspection (power off) and test new and existing installations, NQF Level 4, 5 Credits</t>
    </r>
    <r>
      <rPr>
        <sz val="11"/>
        <color rgb="FF000000"/>
        <rFont val="Aptos Narrow"/>
        <family val="2"/>
        <scheme val="minor"/>
      </rPr>
      <t xml:space="preserve">.
</t>
    </r>
    <r>
      <rPr>
        <i/>
        <sz val="11"/>
        <color rgb="FF000000"/>
        <rFont val="Aptos Narrow"/>
        <family val="2"/>
        <scheme val="minor"/>
      </rPr>
      <t>PM-06-PS01: Inspect electrical equipment, control systems and installations under power off conditions
PM-06-PS02: Test electrical equipment, control systems and installations under power off conditions</t>
    </r>
  </si>
  <si>
    <t>671101000-PM-07</t>
  </si>
  <si>
    <r>
      <rPr>
        <b/>
        <sz val="11"/>
        <color rgb="FF000000"/>
        <rFont val="Aptos Narrow"/>
        <family val="2"/>
        <scheme val="minor"/>
      </rPr>
      <t>Carry out commissioning tests,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PM-07-PS01: Carry out commissioning tests (with power on) on electrical installations and control systems
PM-07-PS02: Rectify defects found on electrical installations and control systems PM-07-PS03: Report product deficiencies and rectify workmanship</t>
    </r>
  </si>
  <si>
    <r>
      <rPr>
        <b/>
        <sz val="11"/>
        <color rgb="FF000000"/>
        <rFont val="Aptos Narrow"/>
        <family val="2"/>
        <scheme val="minor"/>
      </rPr>
      <t>Fault find and repair electrical control systems and electrical installations, NQF Level 4, 22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PM-08-PS01: Obtain work instructions and gather drawings and documentation PM-08-PS02: Select tools and testing instruments
PM-08-PS03: Carry out fault finding
PM-08-PS04: Rectify faults where applicable
PM-08-PS05: Record findings and provide feedback</t>
    </r>
  </si>
  <si>
    <t>F</t>
  </si>
  <si>
    <t>Workplace modules – To be covered by the employer</t>
  </si>
  <si>
    <t>Planning and preparation process for the wiring, connection,testing, inspecting, commissioning and maintaining of electrical installations and control systems, NQF Level 4, 8 Credits.</t>
  </si>
  <si>
    <t>Processes of installing, wiring and connecting of electrical equipment and control systems, NQF Level 4, 74 Credits.</t>
  </si>
  <si>
    <t>Processes of testing and inspecting of electrical equipment, control systems and installations, NQF Level 4, 15 Credits.</t>
  </si>
  <si>
    <t>Processes of commissioning electrical installations and control systems,NQF Level 4, 15 Credits.</t>
  </si>
  <si>
    <t>Maintenance processes for electrical installations and control systems, NQF Level 4, 44 Credits.</t>
  </si>
  <si>
    <t>Total</t>
  </si>
  <si>
    <t>Electrical Trade Qualification</t>
  </si>
  <si>
    <t>Estimated Number to be trained</t>
  </si>
  <si>
    <t>A.1</t>
  </si>
  <si>
    <t>Accomodation</t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</si>
  <si>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 Accommodation for learners (include breakfast and dinner)</t>
    </r>
  </si>
  <si>
    <t>Phase 1 - Accommodation for the technicians (include breakfast and dinner)</t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</si>
  <si>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 Accommodation for learners (include breakfast and dinner)</t>
    </r>
  </si>
  <si>
    <r>
      <rPr>
        <b/>
        <sz val="11"/>
        <color rgb="FF000000"/>
        <rFont val="Calibri"/>
        <family val="2"/>
      </rPr>
      <t xml:space="preserve">Phase 3 </t>
    </r>
    <r>
      <rPr>
        <sz val="11"/>
        <color rgb="FF000000"/>
        <rFont val="Calibri"/>
        <family val="2"/>
      </rPr>
      <t>- Accommodation for learners (include breakfast and dinner)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</si>
  <si>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Accommodation  for learners (include breakfast and dinner)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</si>
  <si>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Accommodation for permanent employees (include breakfast and dinner)</t>
    </r>
  </si>
  <si>
    <t>A.2</t>
  </si>
  <si>
    <t>Lunch</t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</si>
  <si>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 Lunch for learners</t>
    </r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</si>
  <si>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 Lunch for learners</t>
    </r>
  </si>
  <si>
    <r>
      <rPr>
        <b/>
        <sz val="11"/>
        <color rgb="FF000000"/>
        <rFont val="Calibri"/>
        <family val="2"/>
      </rPr>
      <t>Phase 3</t>
    </r>
    <r>
      <rPr>
        <sz val="11"/>
        <color rgb="FF000000"/>
        <rFont val="Calibri"/>
        <family val="2"/>
      </rPr>
      <t>- Lunch for learners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</si>
  <si>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Lunch for learners</t>
    </r>
  </si>
  <si>
    <r>
      <rPr>
        <b/>
        <sz val="11"/>
        <color rgb="FF000000"/>
        <rFont val="Calibri"/>
        <family val="2"/>
      </rPr>
      <t xml:space="preserve">Trade Test Preparation- </t>
    </r>
    <r>
      <rPr>
        <sz val="11"/>
        <color rgb="FF000000"/>
        <rFont val="Calibri"/>
        <family val="2"/>
      </rPr>
      <t>Lunch for permanent employees</t>
    </r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</si>
  <si>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</si>
  <si>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</si>
  <si>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3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</si>
  <si>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Trade Test Preparation</t>
    </r>
    <r>
      <rPr>
        <sz val="11"/>
        <color rgb="FF000000"/>
        <rFont val="Calibri"/>
        <family val="2"/>
      </rPr>
      <t>-Travel for learners</t>
    </r>
  </si>
  <si>
    <t>Phase 1 (Year1)</t>
  </si>
  <si>
    <t>First Year Modules</t>
  </si>
  <si>
    <t>Year 1 or Phase 1</t>
  </si>
  <si>
    <t>Phase 2 (Year 2)</t>
  </si>
  <si>
    <t>Second Year Modules</t>
  </si>
  <si>
    <t>Year 2</t>
  </si>
  <si>
    <t>Phase 3 (Year 3)</t>
  </si>
  <si>
    <t>Third Year Modules</t>
  </si>
  <si>
    <t>Year 3</t>
  </si>
  <si>
    <r>
      <rPr>
        <b/>
        <sz val="11"/>
        <color rgb="FF000000"/>
        <rFont val="Calibri"/>
        <family val="2"/>
      </rPr>
      <t>ARPL pre-assessmen</t>
    </r>
    <r>
      <rPr>
        <sz val="11"/>
        <color rgb="FF000000"/>
        <rFont val="Calibri"/>
        <family val="2"/>
      </rPr>
      <t>t for permanent employees</t>
    </r>
  </si>
  <si>
    <r>
      <rPr>
        <b/>
        <sz val="11"/>
        <color rgb="FF000000"/>
        <rFont val="Calibri"/>
        <family val="2"/>
      </rPr>
      <t>ARPL Skills Gap Training</t>
    </r>
    <r>
      <rPr>
        <sz val="11"/>
        <color rgb="FF000000"/>
        <rFont val="Calibri"/>
        <family val="2"/>
      </rPr>
      <t xml:space="preserve"> for permanent employees</t>
    </r>
  </si>
  <si>
    <t>G</t>
  </si>
  <si>
    <r>
      <rPr>
        <b/>
        <sz val="11"/>
        <color rgb="FF000000"/>
        <rFont val="Calibri"/>
        <family val="2"/>
      </rPr>
      <t>Trade Test Preparations</t>
    </r>
    <r>
      <rPr>
        <sz val="11"/>
        <color rgb="FF000000"/>
        <rFont val="Calibri"/>
        <family val="2"/>
      </rPr>
      <t xml:space="preserve"> for both permanent employees and learners</t>
    </r>
  </si>
  <si>
    <r>
      <rPr>
        <b/>
        <sz val="11"/>
        <color rgb="FF000000"/>
        <rFont val="Calibri"/>
        <family val="2"/>
      </rPr>
      <t xml:space="preserve">Trade Test </t>
    </r>
    <r>
      <rPr>
        <sz val="11"/>
        <color rgb="FF000000"/>
        <rFont val="Calibri"/>
        <family val="2"/>
      </rPr>
      <t>for both permanent employees and learners</t>
    </r>
  </si>
  <si>
    <t>H</t>
  </si>
  <si>
    <t>Trade Test Second Attempt</t>
  </si>
  <si>
    <t>Trade Test Preparations for both permanent employees and learners</t>
  </si>
  <si>
    <t>Trade Test for both permanent employees and learners</t>
  </si>
  <si>
    <t>Accomodation for both permanent employees and learners</t>
  </si>
  <si>
    <t>Launch for Learners for both permanent employees and learners</t>
  </si>
  <si>
    <t xml:space="preserve">Travelling for learnres </t>
  </si>
  <si>
    <t>Tool box</t>
  </si>
  <si>
    <t>Tool box set</t>
  </si>
  <si>
    <t>I</t>
  </si>
  <si>
    <t>CoC</t>
  </si>
  <si>
    <t>Certificate of Compliance - Single Phase</t>
  </si>
  <si>
    <t>Certificate of Compliance - Three Phase</t>
  </si>
  <si>
    <t>SUMMARY OF BILL OF QUANTITIES  INSTITUTIONALISED TRAINING</t>
  </si>
  <si>
    <t>Total To be trained</t>
  </si>
  <si>
    <t xml:space="preserve">Price </t>
  </si>
  <si>
    <t>Total Price</t>
  </si>
  <si>
    <t>SECTION A</t>
  </si>
  <si>
    <t>Preliminaries &amp; Generals</t>
  </si>
  <si>
    <t>-</t>
  </si>
  <si>
    <t>SECTION B</t>
  </si>
  <si>
    <t>SECTION C</t>
  </si>
  <si>
    <t>Phase 1</t>
  </si>
  <si>
    <t>SECTION D</t>
  </si>
  <si>
    <t>Phase 2</t>
  </si>
  <si>
    <t>SECTION E</t>
  </si>
  <si>
    <t>Phase3</t>
  </si>
  <si>
    <t>SECTION F</t>
  </si>
  <si>
    <t>SECTION G</t>
  </si>
  <si>
    <t>SECTION H</t>
  </si>
  <si>
    <t>Toolbox set</t>
  </si>
  <si>
    <t>SECTION I</t>
  </si>
  <si>
    <t>Certificate of Compliance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</si>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</sst>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,##0_ ;\-#,##0\ "/>
  </numFmts>
  <fonts count="38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ptos"/>
      <family val="2"/>
    </font>
    <font>
      <b/>
      <sz val="14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02">
    <xf numFmtId="0" fontId="0" fillId="0" borderId="0" xfId="0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2" borderId="23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0" fontId="18" fillId="0" borderId="0" xfId="0" applyFont="1"/>
    <xf numFmtId="164" fontId="19" fillId="2" borderId="3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37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/>
    </xf>
    <xf numFmtId="0" fontId="15" fillId="0" borderId="43" xfId="0" applyFont="1" applyBorder="1" applyAlignment="1">
      <alignment vertical="center" wrapText="1"/>
    </xf>
    <xf numFmtId="0" fontId="13" fillId="2" borderId="43" xfId="0" applyFont="1" applyFill="1" applyBorder="1" applyAlignment="1">
      <alignment horizontal="center" wrapText="1"/>
    </xf>
    <xf numFmtId="0" fontId="15" fillId="0" borderId="43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7" fillId="2" borderId="43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8" fillId="2" borderId="46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164" fontId="18" fillId="0" borderId="51" xfId="0" applyNumberFormat="1" applyFont="1" applyBorder="1" applyAlignment="1">
      <alignment horizontal="center" vertical="center"/>
    </xf>
    <xf numFmtId="164" fontId="18" fillId="0" borderId="0" xfId="0" applyNumberFormat="1" applyFont="1"/>
    <xf numFmtId="44" fontId="0" fillId="0" borderId="0" xfId="1" applyFont="1"/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/>
    </xf>
    <xf numFmtId="164" fontId="28" fillId="0" borderId="25" xfId="0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164" fontId="28" fillId="0" borderId="23" xfId="0" applyNumberFormat="1" applyFont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/>
    </xf>
    <xf numFmtId="164" fontId="28" fillId="2" borderId="33" xfId="0" applyNumberFormat="1" applyFont="1" applyFill="1" applyBorder="1" applyAlignment="1">
      <alignment horizontal="center" vertical="center"/>
    </xf>
    <xf numFmtId="164" fontId="31" fillId="2" borderId="34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32" fillId="0" borderId="0" xfId="0" applyFont="1"/>
    <xf numFmtId="0" fontId="29" fillId="2" borderId="2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164" fontId="24" fillId="2" borderId="25" xfId="0" applyNumberFormat="1" applyFont="1" applyFill="1" applyBorder="1" applyAlignment="1">
      <alignment horizontal="center" vertical="center"/>
    </xf>
    <xf numFmtId="164" fontId="29" fillId="2" borderId="27" xfId="0" applyNumberFormat="1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7" fillId="2" borderId="35" xfId="0" applyFont="1" applyFill="1" applyBorder="1" applyAlignment="1">
      <alignment vertical="center" wrapText="1"/>
    </xf>
    <xf numFmtId="0" fontId="27" fillId="2" borderId="3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/>
    </xf>
    <xf numFmtId="164" fontId="26" fillId="0" borderId="54" xfId="0" applyNumberFormat="1" applyFont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/>
    </xf>
    <xf numFmtId="164" fontId="28" fillId="2" borderId="35" xfId="0" applyNumberFormat="1" applyFont="1" applyFill="1" applyBorder="1" applyAlignment="1">
      <alignment horizontal="center" vertical="center"/>
    </xf>
    <xf numFmtId="164" fontId="26" fillId="2" borderId="46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/>
    </xf>
    <xf numFmtId="164" fontId="18" fillId="0" borderId="51" xfId="0" applyNumberFormat="1" applyFont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164" fontId="5" fillId="2" borderId="46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164" fontId="5" fillId="0" borderId="27" xfId="1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164" fontId="5" fillId="0" borderId="13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2" borderId="35" xfId="0" applyFont="1" applyFill="1" applyBorder="1" applyAlignment="1">
      <alignment vertical="center"/>
    </xf>
    <xf numFmtId="164" fontId="5" fillId="2" borderId="34" xfId="1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164" fontId="35" fillId="0" borderId="0" xfId="1" applyNumberFormat="1" applyFont="1" applyAlignment="1">
      <alignment horizontal="left"/>
    </xf>
    <xf numFmtId="0" fontId="35" fillId="0" borderId="0" xfId="0" applyFont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left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3" borderId="67" xfId="0" applyFont="1" applyFill="1" applyBorder="1" applyAlignment="1">
      <alignment horizontal="center" vertical="center" wrapText="1"/>
    </xf>
    <xf numFmtId="0" fontId="28" fillId="3" borderId="67" xfId="0" applyFont="1" applyFill="1" applyBorder="1" applyAlignment="1">
      <alignment horizontal="center" vertical="center"/>
    </xf>
    <xf numFmtId="164" fontId="28" fillId="0" borderId="67" xfId="0" applyNumberFormat="1" applyFont="1" applyBorder="1" applyAlignment="1">
      <alignment horizontal="center" vertical="center"/>
    </xf>
    <xf numFmtId="164" fontId="26" fillId="0" borderId="68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 wrapText="1"/>
    </xf>
    <xf numFmtId="165" fontId="33" fillId="2" borderId="65" xfId="0" applyNumberFormat="1" applyFont="1" applyFill="1" applyBorder="1" applyAlignment="1">
      <alignment horizontal="center" vertical="center" wrapText="1"/>
    </xf>
    <xf numFmtId="164" fontId="5" fillId="2" borderId="65" xfId="1" applyNumberFormat="1" applyFont="1" applyFill="1" applyBorder="1" applyAlignment="1">
      <alignment horizontal="center" vertical="center"/>
    </xf>
    <xf numFmtId="165" fontId="34" fillId="2" borderId="56" xfId="0" applyNumberFormat="1" applyFont="1" applyFill="1" applyBorder="1" applyAlignment="1">
      <alignment horizontal="center" vertical="center"/>
    </xf>
    <xf numFmtId="164" fontId="5" fillId="2" borderId="56" xfId="1" applyNumberFormat="1" applyFont="1" applyFill="1" applyBorder="1" applyAlignment="1">
      <alignment vertical="center"/>
    </xf>
    <xf numFmtId="165" fontId="33" fillId="2" borderId="23" xfId="0" applyNumberFormat="1" applyFont="1" applyFill="1" applyBorder="1" applyAlignment="1">
      <alignment horizontal="center" vertical="center"/>
    </xf>
    <xf numFmtId="164" fontId="5" fillId="0" borderId="23" xfId="1" applyNumberFormat="1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164" fontId="18" fillId="0" borderId="69" xfId="0" applyNumberFormat="1" applyFont="1" applyBorder="1" applyAlignment="1">
      <alignment horizontal="center" vertical="center"/>
    </xf>
    <xf numFmtId="164" fontId="18" fillId="0" borderId="70" xfId="0" applyNumberFormat="1" applyFont="1" applyBorder="1" applyAlignment="1">
      <alignment horizontal="center" vertical="center" wrapText="1"/>
    </xf>
    <xf numFmtId="0" fontId="27" fillId="0" borderId="42" xfId="0" applyFont="1" applyBorder="1" applyAlignment="1">
      <alignment horizontal="left" vertical="center" wrapText="1"/>
    </xf>
    <xf numFmtId="0" fontId="30" fillId="3" borderId="48" xfId="0" applyFont="1" applyFill="1" applyBorder="1" applyAlignment="1">
      <alignment vertical="center" wrapText="1"/>
    </xf>
    <xf numFmtId="0" fontId="27" fillId="3" borderId="42" xfId="0" applyFont="1" applyFill="1" applyBorder="1" applyAlignment="1">
      <alignment horizontal="left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164" fontId="28" fillId="3" borderId="25" xfId="0" applyNumberFormat="1" applyFont="1" applyFill="1" applyBorder="1" applyAlignment="1">
      <alignment horizontal="center" vertical="center" wrapText="1"/>
    </xf>
    <xf numFmtId="164" fontId="28" fillId="3" borderId="27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6" fillId="3" borderId="48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left" vertical="center" wrapText="1"/>
    </xf>
    <xf numFmtId="164" fontId="28" fillId="3" borderId="25" xfId="0" applyNumberFormat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center" vertical="center" wrapText="1"/>
    </xf>
    <xf numFmtId="0" fontId="26" fillId="3" borderId="50" xfId="0" applyFont="1" applyFill="1" applyBorder="1" applyAlignment="1">
      <alignment horizontal="left" vertical="center" wrapText="1"/>
    </xf>
    <xf numFmtId="0" fontId="26" fillId="3" borderId="53" xfId="0" applyFont="1" applyFill="1" applyBorder="1" applyAlignment="1">
      <alignment horizontal="center" vertical="center" wrapText="1"/>
    </xf>
    <xf numFmtId="164" fontId="28" fillId="3" borderId="51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left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164" fontId="28" fillId="3" borderId="23" xfId="0" applyNumberFormat="1" applyFont="1" applyFill="1" applyBorder="1" applyAlignment="1">
      <alignment horizontal="center" vertical="center"/>
    </xf>
    <xf numFmtId="164" fontId="26" fillId="3" borderId="13" xfId="0" applyNumberFormat="1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left" vertical="center" wrapText="1"/>
    </xf>
    <xf numFmtId="0" fontId="36" fillId="0" borderId="44" xfId="0" applyFont="1" applyBorder="1" applyAlignment="1">
      <alignment horizontal="left" vertical="center" wrapText="1"/>
    </xf>
    <xf numFmtId="0" fontId="13" fillId="2" borderId="32" xfId="0" applyFont="1" applyFill="1" applyBorder="1" applyAlignment="1">
      <alignment horizontal="right" vertical="center" wrapText="1"/>
    </xf>
    <xf numFmtId="0" fontId="13" fillId="2" borderId="35" xfId="0" applyFont="1" applyFill="1" applyBorder="1" applyAlignment="1">
      <alignment horizontal="right" vertical="center" wrapText="1"/>
    </xf>
    <xf numFmtId="0" fontId="13" fillId="2" borderId="36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164" fontId="28" fillId="2" borderId="27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161310</xdr:colOff>
      <xdr:row>0</xdr:row>
      <xdr:rowOff>0</xdr:rowOff>
    </xdr:from>
    <xdr:to>
      <xdr:col>1</xdr:col>
      <xdr:colOff>1535477</xdr:colOff>
      <xdr:row>2</xdr:row>
      <xdr:rowOff>2151</xdr:rowOff>
    </xdr:to>
    <xdr:pic>
      <xdr:nvPicPr>
        <xdr:cNvPr id="3" name="Picture 2" descr="Eskom Distr_Bƒpwa">
          <a:extLst>
            <a:ext uri="{FF2B5EF4-FFF2-40B4-BE49-F238E27FC236}">
              <a16:creationId xmlns:a16="http://schemas.microsoft.com/office/drawing/2014/main" id="{9C7C84B6-73BB-4716-8E91-095AC95248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310" y="0"/>
          <a:ext cx="2364767" cy="6117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161310</xdr:colOff>
      <xdr:row>0</xdr:row>
      <xdr:rowOff>0</xdr:rowOff>
    </xdr:from>
    <xdr:to>
      <xdr:col>2</xdr:col>
      <xdr:colOff>1535477</xdr:colOff>
      <xdr:row>2</xdr:row>
      <xdr:rowOff>2151</xdr:rowOff>
    </xdr:to>
    <xdr:pic>
      <xdr:nvPicPr>
        <xdr:cNvPr id="2" name="Picture 1" descr="Eskom Distr_Bƒpwa">
          <a:extLst>
            <a:ext uri="{FF2B5EF4-FFF2-40B4-BE49-F238E27FC236}">
              <a16:creationId xmlns:a16="http://schemas.microsoft.com/office/drawing/2014/main" id="{64A04DC8-8CFC-4FD8-A25F-5D61DB7E44F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0910" y="0"/>
          <a:ext cx="2640992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161310</xdr:colOff>
      <xdr:row>6</xdr:row>
      <xdr:rowOff>0</xdr:rowOff>
    </xdr:from>
    <xdr:to>
      <xdr:col>2</xdr:col>
      <xdr:colOff>1535477</xdr:colOff>
      <xdr:row>8</xdr:row>
      <xdr:rowOff>2151</xdr:rowOff>
    </xdr:to>
    <xdr:pic>
      <xdr:nvPicPr>
        <xdr:cNvPr id="3" name="Picture 2" descr="Eskom Distr_Bƒpwa">
          <a:extLst>
            <a:ext uri="{FF2B5EF4-FFF2-40B4-BE49-F238E27FC236}">
              <a16:creationId xmlns:a16="http://schemas.microsoft.com/office/drawing/2014/main" id="{6AE521B3-08A9-420D-9148-BDC8DCC779A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310" y="200025"/>
          <a:ext cx="2640992" cy="7165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CAC4-AD5D-4C7F-8B99-77CE999EB9E3}">
  <dimension ref="A1:I62"/>
  <sheetViews>
    <sheetView topLeftCell="A27" zoomScale="80" zoomScaleNormal="80" workbookViewId="0">
      <selection activeCell="I19" sqref="I19"/>
    </sheetView>
  </sheetViews>
  <sheetFormatPr defaultRowHeight="14.5" x14ac:dyDescent="0.35"/>
  <cols>
    <col min="1" max="1" width="19" style="24" customWidth="1"/>
    <col min="2" max="2" width="68.1796875" style="24" customWidth="1"/>
    <col min="3" max="4" width="15.81640625" style="24" customWidth="1"/>
    <col min="5" max="5" width="14.453125" style="24" customWidth="1"/>
    <col min="6" max="6" width="15.54296875" style="25" customWidth="1"/>
    <col min="7" max="7" width="23.54296875" style="25" customWidth="1"/>
    <col min="9" max="9" width="22" customWidth="1"/>
  </cols>
  <sheetData>
    <row r="1" spans="1:8" hidden="1" x14ac:dyDescent="0.35">
      <c r="A1" s="234"/>
      <c r="B1" s="235"/>
      <c r="C1" s="238" t="s">
        <v>0</v>
      </c>
      <c r="D1" s="239"/>
      <c r="E1" s="239"/>
      <c r="F1" s="239"/>
      <c r="G1" s="239"/>
    </row>
    <row r="2" spans="1:8" ht="15" hidden="1" thickBot="1" x14ac:dyDescent="0.4">
      <c r="A2" s="236"/>
      <c r="B2" s="237"/>
      <c r="C2" s="240"/>
      <c r="D2" s="241"/>
      <c r="E2" s="241"/>
      <c r="F2" s="241"/>
      <c r="G2" s="241"/>
    </row>
    <row r="3" spans="1:8" ht="15.5" hidden="1" x14ac:dyDescent="0.35">
      <c r="A3" s="242" t="s">
        <v>1</v>
      </c>
      <c r="B3" s="243"/>
      <c r="C3" s="244" t="s">
        <v>2</v>
      </c>
      <c r="D3" s="245"/>
      <c r="E3" s="245"/>
      <c r="F3" s="245"/>
      <c r="G3" s="246"/>
    </row>
    <row r="4" spans="1:8" ht="15.5" hidden="1" x14ac:dyDescent="0.35">
      <c r="A4" s="247" t="s">
        <v>3</v>
      </c>
      <c r="B4" s="248"/>
      <c r="C4" s="249" t="s">
        <v>4</v>
      </c>
      <c r="D4" s="250"/>
      <c r="E4" s="250"/>
      <c r="F4" s="250"/>
      <c r="G4" s="251"/>
    </row>
    <row r="5" spans="1:8" ht="15.5" hidden="1" x14ac:dyDescent="0.35">
      <c r="A5" s="247" t="s">
        <v>5</v>
      </c>
      <c r="B5" s="248"/>
      <c r="C5" s="249" t="s">
        <v>6</v>
      </c>
      <c r="D5" s="250"/>
      <c r="E5" s="250"/>
      <c r="F5" s="250"/>
      <c r="G5" s="251"/>
    </row>
    <row r="6" spans="1:8" ht="16" hidden="1" thickBot="1" x14ac:dyDescent="0.4">
      <c r="A6" s="252" t="s">
        <v>7</v>
      </c>
      <c r="B6" s="253"/>
      <c r="C6" s="254"/>
      <c r="D6" s="255"/>
      <c r="E6" s="255"/>
      <c r="F6" s="255"/>
      <c r="G6" s="256"/>
    </row>
    <row r="7" spans="1:8" ht="15" thickBot="1" x14ac:dyDescent="0.4">
      <c r="A7" s="1"/>
      <c r="B7" s="2"/>
      <c r="C7" s="3"/>
      <c r="D7" s="3"/>
      <c r="E7" s="3"/>
      <c r="F7" s="3"/>
      <c r="G7" s="3"/>
    </row>
    <row r="8" spans="1:8" ht="24" thickBot="1" x14ac:dyDescent="0.6">
      <c r="A8" s="257" t="s">
        <v>8</v>
      </c>
      <c r="B8" s="258"/>
      <c r="C8" s="258"/>
      <c r="D8" s="258"/>
      <c r="E8" s="258"/>
      <c r="F8" s="258"/>
      <c r="G8" s="259"/>
    </row>
    <row r="9" spans="1:8" ht="56" thickBot="1" x14ac:dyDescent="0.4">
      <c r="A9" s="77" t="s">
        <v>9</v>
      </c>
      <c r="B9" s="77" t="s">
        <v>10</v>
      </c>
      <c r="C9" s="77" t="s">
        <v>11</v>
      </c>
      <c r="D9" s="77" t="s">
        <v>12</v>
      </c>
      <c r="E9" s="78" t="s">
        <v>13</v>
      </c>
      <c r="F9" s="80" t="s">
        <v>14</v>
      </c>
      <c r="G9" s="79" t="s">
        <v>15</v>
      </c>
    </row>
    <row r="10" spans="1:8" ht="15.5" x14ac:dyDescent="0.35">
      <c r="A10" s="64" t="s">
        <v>16</v>
      </c>
      <c r="B10" s="55" t="s">
        <v>17</v>
      </c>
      <c r="C10" s="53"/>
      <c r="D10" s="54"/>
      <c r="E10" s="54"/>
      <c r="F10" s="54"/>
      <c r="G10" s="55"/>
    </row>
    <row r="11" spans="1:8" ht="19.5" customHeight="1" x14ac:dyDescent="0.35">
      <c r="A11" s="65"/>
      <c r="B11" s="60" t="s">
        <v>18</v>
      </c>
      <c r="C11" s="5" t="s">
        <v>19</v>
      </c>
      <c r="D11" s="4"/>
      <c r="E11" s="6">
        <v>1354</v>
      </c>
      <c r="F11" s="7">
        <v>850</v>
      </c>
      <c r="G11" s="8">
        <f>E11*F11</f>
        <v>1150900</v>
      </c>
      <c r="H11" s="46">
        <v>535</v>
      </c>
    </row>
    <row r="12" spans="1:8" ht="16" x14ac:dyDescent="0.35">
      <c r="A12" s="66" t="s">
        <v>20</v>
      </c>
      <c r="B12" s="61" t="s">
        <v>21</v>
      </c>
      <c r="C12" s="9"/>
      <c r="D12" s="10"/>
      <c r="E12" s="10"/>
      <c r="F12" s="10"/>
      <c r="G12" s="11"/>
    </row>
    <row r="13" spans="1:8" ht="19.5" customHeight="1" x14ac:dyDescent="0.35">
      <c r="A13" s="67"/>
      <c r="B13" s="62" t="s">
        <v>22</v>
      </c>
      <c r="C13" s="13" t="s">
        <v>23</v>
      </c>
      <c r="D13" s="12"/>
      <c r="E13" s="14">
        <v>14220</v>
      </c>
      <c r="F13" s="15">
        <v>7.85</v>
      </c>
      <c r="G13" s="16">
        <f>E13*F13</f>
        <v>111627</v>
      </c>
    </row>
    <row r="14" spans="1:8" x14ac:dyDescent="0.35">
      <c r="A14" s="68" t="s">
        <v>24</v>
      </c>
      <c r="B14" s="50" t="s">
        <v>25</v>
      </c>
      <c r="C14" s="21"/>
      <c r="D14" s="22"/>
      <c r="E14" s="39"/>
      <c r="F14" s="40"/>
      <c r="G14" s="41"/>
    </row>
    <row r="15" spans="1:8" ht="19.5" customHeight="1" x14ac:dyDescent="0.35">
      <c r="A15" s="67"/>
      <c r="B15" s="62" t="s">
        <v>26</v>
      </c>
      <c r="C15" s="13" t="s">
        <v>27</v>
      </c>
      <c r="D15" s="12">
        <v>1</v>
      </c>
      <c r="E15" s="14">
        <v>200</v>
      </c>
      <c r="F15" s="15">
        <v>1375</v>
      </c>
      <c r="G15" s="16">
        <f>D15*E15*F15</f>
        <v>275000</v>
      </c>
    </row>
    <row r="16" spans="1:8" ht="19.5" customHeight="1" x14ac:dyDescent="0.35">
      <c r="A16" s="67"/>
      <c r="B16" s="62" t="s">
        <v>28</v>
      </c>
      <c r="C16" s="13" t="s">
        <v>27</v>
      </c>
      <c r="D16" s="12">
        <v>60</v>
      </c>
      <c r="E16" s="14">
        <v>200</v>
      </c>
      <c r="F16" s="15">
        <v>858</v>
      </c>
      <c r="G16" s="16">
        <f t="shared" ref="G16:G18" si="0">D16*E16*F16</f>
        <v>10296000</v>
      </c>
    </row>
    <row r="17" spans="1:9" ht="19.5" customHeight="1" x14ac:dyDescent="0.35">
      <c r="A17" s="67"/>
      <c r="B17" s="62" t="s">
        <v>29</v>
      </c>
      <c r="C17" s="13" t="s">
        <v>27</v>
      </c>
      <c r="D17" s="12">
        <v>20</v>
      </c>
      <c r="E17" s="14">
        <v>418</v>
      </c>
      <c r="F17" s="15">
        <v>858</v>
      </c>
      <c r="G17" s="16">
        <f t="shared" si="0"/>
        <v>7172880</v>
      </c>
      <c r="I17">
        <f>E11-200</f>
        <v>1154</v>
      </c>
    </row>
    <row r="18" spans="1:9" ht="19.5" customHeight="1" x14ac:dyDescent="0.35">
      <c r="A18" s="67"/>
      <c r="B18" s="62" t="s">
        <v>30</v>
      </c>
      <c r="C18" s="13" t="s">
        <v>27</v>
      </c>
      <c r="D18" s="12">
        <v>2</v>
      </c>
      <c r="E18" s="14">
        <v>418</v>
      </c>
      <c r="F18" s="15">
        <v>2750</v>
      </c>
      <c r="G18" s="16">
        <f t="shared" si="0"/>
        <v>2299000</v>
      </c>
    </row>
    <row r="19" spans="1:9" ht="19.5" customHeight="1" x14ac:dyDescent="0.35">
      <c r="A19" s="67"/>
      <c r="B19" s="62"/>
      <c r="C19" s="34"/>
      <c r="D19" s="35"/>
      <c r="E19" s="36"/>
      <c r="F19" s="37"/>
      <c r="G19" s="38"/>
    </row>
    <row r="20" spans="1:9" ht="16" x14ac:dyDescent="0.35">
      <c r="A20" s="66" t="s">
        <v>31</v>
      </c>
      <c r="B20" s="61" t="s">
        <v>32</v>
      </c>
      <c r="C20" s="9"/>
      <c r="D20" s="10"/>
      <c r="E20" s="10"/>
      <c r="F20" s="10"/>
      <c r="G20" s="11"/>
    </row>
    <row r="21" spans="1:9" s="27" customFormat="1" ht="29" x14ac:dyDescent="0.35">
      <c r="A21" s="69" t="s">
        <v>33</v>
      </c>
      <c r="B21" s="49" t="s">
        <v>34</v>
      </c>
      <c r="C21" s="17"/>
      <c r="D21" s="48"/>
      <c r="E21" s="48"/>
      <c r="F21" s="48"/>
      <c r="G21" s="18"/>
    </row>
    <row r="22" spans="1:9" s="31" customFormat="1" ht="45" customHeight="1" x14ac:dyDescent="0.35">
      <c r="A22" s="70" t="s">
        <v>35</v>
      </c>
      <c r="B22" s="62" t="s">
        <v>36</v>
      </c>
      <c r="C22" s="13" t="s">
        <v>27</v>
      </c>
      <c r="D22" s="12">
        <v>6</v>
      </c>
      <c r="E22" s="28">
        <v>106</v>
      </c>
      <c r="F22" s="29">
        <v>860.86800000000005</v>
      </c>
      <c r="G22" s="30">
        <f>D22*E22*F22</f>
        <v>547512.04800000007</v>
      </c>
      <c r="I22" s="31">
        <f>30*D22</f>
        <v>180</v>
      </c>
    </row>
    <row r="23" spans="1:9" s="31" customFormat="1" ht="45.75" customHeight="1" x14ac:dyDescent="0.35">
      <c r="A23" s="70" t="s">
        <v>37</v>
      </c>
      <c r="B23" s="62" t="s">
        <v>38</v>
      </c>
      <c r="C23" s="13" t="s">
        <v>27</v>
      </c>
      <c r="D23" s="12">
        <v>10</v>
      </c>
      <c r="E23" s="28">
        <v>106</v>
      </c>
      <c r="F23" s="29">
        <v>860.86800000000005</v>
      </c>
      <c r="G23" s="30">
        <f t="shared" ref="G23:G30" si="1">D23*E23*F23</f>
        <v>912520.08000000007</v>
      </c>
      <c r="I23" s="31">
        <f t="shared" ref="I23:I50" si="2">30*D23</f>
        <v>300</v>
      </c>
    </row>
    <row r="24" spans="1:9" s="31" customFormat="1" ht="73.5" customHeight="1" x14ac:dyDescent="0.35">
      <c r="A24" s="70" t="s">
        <v>39</v>
      </c>
      <c r="B24" s="62" t="s">
        <v>40</v>
      </c>
      <c r="C24" s="13" t="s">
        <v>27</v>
      </c>
      <c r="D24" s="12">
        <v>16</v>
      </c>
      <c r="E24" s="28">
        <v>106</v>
      </c>
      <c r="F24" s="29">
        <v>860.86800000000005</v>
      </c>
      <c r="G24" s="30">
        <f t="shared" si="1"/>
        <v>1460032.128</v>
      </c>
      <c r="I24" s="31">
        <f>30*D24</f>
        <v>480</v>
      </c>
    </row>
    <row r="25" spans="1:9" s="31" customFormat="1" ht="50.15" customHeight="1" x14ac:dyDescent="0.35">
      <c r="A25" s="70" t="s">
        <v>41</v>
      </c>
      <c r="B25" s="62" t="s">
        <v>42</v>
      </c>
      <c r="C25" s="13" t="s">
        <v>27</v>
      </c>
      <c r="D25" s="12">
        <v>3</v>
      </c>
      <c r="E25" s="28">
        <v>106</v>
      </c>
      <c r="F25" s="29">
        <v>860.86800000000005</v>
      </c>
      <c r="G25" s="30">
        <f t="shared" si="1"/>
        <v>273756.02400000003</v>
      </c>
      <c r="I25" s="31">
        <f t="shared" si="2"/>
        <v>90</v>
      </c>
    </row>
    <row r="26" spans="1:9" s="31" customFormat="1" ht="69" customHeight="1" x14ac:dyDescent="0.35">
      <c r="A26" s="70" t="s">
        <v>43</v>
      </c>
      <c r="B26" s="62" t="s">
        <v>44</v>
      </c>
      <c r="C26" s="13" t="s">
        <v>27</v>
      </c>
      <c r="D26" s="12">
        <v>14</v>
      </c>
      <c r="E26" s="28">
        <v>106</v>
      </c>
      <c r="F26" s="29">
        <v>860.86800000000005</v>
      </c>
      <c r="G26" s="30">
        <f t="shared" si="1"/>
        <v>1277528.112</v>
      </c>
      <c r="I26" s="31">
        <f>30*D26</f>
        <v>420</v>
      </c>
    </row>
    <row r="27" spans="1:9" s="31" customFormat="1" ht="74.25" customHeight="1" x14ac:dyDescent="0.35">
      <c r="A27" s="70" t="s">
        <v>45</v>
      </c>
      <c r="B27" s="62" t="s">
        <v>46</v>
      </c>
      <c r="C27" s="13" t="s">
        <v>27</v>
      </c>
      <c r="D27" s="12">
        <v>16</v>
      </c>
      <c r="E27" s="28">
        <v>106</v>
      </c>
      <c r="F27" s="29">
        <v>860.86800000000005</v>
      </c>
      <c r="G27" s="30">
        <f t="shared" si="1"/>
        <v>1460032.128</v>
      </c>
      <c r="I27" s="31">
        <f t="shared" si="2"/>
        <v>480</v>
      </c>
    </row>
    <row r="28" spans="1:9" s="31" customFormat="1" ht="112.5" customHeight="1" x14ac:dyDescent="0.35">
      <c r="A28" s="70" t="s">
        <v>47</v>
      </c>
      <c r="B28" s="62" t="s">
        <v>48</v>
      </c>
      <c r="C28" s="13" t="s">
        <v>27</v>
      </c>
      <c r="D28" s="12">
        <v>39</v>
      </c>
      <c r="E28" s="28">
        <v>106</v>
      </c>
      <c r="F28" s="29">
        <v>860.86800000000005</v>
      </c>
      <c r="G28" s="30">
        <f t="shared" si="1"/>
        <v>3558828.3120000004</v>
      </c>
      <c r="I28" s="31">
        <f t="shared" si="2"/>
        <v>1170</v>
      </c>
    </row>
    <row r="29" spans="1:9" s="31" customFormat="1" ht="38.25" customHeight="1" x14ac:dyDescent="0.35">
      <c r="A29" s="70" t="s">
        <v>49</v>
      </c>
      <c r="B29" s="62" t="s">
        <v>50</v>
      </c>
      <c r="C29" s="13" t="s">
        <v>27</v>
      </c>
      <c r="D29" s="12">
        <v>6</v>
      </c>
      <c r="E29" s="28">
        <v>106</v>
      </c>
      <c r="F29" s="29">
        <v>860.86800000000005</v>
      </c>
      <c r="G29" s="30">
        <f t="shared" si="1"/>
        <v>547512.04800000007</v>
      </c>
      <c r="I29" s="31">
        <f t="shared" si="2"/>
        <v>180</v>
      </c>
    </row>
    <row r="30" spans="1:9" s="31" customFormat="1" ht="37.5" customHeight="1" x14ac:dyDescent="0.35">
      <c r="A30" s="70" t="s">
        <v>51</v>
      </c>
      <c r="B30" s="62" t="s">
        <v>52</v>
      </c>
      <c r="C30" s="13" t="s">
        <v>27</v>
      </c>
      <c r="D30" s="12">
        <v>4</v>
      </c>
      <c r="E30" s="28">
        <v>106</v>
      </c>
      <c r="F30" s="29">
        <v>860.86800000000005</v>
      </c>
      <c r="G30" s="30">
        <f t="shared" si="1"/>
        <v>365008.03200000001</v>
      </c>
      <c r="I30" s="31">
        <f t="shared" si="2"/>
        <v>120</v>
      </c>
    </row>
    <row r="31" spans="1:9" s="31" customFormat="1" ht="23.25" customHeight="1" x14ac:dyDescent="0.35">
      <c r="A31" s="67"/>
      <c r="B31" s="62"/>
      <c r="C31" s="13"/>
      <c r="D31" s="12"/>
      <c r="E31" s="28"/>
      <c r="F31" s="29"/>
      <c r="G31" s="30"/>
      <c r="I31" s="31">
        <f t="shared" si="2"/>
        <v>0</v>
      </c>
    </row>
    <row r="32" spans="1:9" ht="22.5" customHeight="1" x14ac:dyDescent="0.35">
      <c r="A32" s="68" t="s">
        <v>53</v>
      </c>
      <c r="B32" s="50" t="s">
        <v>54</v>
      </c>
      <c r="C32" s="21"/>
      <c r="D32" s="22"/>
      <c r="E32" s="22"/>
      <c r="F32" s="22"/>
      <c r="G32" s="23"/>
      <c r="I32" s="31">
        <f t="shared" si="2"/>
        <v>0</v>
      </c>
    </row>
    <row r="33" spans="1:9" x14ac:dyDescent="0.35">
      <c r="A33" s="71" t="s">
        <v>55</v>
      </c>
      <c r="B33" s="63" t="s">
        <v>56</v>
      </c>
      <c r="C33" s="21"/>
      <c r="D33" s="22"/>
      <c r="E33" s="22"/>
      <c r="F33" s="22"/>
      <c r="G33" s="23"/>
      <c r="I33" s="31">
        <f t="shared" si="2"/>
        <v>0</v>
      </c>
    </row>
    <row r="34" spans="1:9" ht="131.25" customHeight="1" x14ac:dyDescent="0.35">
      <c r="A34" s="72" t="s">
        <v>57</v>
      </c>
      <c r="B34" s="62" t="s">
        <v>58</v>
      </c>
      <c r="C34" s="13" t="s">
        <v>27</v>
      </c>
      <c r="D34" s="12">
        <v>28</v>
      </c>
      <c r="E34" s="19">
        <v>218</v>
      </c>
      <c r="F34" s="15">
        <v>860.87</v>
      </c>
      <c r="G34" s="20">
        <f>D34*E34*F34</f>
        <v>5254750.4800000004</v>
      </c>
      <c r="I34" s="31">
        <f t="shared" si="2"/>
        <v>840</v>
      </c>
    </row>
    <row r="35" spans="1:9" ht="108.75" customHeight="1" x14ac:dyDescent="0.35">
      <c r="A35" s="72" t="s">
        <v>59</v>
      </c>
      <c r="B35" s="62" t="s">
        <v>60</v>
      </c>
      <c r="C35" s="13" t="s">
        <v>27</v>
      </c>
      <c r="D35" s="12">
        <v>6</v>
      </c>
      <c r="E35" s="19">
        <v>218</v>
      </c>
      <c r="F35" s="15">
        <v>860.87</v>
      </c>
      <c r="G35" s="20">
        <f t="shared" ref="G35:G41" si="3">D35*E35*F35</f>
        <v>1126017.96</v>
      </c>
      <c r="I35" s="31">
        <f t="shared" si="2"/>
        <v>180</v>
      </c>
    </row>
    <row r="36" spans="1:9" ht="100.5" customHeight="1" x14ac:dyDescent="0.35">
      <c r="A36" s="72" t="s">
        <v>61</v>
      </c>
      <c r="B36" s="62" t="s">
        <v>62</v>
      </c>
      <c r="C36" s="13" t="s">
        <v>27</v>
      </c>
      <c r="D36" s="12">
        <v>4</v>
      </c>
      <c r="E36" s="19">
        <v>218</v>
      </c>
      <c r="F36" s="15">
        <v>860.87</v>
      </c>
      <c r="G36" s="20">
        <f t="shared" si="3"/>
        <v>750678.64</v>
      </c>
      <c r="I36" s="31">
        <f t="shared" si="2"/>
        <v>120</v>
      </c>
    </row>
    <row r="37" spans="1:9" ht="90" customHeight="1" x14ac:dyDescent="0.35">
      <c r="A37" s="72" t="s">
        <v>63</v>
      </c>
      <c r="B37" s="62" t="s">
        <v>64</v>
      </c>
      <c r="C37" s="13" t="s">
        <v>27</v>
      </c>
      <c r="D37" s="12">
        <v>6</v>
      </c>
      <c r="E37" s="19">
        <v>218</v>
      </c>
      <c r="F37" s="15">
        <v>860.87</v>
      </c>
      <c r="G37" s="20">
        <f t="shared" si="3"/>
        <v>1126017.96</v>
      </c>
      <c r="I37" s="31">
        <f t="shared" si="2"/>
        <v>180</v>
      </c>
    </row>
    <row r="38" spans="1:9" ht="148.5" customHeight="1" x14ac:dyDescent="0.35">
      <c r="A38" s="72" t="s">
        <v>65</v>
      </c>
      <c r="B38" s="62" t="s">
        <v>66</v>
      </c>
      <c r="C38" s="13" t="s">
        <v>27</v>
      </c>
      <c r="D38" s="12">
        <v>48</v>
      </c>
      <c r="E38" s="19">
        <v>218</v>
      </c>
      <c r="F38" s="15">
        <v>860.87</v>
      </c>
      <c r="G38" s="20">
        <f t="shared" si="3"/>
        <v>9008143.6799999997</v>
      </c>
      <c r="I38" s="31">
        <f t="shared" si="2"/>
        <v>1440</v>
      </c>
    </row>
    <row r="39" spans="1:9" ht="111" customHeight="1" x14ac:dyDescent="0.35">
      <c r="A39" s="72" t="s">
        <v>67</v>
      </c>
      <c r="B39" s="62" t="s">
        <v>68</v>
      </c>
      <c r="C39" s="13" t="s">
        <v>27</v>
      </c>
      <c r="D39" s="12">
        <v>6</v>
      </c>
      <c r="E39" s="19">
        <v>218</v>
      </c>
      <c r="F39" s="15">
        <v>860.87</v>
      </c>
      <c r="G39" s="20">
        <f t="shared" si="3"/>
        <v>1126017.96</v>
      </c>
      <c r="I39" s="31">
        <f t="shared" si="2"/>
        <v>180</v>
      </c>
    </row>
    <row r="40" spans="1:9" ht="90.75" customHeight="1" x14ac:dyDescent="0.35">
      <c r="A40" s="72" t="s">
        <v>69</v>
      </c>
      <c r="B40" s="62" t="s">
        <v>70</v>
      </c>
      <c r="C40" s="13" t="s">
        <v>27</v>
      </c>
      <c r="D40" s="12">
        <v>16</v>
      </c>
      <c r="E40" s="19">
        <v>218</v>
      </c>
      <c r="F40" s="15">
        <v>860.87</v>
      </c>
      <c r="G40" s="20">
        <f t="shared" si="3"/>
        <v>3002714.56</v>
      </c>
      <c r="I40" s="31">
        <f t="shared" si="2"/>
        <v>480</v>
      </c>
    </row>
    <row r="41" spans="1:9" ht="117.75" customHeight="1" x14ac:dyDescent="0.35">
      <c r="A41" s="73" t="s">
        <v>49</v>
      </c>
      <c r="B41" s="62" t="s">
        <v>71</v>
      </c>
      <c r="C41" s="13" t="s">
        <v>27</v>
      </c>
      <c r="D41" s="12">
        <v>28</v>
      </c>
      <c r="E41" s="19">
        <v>218</v>
      </c>
      <c r="F41" s="15">
        <v>860.87</v>
      </c>
      <c r="G41" s="20">
        <f t="shared" si="3"/>
        <v>5254750.4800000004</v>
      </c>
      <c r="I41" s="31">
        <f t="shared" si="2"/>
        <v>840</v>
      </c>
    </row>
    <row r="42" spans="1:9" ht="24" customHeight="1" x14ac:dyDescent="0.35">
      <c r="A42" s="74"/>
      <c r="B42" s="62"/>
      <c r="C42" s="13"/>
      <c r="D42" s="12"/>
      <c r="E42" s="19"/>
      <c r="F42" s="15"/>
      <c r="G42" s="20"/>
      <c r="I42" s="31">
        <f t="shared" si="2"/>
        <v>0</v>
      </c>
    </row>
    <row r="43" spans="1:9" ht="15.75" customHeight="1" x14ac:dyDescent="0.35">
      <c r="A43" s="75" t="s">
        <v>72</v>
      </c>
      <c r="B43" s="42" t="s">
        <v>73</v>
      </c>
      <c r="C43" s="21"/>
      <c r="D43" s="22"/>
      <c r="E43" s="22"/>
      <c r="F43" s="22"/>
      <c r="G43" s="23"/>
      <c r="I43" s="31">
        <f t="shared" si="2"/>
        <v>0</v>
      </c>
    </row>
    <row r="44" spans="1:9" ht="43.5" x14ac:dyDescent="0.35">
      <c r="A44" s="67"/>
      <c r="B44" s="62" t="s">
        <v>74</v>
      </c>
      <c r="C44" s="13" t="s">
        <v>27</v>
      </c>
      <c r="D44" s="12">
        <v>10</v>
      </c>
      <c r="E44" s="81"/>
      <c r="F44" s="32"/>
      <c r="G44" s="33"/>
      <c r="I44" s="31">
        <f t="shared" si="2"/>
        <v>300</v>
      </c>
    </row>
    <row r="45" spans="1:9" ht="29" x14ac:dyDescent="0.35">
      <c r="A45" s="67"/>
      <c r="B45" s="62" t="s">
        <v>75</v>
      </c>
      <c r="C45" s="13" t="s">
        <v>27</v>
      </c>
      <c r="D45" s="12">
        <v>93</v>
      </c>
      <c r="E45" s="81"/>
      <c r="F45" s="32"/>
      <c r="G45" s="33"/>
      <c r="I45" s="31">
        <f t="shared" si="2"/>
        <v>2790</v>
      </c>
    </row>
    <row r="46" spans="1:9" ht="29" x14ac:dyDescent="0.35">
      <c r="A46" s="67"/>
      <c r="B46" s="62" t="s">
        <v>76</v>
      </c>
      <c r="C46" s="13" t="s">
        <v>27</v>
      </c>
      <c r="D46" s="12">
        <v>19</v>
      </c>
      <c r="E46" s="81"/>
      <c r="F46" s="32"/>
      <c r="G46" s="33"/>
      <c r="I46" s="31">
        <f t="shared" si="2"/>
        <v>570</v>
      </c>
    </row>
    <row r="47" spans="1:9" ht="29" x14ac:dyDescent="0.35">
      <c r="A47" s="67"/>
      <c r="B47" s="62" t="s">
        <v>77</v>
      </c>
      <c r="C47" s="13" t="s">
        <v>27</v>
      </c>
      <c r="D47" s="12">
        <v>19</v>
      </c>
      <c r="E47" s="81"/>
      <c r="F47" s="32"/>
      <c r="G47" s="33"/>
      <c r="I47" s="31">
        <f t="shared" si="2"/>
        <v>570</v>
      </c>
    </row>
    <row r="48" spans="1:9" ht="29" x14ac:dyDescent="0.35">
      <c r="A48" s="67"/>
      <c r="B48" s="62" t="s">
        <v>78</v>
      </c>
      <c r="C48" s="13" t="s">
        <v>27</v>
      </c>
      <c r="D48" s="12">
        <v>55</v>
      </c>
      <c r="E48" s="81"/>
      <c r="F48" s="32"/>
      <c r="G48" s="33"/>
      <c r="I48" s="31">
        <f t="shared" si="2"/>
        <v>1650</v>
      </c>
    </row>
    <row r="49" spans="1:9" ht="24.75" customHeight="1" thickBot="1" x14ac:dyDescent="0.4">
      <c r="A49" s="76"/>
      <c r="B49" s="52"/>
      <c r="C49" s="51"/>
      <c r="D49" s="56"/>
      <c r="E49" s="57"/>
      <c r="F49" s="58"/>
      <c r="G49" s="59"/>
      <c r="I49" s="31">
        <f t="shared" si="2"/>
        <v>0</v>
      </c>
    </row>
    <row r="50" spans="1:9" ht="23.25" customHeight="1" thickBot="1" x14ac:dyDescent="0.4">
      <c r="A50" s="43"/>
      <c r="B50" s="231" t="s">
        <v>79</v>
      </c>
      <c r="C50" s="232"/>
      <c r="D50" s="233"/>
      <c r="E50" s="44"/>
      <c r="F50" s="45"/>
      <c r="G50" s="47">
        <f>SUM(G11:G49)</f>
        <v>58357227.631999999</v>
      </c>
      <c r="I50" s="31">
        <f t="shared" si="2"/>
        <v>0</v>
      </c>
    </row>
    <row r="51" spans="1:9" x14ac:dyDescent="0.35">
      <c r="A51"/>
      <c r="B51"/>
      <c r="C51"/>
      <c r="D51"/>
      <c r="E51"/>
      <c r="F51"/>
      <c r="G51"/>
    </row>
    <row r="52" spans="1:9" x14ac:dyDescent="0.35">
      <c r="A52"/>
      <c r="B52"/>
      <c r="C52"/>
      <c r="D52"/>
      <c r="E52"/>
      <c r="F52"/>
      <c r="G52"/>
    </row>
    <row r="53" spans="1:9" x14ac:dyDescent="0.35">
      <c r="A53"/>
      <c r="B53"/>
      <c r="C53"/>
      <c r="D53"/>
      <c r="E53"/>
      <c r="F53"/>
      <c r="G53"/>
      <c r="I53">
        <f>SUM(I22:I52)</f>
        <v>13560</v>
      </c>
    </row>
    <row r="54" spans="1:9" x14ac:dyDescent="0.35">
      <c r="A54"/>
      <c r="B54"/>
      <c r="C54"/>
      <c r="D54">
        <f>SUM(D17:D49)</f>
        <v>474</v>
      </c>
      <c r="E54"/>
      <c r="F54"/>
      <c r="G54"/>
    </row>
    <row r="55" spans="1:9" x14ac:dyDescent="0.35">
      <c r="A55"/>
      <c r="B55"/>
      <c r="C55"/>
      <c r="D55">
        <f>D54*30</f>
        <v>14220</v>
      </c>
      <c r="E55"/>
      <c r="F55"/>
      <c r="G55"/>
    </row>
    <row r="56" spans="1:9" x14ac:dyDescent="0.35">
      <c r="A56"/>
      <c r="B56"/>
      <c r="C56"/>
      <c r="D56"/>
      <c r="E56"/>
      <c r="F56"/>
      <c r="G56"/>
    </row>
    <row r="57" spans="1:9" x14ac:dyDescent="0.35">
      <c r="A57"/>
      <c r="B57"/>
      <c r="C57"/>
      <c r="D57"/>
      <c r="E57"/>
      <c r="F57"/>
      <c r="G57"/>
    </row>
    <row r="58" spans="1:9" x14ac:dyDescent="0.35">
      <c r="A58"/>
      <c r="B58"/>
      <c r="C58"/>
      <c r="D58"/>
      <c r="E58"/>
      <c r="F58"/>
      <c r="G58"/>
    </row>
    <row r="59" spans="1:9" x14ac:dyDescent="0.35">
      <c r="A59"/>
      <c r="B59"/>
      <c r="C59"/>
      <c r="D59"/>
      <c r="E59"/>
      <c r="F59"/>
      <c r="G59"/>
    </row>
    <row r="60" spans="1:9" x14ac:dyDescent="0.35">
      <c r="D60"/>
    </row>
    <row r="61" spans="1:9" x14ac:dyDescent="0.35">
      <c r="A61" s="26"/>
      <c r="B61" s="26"/>
    </row>
    <row r="62" spans="1:9" x14ac:dyDescent="0.35">
      <c r="A62" s="26"/>
      <c r="B62" s="26"/>
    </row>
  </sheetData>
  <mergeCells count="12">
    <mergeCell ref="B50:D50"/>
    <mergeCell ref="A1:B2"/>
    <mergeCell ref="C1:G2"/>
    <mergeCell ref="A3:B3"/>
    <mergeCell ref="C3:G3"/>
    <mergeCell ref="A4:B4"/>
    <mergeCell ref="C4:G4"/>
    <mergeCell ref="A5:B5"/>
    <mergeCell ref="C5:G5"/>
    <mergeCell ref="A6:B6"/>
    <mergeCell ref="C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465A-1943-4377-96F5-81449BE95BE9}">
  <sheetPr>
    <pageSetUpPr fitToPage="1"/>
  </sheetPr>
  <dimension ref="B1:J102"/>
  <sheetViews>
    <sheetView tabSelected="1" topLeftCell="A66" zoomScale="96" zoomScaleNormal="96" workbookViewId="0">
      <selection activeCell="G42" sqref="G42"/>
    </sheetView>
  </sheetViews>
  <sheetFormatPr defaultRowHeight="14.5" x14ac:dyDescent="0.35"/>
  <cols>
    <col min="1" max="1" width="5.1796875" customWidth="1"/>
    <col min="2" max="2" width="11.90625" style="114" customWidth="1"/>
    <col min="3" max="3" width="70.453125" style="114" customWidth="1"/>
    <col min="4" max="4" width="12.54296875" style="114" customWidth="1"/>
    <col min="5" max="5" width="12.08984375" style="114" customWidth="1"/>
    <col min="6" max="6" width="14.453125" style="114" customWidth="1"/>
    <col min="7" max="7" width="15.54296875" style="115" customWidth="1"/>
    <col min="8" max="8" width="23.54296875" style="115" customWidth="1"/>
    <col min="9" max="10" width="13" customWidth="1"/>
  </cols>
  <sheetData>
    <row r="1" spans="2:8" ht="30" hidden="1" customHeight="1" x14ac:dyDescent="0.35">
      <c r="B1" s="260"/>
      <c r="C1" s="261"/>
      <c r="D1" s="264" t="s">
        <v>0</v>
      </c>
      <c r="E1" s="265"/>
      <c r="F1" s="265"/>
      <c r="G1" s="265"/>
      <c r="H1" s="265"/>
    </row>
    <row r="2" spans="2:8" ht="15" hidden="1" thickBot="1" x14ac:dyDescent="0.4">
      <c r="B2" s="262"/>
      <c r="C2" s="263"/>
      <c r="D2" s="266"/>
      <c r="E2" s="267"/>
      <c r="F2" s="267"/>
      <c r="G2" s="267"/>
      <c r="H2" s="267"/>
    </row>
    <row r="3" spans="2:8" ht="15.5" hidden="1" x14ac:dyDescent="0.35">
      <c r="B3" s="268" t="s">
        <v>1</v>
      </c>
      <c r="C3" s="269"/>
      <c r="D3" s="270" t="s">
        <v>2</v>
      </c>
      <c r="E3" s="271"/>
      <c r="F3" s="271"/>
      <c r="G3" s="271"/>
      <c r="H3" s="272"/>
    </row>
    <row r="4" spans="2:8" ht="15.5" hidden="1" x14ac:dyDescent="0.35">
      <c r="B4" s="273" t="s">
        <v>3</v>
      </c>
      <c r="C4" s="274"/>
      <c r="D4" s="275" t="s">
        <v>4</v>
      </c>
      <c r="E4" s="276"/>
      <c r="F4" s="276"/>
      <c r="G4" s="276"/>
      <c r="H4" s="277"/>
    </row>
    <row r="5" spans="2:8" ht="15.5" hidden="1" x14ac:dyDescent="0.35">
      <c r="B5" s="273" t="s">
        <v>5</v>
      </c>
      <c r="C5" s="274"/>
      <c r="D5" s="275" t="s">
        <v>6</v>
      </c>
      <c r="E5" s="276"/>
      <c r="F5" s="276"/>
      <c r="G5" s="276"/>
      <c r="H5" s="277"/>
    </row>
    <row r="6" spans="2:8" ht="15" thickBot="1" x14ac:dyDescent="0.4">
      <c r="B6"/>
      <c r="C6"/>
      <c r="D6"/>
      <c r="E6"/>
      <c r="F6"/>
      <c r="G6"/>
      <c r="H6"/>
    </row>
    <row r="7" spans="2:8" s="3" customFormat="1" ht="27" customHeight="1" x14ac:dyDescent="0.35">
      <c r="B7" s="234"/>
      <c r="C7" s="289"/>
      <c r="D7" s="291" t="s">
        <v>0</v>
      </c>
      <c r="E7" s="292"/>
      <c r="F7" s="292"/>
      <c r="G7" s="292"/>
      <c r="H7" s="293"/>
    </row>
    <row r="8" spans="2:8" ht="29.25" customHeight="1" thickBot="1" x14ac:dyDescent="0.4">
      <c r="B8" s="236"/>
      <c r="C8" s="290"/>
      <c r="D8" s="294"/>
      <c r="E8" s="295"/>
      <c r="F8" s="295"/>
      <c r="G8" s="295"/>
      <c r="H8" s="296"/>
    </row>
    <row r="9" spans="2:8" ht="15" customHeight="1" x14ac:dyDescent="0.35">
      <c r="B9" s="242" t="s">
        <v>1</v>
      </c>
      <c r="C9" s="297"/>
      <c r="D9" s="247" t="s">
        <v>2</v>
      </c>
      <c r="E9" s="298"/>
      <c r="F9" s="298"/>
      <c r="G9" s="298"/>
      <c r="H9" s="248"/>
    </row>
    <row r="10" spans="2:8" ht="15" customHeight="1" x14ac:dyDescent="0.35">
      <c r="B10" s="247" t="s">
        <v>3</v>
      </c>
      <c r="C10" s="299"/>
      <c r="D10" s="247" t="s">
        <v>4</v>
      </c>
      <c r="E10" s="298"/>
      <c r="F10" s="298"/>
      <c r="G10" s="298"/>
      <c r="H10" s="248"/>
    </row>
    <row r="11" spans="2:8" ht="15" customHeight="1" x14ac:dyDescent="0.35">
      <c r="B11" s="247" t="s">
        <v>5</v>
      </c>
      <c r="C11" s="299"/>
      <c r="D11" s="247" t="s">
        <v>6</v>
      </c>
      <c r="E11" s="298"/>
      <c r="F11" s="298"/>
      <c r="G11" s="298"/>
      <c r="H11" s="248"/>
    </row>
    <row r="12" spans="2:8" ht="17.25" customHeight="1" thickBot="1" x14ac:dyDescent="0.4">
      <c r="B12" s="252" t="s">
        <v>7</v>
      </c>
      <c r="C12" s="300"/>
      <c r="D12" s="281"/>
      <c r="E12" s="282"/>
      <c r="F12" s="282"/>
      <c r="G12" s="282"/>
      <c r="H12" s="283"/>
    </row>
    <row r="13" spans="2:8" ht="28.5" customHeight="1" thickBot="1" x14ac:dyDescent="0.4">
      <c r="B13" s="284" t="s">
        <v>80</v>
      </c>
      <c r="C13" s="285"/>
      <c r="D13" s="285"/>
      <c r="E13" s="285"/>
      <c r="F13" s="285"/>
      <c r="G13" s="285"/>
      <c r="H13" s="286"/>
    </row>
    <row r="14" spans="2:8" ht="56" thickBot="1" x14ac:dyDescent="0.4">
      <c r="B14" s="145" t="s">
        <v>9</v>
      </c>
      <c r="C14" s="77" t="s">
        <v>10</v>
      </c>
      <c r="D14" s="149" t="s">
        <v>11</v>
      </c>
      <c r="E14" s="77" t="s">
        <v>12</v>
      </c>
      <c r="F14" s="78" t="s">
        <v>81</v>
      </c>
      <c r="G14" s="80" t="s">
        <v>14</v>
      </c>
      <c r="H14" s="79" t="s">
        <v>15</v>
      </c>
    </row>
    <row r="15" spans="2:8" s="116" customFormat="1" ht="19.5" customHeight="1" thickBot="1" x14ac:dyDescent="0.45">
      <c r="B15" s="125" t="s">
        <v>16</v>
      </c>
      <c r="C15" s="82" t="s">
        <v>17</v>
      </c>
      <c r="D15" s="83"/>
      <c r="E15" s="83"/>
      <c r="F15" s="83"/>
      <c r="G15" s="83"/>
      <c r="H15" s="84"/>
    </row>
    <row r="16" spans="2:8" s="116" customFormat="1" ht="16" x14ac:dyDescent="0.4">
      <c r="B16" s="94" t="s">
        <v>82</v>
      </c>
      <c r="C16" s="92" t="s">
        <v>83</v>
      </c>
      <c r="D16" s="95"/>
      <c r="E16" s="95"/>
      <c r="F16" s="95"/>
      <c r="G16" s="95"/>
      <c r="H16" s="93"/>
    </row>
    <row r="17" spans="2:8" ht="19.5" customHeight="1" x14ac:dyDescent="0.35">
      <c r="B17" s="100"/>
      <c r="C17" s="157" t="s">
        <v>84</v>
      </c>
      <c r="D17" s="150" t="s">
        <v>19</v>
      </c>
      <c r="E17" s="96"/>
      <c r="F17" s="97">
        <v>270</v>
      </c>
      <c r="G17" s="98"/>
      <c r="H17" s="99">
        <f>E17*F17*G17</f>
        <v>0</v>
      </c>
    </row>
    <row r="18" spans="2:8" ht="19.5" customHeight="1" x14ac:dyDescent="0.35">
      <c r="B18" s="100"/>
      <c r="C18" s="157" t="s">
        <v>85</v>
      </c>
      <c r="D18" s="150" t="s">
        <v>19</v>
      </c>
      <c r="E18" s="96"/>
      <c r="F18" s="97">
        <v>50</v>
      </c>
      <c r="G18" s="98"/>
      <c r="H18" s="99">
        <f>E18*F18*G18</f>
        <v>0</v>
      </c>
    </row>
    <row r="19" spans="2:8" ht="19.5" customHeight="1" x14ac:dyDescent="0.35">
      <c r="B19" s="100"/>
      <c r="C19" s="157" t="s">
        <v>86</v>
      </c>
      <c r="D19" s="150" t="s">
        <v>19</v>
      </c>
      <c r="E19" s="96"/>
      <c r="F19" s="97">
        <v>180</v>
      </c>
      <c r="G19" s="98"/>
      <c r="H19" s="99">
        <f t="shared" ref="H19:H21" si="0">E19*F19*G19</f>
        <v>0</v>
      </c>
    </row>
    <row r="20" spans="2:8" ht="19.5" customHeight="1" x14ac:dyDescent="0.35">
      <c r="B20" s="100"/>
      <c r="C20" s="157" t="s">
        <v>87</v>
      </c>
      <c r="D20" s="150" t="s">
        <v>19</v>
      </c>
      <c r="E20" s="96"/>
      <c r="F20" s="97">
        <v>90</v>
      </c>
      <c r="G20" s="98"/>
      <c r="H20" s="99">
        <f t="shared" si="0"/>
        <v>0</v>
      </c>
    </row>
    <row r="21" spans="2:8" ht="27.75" customHeight="1" x14ac:dyDescent="0.35">
      <c r="B21" s="100"/>
      <c r="C21" s="157" t="s">
        <v>88</v>
      </c>
      <c r="D21" s="150" t="s">
        <v>19</v>
      </c>
      <c r="E21" s="96"/>
      <c r="F21" s="97">
        <f>110+75</f>
        <v>185</v>
      </c>
      <c r="G21" s="98"/>
      <c r="H21" s="99">
        <f t="shared" si="0"/>
        <v>0</v>
      </c>
    </row>
    <row r="22" spans="2:8" ht="33" customHeight="1" x14ac:dyDescent="0.35">
      <c r="B22" s="100"/>
      <c r="C22" s="157" t="s">
        <v>89</v>
      </c>
      <c r="D22" s="150" t="s">
        <v>19</v>
      </c>
      <c r="E22" s="96"/>
      <c r="F22" s="97">
        <f>200+75</f>
        <v>275</v>
      </c>
      <c r="G22" s="98"/>
      <c r="H22" s="99">
        <f>E22*F22*G22</f>
        <v>0</v>
      </c>
    </row>
    <row r="23" spans="2:8" s="116" customFormat="1" ht="18.75" customHeight="1" x14ac:dyDescent="0.4">
      <c r="B23" s="94" t="s">
        <v>90</v>
      </c>
      <c r="C23" s="92" t="s">
        <v>91</v>
      </c>
      <c r="D23" s="133"/>
      <c r="E23" s="117"/>
      <c r="F23" s="118"/>
      <c r="G23" s="119"/>
      <c r="H23" s="120"/>
    </row>
    <row r="24" spans="2:8" ht="19.5" customHeight="1" x14ac:dyDescent="0.35">
      <c r="B24" s="100"/>
      <c r="C24" s="229" t="s">
        <v>92</v>
      </c>
      <c r="D24" s="151" t="s">
        <v>27</v>
      </c>
      <c r="E24" s="96"/>
      <c r="F24" s="97">
        <v>270</v>
      </c>
      <c r="G24" s="98"/>
      <c r="H24" s="99">
        <f>E24*F24*G24</f>
        <v>0</v>
      </c>
    </row>
    <row r="25" spans="2:8" ht="19.5" customHeight="1" x14ac:dyDescent="0.35">
      <c r="B25" s="100"/>
      <c r="C25" s="229" t="s">
        <v>92</v>
      </c>
      <c r="D25" s="151" t="s">
        <v>27</v>
      </c>
      <c r="E25" s="96"/>
      <c r="F25" s="97">
        <v>50</v>
      </c>
      <c r="G25" s="98"/>
      <c r="H25" s="99">
        <f>E25*F25*G25</f>
        <v>0</v>
      </c>
    </row>
    <row r="26" spans="2:8" ht="19.5" customHeight="1" x14ac:dyDescent="0.35">
      <c r="B26" s="100"/>
      <c r="C26" s="229" t="s">
        <v>93</v>
      </c>
      <c r="D26" s="151" t="s">
        <v>27</v>
      </c>
      <c r="E26" s="96"/>
      <c r="F26" s="97">
        <v>180</v>
      </c>
      <c r="G26" s="98"/>
      <c r="H26" s="99">
        <f>E26*F26*G26</f>
        <v>0</v>
      </c>
    </row>
    <row r="27" spans="2:8" ht="19.5" customHeight="1" x14ac:dyDescent="0.35">
      <c r="B27" s="100"/>
      <c r="C27" s="229" t="s">
        <v>94</v>
      </c>
      <c r="D27" s="151" t="s">
        <v>27</v>
      </c>
      <c r="E27" s="96"/>
      <c r="F27" s="97">
        <v>90</v>
      </c>
      <c r="G27" s="98"/>
      <c r="H27" s="99">
        <f t="shared" ref="H27:H28" si="1">E27*F27*G27</f>
        <v>0</v>
      </c>
    </row>
    <row r="28" spans="2:8" ht="19.5" customHeight="1" x14ac:dyDescent="0.35">
      <c r="B28" s="100"/>
      <c r="C28" s="229" t="s">
        <v>95</v>
      </c>
      <c r="D28" s="151" t="s">
        <v>27</v>
      </c>
      <c r="E28" s="96"/>
      <c r="F28" s="97">
        <f>110+75</f>
        <v>185</v>
      </c>
      <c r="G28" s="98"/>
      <c r="H28" s="99">
        <f t="shared" si="1"/>
        <v>0</v>
      </c>
    </row>
    <row r="29" spans="2:8" ht="19.5" customHeight="1" x14ac:dyDescent="0.35">
      <c r="B29" s="126"/>
      <c r="C29" s="230" t="s">
        <v>96</v>
      </c>
      <c r="D29" s="152" t="s">
        <v>27</v>
      </c>
      <c r="E29" s="101"/>
      <c r="F29" s="127">
        <f>200+75</f>
        <v>275</v>
      </c>
      <c r="G29" s="98"/>
      <c r="H29" s="128">
        <f>E29*F29*G29</f>
        <v>0</v>
      </c>
    </row>
    <row r="30" spans="2:8" s="116" customFormat="1" ht="16.5" thickBot="1" x14ac:dyDescent="0.45">
      <c r="B30" s="125" t="s">
        <v>20</v>
      </c>
      <c r="C30" s="82" t="s">
        <v>21</v>
      </c>
      <c r="D30" s="129"/>
      <c r="E30" s="129"/>
      <c r="F30" s="129"/>
      <c r="G30" s="129"/>
      <c r="H30" s="130"/>
    </row>
    <row r="31" spans="2:8" ht="19.5" customHeight="1" thickBot="1" x14ac:dyDescent="0.4">
      <c r="B31" s="182"/>
      <c r="C31" s="183" t="s">
        <v>97</v>
      </c>
      <c r="D31" s="184" t="s">
        <v>23</v>
      </c>
      <c r="E31" s="185"/>
      <c r="F31" s="186">
        <v>540</v>
      </c>
      <c r="G31" s="187"/>
      <c r="H31" s="188">
        <f>E31*F31*G31</f>
        <v>0</v>
      </c>
    </row>
    <row r="32" spans="2:8" ht="19.5" customHeight="1" x14ac:dyDescent="0.35">
      <c r="B32" s="182"/>
      <c r="C32" s="183" t="s">
        <v>97</v>
      </c>
      <c r="D32" s="184" t="s">
        <v>23</v>
      </c>
      <c r="E32" s="185"/>
      <c r="F32" s="186">
        <v>100</v>
      </c>
      <c r="G32" s="187"/>
      <c r="H32" s="188">
        <f>E32*F32*G32</f>
        <v>0</v>
      </c>
    </row>
    <row r="33" spans="2:8" ht="19.5" customHeight="1" x14ac:dyDescent="0.35">
      <c r="B33" s="121"/>
      <c r="C33" s="158" t="s">
        <v>98</v>
      </c>
      <c r="D33" s="122" t="s">
        <v>23</v>
      </c>
      <c r="E33" s="101"/>
      <c r="F33" s="102">
        <v>360</v>
      </c>
      <c r="G33" s="107"/>
      <c r="H33" s="103">
        <f t="shared" ref="H33:H34" si="2">E33*F33*G33</f>
        <v>0</v>
      </c>
    </row>
    <row r="34" spans="2:8" ht="19.5" customHeight="1" x14ac:dyDescent="0.35">
      <c r="B34" s="121"/>
      <c r="C34" s="158" t="s">
        <v>99</v>
      </c>
      <c r="D34" s="122" t="s">
        <v>23</v>
      </c>
      <c r="E34" s="101"/>
      <c r="F34" s="102">
        <v>270</v>
      </c>
      <c r="G34" s="107"/>
      <c r="H34" s="103">
        <f t="shared" si="2"/>
        <v>0</v>
      </c>
    </row>
    <row r="35" spans="2:8" ht="19.5" customHeight="1" thickBot="1" x14ac:dyDescent="0.4">
      <c r="B35" s="189"/>
      <c r="C35" s="190" t="s">
        <v>100</v>
      </c>
      <c r="D35" s="191" t="s">
        <v>23</v>
      </c>
      <c r="E35" s="200"/>
      <c r="F35" s="192">
        <v>550</v>
      </c>
      <c r="G35" s="107"/>
      <c r="H35" s="193">
        <f>E35*F35*G35</f>
        <v>0</v>
      </c>
    </row>
    <row r="36" spans="2:8" s="116" customFormat="1" ht="19.5" customHeight="1" thickBot="1" x14ac:dyDescent="0.45">
      <c r="B36" s="125" t="s">
        <v>24</v>
      </c>
      <c r="C36" s="82" t="s">
        <v>101</v>
      </c>
      <c r="D36" s="153"/>
      <c r="E36" s="131"/>
      <c r="F36" s="131"/>
      <c r="G36" s="131"/>
      <c r="H36" s="132"/>
    </row>
    <row r="37" spans="2:8" s="116" customFormat="1" ht="16" x14ac:dyDescent="0.4">
      <c r="B37" s="146"/>
      <c r="C37" s="92" t="s">
        <v>102</v>
      </c>
      <c r="D37" s="154"/>
      <c r="E37" s="117"/>
      <c r="F37" s="117"/>
      <c r="G37" s="117"/>
      <c r="H37" s="117"/>
    </row>
    <row r="38" spans="2:8" s="213" customFormat="1" x14ac:dyDescent="0.35">
      <c r="B38" s="207"/>
      <c r="C38" s="208" t="s">
        <v>103</v>
      </c>
      <c r="D38" s="209" t="s">
        <v>27</v>
      </c>
      <c r="E38" s="96"/>
      <c r="F38" s="210">
        <v>270</v>
      </c>
      <c r="G38" s="211"/>
      <c r="H38" s="212">
        <f>E38*F38*G38</f>
        <v>0</v>
      </c>
    </row>
    <row r="39" spans="2:8" s="213" customFormat="1" ht="15" thickBot="1" x14ac:dyDescent="0.4">
      <c r="B39" s="207"/>
      <c r="C39" s="208" t="s">
        <v>103</v>
      </c>
      <c r="D39" s="209" t="s">
        <v>27</v>
      </c>
      <c r="E39" s="96"/>
      <c r="F39" s="210">
        <v>50</v>
      </c>
      <c r="G39" s="211"/>
      <c r="H39" s="212">
        <f>E39*F39*G39</f>
        <v>0</v>
      </c>
    </row>
    <row r="40" spans="2:8" s="116" customFormat="1" ht="18.75" customHeight="1" thickBot="1" x14ac:dyDescent="0.45">
      <c r="B40" s="125" t="s">
        <v>31</v>
      </c>
      <c r="C40" s="82" t="s">
        <v>104</v>
      </c>
      <c r="D40" s="134"/>
      <c r="E40" s="134"/>
      <c r="F40" s="134"/>
      <c r="G40" s="134"/>
      <c r="H40" s="301"/>
    </row>
    <row r="41" spans="2:8" s="116" customFormat="1" ht="24.75" customHeight="1" x14ac:dyDescent="0.4">
      <c r="B41" s="104"/>
      <c r="C41" s="104" t="s">
        <v>105</v>
      </c>
      <c r="D41" s="105"/>
      <c r="E41" s="105"/>
      <c r="F41" s="105"/>
      <c r="G41" s="105"/>
      <c r="H41" s="105"/>
    </row>
    <row r="42" spans="2:8" s="213" customFormat="1" ht="15" thickBot="1" x14ac:dyDescent="0.4">
      <c r="B42" s="207"/>
      <c r="C42" s="208" t="s">
        <v>106</v>
      </c>
      <c r="D42" s="209" t="s">
        <v>27</v>
      </c>
      <c r="E42" s="96"/>
      <c r="F42" s="210">
        <v>200</v>
      </c>
      <c r="G42" s="211"/>
      <c r="H42" s="212">
        <f>E42*F42*G42</f>
        <v>0</v>
      </c>
    </row>
    <row r="43" spans="2:8" ht="20.149999999999999" customHeight="1" thickBot="1" x14ac:dyDescent="0.4">
      <c r="B43" s="135" t="s">
        <v>53</v>
      </c>
      <c r="C43" s="137" t="s">
        <v>107</v>
      </c>
      <c r="D43" s="123"/>
      <c r="E43" s="123"/>
      <c r="F43" s="123"/>
      <c r="G43" s="123"/>
      <c r="H43" s="136"/>
    </row>
    <row r="44" spans="2:8" s="116" customFormat="1" ht="19.5" customHeight="1" x14ac:dyDescent="0.4">
      <c r="B44" s="104"/>
      <c r="C44" s="104" t="s">
        <v>108</v>
      </c>
      <c r="D44" s="105"/>
      <c r="E44" s="105"/>
      <c r="F44" s="105"/>
      <c r="G44" s="105"/>
      <c r="H44" s="105"/>
    </row>
    <row r="45" spans="2:8" s="213" customFormat="1" ht="15" thickBot="1" x14ac:dyDescent="0.4">
      <c r="B45" s="207"/>
      <c r="C45" s="208" t="s">
        <v>109</v>
      </c>
      <c r="D45" s="209" t="s">
        <v>27</v>
      </c>
      <c r="E45" s="96"/>
      <c r="F45" s="210">
        <v>100</v>
      </c>
      <c r="G45" s="211"/>
      <c r="H45" s="212">
        <f>E45*F45*G45</f>
        <v>0</v>
      </c>
    </row>
    <row r="46" spans="2:8" ht="15" thickBot="1" x14ac:dyDescent="0.4">
      <c r="B46" s="135" t="s">
        <v>72</v>
      </c>
      <c r="C46" s="137" t="s">
        <v>25</v>
      </c>
      <c r="D46" s="138"/>
      <c r="E46" s="138"/>
      <c r="F46" s="139"/>
      <c r="G46" s="140"/>
      <c r="H46" s="141"/>
    </row>
    <row r="47" spans="2:8" s="213" customFormat="1" ht="19.5" customHeight="1" x14ac:dyDescent="0.35">
      <c r="B47" s="214"/>
      <c r="C47" s="215" t="s">
        <v>110</v>
      </c>
      <c r="D47" s="209" t="s">
        <v>27</v>
      </c>
      <c r="E47" s="96"/>
      <c r="F47" s="97">
        <v>200</v>
      </c>
      <c r="G47" s="216"/>
      <c r="H47" s="217">
        <f>E47*F47*G47</f>
        <v>0</v>
      </c>
    </row>
    <row r="48" spans="2:8" s="213" customFormat="1" ht="19.5" customHeight="1" thickBot="1" x14ac:dyDescent="0.4">
      <c r="B48" s="218"/>
      <c r="C48" s="219" t="s">
        <v>111</v>
      </c>
      <c r="D48" s="220" t="s">
        <v>27</v>
      </c>
      <c r="E48" s="101"/>
      <c r="F48" s="102">
        <v>200</v>
      </c>
      <c r="G48" s="221"/>
      <c r="H48" s="222">
        <f>E48*F48*G48</f>
        <v>0</v>
      </c>
    </row>
    <row r="49" spans="2:9" ht="19.5" customHeight="1" thickBot="1" x14ac:dyDescent="0.4">
      <c r="B49" s="135" t="s">
        <v>112</v>
      </c>
      <c r="C49" s="137" t="s">
        <v>30</v>
      </c>
      <c r="D49" s="138"/>
      <c r="E49" s="138"/>
      <c r="F49" s="139"/>
      <c r="G49" s="140"/>
      <c r="H49" s="141"/>
    </row>
    <row r="50" spans="2:9" s="213" customFormat="1" ht="19.5" customHeight="1" x14ac:dyDescent="0.35">
      <c r="B50" s="214"/>
      <c r="C50" s="215" t="s">
        <v>113</v>
      </c>
      <c r="D50" s="209" t="s">
        <v>27</v>
      </c>
      <c r="E50" s="96"/>
      <c r="F50" s="97">
        <v>385</v>
      </c>
      <c r="G50" s="216"/>
      <c r="H50" s="217">
        <f t="shared" ref="H50" si="3">E50*F50*G50</f>
        <v>0</v>
      </c>
    </row>
    <row r="51" spans="2:9" s="213" customFormat="1" ht="19.5" customHeight="1" thickBot="1" x14ac:dyDescent="0.4">
      <c r="B51" s="223"/>
      <c r="C51" s="224" t="s">
        <v>114</v>
      </c>
      <c r="D51" s="225" t="s">
        <v>27</v>
      </c>
      <c r="E51" s="226"/>
      <c r="F51" s="97">
        <v>385</v>
      </c>
      <c r="G51" s="227"/>
      <c r="H51" s="228">
        <f>E51*F51*G51</f>
        <v>0</v>
      </c>
    </row>
    <row r="52" spans="2:9" ht="19.5" hidden="1" customHeight="1" thickBot="1" x14ac:dyDescent="0.4">
      <c r="B52" s="135" t="s">
        <v>115</v>
      </c>
      <c r="C52" s="137" t="s">
        <v>116</v>
      </c>
      <c r="D52" s="123"/>
      <c r="E52" s="124"/>
      <c r="F52" s="109"/>
      <c r="G52" s="110"/>
      <c r="H52" s="111"/>
    </row>
    <row r="53" spans="2:9" s="46" customFormat="1" ht="19.5" hidden="1" customHeight="1" x14ac:dyDescent="0.35">
      <c r="B53" s="147"/>
      <c r="C53" s="159" t="s">
        <v>117</v>
      </c>
      <c r="D53" s="155" t="s">
        <v>27</v>
      </c>
      <c r="E53" s="89">
        <v>5</v>
      </c>
      <c r="F53" s="88">
        <v>150</v>
      </c>
      <c r="G53" s="90">
        <v>858</v>
      </c>
      <c r="H53" s="91"/>
      <c r="I53" s="86"/>
    </row>
    <row r="54" spans="2:9" s="46" customFormat="1" ht="19.5" hidden="1" customHeight="1" x14ac:dyDescent="0.35">
      <c r="B54" s="147"/>
      <c r="C54" s="159" t="s">
        <v>118</v>
      </c>
      <c r="D54" s="155" t="s">
        <v>27</v>
      </c>
      <c r="E54" s="89">
        <v>1</v>
      </c>
      <c r="F54" s="88">
        <v>150</v>
      </c>
      <c r="G54" s="90">
        <v>2750</v>
      </c>
      <c r="H54" s="91"/>
    </row>
    <row r="55" spans="2:9" s="46" customFormat="1" ht="19.5" hidden="1" customHeight="1" x14ac:dyDescent="0.35">
      <c r="B55" s="147"/>
      <c r="C55" s="159" t="s">
        <v>119</v>
      </c>
      <c r="D55" s="155" t="s">
        <v>27</v>
      </c>
      <c r="E55" s="89">
        <v>5</v>
      </c>
      <c r="F55" s="88">
        <v>150</v>
      </c>
      <c r="G55" s="90">
        <v>977.67</v>
      </c>
      <c r="H55" s="91"/>
    </row>
    <row r="56" spans="2:9" s="46" customFormat="1" ht="19.5" hidden="1" customHeight="1" x14ac:dyDescent="0.35">
      <c r="B56" s="147"/>
      <c r="C56" s="159" t="s">
        <v>120</v>
      </c>
      <c r="D56" s="155" t="s">
        <v>27</v>
      </c>
      <c r="E56" s="89">
        <v>5</v>
      </c>
      <c r="F56" s="88">
        <v>150</v>
      </c>
      <c r="G56" s="90">
        <v>150</v>
      </c>
      <c r="H56" s="91"/>
    </row>
    <row r="57" spans="2:9" s="46" customFormat="1" ht="19.5" hidden="1" customHeight="1" thickBot="1" x14ac:dyDescent="0.4">
      <c r="B57" s="148"/>
      <c r="C57" s="160" t="s">
        <v>121</v>
      </c>
      <c r="D57" s="156" t="s">
        <v>23</v>
      </c>
      <c r="E57" s="142">
        <v>5</v>
      </c>
      <c r="F57" s="143">
        <f>(30*75)</f>
        <v>2250</v>
      </c>
      <c r="G57" s="85">
        <v>7.85</v>
      </c>
      <c r="H57" s="144"/>
    </row>
    <row r="58" spans="2:9" ht="19.5" customHeight="1" thickBot="1" x14ac:dyDescent="0.4">
      <c r="B58" s="135" t="s">
        <v>115</v>
      </c>
      <c r="C58" s="137" t="s">
        <v>122</v>
      </c>
      <c r="D58" s="138"/>
      <c r="E58" s="138"/>
      <c r="F58" s="139"/>
      <c r="G58" s="140"/>
      <c r="H58" s="141"/>
    </row>
    <row r="59" spans="2:9" ht="19.5" customHeight="1" thickBot="1" x14ac:dyDescent="0.4">
      <c r="B59" s="100"/>
      <c r="C59" s="206" t="s">
        <v>123</v>
      </c>
      <c r="D59" s="150"/>
      <c r="E59" s="106"/>
      <c r="F59" s="97">
        <v>300</v>
      </c>
      <c r="G59" s="98"/>
      <c r="H59" s="99">
        <f t="shared" ref="H59" si="4">E59*F59*G59</f>
        <v>0</v>
      </c>
    </row>
    <row r="60" spans="2:9" ht="19.5" customHeight="1" thickBot="1" x14ac:dyDescent="0.4">
      <c r="B60" s="135" t="s">
        <v>124</v>
      </c>
      <c r="C60" s="137" t="s">
        <v>125</v>
      </c>
      <c r="D60" s="138"/>
      <c r="E60" s="138"/>
      <c r="F60" s="139"/>
      <c r="G60" s="140"/>
      <c r="H60" s="141"/>
    </row>
    <row r="61" spans="2:9" ht="19.5" customHeight="1" x14ac:dyDescent="0.35">
      <c r="B61" s="100"/>
      <c r="C61" s="206" t="s">
        <v>126</v>
      </c>
      <c r="D61" s="150" t="s">
        <v>27</v>
      </c>
      <c r="E61" s="106"/>
      <c r="F61" s="97">
        <v>100</v>
      </c>
      <c r="G61" s="98"/>
      <c r="H61" s="99">
        <f t="shared" ref="H61:H62" si="5">E61*F61*G61</f>
        <v>0</v>
      </c>
    </row>
    <row r="62" spans="2:9" ht="19.5" customHeight="1" x14ac:dyDescent="0.35">
      <c r="B62" s="100"/>
      <c r="C62" s="206" t="s">
        <v>127</v>
      </c>
      <c r="D62" s="150" t="s">
        <v>27</v>
      </c>
      <c r="E62" s="106"/>
      <c r="F62" s="97">
        <v>50</v>
      </c>
      <c r="G62" s="98"/>
      <c r="H62" s="99">
        <f t="shared" si="5"/>
        <v>0</v>
      </c>
    </row>
    <row r="63" spans="2:9" s="46" customFormat="1" ht="19.5" customHeight="1" thickBot="1" x14ac:dyDescent="0.4">
      <c r="B63" s="201"/>
      <c r="C63" s="202"/>
      <c r="D63" s="201"/>
      <c r="E63" s="201"/>
      <c r="F63" s="203"/>
      <c r="G63" s="204"/>
      <c r="H63" s="205"/>
    </row>
    <row r="64" spans="2:9" ht="23.25" customHeight="1" thickBot="1" x14ac:dyDescent="0.4">
      <c r="B64" s="108"/>
      <c r="C64" s="278" t="s">
        <v>79</v>
      </c>
      <c r="D64" s="279"/>
      <c r="E64" s="279"/>
      <c r="F64" s="279"/>
      <c r="G64" s="280"/>
      <c r="H64" s="111">
        <f>SUM(H17:H62)</f>
        <v>0</v>
      </c>
      <c r="I64" s="87"/>
    </row>
    <row r="65" spans="2:10" ht="15" thickBot="1" x14ac:dyDescent="0.4">
      <c r="B65" s="112"/>
      <c r="C65" s="112"/>
      <c r="D65" s="112"/>
      <c r="E65" s="113"/>
      <c r="F65" s="112"/>
      <c r="G65" s="112"/>
      <c r="H65" s="112"/>
    </row>
    <row r="66" spans="2:10" ht="15" thickBot="1" x14ac:dyDescent="0.4">
      <c r="B66" s="287" t="s">
        <v>128</v>
      </c>
      <c r="C66" s="288"/>
      <c r="D66" s="288"/>
      <c r="E66" s="288"/>
      <c r="F66" s="179"/>
      <c r="G66" s="161"/>
      <c r="H66" s="162"/>
    </row>
    <row r="67" spans="2:10" ht="27" customHeight="1" thickBot="1" x14ac:dyDescent="0.4">
      <c r="B67" s="176"/>
      <c r="C67" s="177"/>
      <c r="D67" s="172"/>
      <c r="E67" s="172"/>
      <c r="F67" s="194" t="s">
        <v>129</v>
      </c>
      <c r="G67" s="195" t="s">
        <v>130</v>
      </c>
      <c r="H67" s="163" t="s">
        <v>131</v>
      </c>
    </row>
    <row r="68" spans="2:10" ht="18" customHeight="1" x14ac:dyDescent="0.35">
      <c r="B68" s="164" t="s">
        <v>132</v>
      </c>
      <c r="C68" s="173" t="s">
        <v>133</v>
      </c>
      <c r="D68" s="172"/>
      <c r="E68" s="172"/>
      <c r="F68" s="198" t="s">
        <v>134</v>
      </c>
      <c r="G68" s="199" t="s">
        <v>134</v>
      </c>
      <c r="H68" s="165">
        <f>SUM(H17:H29)</f>
        <v>0</v>
      </c>
    </row>
    <row r="69" spans="2:10" x14ac:dyDescent="0.35">
      <c r="B69" s="166" t="s">
        <v>135</v>
      </c>
      <c r="C69" s="174" t="s">
        <v>21</v>
      </c>
      <c r="D69" s="172"/>
      <c r="E69" s="172"/>
      <c r="F69" s="198" t="s">
        <v>134</v>
      </c>
      <c r="G69" s="199" t="s">
        <v>134</v>
      </c>
      <c r="H69" s="167">
        <f>SUM(H31:H35)</f>
        <v>0</v>
      </c>
    </row>
    <row r="70" spans="2:10" x14ac:dyDescent="0.35">
      <c r="B70" s="168" t="s">
        <v>136</v>
      </c>
      <c r="C70" s="175" t="s">
        <v>137</v>
      </c>
      <c r="D70" s="172"/>
      <c r="E70" s="172"/>
      <c r="F70" s="198" t="s">
        <v>134</v>
      </c>
      <c r="G70" s="199" t="s">
        <v>134</v>
      </c>
      <c r="H70" s="167">
        <f>SUM(H38:H39)</f>
        <v>0</v>
      </c>
    </row>
    <row r="71" spans="2:10" x14ac:dyDescent="0.35">
      <c r="B71" s="166" t="s">
        <v>138</v>
      </c>
      <c r="C71" s="175" t="s">
        <v>139</v>
      </c>
      <c r="D71" s="172"/>
      <c r="E71" s="172"/>
      <c r="F71" s="198" t="s">
        <v>134</v>
      </c>
      <c r="G71" s="199" t="s">
        <v>134</v>
      </c>
      <c r="H71" s="167">
        <f>SUM(H41:H42)</f>
        <v>0</v>
      </c>
    </row>
    <row r="72" spans="2:10" x14ac:dyDescent="0.35">
      <c r="B72" s="166" t="s">
        <v>140</v>
      </c>
      <c r="C72" s="175" t="s">
        <v>141</v>
      </c>
      <c r="D72" s="172"/>
      <c r="E72" s="172"/>
      <c r="F72" s="198" t="s">
        <v>134</v>
      </c>
      <c r="G72" s="199" t="s">
        <v>134</v>
      </c>
      <c r="H72" s="167">
        <f>SUM(H44:H45)</f>
        <v>0</v>
      </c>
    </row>
    <row r="73" spans="2:10" x14ac:dyDescent="0.35">
      <c r="B73" s="166" t="s">
        <v>142</v>
      </c>
      <c r="C73" s="175" t="s">
        <v>25</v>
      </c>
      <c r="D73" s="172"/>
      <c r="E73" s="172"/>
      <c r="F73" s="198" t="s">
        <v>134</v>
      </c>
      <c r="G73" s="199" t="s">
        <v>134</v>
      </c>
      <c r="H73" s="167">
        <f>SUM(H47:H48)</f>
        <v>0</v>
      </c>
    </row>
    <row r="74" spans="2:10" ht="15" thickBot="1" x14ac:dyDescent="0.4">
      <c r="B74" s="166" t="s">
        <v>143</v>
      </c>
      <c r="C74" s="175" t="s">
        <v>30</v>
      </c>
      <c r="D74" s="172"/>
      <c r="E74" s="172"/>
      <c r="F74" s="198" t="s">
        <v>134</v>
      </c>
      <c r="G74" s="199" t="s">
        <v>134</v>
      </c>
      <c r="H74" s="167">
        <f>SUM(H50:H51)</f>
        <v>0</v>
      </c>
    </row>
    <row r="75" spans="2:10" x14ac:dyDescent="0.35">
      <c r="B75" s="166" t="s">
        <v>144</v>
      </c>
      <c r="C75" s="175" t="s">
        <v>145</v>
      </c>
      <c r="D75" s="172"/>
      <c r="E75" s="172"/>
      <c r="F75" s="198" t="s">
        <v>134</v>
      </c>
      <c r="G75" s="199" t="s">
        <v>134</v>
      </c>
      <c r="H75" s="167">
        <f>H59</f>
        <v>0</v>
      </c>
    </row>
    <row r="76" spans="2:10" x14ac:dyDescent="0.35">
      <c r="B76" s="166" t="s">
        <v>146</v>
      </c>
      <c r="C76" s="175" t="s">
        <v>147</v>
      </c>
      <c r="D76" s="172"/>
      <c r="E76" s="172"/>
      <c r="F76" s="198" t="s">
        <v>134</v>
      </c>
      <c r="G76" s="199" t="s">
        <v>134</v>
      </c>
      <c r="H76" s="167">
        <f>H61+H62</f>
        <v>0</v>
      </c>
    </row>
    <row r="77" spans="2:10" ht="15" thickBot="1" x14ac:dyDescent="0.4">
      <c r="B77" s="178"/>
      <c r="C77" s="171" t="s">
        <v>148</v>
      </c>
      <c r="D77" s="169"/>
      <c r="E77" s="169"/>
      <c r="F77" s="196"/>
      <c r="G77" s="197"/>
      <c r="H77" s="170">
        <f>SUM(H68:H76)</f>
        <v>0</v>
      </c>
    </row>
    <row r="79" spans="2:10" s="114" customFormat="1" x14ac:dyDescent="0.35">
      <c r="B79" s="181"/>
      <c r="C79" s="180"/>
      <c r="G79" s="115"/>
      <c r="H79" s="115"/>
      <c r="I79"/>
      <c r="J79"/>
    </row>
    <row r="80" spans="2:10" x14ac:dyDescent="0.35">
      <c r="B80"/>
      <c r="C80"/>
      <c r="D80"/>
      <c r="E80"/>
      <c r="F80"/>
      <c r="G80"/>
      <c r="H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</sheetData>
  <mergeCells count="21">
    <mergeCell ref="B66:E66"/>
    <mergeCell ref="B7:C8"/>
    <mergeCell ref="D7:H8"/>
    <mergeCell ref="B9:C9"/>
    <mergeCell ref="D9:H9"/>
    <mergeCell ref="B10:C10"/>
    <mergeCell ref="D10:H10"/>
    <mergeCell ref="B11:C11"/>
    <mergeCell ref="D11:H11"/>
    <mergeCell ref="B12:C12"/>
    <mergeCell ref="B5:C5"/>
    <mergeCell ref="D5:H5"/>
    <mergeCell ref="C64:G64"/>
    <mergeCell ref="D12:H12"/>
    <mergeCell ref="B13:H13"/>
    <mergeCell ref="B1:C2"/>
    <mergeCell ref="D1:H2"/>
    <mergeCell ref="B3:C3"/>
    <mergeCell ref="D3:H3"/>
    <mergeCell ref="B4:C4"/>
    <mergeCell ref="D4:H4"/>
  </mergeCells>
  <pageMargins left="0.7" right="0.7" top="0.75" bottom="0.75" header="0.3" footer="0.3"/>
  <pageSetup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QS-Estimates</vt:lpstr>
      <vt:lpstr>BOQ For PR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Zanele Mahlangu</dc:creator>
  <cp:keywords/>
  <dc:description/>
  <cp:lastModifiedBy>Getrude Rabyang</cp:lastModifiedBy>
  <cp:revision/>
  <dcterms:created xsi:type="dcterms:W3CDTF">2025-05-23T09:21:29Z</dcterms:created>
  <dcterms:modified xsi:type="dcterms:W3CDTF">2026-03-11T11:21:24Z</dcterms:modified>
  <cp:category/>
  <cp:contentStatus/>
</cp:coreProperties>
</file>