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tsimaholo1-my.sharepoint.com/personal/sylvia_motsei_metsimaholo_gov_za/Documents/Documents/2O24.2025 TENDER DOCS/"/>
    </mc:Choice>
  </mc:AlternateContent>
  <xr:revisionPtr revIDLastSave="0" documentId="8_{F4435407-1EAC-48B1-AC8F-D136D672F43F}" xr6:coauthVersionLast="47" xr6:coauthVersionMax="47" xr10:uidLastSave="{00000000-0000-0000-0000-000000000000}"/>
  <bookViews>
    <workbookView xWindow="-110" yWindow="-110" windowWidth="19420" windowHeight="10300" activeTab="5" xr2:uid="{29938516-9F2F-46E7-BC8A-CAAD06AC7461}"/>
  </bookViews>
  <sheets>
    <sheet name="1200" sheetId="1" r:id="rId1"/>
    <sheet name="1300" sheetId="2" r:id="rId2"/>
    <sheet name="1400" sheetId="3" r:id="rId3"/>
    <sheet name="1500" sheetId="4" r:id="rId4"/>
    <sheet name="1700" sheetId="5" r:id="rId5"/>
    <sheet name="1800" sheetId="6" r:id="rId6"/>
    <sheet name="2100" sheetId="7" r:id="rId7"/>
    <sheet name="2300" sheetId="8" r:id="rId8"/>
    <sheet name="3300" sheetId="9" r:id="rId9"/>
    <sheet name="3400" sheetId="10" r:id="rId10"/>
    <sheet name="3500" sheetId="11" r:id="rId11"/>
    <sheet name="3800" sheetId="12" r:id="rId12"/>
    <sheet name="3900" sheetId="13" r:id="rId13"/>
    <sheet name="4100" sheetId="14" r:id="rId14"/>
    <sheet name="4200" sheetId="15" r:id="rId15"/>
    <sheet name="4400" sheetId="16" r:id="rId16"/>
    <sheet name="4500" sheetId="17" r:id="rId17"/>
    <sheet name="4800" sheetId="18" r:id="rId18"/>
    <sheet name="5100" sheetId="19" r:id="rId19"/>
    <sheet name="5600" sheetId="20" r:id="rId20"/>
    <sheet name="5700" sheetId="21" r:id="rId21"/>
    <sheet name="5900" sheetId="22" r:id="rId22"/>
    <sheet name="8100" sheetId="23" r:id="rId23"/>
    <sheet name="11000" sheetId="25" r:id="rId24"/>
    <sheet name="SUMMARY" sheetId="26" r:id="rId25"/>
  </sheets>
  <definedNames>
    <definedName name="_xlnm.Print_Area" localSheetId="23">'11000'!$A$1:$G$15</definedName>
    <definedName name="_xlnm.Print_Area" localSheetId="2">'1400'!$A$1:$G$36</definedName>
    <definedName name="_xlnm.Print_Area" localSheetId="6">'2100'!$A$1:$G$17</definedName>
    <definedName name="_xlnm.Print_Area" localSheetId="8">'3300'!$A$1:$G$26</definedName>
    <definedName name="_xlnm.Print_Area" localSheetId="9">'3400'!$A$1:$G$39</definedName>
    <definedName name="_xlnm.Print_Area" localSheetId="12">'3900'!$A$1:$G$39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4" l="1"/>
  <c r="E19" i="4"/>
  <c r="F10" i="1"/>
  <c r="A2" i="26"/>
  <c r="A2" i="25"/>
  <c r="A2" i="23"/>
  <c r="A2" i="22"/>
  <c r="A2" i="21"/>
  <c r="A2" i="20"/>
  <c r="A2" i="19"/>
  <c r="A2" i="17"/>
  <c r="A2" i="16"/>
  <c r="A2" i="15"/>
  <c r="A2" i="14"/>
  <c r="A2" i="13"/>
  <c r="A2" i="12"/>
  <c r="A2" i="11"/>
  <c r="A2" i="10"/>
  <c r="A2" i="9"/>
  <c r="A2" i="8"/>
  <c r="A2" i="7"/>
  <c r="A2" i="6"/>
  <c r="A2" i="5"/>
  <c r="A2" i="4"/>
  <c r="A2" i="2"/>
  <c r="A2" i="1"/>
  <c r="G60" i="6" l="1"/>
  <c r="E61" i="6" s="1"/>
  <c r="G14" i="23" l="1"/>
  <c r="E14" i="12" l="1"/>
  <c r="E12" i="22"/>
  <c r="E17" i="15"/>
  <c r="E13" i="15"/>
  <c r="E16" i="14"/>
  <c r="E14" i="14"/>
  <c r="E12" i="14"/>
  <c r="E15" i="11"/>
  <c r="E21" i="11" s="1"/>
  <c r="E30" i="10"/>
  <c r="E32" i="10"/>
  <c r="E36" i="10"/>
  <c r="E34" i="10"/>
  <c r="E11" i="10"/>
  <c r="E13" i="9"/>
  <c r="E36" i="8"/>
  <c r="E34" i="8"/>
  <c r="E14" i="8"/>
  <c r="E13" i="8"/>
  <c r="E10" i="7"/>
  <c r="E44" i="20"/>
  <c r="E40" i="20"/>
  <c r="E38" i="20"/>
  <c r="E14" i="21" l="1"/>
  <c r="E24" i="21"/>
  <c r="E46" i="20"/>
  <c r="G38" i="13"/>
  <c r="E23" i="9"/>
  <c r="E16" i="23" l="1"/>
  <c r="G16" i="1" l="1"/>
  <c r="E19" i="1" s="1"/>
  <c r="G10" i="1"/>
  <c r="E12" i="1" s="1"/>
</calcChain>
</file>

<file path=xl/sharedStrings.xml><?xml version="1.0" encoding="utf-8"?>
<sst xmlns="http://schemas.openxmlformats.org/spreadsheetml/2006/main" count="1128" uniqueCount="511">
  <si>
    <t>METSIMAHOLO LOCAL MUNICIPALITY</t>
  </si>
  <si>
    <t>THE RESEALING OF ROADS IN DENEYSVILLE</t>
  </si>
  <si>
    <t>ITEM N0</t>
  </si>
  <si>
    <t>DESCRIPTION</t>
  </si>
  <si>
    <t>UNIT</t>
  </si>
  <si>
    <t>QUANTITY</t>
  </si>
  <si>
    <t>RATE</t>
  </si>
  <si>
    <t>AMOUNT</t>
  </si>
  <si>
    <t>GENERAL REQUIREMENTS AND PROVISIONS</t>
  </si>
  <si>
    <t>B12.01</t>
  </si>
  <si>
    <t>(ii)</t>
  </si>
  <si>
    <t>(a)</t>
  </si>
  <si>
    <t>(d)</t>
  </si>
  <si>
    <t>(e)</t>
  </si>
  <si>
    <t xml:space="preserve">(i)     </t>
  </si>
  <si>
    <t>Prov Sum</t>
  </si>
  <si>
    <t>%</t>
  </si>
  <si>
    <t>Sum</t>
  </si>
  <si>
    <t>B12.03</t>
  </si>
  <si>
    <t>Provision for Relocation/Protection of Servises</t>
  </si>
  <si>
    <t xml:space="preserve">(a) </t>
  </si>
  <si>
    <t>and/or protected as ordered  by the engineer</t>
  </si>
  <si>
    <t xml:space="preserve">Allow a provisional sum for existing services to be relocated  </t>
  </si>
  <si>
    <t>(b)</t>
  </si>
  <si>
    <t>Handling cost and profit in respect of subitem B12.03(a)</t>
  </si>
  <si>
    <t>(iii)</t>
  </si>
  <si>
    <t>Handling costs and profit in respect of B12.01(i) and (ii) above</t>
  </si>
  <si>
    <t>B12.06</t>
  </si>
  <si>
    <t>the Engineer (as per drawing)</t>
  </si>
  <si>
    <t>Supply and Install Contract Notice boards as instructed by</t>
  </si>
  <si>
    <t>No.</t>
  </si>
  <si>
    <t>SECTION 1200</t>
  </si>
  <si>
    <t>TOTAL CARRIED TO SUMMARY</t>
  </si>
  <si>
    <t>SECTION 1300</t>
  </si>
  <si>
    <t xml:space="preserve">CONTRACTOR'S ESTABLISHMENT ON SITE AND GENERAL </t>
  </si>
  <si>
    <t>OBLIGATIONS</t>
  </si>
  <si>
    <t>B13,01</t>
  </si>
  <si>
    <t>(c)</t>
  </si>
  <si>
    <t>The contractors general obligations</t>
  </si>
  <si>
    <t>Fixed obligations</t>
  </si>
  <si>
    <t>Time related obligations</t>
  </si>
  <si>
    <t>Environmental obligation</t>
  </si>
  <si>
    <t>Health and safety obligations</t>
  </si>
  <si>
    <t>Month</t>
  </si>
  <si>
    <t>B13.01</t>
  </si>
  <si>
    <t>SECTION 1400</t>
  </si>
  <si>
    <t xml:space="preserve"> 14.01</t>
  </si>
  <si>
    <t>Office and laboratory accommodation:</t>
  </si>
  <si>
    <t>Offices (interior floor space only)</t>
  </si>
  <si>
    <t>Ablution units</t>
  </si>
  <si>
    <t xml:space="preserve"> 14.02</t>
  </si>
  <si>
    <t>Office and laboratory furniture:</t>
  </si>
  <si>
    <t>Chairs</t>
  </si>
  <si>
    <t>Desks, complete with drawers and locks</t>
  </si>
  <si>
    <t>(f)</t>
  </si>
  <si>
    <t>Conference tables</t>
  </si>
  <si>
    <t xml:space="preserve"> 14.03</t>
  </si>
  <si>
    <t>Office and laboratory fittings, installations and</t>
  </si>
  <si>
    <t>equipment:</t>
  </si>
  <si>
    <t>Items measured by number:</t>
  </si>
  <si>
    <t>(i)</t>
  </si>
  <si>
    <t>220/250 volt power points</t>
  </si>
  <si>
    <t>(v)</t>
  </si>
  <si>
    <t>(vi)</t>
  </si>
  <si>
    <t xml:space="preserve">(v) </t>
  </si>
  <si>
    <t>HOUSING, OFFICES AND LABORATORIES</t>
  </si>
  <si>
    <t>ENGINEER'S SITE PERSONNEL</t>
  </si>
  <si>
    <t>HOUSING, OFFICES AND LABORATORIES FOR THE</t>
  </si>
  <si>
    <t>m²</t>
  </si>
  <si>
    <t>General-purpose steel cupboards with shelves</t>
  </si>
  <si>
    <t>Double 80 watt fluorescent-light fittings complete with ballast</t>
  </si>
  <si>
    <t>and tubes</t>
  </si>
  <si>
    <t>Single incandescent-light fittings complete with 100 watt</t>
  </si>
  <si>
    <t>globes</t>
  </si>
  <si>
    <t>The provision of a fax apparatus as specified</t>
  </si>
  <si>
    <t>Lump Sum</t>
  </si>
  <si>
    <t>ACCOMMODATION OF TRAFFIC</t>
  </si>
  <si>
    <t xml:space="preserve">Accommodating traffic and maintaining </t>
  </si>
  <si>
    <t xml:space="preserve"> </t>
  </si>
  <si>
    <t>temporary deviations</t>
  </si>
  <si>
    <t>Earthworks for temporary deviations:</t>
  </si>
  <si>
    <t>Shaping of temporary deviations</t>
  </si>
  <si>
    <t>km</t>
  </si>
  <si>
    <t>B15.03</t>
  </si>
  <si>
    <t>Temporary traffic-control facilities:</t>
  </si>
  <si>
    <t>Flagmen</t>
  </si>
  <si>
    <t>man-day</t>
  </si>
  <si>
    <t>Portable STOP and GO-RY signs</t>
  </si>
  <si>
    <t>number</t>
  </si>
  <si>
    <t>Road signs, R- and TR-series, (size indicated)</t>
  </si>
  <si>
    <t>Road signs, TW-series, (size indicated)</t>
  </si>
  <si>
    <t>(g)</t>
  </si>
  <si>
    <t>Road signs, STW-, DTG-, TGS- and TG-</t>
  </si>
  <si>
    <t>series (excluding delineators and barricades)</t>
  </si>
  <si>
    <t>(h)</t>
  </si>
  <si>
    <t>Delineators (DTG50J):</t>
  </si>
  <si>
    <t>Single</t>
  </si>
  <si>
    <t>Mounted back to back</t>
  </si>
  <si>
    <t>(j)</t>
  </si>
  <si>
    <t>Traffic cones 600mm</t>
  </si>
  <si>
    <t>(l)</t>
  </si>
  <si>
    <t>Movable barriers (type indicated)</t>
  </si>
  <si>
    <t>No</t>
  </si>
  <si>
    <t>(n)</t>
  </si>
  <si>
    <t>Safety jackets and hats</t>
  </si>
  <si>
    <t xml:space="preserve"> 15.05</t>
  </si>
  <si>
    <t>Gravelling and repair of temporary deviations</t>
  </si>
  <si>
    <t xml:space="preserve">and existing gravel shoulders used as </t>
  </si>
  <si>
    <t>temporary deviations:</t>
  </si>
  <si>
    <t>Temporary deviations</t>
  </si>
  <si>
    <t>m³</t>
  </si>
  <si>
    <t xml:space="preserve"> 15.06</t>
  </si>
  <si>
    <t>Watering of temporary deviations</t>
  </si>
  <si>
    <t>kilolitre</t>
  </si>
  <si>
    <t>Km</t>
  </si>
  <si>
    <t>CLEARING AND GRUBBING</t>
  </si>
  <si>
    <t>ha</t>
  </si>
  <si>
    <t>no</t>
  </si>
  <si>
    <t/>
  </si>
  <si>
    <t>Clearing and grubbing within the road reserve</t>
  </si>
  <si>
    <t>Removal and grubbing of large trees and tree stumps</t>
  </si>
  <si>
    <t>Grith exceeding 1m up to and including 2m</t>
  </si>
  <si>
    <t>Clearing and grubbing at inlets and outlets</t>
  </si>
  <si>
    <t>of hydraulic structures and mitre drains</t>
  </si>
  <si>
    <t>Cleaning out of hydraulic structures:</t>
  </si>
  <si>
    <t>Pipes with an internal diameter up to 750mm</t>
  </si>
  <si>
    <t>Box culverts up to 1.5m vertical dimention</t>
  </si>
  <si>
    <t>SECTION 1700</t>
  </si>
  <si>
    <t>SECTION 1500</t>
  </si>
  <si>
    <t>1800</t>
  </si>
  <si>
    <t>DAYWORKS</t>
  </si>
  <si>
    <t>(a) Unskilled labour</t>
  </si>
  <si>
    <t>(b) Semi-skilled labour</t>
  </si>
  <si>
    <t>(c) Skilled labour</t>
  </si>
  <si>
    <t>(d) Ganger</t>
  </si>
  <si>
    <t>(e) Foreman</t>
  </si>
  <si>
    <t>Equipment:</t>
  </si>
  <si>
    <t>B18.01</t>
  </si>
  <si>
    <t>Personnel:</t>
  </si>
  <si>
    <t>B18.02</t>
  </si>
  <si>
    <t>h</t>
  </si>
  <si>
    <t>3 - 5 ton</t>
  </si>
  <si>
    <t>5.1 - 10 ton</t>
  </si>
  <si>
    <t>Vibratory roller</t>
  </si>
  <si>
    <t>Tamping roller</t>
  </si>
  <si>
    <t>Grid roller</t>
  </si>
  <si>
    <t>Pedestrian roller (Bomag BW90)</t>
  </si>
  <si>
    <t>Vibratory plate</t>
  </si>
  <si>
    <t>Rammers</t>
  </si>
  <si>
    <t>Loader (0,5m³)</t>
  </si>
  <si>
    <t>Grader (CAT  140G or similar)</t>
  </si>
  <si>
    <t>LDV</t>
  </si>
  <si>
    <t>Compaction rollers:</t>
  </si>
  <si>
    <t>Hand controlled compactors</t>
  </si>
  <si>
    <t>Water truck (min. 10000litre)</t>
  </si>
  <si>
    <t>Dozer (D7 or similar)</t>
  </si>
  <si>
    <t>Excavator</t>
  </si>
  <si>
    <t>SECTION 1800</t>
  </si>
  <si>
    <t xml:space="preserve"> 6 m³/min. capacity with two pneumatic drills</t>
  </si>
  <si>
    <t>Pneumatic-tyred roller with 10 to 25 tons capacity</t>
  </si>
  <si>
    <t>350 mm wide</t>
  </si>
  <si>
    <t>Flatbed Truck (10 tonnes)</t>
  </si>
  <si>
    <t>DRAINS</t>
  </si>
  <si>
    <t>Clearing and shaping of existing open drains</t>
  </si>
  <si>
    <t>21.15</t>
  </si>
  <si>
    <t xml:space="preserve">Overhaul on material hauled in excess of 1,0km (normal overhaul) </t>
  </si>
  <si>
    <t>Backfilling existing eroded side drains</t>
  </si>
  <si>
    <t>m³km</t>
  </si>
  <si>
    <t>SECTION 2100</t>
  </si>
  <si>
    <t>SECTION 2300</t>
  </si>
  <si>
    <t xml:space="preserve">CONCRETE KERBING, CHANNELING, CHUTES, </t>
  </si>
  <si>
    <t>DOWNPIPES, AND LININGS FOR OPEN DRAINS</t>
  </si>
  <si>
    <t>Concrete kerbing (class 25/20 concrete)</t>
  </si>
  <si>
    <t>Figure 8 kerbing</t>
  </si>
  <si>
    <t xml:space="preserve">Re-erection of existing kerbs (figure 8) </t>
  </si>
  <si>
    <t>Concrete kerbing-chanelling conbination</t>
  </si>
  <si>
    <t>Type A in situ cast side drain, class 25/20 concrete</t>
  </si>
  <si>
    <t>(see drawing 965/D/14 )</t>
  </si>
  <si>
    <t>150mm thick concrete drift, class 25/20 concrete</t>
  </si>
  <si>
    <t>( see drawing 965/I/10 )</t>
  </si>
  <si>
    <t>Concrete chutes</t>
  </si>
  <si>
    <t>Type E in situ cast concrete chute, class 25/20 concrete</t>
  </si>
  <si>
    <t>Inlet, outlet, transition and similar structures:</t>
  </si>
  <si>
    <t xml:space="preserve">Energy breaker, class 25/20 concrete (see drawing </t>
  </si>
  <si>
    <t>965/STD/D/14)</t>
  </si>
  <si>
    <t>Steel reinforcing:</t>
  </si>
  <si>
    <t>Welded steel fabric</t>
  </si>
  <si>
    <t>B23.16</t>
  </si>
  <si>
    <t>Demolition and removal of existing kerbs and/or channel, concrete lined drains</t>
  </si>
  <si>
    <t>23/51.05</t>
  </si>
  <si>
    <t>Concrete edge beams (300mm x 300mm, Class 30/20 concrete)</t>
  </si>
  <si>
    <t>m</t>
  </si>
  <si>
    <t>kg</t>
  </si>
  <si>
    <t>Rate Only</t>
  </si>
  <si>
    <t>MASS EARTHWORKS</t>
  </si>
  <si>
    <t>Cut to spoil, including free-haul up to 0.5km.</t>
  </si>
  <si>
    <t>Material obtained from:</t>
  </si>
  <si>
    <t>Soft excavation</t>
  </si>
  <si>
    <t>Hard excavation</t>
  </si>
  <si>
    <t>Finish-off cut and fill slopes, medians and interchange</t>
  </si>
  <si>
    <t>areas:</t>
  </si>
  <si>
    <t>Cut slopes/ Fill slopes</t>
  </si>
  <si>
    <t>33/16.02</t>
  </si>
  <si>
    <t>Overhaul on material hauled in excess of 1.0km (ordinary</t>
  </si>
  <si>
    <t>overhaul )</t>
  </si>
  <si>
    <t>m³-km</t>
  </si>
  <si>
    <t>SECTION 3300</t>
  </si>
  <si>
    <t>SECTION 3400</t>
  </si>
  <si>
    <t>Pavement layers constructed from gravel obtained</t>
  </si>
  <si>
    <t>from existing pavement layers :</t>
  </si>
  <si>
    <t xml:space="preserve">Gravel shoulder wearing coarse compacted to 93% </t>
  </si>
  <si>
    <t>mod AASHTO density using</t>
  </si>
  <si>
    <t>Non-cemented material (150mm thick)</t>
  </si>
  <si>
    <t>B34.14</t>
  </si>
  <si>
    <t>B34.15</t>
  </si>
  <si>
    <t>(i) Depth of 150mm</t>
  </si>
  <si>
    <t>B34.16</t>
  </si>
  <si>
    <t>Gravel Base</t>
  </si>
  <si>
    <t>B34,06(c)</t>
  </si>
  <si>
    <t>Existing Gravel subbase G6 cement stabilised to C4</t>
  </si>
  <si>
    <t>B34.19</t>
  </si>
  <si>
    <t>Stockpile to layerworks including free haul up to 1,0 km</t>
  </si>
  <si>
    <t>In situ reworking of existing pavement layers by pre-milling</t>
  </si>
  <si>
    <t>to a depth of 150mm</t>
  </si>
  <si>
    <t>In situ recycling of existing pavement layers and compacting to</t>
  </si>
  <si>
    <t xml:space="preserve"> 97% of modified AASHTO</t>
  </si>
  <si>
    <t>300mm ((including moving to alternative locations on site and</t>
  </si>
  <si>
    <t xml:space="preserve">Establish a recycler on site capable of recycling to a depth of   </t>
  </si>
  <si>
    <t>possible re-establishments)</t>
  </si>
  <si>
    <t>E.O. item 34.03 and 34.04 for adding extra material as G5 quality,</t>
  </si>
  <si>
    <t xml:space="preserve">from commercial source provided by the Contractor as specified </t>
  </si>
  <si>
    <t>in subsubclause 32.07(b)(iii) and including all haul</t>
  </si>
  <si>
    <t>m3</t>
  </si>
  <si>
    <t>Cut to spoil inclusive of disposal at authorised site</t>
  </si>
  <si>
    <t>STABILIZATION</t>
  </si>
  <si>
    <t>Note : No additional payment for work in restricted areas</t>
  </si>
  <si>
    <t>B35,01</t>
  </si>
  <si>
    <t>Chemical stabilization extra over unstabilized</t>
  </si>
  <si>
    <t>compacted layers :</t>
  </si>
  <si>
    <t>Subbase layer, 150mm thick</t>
  </si>
  <si>
    <t>Chemical stabilizing agent</t>
  </si>
  <si>
    <t>Ordinary portland cement</t>
  </si>
  <si>
    <t>35.04</t>
  </si>
  <si>
    <t>Provision and application of water for curing</t>
  </si>
  <si>
    <t>Curing by covering with the subsequent layer</t>
  </si>
  <si>
    <t>t</t>
  </si>
  <si>
    <t>kl</t>
  </si>
  <si>
    <r>
      <t>m</t>
    </r>
    <r>
      <rPr>
        <vertAlign val="superscript"/>
        <sz val="9"/>
        <rFont val="Arial"/>
        <family val="2"/>
      </rPr>
      <t>2</t>
    </r>
  </si>
  <si>
    <t>SECTION 3500</t>
  </si>
  <si>
    <t>BREAKING UP EXISTING PAVEMENTS LAYERS</t>
  </si>
  <si>
    <t>38.02</t>
  </si>
  <si>
    <t>Milling out existing bituminous material with an average milling depth:</t>
  </si>
  <si>
    <t>(b) Exceeding 30mm but not exceeding 60mm</t>
  </si>
  <si>
    <t>(c) Exceeding 60mm</t>
  </si>
  <si>
    <t>38.10</t>
  </si>
  <si>
    <t>Preparing stockpile sites</t>
  </si>
  <si>
    <t>B38.14</t>
  </si>
  <si>
    <t>OVERHAUL</t>
  </si>
  <si>
    <t>38/16.02</t>
  </si>
  <si>
    <t>Overhaul of material for a distance exceeding 1,0km (ordinary haul)</t>
  </si>
  <si>
    <t xml:space="preserve">existing surfacings and pavements </t>
  </si>
  <si>
    <t xml:space="preserve">Providing the milling machine on the site capable of milling into </t>
  </si>
  <si>
    <t>Rate only</t>
  </si>
  <si>
    <t>SECTION 3800</t>
  </si>
  <si>
    <t>SECTION 3900</t>
  </si>
  <si>
    <t>Sawing asphalt or cemented pavement layers</t>
  </si>
  <si>
    <t>for patching</t>
  </si>
  <si>
    <t xml:space="preserve">Sawing asphalt to an average depth </t>
  </si>
  <si>
    <t>Not exceeding 50 mm</t>
  </si>
  <si>
    <t>Excavation in existing pavements for patch</t>
  </si>
  <si>
    <t>Cemented layers</t>
  </si>
  <si>
    <t>Backfilling of excavations for patching with</t>
  </si>
  <si>
    <t>(a) Chemically stabilized pavement material (imported G2 material with 3% CEM II IV (B-V) 32,5 N) for a patch or surfacing area compacted to 97% MDD):</t>
  </si>
  <si>
    <t xml:space="preserve">    (i) Not exceeding 5m²</t>
  </si>
  <si>
    <t xml:space="preserve">     (ii) Exceeding 5m² but not 100m²</t>
  </si>
  <si>
    <t>(b) Base material stabilised with bituminous emulsion (imported G2 material with 60% stable grade emulsion) for a patch with a surface area compacted to 97% MDD:</t>
  </si>
  <si>
    <t xml:space="preserve">    (ii) Exceeding 5m² but not 100m²</t>
  </si>
  <si>
    <t>Compacting the floor of excavation for patch</t>
  </si>
  <si>
    <t>Cutting back the edges of the existing surfacing for</t>
  </si>
  <si>
    <t>the repairing of edge breaks</t>
  </si>
  <si>
    <t>39/41.01</t>
  </si>
  <si>
    <t>Prime coat on Patches</t>
  </si>
  <si>
    <t>litre</t>
  </si>
  <si>
    <t>PRIME COAT</t>
  </si>
  <si>
    <t>41.01</t>
  </si>
  <si>
    <t>Prime coat</t>
  </si>
  <si>
    <t>(e) Invert bitumen emulsion</t>
  </si>
  <si>
    <t>41.02</t>
  </si>
  <si>
    <t>Aggregate for blinding</t>
  </si>
  <si>
    <t>Tack Coat as approved by the Engineer</t>
  </si>
  <si>
    <t>Litre</t>
  </si>
  <si>
    <t>SECTION 4100</t>
  </si>
  <si>
    <t>SECTION 4200</t>
  </si>
  <si>
    <t>ASPHALT BASE AND SURFACING</t>
  </si>
  <si>
    <t>42.02</t>
  </si>
  <si>
    <t>Asphalt surfacing:</t>
  </si>
  <si>
    <t>(a) Continuously graded, medium grading</t>
  </si>
  <si>
    <t>(ii) 40mm thick (50/70) Penetration grade bitumen</t>
  </si>
  <si>
    <t>42.03</t>
  </si>
  <si>
    <t>Rolled-in chippings (14mm) in surfacing</t>
  </si>
  <si>
    <t>42.04</t>
  </si>
  <si>
    <t>Tack coat of 30% stable-grade emulsion</t>
  </si>
  <si>
    <t>42.05</t>
  </si>
  <si>
    <t>Binder variations:</t>
  </si>
  <si>
    <t>(a) 50/70 penetration-grade bitumen</t>
  </si>
  <si>
    <t>42.06</t>
  </si>
  <si>
    <t>Variation in active filler content:</t>
  </si>
  <si>
    <t>(b) Lime</t>
  </si>
  <si>
    <t>42.08</t>
  </si>
  <si>
    <t>100mm Cores in asphalt paving</t>
  </si>
  <si>
    <t>Backfilling of excavations for patching with:</t>
  </si>
  <si>
    <t xml:space="preserve">     (i) 30mm nominal thickness</t>
  </si>
  <si>
    <t xml:space="preserve">Asphalt layer constructed for rehabilitation </t>
  </si>
  <si>
    <t>purposes in accordance with the provisions</t>
  </si>
  <si>
    <t>of subsubclauses 4213(f)(ii) or 4213(f)(iii):</t>
  </si>
  <si>
    <t>new asphalt continuously graded, medium grade</t>
  </si>
  <si>
    <t>42.21</t>
  </si>
  <si>
    <t>Aggregate variations</t>
  </si>
  <si>
    <t>(b) Asphalt surfacing (Continuously medium 
      graded asphalt, using 50/70 penetration 
      grade bitumen)(Compaction 93% MTRD)</t>
  </si>
  <si>
    <t>(b) Surfacing or overlay constructed with with 50/70</t>
  </si>
  <si>
    <t>penetration grade bitumen (compacted to 93% MTRD) 45mm thick</t>
  </si>
  <si>
    <t>SINGLE SEALS</t>
  </si>
  <si>
    <t>B44.01</t>
  </si>
  <si>
    <t>Single Seal (Grade 1 S-E1)</t>
  </si>
  <si>
    <t>(a) 20mm aggregate</t>
  </si>
  <si>
    <t>(i) Using S-R1 binder</t>
  </si>
  <si>
    <t>Bituminous binder variations:</t>
  </si>
  <si>
    <t>(g) Bitumen - rubber (S-R1)</t>
  </si>
  <si>
    <t>44.03</t>
  </si>
  <si>
    <t>Aggregate variation</t>
  </si>
  <si>
    <t>(a) 14 mm aggregate</t>
  </si>
  <si>
    <t>B44.05</t>
  </si>
  <si>
    <t>Precoating of aggregate (bituminous base precoating fluid)</t>
  </si>
  <si>
    <t>B44.10</t>
  </si>
  <si>
    <t>Precoating fluid variations</t>
  </si>
  <si>
    <t>B45.10</t>
  </si>
  <si>
    <t>(b) 14mm aggregate at a rate of 16 l / m3</t>
  </si>
  <si>
    <t xml:space="preserve"> m³</t>
  </si>
  <si>
    <t>Double  Seal (Grade 1 Bitumen Rubber)</t>
  </si>
  <si>
    <t>(a) 10mm Single seal using (S-R1 binder)</t>
  </si>
  <si>
    <t>(h) Bitumen - rubber (S-R1)</t>
  </si>
  <si>
    <t>(i) Bitumen  (S-E1)</t>
  </si>
  <si>
    <t>(b) 10mm aggregate</t>
  </si>
  <si>
    <t>Application of fog spray</t>
  </si>
  <si>
    <t>(b) 30% spray grade emulsion (anionic)</t>
  </si>
  <si>
    <t>B45.05</t>
  </si>
  <si>
    <t>(a) 20mm aggregate at a rate of 12 l / m³</t>
  </si>
  <si>
    <t>(b) 10mm aggregate at a rate of 16 l / m3</t>
  </si>
  <si>
    <r>
      <t>m</t>
    </r>
    <r>
      <rPr>
        <vertAlign val="superscript"/>
        <sz val="10"/>
        <color indexed="8"/>
        <rFont val="Arial"/>
        <family val="2"/>
      </rPr>
      <t>2</t>
    </r>
  </si>
  <si>
    <t>Treatment with diluted bituminous emulsion (Fogspray)</t>
  </si>
  <si>
    <t xml:space="preserve">(a) 30% bitumen emulsion </t>
  </si>
  <si>
    <t>B48.03</t>
  </si>
  <si>
    <t>Texture Correction Slurry seal</t>
  </si>
  <si>
    <t>(b) Applied by hand:</t>
  </si>
  <si>
    <t>anionic emulsion, 1% Cem II 32.5N to an average thickness of 1 - 3mm</t>
  </si>
  <si>
    <t>Screed of asphalt or coarse slurry:</t>
  </si>
  <si>
    <t>(a) Tack coat using 30% stable-grade bitumen emulsion</t>
  </si>
  <si>
    <t>Repairing edge breaks in surfacing:</t>
  </si>
  <si>
    <t>(a) Tack coat (60% stable grade, 0.6l/m²)</t>
  </si>
  <si>
    <t>(b) Reconstructing edges using medium (50/70)
     continuously-graded asphalt</t>
  </si>
  <si>
    <t>Patching of potholes with cold mix asphalt (rate all inclusive)</t>
  </si>
  <si>
    <t>48.09</t>
  </si>
  <si>
    <t>Rolling the cracks</t>
  </si>
  <si>
    <t>B48.14</t>
  </si>
  <si>
    <t>Sealing cracks</t>
  </si>
  <si>
    <t>(b) Cleaning cracks with cold compressed air and sealing using Class C-E1 modified binder crack sealant</t>
  </si>
  <si>
    <t>Cleaning the cracks with compressed air</t>
  </si>
  <si>
    <t>(hot lance)</t>
  </si>
  <si>
    <t>Applying bituminous binders and herbicides</t>
  </si>
  <si>
    <t>for sealing cracks:</t>
  </si>
  <si>
    <t>(d) Type C-E1 modified binder</t>
  </si>
  <si>
    <t>(i) Texture correction slurry (Table 4302/12) using 180 l/m3</t>
  </si>
  <si>
    <r>
      <t>m</t>
    </r>
    <r>
      <rPr>
        <vertAlign val="superscript"/>
        <sz val="10"/>
        <color indexed="8"/>
        <rFont val="Arial"/>
        <family val="2"/>
      </rPr>
      <t>3</t>
    </r>
  </si>
  <si>
    <t>SECTION 5100</t>
  </si>
  <si>
    <t>SECTION 4800</t>
  </si>
  <si>
    <t>SECTION 4500</t>
  </si>
  <si>
    <t>PITCHING, STONEWORK AND PROTECTION</t>
  </si>
  <si>
    <t>AGAINST EROSION</t>
  </si>
  <si>
    <t>51.01</t>
  </si>
  <si>
    <t>Stone pitching:</t>
  </si>
  <si>
    <t>(b) Grouted stone pitching</t>
  </si>
  <si>
    <t>51.04</t>
  </si>
  <si>
    <t>Concrete pitching and block paving:</t>
  </si>
  <si>
    <t>(b) Segmental block paving:</t>
  </si>
  <si>
    <t>(i) Type S-A, 80 mm thick interlocking</t>
  </si>
  <si>
    <t>(ii) Type S-A, 60 mm thick interlocking</t>
  </si>
  <si>
    <t>ROAD SIGNS</t>
  </si>
  <si>
    <t>B56.01</t>
  </si>
  <si>
    <t>Road sign boards with painted or coloured semi-matt background. Symbols, lettering and borders in semi-matt black or in Class 1 retro-reflective material, where the sign board is constructed from:</t>
  </si>
  <si>
    <t>(d) Prepainted galvanized steel profiles (200 mm high chromadek or approved equivalent):</t>
  </si>
  <si>
    <t>(i) Area not exceeding 2 m²</t>
  </si>
  <si>
    <t>(ii) Area exceeding 2 m² but not 10m²</t>
  </si>
  <si>
    <t>(iii) Area exceeding 10m²</t>
  </si>
  <si>
    <t>(e) Chromadek steel plate regulatory warning and information signs</t>
  </si>
  <si>
    <t>(i) Octagonal : 1200mm width</t>
  </si>
  <si>
    <t>(ii) Triangular : 1500mm Sides</t>
  </si>
  <si>
    <t>(iii) Round : 1200mm dia</t>
  </si>
  <si>
    <t>56.02</t>
  </si>
  <si>
    <t>Extra over items 56.01 and  using:</t>
  </si>
  <si>
    <t>(a) Background of retro-reflective material</t>
  </si>
  <si>
    <t>(iii) Class III</t>
  </si>
  <si>
    <t>(b) Lettering, symbols, numbers, arrows, emblems and borders of retro-reflective material:</t>
  </si>
  <si>
    <t>56.03</t>
  </si>
  <si>
    <t>Road sign supports (overhead road sign structures excluded):</t>
  </si>
  <si>
    <t>(a) Steel tubing</t>
  </si>
  <si>
    <t>(b) Timber</t>
  </si>
  <si>
    <t>(i) 75mm diameter</t>
  </si>
  <si>
    <t>(ii) 150mm diameter</t>
  </si>
  <si>
    <t>56.04</t>
  </si>
  <si>
    <t>Kilometre posts</t>
  </si>
  <si>
    <t>56.05</t>
  </si>
  <si>
    <t>Excavation and backfilling for road sign supports (not applicable to kilometre posts)</t>
  </si>
  <si>
    <t>56.06</t>
  </si>
  <si>
    <t>Extra over item 56.05 for cement-treated soil backfill</t>
  </si>
  <si>
    <t>Dismantling and storing road signs with a surface area of:</t>
  </si>
  <si>
    <t>(a) Up to 2m²</t>
  </si>
  <si>
    <t>(b) Exceeding 2m² but not 10m²</t>
  </si>
  <si>
    <t>(c) Exceeding 10m²</t>
  </si>
  <si>
    <t>B56.10</t>
  </si>
  <si>
    <t>Danger plates at culverts / structures (1200mm x 300mm)</t>
  </si>
  <si>
    <t>56.12</t>
  </si>
  <si>
    <t>Temporary covers for road signs</t>
  </si>
  <si>
    <t>56.13</t>
  </si>
  <si>
    <t>Dismantling and disposing of road signs</t>
  </si>
  <si>
    <t>(a) Hazard marker boards</t>
  </si>
  <si>
    <t>(b)  Single sign posts</t>
  </si>
  <si>
    <t>(c) Multiple post ground mounted signs</t>
  </si>
  <si>
    <t>SECTION 5600</t>
  </si>
  <si>
    <t>SECTION 5700</t>
  </si>
  <si>
    <t>ROAD MARKINGS</t>
  </si>
  <si>
    <t>57.02</t>
  </si>
  <si>
    <t>Retro Reflecting Road marking paint</t>
  </si>
  <si>
    <t>(a) White lines (broken or unbroken):</t>
  </si>
  <si>
    <t>(i) 100 mm wide</t>
  </si>
  <si>
    <t>(iii) 200 mm wide</t>
  </si>
  <si>
    <t>(iii) 300 mm wide</t>
  </si>
  <si>
    <t>(b) Yellow lines (broken or unbroken):</t>
  </si>
  <si>
    <t>(d) White lettering and symbols</t>
  </si>
  <si>
    <t>(f) Transverse lines, painted island and arrestor bed markings (any colour)</t>
  </si>
  <si>
    <t>B57.05</t>
  </si>
  <si>
    <t>Roadstuds (installation and maintenance):</t>
  </si>
  <si>
    <t>(a) RSA-2</t>
  </si>
  <si>
    <t>B57.06</t>
  </si>
  <si>
    <t>Setting out and premarking the lines (excluding traffic-island markings, lettering and symbols)</t>
  </si>
  <si>
    <t>57.07</t>
  </si>
  <si>
    <t>Re-establishing the painting unit at the end of maintenance period</t>
  </si>
  <si>
    <t>B57.10</t>
  </si>
  <si>
    <t>Cold plastic road marking material</t>
  </si>
  <si>
    <t>(a) White lettering and symbols</t>
  </si>
  <si>
    <t>(b) Yellow lettering and symbols</t>
  </si>
  <si>
    <t>(c) Transverse lines, painted island and arrestor bed
markings (any colour)</t>
  </si>
  <si>
    <t>FINISHING THE ROAD AND ROAD RESERVE AND TREATING OLD ROADS</t>
  </si>
  <si>
    <t>59.01</t>
  </si>
  <si>
    <t>Finishing the road and road reserve:</t>
  </si>
  <si>
    <t>(b) Single carriageway road</t>
  </si>
  <si>
    <t>59.02</t>
  </si>
  <si>
    <t>Treatment of old roads and temporary deviations</t>
  </si>
  <si>
    <t>(b) By ripping and removal:</t>
  </si>
  <si>
    <t>(i) To stockpile</t>
  </si>
  <si>
    <t>(ii) To spoil</t>
  </si>
  <si>
    <t xml:space="preserve">TESTING MATERIALS AND </t>
  </si>
  <si>
    <t>WORKMANSHIP</t>
  </si>
  <si>
    <t xml:space="preserve">Other special tests requested by the </t>
  </si>
  <si>
    <t>Engineer</t>
  </si>
  <si>
    <t>Cost of testing</t>
  </si>
  <si>
    <t>Charge on prive cost sum</t>
  </si>
  <si>
    <t>PC Sum</t>
  </si>
  <si>
    <t>SECTION 8100</t>
  </si>
  <si>
    <t>SECTION 5900</t>
  </si>
  <si>
    <t>PS11000</t>
  </si>
  <si>
    <t>MISCELLANEOUS ACTION</t>
  </si>
  <si>
    <t>Traffic Calming Devices</t>
  </si>
  <si>
    <t>Speed Hump detailed as per drawing</t>
  </si>
  <si>
    <t>SECTION 11000</t>
  </si>
  <si>
    <t xml:space="preserve">SUMMARY OF COST BREAKDOWN </t>
  </si>
  <si>
    <t>R</t>
  </si>
  <si>
    <t xml:space="preserve">CONTRACTOR'S ESTABLISHMENT ON SITE AND </t>
  </si>
  <si>
    <t>CONCRETE KERBING, CONCRETE CHANNELING, CHUTES AND DOWNPIPES</t>
  </si>
  <si>
    <t xml:space="preserve">FINISHING THE ROAD AND ROAD RESERVE AND </t>
  </si>
  <si>
    <t>TOTAL</t>
  </si>
  <si>
    <t>CALCULATION OF THE SUM</t>
  </si>
  <si>
    <t xml:space="preserve">SUBTOTAL </t>
  </si>
  <si>
    <t>ADD VALUE-ADDED TAX (VAT)</t>
  </si>
  <si>
    <t>TOTAL CARRIED TO FORM OF OFFER</t>
  </si>
  <si>
    <t>DOUBLE SEALS</t>
  </si>
  <si>
    <t xml:space="preserve">TREATMENT OF AN EXISTING SURFACE WITH DEFECTS </t>
  </si>
  <si>
    <t>PAVEMENT LAYERS OF GRAVEL MATERIAL</t>
  </si>
  <si>
    <t>AND CONCRETE LINING FOR OPEN DRAINS</t>
  </si>
  <si>
    <t>FOR THE ENGINEER'S SITE PERSONNEL</t>
  </si>
  <si>
    <t>GENERAL OBLIGATIONS</t>
  </si>
  <si>
    <t>PITCHING, STONEWORK AND PROTECTION AGAINST EROSION</t>
  </si>
  <si>
    <t>TREATING OLD ROADS</t>
  </si>
  <si>
    <t>TESTING MATERIAL AND WORKMANSHIP</t>
  </si>
  <si>
    <t xml:space="preserve"> SUMMARY OF SCHEDULE OF QUANTITIES TOTAL</t>
  </si>
  <si>
    <t>Prime-cost items and items paid for in a lump sum</t>
  </si>
  <si>
    <t>Payment of community liason officer</t>
  </si>
  <si>
    <t>The tenderer shall add 15% of subtotal  for VAT</t>
  </si>
  <si>
    <t>B18,03</t>
  </si>
  <si>
    <t>Procument of materials by the Engineer</t>
  </si>
  <si>
    <t>Contractor's handling cost, profit and all ofther charges in respect of sub-item B18.03(a)</t>
  </si>
  <si>
    <t>SECTION 4400</t>
  </si>
  <si>
    <t>CONTRACT NO: 28/2023/24</t>
  </si>
  <si>
    <t>2D</t>
  </si>
  <si>
    <t>ADD CONTINGENCIES (10%)</t>
  </si>
  <si>
    <t>Milling Machine</t>
  </si>
  <si>
    <t>(iv)</t>
  </si>
  <si>
    <t>PTR Roller</t>
  </si>
  <si>
    <t>Paver</t>
  </si>
  <si>
    <t>Broce Broom</t>
  </si>
  <si>
    <t>Tack cart</t>
  </si>
  <si>
    <t>The provision of accommodation as specified, including roof, external and internal walls, windows complete with glazing, doors with locks and fittings, burglar proofing, painting, floors, fencing, the provision of a 220/250 volt electrical installation and stores, complete, in accordance with the drawings and specifications, except for items scheduledelsewhere: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</si>
</sst>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"/>
    <numFmt numFmtId="165" formatCode="0.0"/>
    <numFmt numFmtId="166" formatCode="&quot;R&quot;\ #,##0.00"/>
    <numFmt numFmtId="167" formatCode="_-* #,##0.0_-;\-* #,##0.0_-;_-* &quot;-&quot;??_-;_-@_-"/>
    <numFmt numFmtId="168" formatCode="_-* #,##0_-;\-* #,##0_-;_-* &quot;-&quot;??_-;_-@_-"/>
    <numFmt numFmtId="169" formatCode="_(* #,##0_);_(* \(#,##0\);_(* &quot;-&quot;??_);_(@_)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2"/>
      <name val="Arial"/>
      <family val="2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vertAlign val="superscript"/>
      <sz val="9"/>
      <name val="Arial"/>
      <family val="2"/>
    </font>
    <font>
      <sz val="10"/>
      <color theme="1"/>
      <name val="arialw"/>
    </font>
    <font>
      <b/>
      <sz val="10"/>
      <color theme="1"/>
      <name val="arialw"/>
    </font>
    <font>
      <b/>
      <u/>
      <sz val="10"/>
      <color theme="1"/>
      <name val="arialw"/>
    </font>
    <font>
      <vertAlign val="superscript"/>
      <sz val="10"/>
      <color indexed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6" fillId="0" borderId="0" applyFont="0" applyFill="0" applyBorder="0" applyAlignment="0" applyProtection="0"/>
    <xf numFmtId="3" fontId="8" fillId="0" borderId="11" applyProtection="0"/>
    <xf numFmtId="0" fontId="16" fillId="0" borderId="0"/>
    <xf numFmtId="0" fontId="8" fillId="0" borderId="0"/>
    <xf numFmtId="0" fontId="8" fillId="0" borderId="0"/>
    <xf numFmtId="0" fontId="1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Protection="1"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8" fillId="2" borderId="0" xfId="0" applyFont="1" applyFill="1" applyProtection="1">
      <protection locked="0"/>
    </xf>
    <xf numFmtId="4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/>
    <xf numFmtId="0" fontId="7" fillId="2" borderId="4" xfId="0" applyFont="1" applyFill="1" applyBorder="1"/>
    <xf numFmtId="0" fontId="7" fillId="2" borderId="8" xfId="0" applyFont="1" applyFill="1" applyBorder="1"/>
    <xf numFmtId="0" fontId="7" fillId="2" borderId="7" xfId="0" applyFont="1" applyFill="1" applyBorder="1"/>
    <xf numFmtId="0" fontId="10" fillId="2" borderId="4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8" fillId="2" borderId="4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horizontal="left"/>
    </xf>
    <xf numFmtId="0" fontId="8" fillId="2" borderId="5" xfId="0" applyFont="1" applyFill="1" applyBorder="1" applyProtection="1">
      <protection locked="0"/>
    </xf>
    <xf numFmtId="9" fontId="7" fillId="2" borderId="0" xfId="2" applyFont="1" applyFill="1" applyAlignment="1">
      <alignment horizontal="center" vertical="center"/>
    </xf>
    <xf numFmtId="0" fontId="0" fillId="2" borderId="0" xfId="0" applyFill="1"/>
    <xf numFmtId="0" fontId="8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/>
    <xf numFmtId="0" fontId="6" fillId="2" borderId="3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Protection="1">
      <protection locked="0"/>
    </xf>
    <xf numFmtId="0" fontId="14" fillId="2" borderId="0" xfId="0" applyFont="1" applyFill="1"/>
    <xf numFmtId="2" fontId="8" fillId="2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/>
    </xf>
    <xf numFmtId="0" fontId="0" fillId="2" borderId="4" xfId="0" applyFill="1" applyBorder="1"/>
    <xf numFmtId="0" fontId="0" fillId="2" borderId="3" xfId="0" applyFill="1" applyBorder="1"/>
    <xf numFmtId="0" fontId="0" fillId="0" borderId="3" xfId="0" applyBorder="1"/>
    <xf numFmtId="0" fontId="0" fillId="2" borderId="5" xfId="0" applyFill="1" applyBorder="1"/>
    <xf numFmtId="0" fontId="14" fillId="2" borderId="4" xfId="0" applyFont="1" applyFill="1" applyBorder="1"/>
    <xf numFmtId="0" fontId="0" fillId="2" borderId="1" xfId="0" applyFill="1" applyBorder="1"/>
    <xf numFmtId="0" fontId="8" fillId="2" borderId="3" xfId="0" applyFont="1" applyFill="1" applyBorder="1" applyProtection="1">
      <protection locked="0"/>
    </xf>
    <xf numFmtId="0" fontId="0" fillId="2" borderId="7" xfId="0" applyFill="1" applyBorder="1"/>
    <xf numFmtId="0" fontId="8" fillId="2" borderId="3" xfId="0" quotePrefix="1" applyFont="1" applyFill="1" applyBorder="1" applyAlignment="1" applyProtection="1">
      <alignment horizontal="center"/>
      <protection locked="0"/>
    </xf>
    <xf numFmtId="0" fontId="15" fillId="0" borderId="0" xfId="0" applyFont="1"/>
    <xf numFmtId="2" fontId="8" fillId="2" borderId="3" xfId="4" applyNumberFormat="1" applyFont="1" applyFill="1" applyBorder="1" applyAlignment="1" applyProtection="1">
      <alignment horizontal="center" vertical="center"/>
      <protection locked="0"/>
    </xf>
    <xf numFmtId="164" fontId="8" fillId="2" borderId="3" xfId="5" applyNumberForma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4" fontId="7" fillId="2" borderId="0" xfId="0" applyNumberFormat="1" applyFont="1" applyFill="1"/>
    <xf numFmtId="164" fontId="8" fillId="2" borderId="5" xfId="5" applyNumberFormat="1" applyFill="1" applyBorder="1" applyAlignment="1">
      <alignment horizontal="center" vertical="center"/>
    </xf>
    <xf numFmtId="0" fontId="7" fillId="2" borderId="1" xfId="0" applyFont="1" applyFill="1" applyBorder="1"/>
    <xf numFmtId="164" fontId="7" fillId="2" borderId="3" xfId="0" applyNumberFormat="1" applyFont="1" applyFill="1" applyBorder="1"/>
    <xf numFmtId="1" fontId="8" fillId="2" borderId="0" xfId="4" applyNumberFormat="1" applyFont="1" applyFill="1" applyBorder="1" applyAlignment="1" applyProtection="1">
      <alignment horizontal="center" vertical="center"/>
      <protection locked="0"/>
    </xf>
    <xf numFmtId="2" fontId="8" fillId="2" borderId="0" xfId="4" applyNumberFormat="1" applyFont="1" applyFill="1" applyBorder="1" applyAlignment="1" applyProtection="1">
      <alignment horizontal="center" vertical="center"/>
      <protection locked="0"/>
    </xf>
    <xf numFmtId="3" fontId="8" fillId="2" borderId="3" xfId="5" applyFill="1" applyBorder="1" applyAlignment="1" applyProtection="1">
      <alignment horizontal="center" vertical="center"/>
      <protection locked="0"/>
    </xf>
    <xf numFmtId="164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/>
    <xf numFmtId="0" fontId="8" fillId="2" borderId="4" xfId="0" applyFont="1" applyFill="1" applyBorder="1" applyAlignment="1">
      <alignment horizontal="left"/>
    </xf>
    <xf numFmtId="0" fontId="7" fillId="2" borderId="13" xfId="0" applyFont="1" applyFill="1" applyBorder="1"/>
    <xf numFmtId="0" fontId="7" fillId="2" borderId="2" xfId="0" applyFont="1" applyFill="1" applyBorder="1"/>
    <xf numFmtId="0" fontId="7" fillId="2" borderId="10" xfId="0" applyFont="1" applyFill="1" applyBorder="1"/>
    <xf numFmtId="0" fontId="8" fillId="2" borderId="4" xfId="0" applyFont="1" applyFill="1" applyBorder="1"/>
    <xf numFmtId="0" fontId="9" fillId="2" borderId="4" xfId="0" applyFont="1" applyFill="1" applyBorder="1"/>
    <xf numFmtId="0" fontId="8" fillId="2" borderId="5" xfId="0" applyFont="1" applyFill="1" applyBorder="1"/>
    <xf numFmtId="0" fontId="9" fillId="2" borderId="5" xfId="0" applyFont="1" applyFill="1" applyBorder="1"/>
    <xf numFmtId="0" fontId="9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right"/>
    </xf>
    <xf numFmtId="2" fontId="7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8" fillId="2" borderId="5" xfId="0" applyFont="1" applyFill="1" applyBorder="1" applyAlignment="1">
      <alignment vertical="top" wrapText="1"/>
    </xf>
    <xf numFmtId="49" fontId="8" fillId="2" borderId="3" xfId="0" applyNumberFormat="1" applyFont="1" applyFill="1" applyBorder="1" applyAlignment="1">
      <alignment vertical="top" wrapText="1"/>
    </xf>
    <xf numFmtId="49" fontId="8" fillId="2" borderId="0" xfId="0" applyNumberFormat="1" applyFont="1" applyFill="1" applyAlignment="1">
      <alignment horizontal="center" vertical="center" wrapText="1"/>
    </xf>
    <xf numFmtId="0" fontId="15" fillId="2" borderId="8" xfId="0" applyFont="1" applyFill="1" applyBorder="1"/>
    <xf numFmtId="0" fontId="15" fillId="2" borderId="4" xfId="0" applyFont="1" applyFill="1" applyBorder="1"/>
    <xf numFmtId="0" fontId="15" fillId="2" borderId="1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8" fillId="2" borderId="5" xfId="0" applyFont="1" applyFill="1" applyBorder="1"/>
    <xf numFmtId="0" fontId="15" fillId="2" borderId="5" xfId="0" applyFont="1" applyFill="1" applyBorder="1"/>
    <xf numFmtId="0" fontId="19" fillId="2" borderId="4" xfId="0" applyFont="1" applyFill="1" applyBorder="1"/>
    <xf numFmtId="0" fontId="18" fillId="2" borderId="3" xfId="0" applyFont="1" applyFill="1" applyBorder="1"/>
    <xf numFmtId="43" fontId="17" fillId="2" borderId="3" xfId="1" applyFont="1" applyFill="1" applyBorder="1" applyAlignment="1">
      <alignment horizontal="center"/>
    </xf>
    <xf numFmtId="0" fontId="0" fillId="2" borderId="2" xfId="0" applyFill="1" applyBorder="1"/>
    <xf numFmtId="0" fontId="7" fillId="2" borderId="3" xfId="0" applyFont="1" applyFill="1" applyBorder="1" applyAlignment="1">
      <alignment horizontal="center" vertical="top" wrapText="1"/>
    </xf>
    <xf numFmtId="164" fontId="0" fillId="2" borderId="0" xfId="0" applyNumberFormat="1" applyFill="1"/>
    <xf numFmtId="164" fontId="1" fillId="2" borderId="0" xfId="1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/>
    <xf numFmtId="164" fontId="17" fillId="2" borderId="3" xfId="1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 vertical="top" wrapText="1"/>
    </xf>
    <xf numFmtId="0" fontId="0" fillId="2" borderId="10" xfId="0" applyFill="1" applyBorder="1"/>
    <xf numFmtId="0" fontId="0" fillId="2" borderId="13" xfId="0" applyFill="1" applyBorder="1"/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8" xfId="0" applyFill="1" applyBorder="1"/>
    <xf numFmtId="0" fontId="0" fillId="2" borderId="3" xfId="0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/>
    <xf numFmtId="0" fontId="13" fillId="2" borderId="5" xfId="0" applyFont="1" applyFill="1" applyBorder="1"/>
    <xf numFmtId="0" fontId="10" fillId="2" borderId="0" xfId="0" applyFont="1" applyFill="1"/>
    <xf numFmtId="0" fontId="10" fillId="2" borderId="5" xfId="0" applyFont="1" applyFill="1" applyBorder="1"/>
    <xf numFmtId="3" fontId="7" fillId="2" borderId="3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43" fontId="8" fillId="2" borderId="0" xfId="1" applyFont="1" applyFill="1" applyBorder="1"/>
    <xf numFmtId="0" fontId="10" fillId="2" borderId="3" xfId="0" applyFont="1" applyFill="1" applyBorder="1"/>
    <xf numFmtId="164" fontId="8" fillId="2" borderId="0" xfId="1" applyNumberFormat="1" applyFont="1" applyFill="1" applyBorder="1"/>
    <xf numFmtId="165" fontId="8" fillId="2" borderId="3" xfId="0" applyNumberFormat="1" applyFont="1" applyFill="1" applyBorder="1" applyAlignment="1">
      <alignment horizontal="center"/>
    </xf>
    <xf numFmtId="0" fontId="7" fillId="2" borderId="14" xfId="0" applyFont="1" applyFill="1" applyBorder="1"/>
    <xf numFmtId="0" fontId="10" fillId="2" borderId="4" xfId="0" applyFont="1" applyFill="1" applyBorder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15" fillId="2" borderId="3" xfId="0" applyFont="1" applyFill="1" applyBorder="1" applyAlignment="1">
      <alignment horizontal="center" vertical="center" wrapText="1"/>
    </xf>
    <xf numFmtId="164" fontId="15" fillId="2" borderId="0" xfId="1" applyNumberFormat="1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 wrapText="1"/>
    </xf>
    <xf numFmtId="164" fontId="7" fillId="2" borderId="0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1" fillId="2" borderId="0" xfId="0" applyFont="1" applyFill="1"/>
    <xf numFmtId="0" fontId="21" fillId="2" borderId="5" xfId="0" applyFont="1" applyFill="1" applyBorder="1"/>
    <xf numFmtId="3" fontId="7" fillId="2" borderId="3" xfId="0" applyNumberFormat="1" applyFont="1" applyFill="1" applyBorder="1" applyAlignment="1">
      <alignment horizontal="right" vertical="top" wrapText="1"/>
    </xf>
    <xf numFmtId="0" fontId="21" fillId="2" borderId="3" xfId="0" applyFont="1" applyFill="1" applyBorder="1"/>
    <xf numFmtId="0" fontId="21" fillId="2" borderId="4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43" fontId="15" fillId="2" borderId="3" xfId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 applyProtection="1">
      <alignment horizontal="center" vertical="center" wrapText="1"/>
      <protection locked="0"/>
    </xf>
    <xf numFmtId="3" fontId="7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top"/>
    </xf>
    <xf numFmtId="164" fontId="0" fillId="2" borderId="0" xfId="0" applyNumberFormat="1" applyFill="1" applyAlignment="1">
      <alignment horizontal="center"/>
    </xf>
    <xf numFmtId="43" fontId="8" fillId="2" borderId="3" xfId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43" fontId="7" fillId="2" borderId="3" xfId="1" applyFont="1" applyFill="1" applyBorder="1" applyAlignment="1">
      <alignment vertical="center" wrapText="1"/>
    </xf>
    <xf numFmtId="43" fontId="8" fillId="2" borderId="3" xfId="1" applyFont="1" applyFill="1" applyBorder="1" applyAlignment="1">
      <alignment vertical="center"/>
    </xf>
    <xf numFmtId="49" fontId="8" fillId="2" borderId="0" xfId="7" applyNumberFormat="1" applyFill="1" applyAlignment="1">
      <alignment horizontal="center" vertical="center"/>
    </xf>
    <xf numFmtId="0" fontId="8" fillId="2" borderId="3" xfId="0" applyFont="1" applyFill="1" applyBorder="1"/>
    <xf numFmtId="0" fontId="18" fillId="2" borderId="4" xfId="0" applyFont="1" applyFill="1" applyBorder="1"/>
    <xf numFmtId="164" fontId="15" fillId="2" borderId="0" xfId="0" applyNumberFormat="1" applyFont="1" applyFill="1"/>
    <xf numFmtId="43" fontId="15" fillId="2" borderId="3" xfId="1" applyFont="1" applyFill="1" applyBorder="1" applyAlignment="1">
      <alignment vertical="center" wrapText="1"/>
    </xf>
    <xf numFmtId="43" fontId="17" fillId="2" borderId="3" xfId="1" applyFont="1" applyFill="1" applyBorder="1" applyAlignment="1">
      <alignment vertical="center"/>
    </xf>
    <xf numFmtId="169" fontId="15" fillId="2" borderId="3" xfId="1" applyNumberFormat="1" applyFont="1" applyFill="1" applyBorder="1" applyAlignment="1">
      <alignment vertical="center" wrapText="1"/>
    </xf>
    <xf numFmtId="0" fontId="12" fillId="2" borderId="4" xfId="0" applyFont="1" applyFill="1" applyBorder="1"/>
    <xf numFmtId="9" fontId="8" fillId="2" borderId="0" xfId="2" applyFont="1" applyFill="1" applyBorder="1" applyAlignment="1">
      <alignment horizontal="center"/>
    </xf>
    <xf numFmtId="2" fontId="8" fillId="2" borderId="3" xfId="0" applyNumberFormat="1" applyFont="1" applyFill="1" applyBorder="1" applyAlignment="1" applyProtection="1">
      <alignment horizontal="center"/>
      <protection locked="0"/>
    </xf>
    <xf numFmtId="44" fontId="8" fillId="2" borderId="3" xfId="0" applyNumberFormat="1" applyFont="1" applyFill="1" applyBorder="1" applyAlignment="1" applyProtection="1">
      <alignment horizontal="center"/>
      <protection locked="0"/>
    </xf>
    <xf numFmtId="44" fontId="8" fillId="2" borderId="3" xfId="0" applyNumberFormat="1" applyFont="1" applyFill="1" applyBorder="1" applyAlignment="1" applyProtection="1">
      <alignment horizontal="center" vertical="center"/>
      <protection locked="0"/>
    </xf>
    <xf numFmtId="166" fontId="8" fillId="2" borderId="0" xfId="5" applyNumberFormat="1" applyFill="1" applyBorder="1" applyAlignment="1">
      <alignment horizontal="center"/>
    </xf>
    <xf numFmtId="166" fontId="8" fillId="2" borderId="0" xfId="5" applyNumberFormat="1" applyFill="1" applyBorder="1" applyAlignment="1">
      <alignment horizontal="center" vertical="center"/>
    </xf>
    <xf numFmtId="164" fontId="8" fillId="2" borderId="0" xfId="5" applyNumberFormat="1" applyFill="1" applyBorder="1" applyAlignment="1">
      <alignment horizontal="center" vertical="center"/>
    </xf>
    <xf numFmtId="2" fontId="8" fillId="2" borderId="0" xfId="0" applyNumberFormat="1" applyFont="1" applyFill="1" applyAlignment="1" applyProtection="1">
      <alignment horizontal="center"/>
      <protection locked="0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12" fillId="0" borderId="6" xfId="8" applyFont="1" applyBorder="1"/>
    <xf numFmtId="0" fontId="8" fillId="0" borderId="6" xfId="8" applyBorder="1" applyAlignment="1">
      <alignment horizontal="left"/>
    </xf>
    <xf numFmtId="0" fontId="8" fillId="0" borderId="6" xfId="8" applyBorder="1"/>
    <xf numFmtId="0" fontId="9" fillId="0" borderId="6" xfId="8" applyFont="1" applyBorder="1"/>
    <xf numFmtId="4" fontId="9" fillId="0" borderId="6" xfId="8" applyNumberFormat="1" applyFont="1" applyBorder="1" applyAlignment="1">
      <alignment horizontal="right"/>
    </xf>
    <xf numFmtId="0" fontId="8" fillId="2" borderId="6" xfId="9" applyFont="1" applyFill="1" applyBorder="1" applyProtection="1">
      <protection locked="0"/>
    </xf>
    <xf numFmtId="0" fontId="12" fillId="2" borderId="6" xfId="9" applyFont="1" applyFill="1" applyBorder="1" applyProtection="1">
      <protection locked="0"/>
    </xf>
    <xf numFmtId="4" fontId="9" fillId="2" borderId="6" xfId="8" applyNumberFormat="1" applyFont="1" applyFill="1" applyBorder="1" applyAlignment="1">
      <alignment horizontal="right"/>
    </xf>
    <xf numFmtId="4" fontId="9" fillId="0" borderId="6" xfId="8" applyNumberFormat="1" applyFont="1" applyBorder="1"/>
    <xf numFmtId="168" fontId="8" fillId="2" borderId="3" xfId="1" applyNumberFormat="1" applyFont="1" applyFill="1" applyBorder="1" applyAlignment="1">
      <alignment horizontal="center" vertical="center" wrapText="1"/>
    </xf>
    <xf numFmtId="4" fontId="8" fillId="0" borderId="6" xfId="8" applyNumberFormat="1" applyBorder="1"/>
    <xf numFmtId="0" fontId="8" fillId="0" borderId="12" xfId="8" applyBorder="1"/>
    <xf numFmtId="0" fontId="8" fillId="0" borderId="9" xfId="8" applyBorder="1" applyAlignment="1">
      <alignment horizontal="left"/>
    </xf>
    <xf numFmtId="0" fontId="8" fillId="0" borderId="6" xfId="8" applyBorder="1" applyAlignment="1">
      <alignment horizontal="right"/>
    </xf>
    <xf numFmtId="0" fontId="9" fillId="0" borderId="6" xfId="8" applyFont="1" applyBorder="1" applyAlignment="1">
      <alignment horizontal="center"/>
    </xf>
    <xf numFmtId="43" fontId="17" fillId="2" borderId="5" xfId="1" applyFont="1" applyFill="1" applyBorder="1" applyAlignment="1">
      <alignment vertical="center"/>
    </xf>
    <xf numFmtId="164" fontId="15" fillId="2" borderId="3" xfId="0" applyNumberFormat="1" applyFont="1" applyFill="1" applyBorder="1"/>
    <xf numFmtId="0" fontId="18" fillId="2" borderId="0" xfId="0" applyFont="1" applyFill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0" fontId="14" fillId="2" borderId="5" xfId="0" applyFont="1" applyFill="1" applyBorder="1"/>
    <xf numFmtId="164" fontId="7" fillId="2" borderId="0" xfId="0" applyNumberFormat="1" applyFont="1" applyFill="1" applyAlignment="1" applyProtection="1">
      <alignment horizontal="center" vertical="center"/>
      <protection locked="0"/>
    </xf>
    <xf numFmtId="164" fontId="1" fillId="2" borderId="0" xfId="10" applyNumberFormat="1" applyFill="1" applyBorder="1" applyAlignment="1" applyProtection="1">
      <alignment vertical="center"/>
      <protection locked="0"/>
    </xf>
    <xf numFmtId="164" fontId="7" fillId="2" borderId="0" xfId="10" applyNumberFormat="1" applyFont="1" applyFill="1" applyBorder="1" applyAlignment="1">
      <alignment vertical="center"/>
    </xf>
    <xf numFmtId="164" fontId="1" fillId="2" borderId="0" xfId="10" applyNumberFormat="1" applyFill="1" applyBorder="1" applyAlignment="1" applyProtection="1">
      <alignment horizontal="center" vertical="center"/>
      <protection locked="0"/>
    </xf>
    <xf numFmtId="2" fontId="8" fillId="2" borderId="0" xfId="0" applyNumberFormat="1" applyFont="1" applyFill="1" applyAlignment="1">
      <alignment horizontal="center"/>
    </xf>
    <xf numFmtId="164" fontId="8" fillId="2" borderId="3" xfId="0" applyNumberFormat="1" applyFont="1" applyFill="1" applyBorder="1" applyAlignment="1" applyProtection="1">
      <alignment horizontal="right" vertical="top" wrapText="1"/>
      <protection locked="0"/>
    </xf>
    <xf numFmtId="164" fontId="8" fillId="2" borderId="3" xfId="12" applyNumberFormat="1" applyFont="1" applyFill="1" applyBorder="1"/>
    <xf numFmtId="164" fontId="8" fillId="2" borderId="3" xfId="0" applyNumberFormat="1" applyFont="1" applyFill="1" applyBorder="1"/>
    <xf numFmtId="164" fontId="8" fillId="2" borderId="3" xfId="1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/>
    <xf numFmtId="164" fontId="17" fillId="2" borderId="3" xfId="1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 applyProtection="1">
      <alignment horizontal="right" vertical="center" wrapText="1"/>
      <protection locked="0"/>
    </xf>
    <xf numFmtId="0" fontId="8" fillId="2" borderId="0" xfId="0" applyFont="1" applyFill="1"/>
    <xf numFmtId="3" fontId="8" fillId="2" borderId="3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164" fontId="8" fillId="2" borderId="0" xfId="12" applyNumberFormat="1" applyFont="1" applyFill="1" applyBorder="1"/>
    <xf numFmtId="164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 applyProtection="1">
      <alignment horizontal="right" vertical="top" wrapText="1"/>
      <protection locked="0"/>
    </xf>
    <xf numFmtId="164" fontId="8" fillId="2" borderId="0" xfId="0" applyNumberFormat="1" applyFont="1" applyFill="1" applyAlignment="1">
      <alignment horizontal="right" vertical="top" wrapText="1"/>
    </xf>
    <xf numFmtId="43" fontId="8" fillId="2" borderId="0" xfId="12" applyFont="1" applyFill="1" applyBorder="1" applyAlignment="1">
      <alignment horizontal="center"/>
    </xf>
    <xf numFmtId="164" fontId="7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4" fontId="8" fillId="2" borderId="0" xfId="12" applyNumberFormat="1" applyFont="1" applyFill="1" applyBorder="1" applyAlignment="1">
      <alignment horizontal="center"/>
    </xf>
    <xf numFmtId="164" fontId="8" fillId="2" borderId="0" xfId="12" applyNumberFormat="1" applyFont="1" applyFill="1" applyBorder="1" applyAlignment="1"/>
    <xf numFmtId="164" fontId="15" fillId="2" borderId="0" xfId="12" applyNumberFormat="1" applyFont="1" applyFill="1" applyBorder="1" applyAlignment="1">
      <alignment vertical="center" wrapText="1"/>
    </xf>
    <xf numFmtId="164" fontId="17" fillId="2" borderId="3" xfId="12" applyNumberFormat="1" applyFont="1" applyFill="1" applyBorder="1" applyAlignment="1">
      <alignment horizontal="center"/>
    </xf>
    <xf numFmtId="164" fontId="7" fillId="2" borderId="0" xfId="12" applyNumberFormat="1" applyFont="1" applyFill="1" applyBorder="1" applyAlignment="1">
      <alignment horizontal="center" vertical="center" wrapText="1"/>
    </xf>
    <xf numFmtId="164" fontId="15" fillId="2" borderId="0" xfId="12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 applyProtection="1">
      <alignment horizontal="center" vertical="top" wrapText="1"/>
      <protection locked="0"/>
    </xf>
    <xf numFmtId="164" fontId="8" fillId="2" borderId="0" xfId="0" applyNumberFormat="1" applyFont="1" applyFill="1" applyAlignment="1">
      <alignment horizontal="center" vertical="top" wrapText="1"/>
    </xf>
    <xf numFmtId="164" fontId="18" fillId="2" borderId="0" xfId="12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 wrapText="1"/>
    </xf>
    <xf numFmtId="164" fontId="18" fillId="0" borderId="0" xfId="12" applyNumberFormat="1" applyFont="1" applyFill="1" applyBorder="1" applyAlignment="1">
      <alignment horizontal="center" vertical="center"/>
    </xf>
    <xf numFmtId="164" fontId="7" fillId="0" borderId="0" xfId="0" applyNumberFormat="1" applyFont="1"/>
    <xf numFmtId="164" fontId="7" fillId="2" borderId="0" xfId="0" applyNumberFormat="1" applyFont="1" applyFill="1" applyAlignment="1">
      <alignment horizontal="center" vertical="top" wrapText="1"/>
    </xf>
    <xf numFmtId="164" fontId="7" fillId="2" borderId="0" xfId="0" applyNumberFormat="1" applyFont="1" applyFill="1" applyAlignment="1" applyProtection="1">
      <alignment horizontal="center" vertical="top" wrapText="1"/>
      <protection locked="0"/>
    </xf>
    <xf numFmtId="164" fontId="7" fillId="2" borderId="0" xfId="12" applyNumberFormat="1" applyFont="1" applyFill="1" applyBorder="1" applyAlignment="1">
      <alignment horizontal="center" vertical="center"/>
    </xf>
    <xf numFmtId="164" fontId="8" fillId="2" borderId="0" xfId="12" applyNumberFormat="1" applyFont="1" applyFill="1" applyBorder="1" applyAlignment="1">
      <alignment horizontal="center" vertical="center" wrapText="1"/>
    </xf>
    <xf numFmtId="164" fontId="15" fillId="2" borderId="0" xfId="12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/>
    </xf>
    <xf numFmtId="0" fontId="7" fillId="0" borderId="5" xfId="0" applyFont="1" applyBorder="1"/>
    <xf numFmtId="0" fontId="8" fillId="0" borderId="0" xfId="0" applyFont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4" fontId="8" fillId="2" borderId="0" xfId="0" applyNumberFormat="1" applyFont="1" applyFill="1"/>
    <xf numFmtId="0" fontId="7" fillId="2" borderId="0" xfId="0" applyFont="1" applyFill="1" applyAlignment="1">
      <alignment horizontal="left" wrapText="1"/>
    </xf>
    <xf numFmtId="167" fontId="8" fillId="2" borderId="3" xfId="1" applyNumberFormat="1" applyFont="1" applyFill="1" applyBorder="1" applyAlignment="1">
      <alignment horizontal="center" vertical="center" wrapText="1"/>
    </xf>
    <xf numFmtId="164" fontId="8" fillId="2" borderId="0" xfId="1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25" fillId="2" borderId="0" xfId="0" applyNumberFormat="1" applyFont="1" applyFill="1"/>
    <xf numFmtId="168" fontId="8" fillId="2" borderId="3" xfId="1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top"/>
    </xf>
    <xf numFmtId="0" fontId="8" fillId="2" borderId="5" xfId="0" applyFont="1" applyFill="1" applyBorder="1" applyAlignment="1">
      <alignment horizontal="left" wrapText="1"/>
    </xf>
    <xf numFmtId="164" fontId="8" fillId="2" borderId="3" xfId="1" applyNumberFormat="1" applyFont="1" applyFill="1" applyBorder="1" applyAlignment="1">
      <alignment horizontal="center" vertical="center" wrapText="1"/>
    </xf>
    <xf numFmtId="2" fontId="8" fillId="2" borderId="3" xfId="5" applyNumberForma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3" fontId="9" fillId="2" borderId="2" xfId="0" applyNumberFormat="1" applyFont="1" applyFill="1" applyBorder="1" applyAlignment="1" applyProtection="1">
      <alignment horizontal="center" vertical="center"/>
      <protection locked="0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4" fontId="9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3" fontId="9" fillId="2" borderId="14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164" fontId="17" fillId="2" borderId="3" xfId="1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wrapText="1"/>
    </xf>
    <xf numFmtId="0" fontId="21" fillId="2" borderId="5" xfId="0" applyFont="1" applyFill="1" applyBorder="1" applyAlignment="1">
      <alignment horizontal="left" wrapText="1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4" fontId="9" fillId="2" borderId="14" xfId="0" applyNumberFormat="1" applyFont="1" applyFill="1" applyBorder="1" applyAlignment="1" applyProtection="1">
      <alignment horizontal="center" vertical="center"/>
      <protection locked="0"/>
    </xf>
    <xf numFmtId="4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9" fillId="0" borderId="6" xfId="8" applyFont="1" applyBorder="1" applyAlignment="1">
      <alignment horizontal="center"/>
    </xf>
    <xf numFmtId="0" fontId="9" fillId="0" borderId="6" xfId="8" applyFont="1" applyBorder="1" applyAlignment="1">
      <alignment horizontal="left"/>
    </xf>
    <xf numFmtId="0" fontId="12" fillId="0" borderId="6" xfId="8" applyFont="1" applyBorder="1" applyAlignment="1">
      <alignment horizontal="center"/>
    </xf>
    <xf numFmtId="0" fontId="9" fillId="0" borderId="6" xfId="8" applyFont="1" applyBorder="1" applyAlignment="1">
      <alignment horizontal="right"/>
    </xf>
    <xf numFmtId="0" fontId="8" fillId="0" borderId="6" xfId="8" applyBorder="1" applyAlignment="1">
      <alignment horizontal="left"/>
    </xf>
  </cellXfs>
  <cellStyles count="16">
    <cellStyle name="Comma" xfId="1" builtinId="3"/>
    <cellStyle name="Comma 2" xfId="10" xr:uid="{E10809D2-A8AE-4F4E-9538-690CBC8C7B26}"/>
    <cellStyle name="Comma 3" xfId="12" xr:uid="{9E30243B-FCBA-4613-901F-F0C7F9E6D55F}"/>
    <cellStyle name="Comma 4" xfId="14" xr:uid="{E34D1976-001E-4197-A489-3415F0D5A955}"/>
    <cellStyle name="Comma0" xfId="5" xr:uid="{54CF318C-E035-4535-AAB9-54AD1102B368}"/>
    <cellStyle name="Currency 2" xfId="11" xr:uid="{26DE0B44-5819-4513-AFFF-987D3C93DE0C}"/>
    <cellStyle name="Currency 3" xfId="13" xr:uid="{2ACD82F7-392D-4009-9427-812A00AA80F9}"/>
    <cellStyle name="Currency 4" xfId="15" xr:uid="{105BD073-6926-4924-AAE4-1DB781085938}"/>
    <cellStyle name="Normal" xfId="0" builtinId="0"/>
    <cellStyle name="Normal 2" xfId="4" xr:uid="{B073E6D1-EFEE-4070-94A3-9AEB4F361D3E}"/>
    <cellStyle name="Normal 2 2" xfId="7" xr:uid="{76BB497F-B196-47CE-9654-D151E77E3194}"/>
    <cellStyle name="Normal 2 6" xfId="9" xr:uid="{DF2A255A-DDEA-4F1D-9058-22F0ECD66BDC}"/>
    <cellStyle name="Normal 3" xfId="6" xr:uid="{4D19F10C-A296-4707-B208-EC441626C315}"/>
    <cellStyle name="Normal 4" xfId="3" xr:uid="{8F8049F8-432A-4CD8-9313-1A84D86145A5}"/>
    <cellStyle name="Normal_10b.SQ.Summary" xfId="8" xr:uid="{A39DD6FB-53AC-4349-B79B-BDE1C0DD7B1C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26E4-A101-46AA-99B9-68611D82F2B6}">
  <sheetPr>
    <pageSetUpPr fitToPage="1"/>
  </sheetPr>
  <dimension ref="A1:G31"/>
  <sheetViews>
    <sheetView view="pageBreakPreview" zoomScale="98" zoomScaleNormal="98" zoomScaleSheetLayoutView="98" workbookViewId="0">
      <selection activeCell="F10" sqref="F10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5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31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0" t="s">
        <v>3</v>
      </c>
      <c r="C5" s="271"/>
      <c r="D5" s="272" t="s">
        <v>4</v>
      </c>
      <c r="E5" s="274" t="s">
        <v>5</v>
      </c>
      <c r="F5" s="276" t="s">
        <v>6</v>
      </c>
      <c r="G5" s="276" t="s">
        <v>7</v>
      </c>
    </row>
    <row r="6" spans="1:7">
      <c r="A6" s="269"/>
      <c r="B6" s="270"/>
      <c r="C6" s="271"/>
      <c r="D6" s="273"/>
      <c r="E6" s="275"/>
      <c r="F6" s="277"/>
      <c r="G6" s="277"/>
    </row>
    <row r="7" spans="1:7">
      <c r="A7" s="21"/>
      <c r="B7" s="22"/>
      <c r="C7" s="23"/>
      <c r="D7" s="15"/>
      <c r="E7" s="15"/>
      <c r="F7" s="12"/>
      <c r="G7" s="16"/>
    </row>
    <row r="8" spans="1:7">
      <c r="A8" s="24">
        <v>1200</v>
      </c>
      <c r="B8" s="266" t="s">
        <v>8</v>
      </c>
      <c r="C8" s="267"/>
      <c r="D8" s="17"/>
      <c r="E8" s="17"/>
      <c r="F8" s="12"/>
      <c r="G8" s="18"/>
    </row>
    <row r="9" spans="1:7">
      <c r="A9" s="21"/>
      <c r="B9" s="21"/>
      <c r="C9" s="25"/>
      <c r="D9" s="17"/>
      <c r="E9" s="17"/>
      <c r="F9" s="12"/>
      <c r="G9" s="18"/>
    </row>
    <row r="10" spans="1:7">
      <c r="A10" s="26" t="s">
        <v>9</v>
      </c>
      <c r="B10" s="5" t="s">
        <v>14</v>
      </c>
      <c r="C10" s="27" t="s">
        <v>495</v>
      </c>
      <c r="D10" s="9" t="s">
        <v>15</v>
      </c>
      <c r="E10" s="17">
        <v>1</v>
      </c>
      <c r="F10" s="12">
        <f>7500*3</f>
        <v>22500</v>
      </c>
      <c r="G10" s="18">
        <f>E10*F10</f>
        <v>22500</v>
      </c>
    </row>
    <row r="11" spans="1:7">
      <c r="A11" s="26"/>
      <c r="B11" s="5"/>
      <c r="C11" s="25"/>
      <c r="D11" s="17"/>
      <c r="E11" s="17"/>
      <c r="F11" s="12"/>
      <c r="G11" s="18"/>
    </row>
    <row r="12" spans="1:7">
      <c r="A12" s="6"/>
      <c r="B12" s="5" t="s">
        <v>25</v>
      </c>
      <c r="C12" s="28" t="s">
        <v>26</v>
      </c>
      <c r="D12" s="10" t="s">
        <v>16</v>
      </c>
      <c r="E12" s="18">
        <f>G10</f>
        <v>22500</v>
      </c>
      <c r="F12" s="29"/>
      <c r="G12" s="18"/>
    </row>
    <row r="13" spans="1:7">
      <c r="A13" s="32"/>
      <c r="B13" s="21"/>
      <c r="C13" s="25"/>
      <c r="D13" s="17"/>
      <c r="E13" s="17"/>
      <c r="F13" s="12"/>
      <c r="G13" s="18"/>
    </row>
    <row r="14" spans="1:7">
      <c r="A14" s="17" t="s">
        <v>18</v>
      </c>
      <c r="B14" s="21" t="s">
        <v>19</v>
      </c>
      <c r="C14" s="25"/>
      <c r="D14" s="17"/>
      <c r="E14" s="17"/>
      <c r="F14" s="12"/>
      <c r="G14" s="18"/>
    </row>
    <row r="15" spans="1:7">
      <c r="A15" s="32"/>
      <c r="B15" s="21"/>
      <c r="C15" s="25"/>
      <c r="D15" s="17"/>
      <c r="E15" s="17"/>
      <c r="F15" s="12"/>
      <c r="G15" s="18"/>
    </row>
    <row r="16" spans="1:7">
      <c r="A16" s="32"/>
      <c r="B16" s="21" t="s">
        <v>20</v>
      </c>
      <c r="C16" s="31" t="s">
        <v>22</v>
      </c>
      <c r="D16" s="260" t="s">
        <v>15</v>
      </c>
      <c r="E16" s="260">
        <v>1</v>
      </c>
      <c r="F16" s="262">
        <v>150000</v>
      </c>
      <c r="G16" s="262">
        <f>E16*F16</f>
        <v>150000</v>
      </c>
    </row>
    <row r="17" spans="1:7">
      <c r="A17" s="32"/>
      <c r="B17" s="21"/>
      <c r="C17" s="25" t="s">
        <v>21</v>
      </c>
      <c r="D17" s="260"/>
      <c r="E17" s="260"/>
      <c r="F17" s="262"/>
      <c r="G17" s="262"/>
    </row>
    <row r="18" spans="1:7">
      <c r="A18" s="32"/>
      <c r="B18" s="21"/>
      <c r="C18" s="25"/>
      <c r="D18" s="34"/>
      <c r="E18" s="17"/>
      <c r="F18" s="12"/>
      <c r="G18" s="18"/>
    </row>
    <row r="19" spans="1:7">
      <c r="A19" s="32"/>
      <c r="B19" s="21" t="s">
        <v>23</v>
      </c>
      <c r="C19" s="25" t="s">
        <v>24</v>
      </c>
      <c r="D19" s="14" t="s">
        <v>16</v>
      </c>
      <c r="E19" s="18">
        <f>G16</f>
        <v>150000</v>
      </c>
      <c r="F19" s="29"/>
      <c r="G19" s="18"/>
    </row>
    <row r="20" spans="1:7">
      <c r="A20" s="32"/>
      <c r="B20" s="13"/>
      <c r="C20" s="25"/>
      <c r="D20" s="14"/>
      <c r="E20" s="17"/>
      <c r="F20" s="12"/>
      <c r="G20" s="18"/>
    </row>
    <row r="21" spans="1:7">
      <c r="A21" s="17" t="s">
        <v>27</v>
      </c>
      <c r="B21" s="13"/>
      <c r="C21" s="25" t="s">
        <v>29</v>
      </c>
      <c r="D21" s="259" t="s">
        <v>30</v>
      </c>
      <c r="E21" s="260">
        <v>2</v>
      </c>
      <c r="F21" s="261"/>
      <c r="G21" s="262"/>
    </row>
    <row r="22" spans="1:7">
      <c r="A22" s="33"/>
      <c r="B22" s="7"/>
      <c r="C22" s="25" t="s">
        <v>28</v>
      </c>
      <c r="D22" s="259"/>
      <c r="E22" s="260"/>
      <c r="F22" s="261"/>
      <c r="G22" s="262"/>
    </row>
    <row r="23" spans="1:7">
      <c r="A23" s="33"/>
      <c r="B23" s="7"/>
      <c r="C23" s="25"/>
      <c r="D23" s="14"/>
      <c r="E23" s="17"/>
      <c r="F23" s="12"/>
      <c r="G23" s="18"/>
    </row>
    <row r="24" spans="1:7">
      <c r="A24" s="263">
        <v>1200</v>
      </c>
      <c r="B24" s="264" t="s">
        <v>32</v>
      </c>
      <c r="C24" s="264"/>
      <c r="D24" s="264"/>
      <c r="E24" s="264"/>
      <c r="F24" s="264"/>
      <c r="G24" s="265"/>
    </row>
    <row r="25" spans="1:7">
      <c r="A25" s="263"/>
      <c r="B25" s="264"/>
      <c r="C25" s="264"/>
      <c r="D25" s="264"/>
      <c r="E25" s="264"/>
      <c r="F25" s="264"/>
      <c r="G25" s="263"/>
    </row>
    <row r="26" spans="1:7">
      <c r="A26" s="2"/>
      <c r="B26" s="2"/>
      <c r="C26" s="2"/>
      <c r="D26" s="11"/>
      <c r="E26" s="11"/>
      <c r="F26" s="2"/>
      <c r="G26" s="2"/>
    </row>
    <row r="27" spans="1:7">
      <c r="A27" s="2"/>
      <c r="B27" s="2"/>
      <c r="C27" s="2"/>
      <c r="D27" s="11"/>
      <c r="E27" s="11"/>
      <c r="F27" s="2"/>
      <c r="G27" s="2"/>
    </row>
    <row r="28" spans="1:7">
      <c r="A28" s="2"/>
      <c r="B28" s="2"/>
      <c r="C28" s="2"/>
      <c r="D28" s="11"/>
      <c r="E28" s="11"/>
      <c r="F28" s="2"/>
      <c r="G28" s="2"/>
    </row>
    <row r="29" spans="1:7">
      <c r="A29" s="2"/>
      <c r="B29" s="2"/>
      <c r="C29" s="2"/>
      <c r="D29" s="11"/>
      <c r="E29" s="11"/>
      <c r="F29" s="2"/>
      <c r="G29" s="2"/>
    </row>
    <row r="30" spans="1:7">
      <c r="A30" s="2"/>
      <c r="B30" s="2"/>
      <c r="C30" s="2"/>
      <c r="D30" s="2"/>
      <c r="E30" s="2"/>
      <c r="F30" s="2"/>
      <c r="G30" s="2"/>
    </row>
    <row r="31" spans="1:7">
      <c r="A31" s="2"/>
      <c r="B31" s="2"/>
      <c r="C31" s="2"/>
      <c r="D31" s="2"/>
      <c r="E31" s="2"/>
      <c r="F31" s="2"/>
      <c r="G31" s="2"/>
    </row>
  </sheetData>
  <mergeCells count="19">
    <mergeCell ref="A4:G4"/>
    <mergeCell ref="A5:A6"/>
    <mergeCell ref="B5:C6"/>
    <mergeCell ref="D5:D6"/>
    <mergeCell ref="E5:E6"/>
    <mergeCell ref="F5:F6"/>
    <mergeCell ref="G5:G6"/>
    <mergeCell ref="B8:C8"/>
    <mergeCell ref="D16:D17"/>
    <mergeCell ref="E16:E17"/>
    <mergeCell ref="F16:F17"/>
    <mergeCell ref="G16:G17"/>
    <mergeCell ref="D21:D22"/>
    <mergeCell ref="E21:E22"/>
    <mergeCell ref="F21:F22"/>
    <mergeCell ref="G21:G22"/>
    <mergeCell ref="A24:A25"/>
    <mergeCell ref="B24:F25"/>
    <mergeCell ref="G24:G25"/>
  </mergeCells>
  <pageMargins left="0.25" right="0.25" top="0.75" bottom="0.75" header="0.3" footer="0.3"/>
  <pageSetup paperSize="9" scale="8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F7B3-9126-4723-907D-EB5DB26B2938}">
  <sheetPr>
    <pageSetUpPr fitToPage="1"/>
  </sheetPr>
  <dimension ref="A1:G41"/>
  <sheetViews>
    <sheetView view="pageBreakPreview" topLeftCell="A34" zoomScale="82" zoomScaleNormal="87" zoomScaleSheetLayoutView="82" workbookViewId="0">
      <selection activeCell="C38" sqref="C38:C56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207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0" t="s">
        <v>3</v>
      </c>
      <c r="C5" s="271"/>
      <c r="D5" s="272" t="s">
        <v>4</v>
      </c>
      <c r="E5" s="286" t="s">
        <v>5</v>
      </c>
      <c r="F5" s="276" t="s">
        <v>6</v>
      </c>
      <c r="G5" s="276" t="s">
        <v>7</v>
      </c>
    </row>
    <row r="6" spans="1:7">
      <c r="A6" s="269"/>
      <c r="B6" s="270"/>
      <c r="C6" s="271"/>
      <c r="D6" s="273"/>
      <c r="E6" s="287"/>
      <c r="F6" s="277"/>
      <c r="G6" s="277"/>
    </row>
    <row r="7" spans="1:7">
      <c r="A7" s="32"/>
      <c r="B7" s="124"/>
      <c r="C7" s="23"/>
      <c r="D7" s="13"/>
      <c r="E7" s="54"/>
      <c r="F7" s="13"/>
      <c r="G7" s="44"/>
    </row>
    <row r="8" spans="1:7">
      <c r="A8" s="253">
        <v>34.03</v>
      </c>
      <c r="B8" s="115" t="s">
        <v>208</v>
      </c>
      <c r="C8" s="116"/>
      <c r="D8" s="13"/>
      <c r="E8" s="32"/>
      <c r="F8" s="13"/>
      <c r="G8" s="40"/>
    </row>
    <row r="9" spans="1:7">
      <c r="A9" s="253"/>
      <c r="B9" s="115" t="s">
        <v>209</v>
      </c>
      <c r="C9" s="116"/>
      <c r="D9" s="13"/>
      <c r="E9" s="32"/>
      <c r="F9" s="13"/>
      <c r="G9" s="40"/>
    </row>
    <row r="10" spans="1:7">
      <c r="A10" s="220"/>
      <c r="B10" s="13"/>
      <c r="C10" s="25"/>
      <c r="D10" s="13"/>
      <c r="E10" s="32"/>
      <c r="F10" s="13"/>
      <c r="G10" s="92"/>
    </row>
    <row r="11" spans="1:7">
      <c r="A11" s="220" t="s">
        <v>100</v>
      </c>
      <c r="B11" s="13" t="s">
        <v>210</v>
      </c>
      <c r="C11" s="25"/>
      <c r="D11" s="109" t="s">
        <v>110</v>
      </c>
      <c r="E11" s="108">
        <f>(20+20+(158*2)+100)*0.15*1*1.15</f>
        <v>78.659999999999982</v>
      </c>
      <c r="F11" s="214"/>
      <c r="G11" s="104"/>
    </row>
    <row r="12" spans="1:7">
      <c r="A12" s="220"/>
      <c r="B12" s="13" t="s">
        <v>211</v>
      </c>
      <c r="C12" s="25"/>
      <c r="D12" s="13"/>
      <c r="E12" s="32"/>
      <c r="F12" s="52"/>
      <c r="G12" s="104"/>
    </row>
    <row r="13" spans="1:7">
      <c r="A13" s="220"/>
      <c r="B13" s="13"/>
      <c r="C13" s="25"/>
      <c r="D13" s="13"/>
      <c r="E13" s="32"/>
      <c r="F13" s="52"/>
      <c r="G13" s="104"/>
    </row>
    <row r="14" spans="1:7">
      <c r="A14" s="220" t="s">
        <v>60</v>
      </c>
      <c r="B14" s="13" t="s">
        <v>212</v>
      </c>
      <c r="C14" s="25"/>
      <c r="D14" s="109" t="s">
        <v>110</v>
      </c>
      <c r="E14" s="130">
        <v>1</v>
      </c>
      <c r="F14" s="214"/>
      <c r="G14" s="104" t="s">
        <v>193</v>
      </c>
    </row>
    <row r="15" spans="1:7">
      <c r="A15" s="220"/>
      <c r="B15" s="13"/>
      <c r="C15" s="25"/>
      <c r="D15" s="13"/>
      <c r="E15" s="32"/>
      <c r="F15" s="52"/>
      <c r="G15" s="104"/>
    </row>
    <row r="16" spans="1:7">
      <c r="A16" s="220" t="s">
        <v>213</v>
      </c>
      <c r="B16" s="13" t="s">
        <v>222</v>
      </c>
      <c r="C16" s="25"/>
      <c r="D16" s="109" t="s">
        <v>110</v>
      </c>
      <c r="E16" s="130">
        <v>1</v>
      </c>
      <c r="F16" s="214"/>
      <c r="G16" s="104" t="s">
        <v>193</v>
      </c>
    </row>
    <row r="17" spans="1:7">
      <c r="A17" s="220"/>
      <c r="B17" s="13" t="s">
        <v>223</v>
      </c>
      <c r="C17" s="25"/>
      <c r="D17" s="13"/>
      <c r="E17" s="32"/>
      <c r="F17" s="52"/>
      <c r="G17" s="104"/>
    </row>
    <row r="18" spans="1:7">
      <c r="A18" s="220"/>
      <c r="B18" s="13"/>
      <c r="C18" s="25"/>
      <c r="D18" s="13"/>
      <c r="E18" s="32"/>
      <c r="F18" s="52"/>
      <c r="G18" s="104"/>
    </row>
    <row r="19" spans="1:7">
      <c r="A19" s="220" t="s">
        <v>214</v>
      </c>
      <c r="B19" s="13" t="s">
        <v>224</v>
      </c>
      <c r="C19" s="25"/>
      <c r="D19" s="13"/>
      <c r="E19" s="32"/>
      <c r="F19" s="52"/>
      <c r="G19" s="104"/>
    </row>
    <row r="20" spans="1:7">
      <c r="A20" s="220"/>
      <c r="B20" s="13" t="s">
        <v>225</v>
      </c>
      <c r="C20" s="25"/>
      <c r="D20" s="13"/>
      <c r="E20" s="32"/>
      <c r="F20" s="52"/>
      <c r="G20" s="104"/>
    </row>
    <row r="21" spans="1:7">
      <c r="A21" s="220"/>
      <c r="B21" s="13" t="s">
        <v>215</v>
      </c>
      <c r="C21" s="25"/>
      <c r="D21" s="109" t="s">
        <v>75</v>
      </c>
      <c r="E21" s="130">
        <v>1</v>
      </c>
      <c r="F21" s="214"/>
      <c r="G21" s="104" t="s">
        <v>193</v>
      </c>
    </row>
    <row r="22" spans="1:7">
      <c r="A22" s="220"/>
      <c r="B22" s="13"/>
      <c r="C22" s="25"/>
      <c r="D22" s="13"/>
      <c r="E22" s="32"/>
      <c r="F22" s="52"/>
      <c r="G22" s="104"/>
    </row>
    <row r="23" spans="1:7">
      <c r="A23" s="220" t="s">
        <v>216</v>
      </c>
      <c r="B23" s="13" t="s">
        <v>227</v>
      </c>
      <c r="C23" s="25"/>
      <c r="D23" s="260" t="s">
        <v>102</v>
      </c>
      <c r="E23" s="260">
        <v>1</v>
      </c>
      <c r="F23" s="262"/>
      <c r="G23" s="290" t="s">
        <v>193</v>
      </c>
    </row>
    <row r="24" spans="1:7">
      <c r="A24" s="220"/>
      <c r="B24" s="13" t="s">
        <v>226</v>
      </c>
      <c r="C24" s="25"/>
      <c r="D24" s="260"/>
      <c r="E24" s="260"/>
      <c r="F24" s="262"/>
      <c r="G24" s="290"/>
    </row>
    <row r="25" spans="1:7">
      <c r="A25" s="220"/>
      <c r="B25" s="13" t="s">
        <v>228</v>
      </c>
      <c r="C25" s="25"/>
      <c r="D25" s="260"/>
      <c r="E25" s="260"/>
      <c r="F25" s="262"/>
      <c r="G25" s="290"/>
    </row>
    <row r="26" spans="1:7">
      <c r="A26" s="220"/>
      <c r="B26" s="13"/>
      <c r="C26" s="25"/>
      <c r="D26" s="13"/>
      <c r="E26" s="32"/>
      <c r="F26" s="52"/>
      <c r="G26" s="104"/>
    </row>
    <row r="27" spans="1:7">
      <c r="A27" s="220">
        <v>34.06</v>
      </c>
      <c r="B27" s="13" t="s">
        <v>229</v>
      </c>
      <c r="C27" s="25"/>
      <c r="D27" s="13"/>
      <c r="E27" s="32"/>
      <c r="F27" s="52"/>
      <c r="G27" s="104"/>
    </row>
    <row r="28" spans="1:7">
      <c r="A28" s="220"/>
      <c r="B28" s="13" t="s">
        <v>230</v>
      </c>
      <c r="C28" s="25"/>
      <c r="D28" s="13"/>
      <c r="E28" s="32"/>
      <c r="F28" s="52"/>
      <c r="G28" s="104"/>
    </row>
    <row r="29" spans="1:7">
      <c r="A29" s="220"/>
      <c r="B29" s="13" t="s">
        <v>231</v>
      </c>
      <c r="C29" s="25"/>
      <c r="D29" s="13"/>
      <c r="E29" s="32"/>
      <c r="F29" s="52"/>
      <c r="G29" s="104"/>
    </row>
    <row r="30" spans="1:7">
      <c r="A30" s="220"/>
      <c r="B30" s="13" t="s">
        <v>217</v>
      </c>
      <c r="C30" s="25"/>
      <c r="D30" s="109" t="s">
        <v>110</v>
      </c>
      <c r="E30" s="123">
        <f>740*6.5*0.15*1.15+(100*0.15)*1.15</f>
        <v>846.97499999999991</v>
      </c>
      <c r="F30" s="222"/>
      <c r="G30" s="104"/>
    </row>
    <row r="31" spans="1:7">
      <c r="A31" s="220"/>
      <c r="B31" s="13"/>
      <c r="C31" s="25"/>
      <c r="D31" s="13"/>
      <c r="E31" s="32"/>
      <c r="F31" s="52"/>
      <c r="G31" s="104"/>
    </row>
    <row r="32" spans="1:7">
      <c r="A32" s="254" t="s">
        <v>218</v>
      </c>
      <c r="B32" s="3" t="s">
        <v>219</v>
      </c>
      <c r="C32" s="239"/>
      <c r="D32" s="240" t="s">
        <v>110</v>
      </c>
      <c r="E32" s="241">
        <f>740*6.5*0.15*1.15+(100*0.15)*1.15</f>
        <v>846.97499999999991</v>
      </c>
      <c r="F32" s="222"/>
      <c r="G32" s="104"/>
    </row>
    <row r="33" spans="1:7">
      <c r="A33" s="220"/>
      <c r="B33" s="13"/>
      <c r="C33" s="25"/>
      <c r="D33" s="13"/>
      <c r="E33" s="32"/>
      <c r="F33" s="52"/>
      <c r="G33" s="104"/>
    </row>
    <row r="34" spans="1:7">
      <c r="A34" s="220" t="s">
        <v>220</v>
      </c>
      <c r="B34" s="13" t="s">
        <v>221</v>
      </c>
      <c r="C34" s="25"/>
      <c r="D34" s="109" t="s">
        <v>110</v>
      </c>
      <c r="E34" s="130">
        <f>740*6.5*0.15*1.15+(100*0.15*1.15)</f>
        <v>846.97499999999991</v>
      </c>
      <c r="F34" s="242"/>
      <c r="G34" s="104"/>
    </row>
    <row r="35" spans="1:7">
      <c r="A35" s="220"/>
      <c r="B35" s="13"/>
      <c r="C35" s="25"/>
      <c r="D35" s="13"/>
      <c r="E35" s="32"/>
      <c r="F35" s="52"/>
      <c r="G35" s="104"/>
    </row>
    <row r="36" spans="1:7">
      <c r="A36" s="32"/>
      <c r="B36" s="13" t="s">
        <v>233</v>
      </c>
      <c r="C36" s="25"/>
      <c r="D36" s="109" t="s">
        <v>232</v>
      </c>
      <c r="E36" s="123">
        <f>740*6.5*0.2*1.15+(100*0.2*1.15)</f>
        <v>1129.3</v>
      </c>
      <c r="F36" s="242"/>
      <c r="G36" s="104"/>
    </row>
    <row r="37" spans="1:7">
      <c r="A37" s="32"/>
      <c r="B37" s="13"/>
      <c r="C37" s="25"/>
      <c r="D37" s="109"/>
      <c r="E37" s="123"/>
      <c r="F37" s="242"/>
      <c r="G37" s="104"/>
    </row>
    <row r="38" spans="1:7">
      <c r="A38" s="263">
        <v>3400</v>
      </c>
      <c r="B38" s="289" t="s">
        <v>32</v>
      </c>
      <c r="C38" s="264"/>
      <c r="D38" s="264"/>
      <c r="E38" s="264"/>
      <c r="F38" s="282"/>
      <c r="G38" s="265"/>
    </row>
    <row r="39" spans="1:7">
      <c r="A39" s="263"/>
      <c r="B39" s="289"/>
      <c r="C39" s="264"/>
      <c r="D39" s="264"/>
      <c r="E39" s="264"/>
      <c r="F39" s="282"/>
      <c r="G39" s="265"/>
    </row>
    <row r="40" spans="1:7">
      <c r="A40" s="13"/>
      <c r="B40" s="13"/>
      <c r="C40" s="13"/>
      <c r="D40" s="13"/>
      <c r="E40" s="13"/>
      <c r="F40" s="13"/>
      <c r="G40" s="30"/>
    </row>
    <row r="41" spans="1:7">
      <c r="A41" s="3"/>
      <c r="B41" s="3"/>
      <c r="C41" s="3"/>
      <c r="D41" s="3"/>
      <c r="E41" s="3"/>
      <c r="F41" s="3"/>
    </row>
  </sheetData>
  <mergeCells count="14">
    <mergeCell ref="A38:A39"/>
    <mergeCell ref="B38:F39"/>
    <mergeCell ref="G38:G39"/>
    <mergeCell ref="A4:G4"/>
    <mergeCell ref="A5:A6"/>
    <mergeCell ref="B5:C6"/>
    <mergeCell ref="D5:D6"/>
    <mergeCell ref="E5:E6"/>
    <mergeCell ref="F5:F6"/>
    <mergeCell ref="G5:G6"/>
    <mergeCell ref="D23:D25"/>
    <mergeCell ref="E23:E25"/>
    <mergeCell ref="F23:F25"/>
    <mergeCell ref="G23:G25"/>
  </mergeCells>
  <pageMargins left="0.25" right="0.25" top="0.75" bottom="0.75" header="0.3" footer="0.3"/>
  <pageSetup paperSize="9" scale="8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4931-EEDB-4E0A-94E3-56C4626A2F76}">
  <sheetPr>
    <pageSetUpPr fitToPage="1"/>
  </sheetPr>
  <dimension ref="A1:G28"/>
  <sheetViews>
    <sheetView view="pageBreakPreview" zoomScale="60" zoomScaleNormal="59" workbookViewId="0">
      <selection activeCell="E19" sqref="E19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248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0" t="s">
        <v>3</v>
      </c>
      <c r="C5" s="271"/>
      <c r="D5" s="272" t="s">
        <v>4</v>
      </c>
      <c r="E5" s="286" t="s">
        <v>5</v>
      </c>
      <c r="F5" s="276" t="s">
        <v>6</v>
      </c>
      <c r="G5" s="276" t="s">
        <v>7</v>
      </c>
    </row>
    <row r="6" spans="1:7">
      <c r="A6" s="269"/>
      <c r="B6" s="270"/>
      <c r="C6" s="271"/>
      <c r="D6" s="273"/>
      <c r="E6" s="287"/>
      <c r="F6" s="277"/>
      <c r="G6" s="277"/>
    </row>
    <row r="7" spans="1:7">
      <c r="A7" s="32"/>
      <c r="B7" s="124"/>
      <c r="C7" s="23"/>
      <c r="D7" s="13"/>
      <c r="E7" s="54"/>
      <c r="F7" s="13"/>
      <c r="G7" s="54"/>
    </row>
    <row r="8" spans="1:7">
      <c r="A8" s="121">
        <v>3500</v>
      </c>
      <c r="B8" s="115" t="s">
        <v>234</v>
      </c>
      <c r="C8" s="116"/>
      <c r="D8" s="13"/>
      <c r="E8" s="32"/>
      <c r="F8" s="13"/>
      <c r="G8" s="32"/>
    </row>
    <row r="9" spans="1:7">
      <c r="A9" s="32"/>
      <c r="B9" s="13"/>
      <c r="C9" s="25"/>
      <c r="D9" s="13"/>
      <c r="E9" s="32"/>
      <c r="F9" s="13"/>
      <c r="G9" s="32"/>
    </row>
    <row r="10" spans="1:7">
      <c r="A10" s="32"/>
      <c r="B10" s="13" t="s">
        <v>235</v>
      </c>
      <c r="C10" s="25"/>
      <c r="D10" s="13"/>
      <c r="E10" s="32"/>
      <c r="F10" s="13"/>
      <c r="G10" s="32"/>
    </row>
    <row r="11" spans="1:7">
      <c r="A11" s="32"/>
      <c r="B11" s="13"/>
      <c r="C11" s="25"/>
      <c r="D11" s="13"/>
      <c r="E11" s="32"/>
      <c r="F11" s="13"/>
      <c r="G11" s="32"/>
    </row>
    <row r="12" spans="1:7">
      <c r="A12" s="32" t="s">
        <v>236</v>
      </c>
      <c r="B12" s="13" t="s">
        <v>237</v>
      </c>
      <c r="C12" s="25"/>
      <c r="D12" s="13"/>
      <c r="E12" s="32"/>
      <c r="F12" s="13"/>
      <c r="G12" s="32"/>
    </row>
    <row r="13" spans="1:7">
      <c r="A13" s="32"/>
      <c r="B13" s="13" t="s">
        <v>238</v>
      </c>
      <c r="C13" s="25"/>
      <c r="D13" s="13"/>
      <c r="E13" s="32"/>
      <c r="F13" s="13"/>
      <c r="G13" s="32"/>
    </row>
    <row r="14" spans="1:7">
      <c r="A14" s="32"/>
      <c r="B14" s="13"/>
      <c r="C14" s="25"/>
      <c r="D14" s="13"/>
      <c r="E14" s="32"/>
      <c r="F14" s="13"/>
      <c r="G14" s="32"/>
    </row>
    <row r="15" spans="1:7">
      <c r="A15" s="32" t="s">
        <v>11</v>
      </c>
      <c r="B15" s="13" t="s">
        <v>239</v>
      </c>
      <c r="C15" s="25"/>
      <c r="D15" s="109" t="s">
        <v>110</v>
      </c>
      <c r="E15" s="130">
        <f>740*6.5*0.15*1.15+(100*0.15*1.15)</f>
        <v>846.97499999999991</v>
      </c>
      <c r="F15" s="213"/>
      <c r="G15" s="104"/>
    </row>
    <row r="16" spans="1:7">
      <c r="A16" s="32"/>
      <c r="B16" s="13"/>
      <c r="C16" s="25"/>
      <c r="D16" s="13"/>
      <c r="E16" s="32"/>
      <c r="F16" s="52"/>
      <c r="G16" s="104"/>
    </row>
    <row r="17" spans="1:7">
      <c r="A17" s="32">
        <v>35.020000000000003</v>
      </c>
      <c r="B17" s="13" t="s">
        <v>240</v>
      </c>
      <c r="C17" s="25"/>
      <c r="D17" s="13"/>
      <c r="E17" s="32"/>
      <c r="F17" s="52"/>
      <c r="G17" s="104"/>
    </row>
    <row r="18" spans="1:7">
      <c r="A18" s="32"/>
      <c r="B18" s="13"/>
      <c r="C18" s="25"/>
      <c r="D18" s="13"/>
      <c r="E18" s="32"/>
      <c r="F18" s="52"/>
      <c r="G18" s="104"/>
    </row>
    <row r="19" spans="1:7">
      <c r="A19" s="32" t="s">
        <v>11</v>
      </c>
      <c r="B19" s="13" t="s">
        <v>241</v>
      </c>
      <c r="C19" s="25"/>
      <c r="D19" s="109" t="s">
        <v>245</v>
      </c>
      <c r="E19" s="131">
        <v>42</v>
      </c>
      <c r="F19" s="213"/>
      <c r="G19" s="104"/>
    </row>
    <row r="20" spans="1:7">
      <c r="A20" s="32"/>
      <c r="B20" s="13"/>
      <c r="C20" s="25"/>
      <c r="D20" s="13"/>
      <c r="E20" s="32"/>
      <c r="F20" s="52"/>
      <c r="G20" s="104"/>
    </row>
    <row r="21" spans="1:7">
      <c r="A21" s="32" t="s">
        <v>242</v>
      </c>
      <c r="B21" s="13" t="s">
        <v>243</v>
      </c>
      <c r="C21" s="25"/>
      <c r="D21" s="132" t="s">
        <v>246</v>
      </c>
      <c r="E21" s="131">
        <f>((((E15/0.2)*3.5*2)/1000)*6)*1.8</f>
        <v>320.15654999999992</v>
      </c>
      <c r="F21" s="223"/>
      <c r="G21" s="104"/>
    </row>
    <row r="22" spans="1:7">
      <c r="A22" s="32"/>
      <c r="B22" s="13"/>
      <c r="C22" s="25"/>
      <c r="D22" s="13"/>
      <c r="E22" s="32"/>
      <c r="F22" s="52"/>
      <c r="G22" s="104"/>
    </row>
    <row r="23" spans="1:7">
      <c r="A23" s="32">
        <v>35.049999999999997</v>
      </c>
      <c r="B23" s="13" t="s">
        <v>244</v>
      </c>
      <c r="C23" s="25"/>
      <c r="D23" s="126" t="s">
        <v>247</v>
      </c>
      <c r="E23" s="131">
        <v>5</v>
      </c>
      <c r="F23" s="127"/>
      <c r="G23" s="104"/>
    </row>
    <row r="24" spans="1:7">
      <c r="A24" s="32"/>
      <c r="B24" s="13"/>
      <c r="C24" s="25"/>
      <c r="D24" s="13"/>
      <c r="E24" s="32"/>
      <c r="F24" s="13"/>
      <c r="G24" s="32"/>
    </row>
    <row r="25" spans="1:7">
      <c r="A25" s="263">
        <v>3500</v>
      </c>
      <c r="B25" s="289" t="s">
        <v>32</v>
      </c>
      <c r="C25" s="264"/>
      <c r="D25" s="264"/>
      <c r="E25" s="264"/>
      <c r="F25" s="282"/>
      <c r="G25" s="265"/>
    </row>
    <row r="26" spans="1:7">
      <c r="A26" s="263"/>
      <c r="B26" s="289"/>
      <c r="C26" s="264"/>
      <c r="D26" s="264"/>
      <c r="E26" s="264"/>
      <c r="F26" s="282"/>
      <c r="G26" s="265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</sheetData>
  <mergeCells count="10">
    <mergeCell ref="A25:A26"/>
    <mergeCell ref="B25:F26"/>
    <mergeCell ref="G25:G26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8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E9CF-4EDF-425E-8984-111F096F1C30}">
  <sheetPr>
    <pageSetUpPr fitToPage="1"/>
  </sheetPr>
  <dimension ref="A1:G30"/>
  <sheetViews>
    <sheetView view="pageBreakPreview" topLeftCell="A22" zoomScale="60" zoomScaleNormal="71" workbookViewId="0">
      <selection activeCell="A27" sqref="A27:F53"/>
    </sheetView>
  </sheetViews>
  <sheetFormatPr defaultRowHeight="14.5"/>
  <cols>
    <col min="2" max="2" width="3.81640625" customWidth="1"/>
    <col min="3" max="3" width="56.453125" customWidth="1"/>
    <col min="4" max="4" width="11" customWidth="1"/>
    <col min="5" max="5" width="12.453125" customWidth="1"/>
    <col min="6" max="6" width="13.5429687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263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0" t="s">
        <v>3</v>
      </c>
      <c r="C5" s="271"/>
      <c r="D5" s="272" t="s">
        <v>4</v>
      </c>
      <c r="E5" s="286" t="s">
        <v>5</v>
      </c>
      <c r="F5" s="276" t="s">
        <v>6</v>
      </c>
      <c r="G5" s="276" t="s">
        <v>7</v>
      </c>
    </row>
    <row r="6" spans="1:7">
      <c r="A6" s="269"/>
      <c r="B6" s="270"/>
      <c r="C6" s="271"/>
      <c r="D6" s="273"/>
      <c r="E6" s="287"/>
      <c r="F6" s="277"/>
      <c r="G6" s="277"/>
    </row>
    <row r="7" spans="1:7">
      <c r="A7" s="40"/>
      <c r="B7" s="110"/>
      <c r="C7" s="46"/>
      <c r="D7" s="30"/>
      <c r="E7" s="44"/>
      <c r="F7" s="30"/>
      <c r="G7" s="44"/>
    </row>
    <row r="8" spans="1:7">
      <c r="A8" s="121">
        <v>3800</v>
      </c>
      <c r="B8" s="125" t="s">
        <v>249</v>
      </c>
      <c r="C8" s="116"/>
      <c r="D8" s="13"/>
      <c r="E8" s="32"/>
      <c r="F8" s="13"/>
      <c r="G8" s="32"/>
    </row>
    <row r="9" spans="1:7">
      <c r="A9" s="32"/>
      <c r="B9" s="21"/>
      <c r="C9" s="25"/>
      <c r="D9" s="13"/>
      <c r="E9" s="32"/>
      <c r="F9" s="13"/>
      <c r="G9" s="32"/>
    </row>
    <row r="10" spans="1:7">
      <c r="A10" s="32"/>
      <c r="B10" s="21" t="s">
        <v>235</v>
      </c>
      <c r="C10" s="25"/>
      <c r="D10" s="13"/>
      <c r="E10" s="32"/>
      <c r="F10" s="13"/>
      <c r="G10" s="32"/>
    </row>
    <row r="11" spans="1:7">
      <c r="A11" s="32"/>
      <c r="B11" s="21"/>
      <c r="C11" s="25"/>
      <c r="D11" s="13"/>
      <c r="E11" s="32"/>
      <c r="F11" s="13"/>
      <c r="G11" s="32"/>
    </row>
    <row r="12" spans="1:7">
      <c r="A12" s="32" t="s">
        <v>250</v>
      </c>
      <c r="B12" s="21" t="s">
        <v>251</v>
      </c>
      <c r="C12" s="25"/>
      <c r="D12" s="13"/>
      <c r="E12" s="32"/>
      <c r="F12" s="13"/>
      <c r="G12" s="32"/>
    </row>
    <row r="13" spans="1:7">
      <c r="A13" s="32"/>
      <c r="B13" s="21"/>
      <c r="C13" s="25"/>
      <c r="D13" s="13"/>
      <c r="E13" s="32"/>
      <c r="F13" s="13"/>
      <c r="G13" s="32"/>
    </row>
    <row r="14" spans="1:7">
      <c r="A14" s="32" t="s">
        <v>118</v>
      </c>
      <c r="B14" s="21" t="s">
        <v>252</v>
      </c>
      <c r="C14" s="25"/>
      <c r="D14" s="135" t="s">
        <v>110</v>
      </c>
      <c r="E14" s="133">
        <f>(740*6.5*0.05*1.15)+(100*0.05*1.15)</f>
        <v>282.32499999999999</v>
      </c>
      <c r="F14" s="225"/>
      <c r="G14" s="224"/>
    </row>
    <row r="15" spans="1:7">
      <c r="A15" s="32"/>
      <c r="B15" s="21"/>
      <c r="C15" s="25"/>
      <c r="D15" s="13"/>
      <c r="E15" s="17"/>
      <c r="F15" s="52"/>
      <c r="G15" s="55"/>
    </row>
    <row r="16" spans="1:7">
      <c r="A16" s="32" t="s">
        <v>118</v>
      </c>
      <c r="B16" s="21" t="s">
        <v>253</v>
      </c>
      <c r="C16" s="25"/>
      <c r="D16" s="135" t="s">
        <v>110</v>
      </c>
      <c r="E16" s="133">
        <v>5</v>
      </c>
      <c r="F16" s="225"/>
      <c r="G16" s="224" t="s">
        <v>262</v>
      </c>
    </row>
    <row r="17" spans="1:7">
      <c r="A17" s="32"/>
      <c r="B17" s="21"/>
      <c r="C17" s="25"/>
      <c r="D17" s="13"/>
      <c r="E17" s="17"/>
      <c r="F17" s="52"/>
      <c r="G17" s="55"/>
    </row>
    <row r="18" spans="1:7">
      <c r="A18" s="32" t="s">
        <v>254</v>
      </c>
      <c r="B18" s="21" t="s">
        <v>255</v>
      </c>
      <c r="C18" s="25"/>
      <c r="D18" s="135" t="s">
        <v>68</v>
      </c>
      <c r="E18" s="133">
        <v>10</v>
      </c>
      <c r="F18" s="225"/>
      <c r="G18" s="224" t="s">
        <v>262</v>
      </c>
    </row>
    <row r="19" spans="1:7">
      <c r="A19" s="32"/>
      <c r="B19" s="21"/>
      <c r="C19" s="25"/>
      <c r="D19" s="13"/>
      <c r="E19" s="17"/>
      <c r="F19" s="52"/>
      <c r="G19" s="55"/>
    </row>
    <row r="20" spans="1:7">
      <c r="A20" s="32" t="s">
        <v>256</v>
      </c>
      <c r="B20" s="21" t="s">
        <v>261</v>
      </c>
      <c r="C20" s="25"/>
      <c r="D20" s="260" t="s">
        <v>102</v>
      </c>
      <c r="E20" s="260">
        <v>1</v>
      </c>
      <c r="F20" s="262"/>
      <c r="G20" s="262" t="s">
        <v>262</v>
      </c>
    </row>
    <row r="21" spans="1:7">
      <c r="A21" s="32"/>
      <c r="B21" s="21" t="s">
        <v>260</v>
      </c>
      <c r="C21" s="25"/>
      <c r="D21" s="260"/>
      <c r="E21" s="260"/>
      <c r="F21" s="262"/>
      <c r="G21" s="262"/>
    </row>
    <row r="22" spans="1:7">
      <c r="A22" s="32"/>
      <c r="B22" s="21"/>
      <c r="C22" s="25"/>
      <c r="D22" s="13"/>
      <c r="E22" s="17"/>
      <c r="F22" s="52"/>
      <c r="G22" s="55"/>
    </row>
    <row r="23" spans="1:7">
      <c r="A23" s="32" t="s">
        <v>118</v>
      </c>
      <c r="B23" s="21" t="s">
        <v>257</v>
      </c>
      <c r="C23" s="25"/>
      <c r="D23" s="13"/>
      <c r="E23" s="17"/>
      <c r="F23" s="52"/>
      <c r="G23" s="55"/>
    </row>
    <row r="24" spans="1:7">
      <c r="A24" s="32"/>
      <c r="B24" s="21"/>
      <c r="C24" s="25"/>
      <c r="D24" s="13"/>
      <c r="E24" s="17"/>
      <c r="F24" s="52"/>
      <c r="G24" s="55"/>
    </row>
    <row r="25" spans="1:7">
      <c r="A25" s="32" t="s">
        <v>258</v>
      </c>
      <c r="B25" s="21" t="s">
        <v>259</v>
      </c>
      <c r="C25" s="25"/>
      <c r="D25" s="135" t="s">
        <v>205</v>
      </c>
      <c r="E25" s="133">
        <v>10</v>
      </c>
      <c r="F25" s="225"/>
      <c r="G25" s="224"/>
    </row>
    <row r="26" spans="1:7">
      <c r="A26" s="32"/>
      <c r="B26" s="21"/>
      <c r="C26" s="25"/>
      <c r="D26" s="13"/>
      <c r="E26" s="17"/>
      <c r="F26" s="13"/>
      <c r="G26" s="32"/>
    </row>
    <row r="27" spans="1:7">
      <c r="A27" s="263">
        <v>3800</v>
      </c>
      <c r="B27" s="289" t="s">
        <v>32</v>
      </c>
      <c r="C27" s="264"/>
      <c r="D27" s="264"/>
      <c r="E27" s="264"/>
      <c r="F27" s="282"/>
      <c r="G27" s="265"/>
    </row>
    <row r="28" spans="1:7">
      <c r="A28" s="263"/>
      <c r="B28" s="289"/>
      <c r="C28" s="264"/>
      <c r="D28" s="264"/>
      <c r="E28" s="264"/>
      <c r="F28" s="282"/>
      <c r="G28" s="265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</sheetData>
  <mergeCells count="14">
    <mergeCell ref="A27:A28"/>
    <mergeCell ref="B27:F28"/>
    <mergeCell ref="G27:G28"/>
    <mergeCell ref="A4:G4"/>
    <mergeCell ref="A5:A6"/>
    <mergeCell ref="B5:C6"/>
    <mergeCell ref="D5:D6"/>
    <mergeCell ref="E5:E6"/>
    <mergeCell ref="F5:F6"/>
    <mergeCell ref="G5:G6"/>
    <mergeCell ref="D20:D21"/>
    <mergeCell ref="E20:E21"/>
    <mergeCell ref="F20:F21"/>
    <mergeCell ref="G20:G21"/>
  </mergeCells>
  <pageMargins left="0.25" right="0.25" top="0.75" bottom="0.75" header="0.3" footer="0.3"/>
  <pageSetup paperSize="9" scale="8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5DD4-E877-4C6A-B45D-697F0F85032F}">
  <sheetPr>
    <pageSetUpPr fitToPage="1"/>
  </sheetPr>
  <dimension ref="A1:G41"/>
  <sheetViews>
    <sheetView view="pageBreakPreview" zoomScale="112" zoomScaleNormal="59" zoomScaleSheetLayoutView="112" workbookViewId="0">
      <selection activeCell="A8" sqref="A8:A36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264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139"/>
      <c r="B7" s="140"/>
      <c r="C7" s="137"/>
      <c r="D7" s="136"/>
      <c r="E7" s="139"/>
      <c r="F7" s="30"/>
      <c r="G7" s="40"/>
    </row>
    <row r="8" spans="1:7">
      <c r="A8" s="255">
        <v>39.01</v>
      </c>
      <c r="B8" s="141" t="s">
        <v>265</v>
      </c>
      <c r="C8" s="142"/>
      <c r="D8" s="136"/>
      <c r="E8" s="139"/>
      <c r="F8" s="30"/>
      <c r="G8" s="40"/>
    </row>
    <row r="9" spans="1:7">
      <c r="A9" s="255"/>
      <c r="B9" s="141" t="s">
        <v>266</v>
      </c>
      <c r="C9" s="142"/>
      <c r="D9" s="136"/>
      <c r="E9" s="139"/>
      <c r="F9" s="30"/>
      <c r="G9" s="40"/>
    </row>
    <row r="10" spans="1:7">
      <c r="A10" s="256"/>
      <c r="B10" s="140"/>
      <c r="C10" s="137"/>
      <c r="D10" s="136"/>
      <c r="E10" s="139"/>
      <c r="F10" s="219"/>
      <c r="G10" s="148"/>
    </row>
    <row r="11" spans="1:7">
      <c r="A11" s="256" t="s">
        <v>11</v>
      </c>
      <c r="B11" s="140" t="s">
        <v>267</v>
      </c>
      <c r="C11" s="137"/>
      <c r="D11" s="136"/>
      <c r="E11" s="139"/>
      <c r="F11" s="219"/>
      <c r="G11" s="148"/>
    </row>
    <row r="12" spans="1:7">
      <c r="A12" s="256" t="s">
        <v>60</v>
      </c>
      <c r="B12" s="140" t="s">
        <v>268</v>
      </c>
      <c r="C12" s="137"/>
      <c r="D12" s="109" t="s">
        <v>68</v>
      </c>
      <c r="E12" s="108">
        <v>2</v>
      </c>
      <c r="F12" s="221"/>
      <c r="G12" s="148" t="s">
        <v>193</v>
      </c>
    </row>
    <row r="13" spans="1:7">
      <c r="A13" s="256"/>
      <c r="B13" s="140"/>
      <c r="C13" s="137"/>
      <c r="D13" s="109"/>
      <c r="E13" s="108"/>
      <c r="F13" s="221"/>
      <c r="G13" s="148"/>
    </row>
    <row r="14" spans="1:7">
      <c r="A14" s="256">
        <v>39.020000000000003</v>
      </c>
      <c r="B14" s="140" t="s">
        <v>269</v>
      </c>
      <c r="C14" s="137"/>
      <c r="D14" s="109"/>
      <c r="E14" s="108"/>
      <c r="F14" s="221"/>
      <c r="G14" s="148"/>
    </row>
    <row r="15" spans="1:7">
      <c r="A15" s="256"/>
      <c r="B15" s="140"/>
      <c r="C15" s="137"/>
      <c r="D15" s="109"/>
      <c r="E15" s="108"/>
      <c r="F15" s="221"/>
      <c r="G15" s="148"/>
    </row>
    <row r="16" spans="1:7">
      <c r="A16" s="256" t="s">
        <v>23</v>
      </c>
      <c r="B16" s="140" t="s">
        <v>270</v>
      </c>
      <c r="C16" s="137"/>
      <c r="D16" s="109" t="s">
        <v>110</v>
      </c>
      <c r="E16" s="108">
        <v>5</v>
      </c>
      <c r="F16" s="221"/>
      <c r="G16" s="148" t="s">
        <v>193</v>
      </c>
    </row>
    <row r="17" spans="1:7">
      <c r="A17" s="256"/>
      <c r="B17" s="140"/>
      <c r="C17" s="137"/>
      <c r="D17" s="109"/>
      <c r="E17" s="108"/>
      <c r="F17" s="221"/>
      <c r="G17" s="148"/>
    </row>
    <row r="18" spans="1:7">
      <c r="A18" s="256">
        <v>39.03</v>
      </c>
      <c r="B18" s="140" t="s">
        <v>271</v>
      </c>
      <c r="C18" s="137"/>
      <c r="D18" s="109"/>
      <c r="E18" s="108"/>
      <c r="F18" s="221"/>
      <c r="G18" s="148"/>
    </row>
    <row r="19" spans="1:7">
      <c r="A19" s="256"/>
      <c r="B19" s="140"/>
      <c r="C19" s="137"/>
      <c r="D19" s="109"/>
      <c r="E19" s="108"/>
      <c r="F19" s="221"/>
      <c r="G19" s="148"/>
    </row>
    <row r="20" spans="1:7" ht="40.5" customHeight="1">
      <c r="A20" s="256" t="s">
        <v>11</v>
      </c>
      <c r="B20" s="291" t="s">
        <v>272</v>
      </c>
      <c r="C20" s="292"/>
      <c r="D20" s="109"/>
      <c r="E20" s="108"/>
      <c r="F20" s="221"/>
      <c r="G20" s="148"/>
    </row>
    <row r="21" spans="1:7">
      <c r="A21" s="256"/>
      <c r="B21" s="140" t="s">
        <v>273</v>
      </c>
      <c r="C21" s="137"/>
      <c r="D21" s="118" t="s">
        <v>110</v>
      </c>
      <c r="E21" s="117">
        <v>2</v>
      </c>
      <c r="F21" s="227"/>
      <c r="G21" s="148" t="s">
        <v>193</v>
      </c>
    </row>
    <row r="22" spans="1:7">
      <c r="A22" s="256"/>
      <c r="B22" s="140"/>
      <c r="C22" s="137"/>
      <c r="D22" s="119"/>
      <c r="E22" s="117"/>
      <c r="F22" s="228"/>
      <c r="G22" s="148"/>
    </row>
    <row r="23" spans="1:7">
      <c r="A23" s="256"/>
      <c r="B23" s="140" t="s">
        <v>274</v>
      </c>
      <c r="C23" s="137"/>
      <c r="D23" s="118" t="s">
        <v>110</v>
      </c>
      <c r="E23" s="117">
        <v>2</v>
      </c>
      <c r="F23" s="227"/>
      <c r="G23" s="148" t="s">
        <v>193</v>
      </c>
    </row>
    <row r="24" spans="1:7">
      <c r="A24" s="256"/>
      <c r="B24" s="140"/>
      <c r="C24" s="137"/>
      <c r="D24" s="109"/>
      <c r="E24" s="108"/>
      <c r="F24" s="221"/>
      <c r="G24" s="148"/>
    </row>
    <row r="25" spans="1:7" ht="40.5" customHeight="1">
      <c r="A25" s="256"/>
      <c r="B25" s="291" t="s">
        <v>275</v>
      </c>
      <c r="C25" s="292"/>
      <c r="D25" s="118"/>
      <c r="E25" s="138"/>
      <c r="F25" s="228"/>
      <c r="G25" s="148"/>
    </row>
    <row r="26" spans="1:7">
      <c r="A26" s="256"/>
      <c r="B26" s="140"/>
      <c r="C26" s="137"/>
      <c r="D26" s="119"/>
      <c r="E26" s="138"/>
      <c r="F26" s="228"/>
      <c r="G26" s="148"/>
    </row>
    <row r="27" spans="1:7">
      <c r="A27" s="256"/>
      <c r="B27" s="140" t="s">
        <v>273</v>
      </c>
      <c r="C27" s="137"/>
      <c r="D27" s="118" t="s">
        <v>110</v>
      </c>
      <c r="E27" s="117">
        <v>2</v>
      </c>
      <c r="F27" s="227"/>
      <c r="G27" s="148" t="s">
        <v>193</v>
      </c>
    </row>
    <row r="28" spans="1:7">
      <c r="A28" s="256"/>
      <c r="B28" s="140"/>
      <c r="C28" s="137"/>
      <c r="D28" s="119"/>
      <c r="E28" s="117"/>
      <c r="F28" s="228"/>
      <c r="G28" s="148"/>
    </row>
    <row r="29" spans="1:7">
      <c r="A29" s="256"/>
      <c r="B29" s="140" t="s">
        <v>276</v>
      </c>
      <c r="C29" s="137"/>
      <c r="D29" s="118" t="s">
        <v>110</v>
      </c>
      <c r="E29" s="117">
        <v>2</v>
      </c>
      <c r="F29" s="227"/>
      <c r="G29" s="148" t="s">
        <v>193</v>
      </c>
    </row>
    <row r="30" spans="1:7">
      <c r="A30" s="256"/>
      <c r="B30" s="140"/>
      <c r="C30" s="137"/>
      <c r="D30" s="109"/>
      <c r="E30" s="108"/>
      <c r="F30" s="221"/>
      <c r="G30" s="148"/>
    </row>
    <row r="31" spans="1:7">
      <c r="A31" s="256">
        <v>39.04</v>
      </c>
      <c r="B31" s="140" t="s">
        <v>277</v>
      </c>
      <c r="C31" s="137"/>
      <c r="D31" s="109" t="s">
        <v>68</v>
      </c>
      <c r="E31" s="117">
        <v>2</v>
      </c>
      <c r="F31" s="221"/>
      <c r="G31" s="148" t="s">
        <v>193</v>
      </c>
    </row>
    <row r="32" spans="1:7">
      <c r="A32" s="256"/>
      <c r="B32" s="140"/>
      <c r="C32" s="137"/>
      <c r="D32" s="109"/>
      <c r="E32" s="117"/>
      <c r="F32" s="221"/>
      <c r="G32" s="148"/>
    </row>
    <row r="33" spans="1:7">
      <c r="A33" s="256">
        <v>39.049999999999997</v>
      </c>
      <c r="B33" s="140" t="s">
        <v>278</v>
      </c>
      <c r="C33" s="137"/>
      <c r="D33" s="109"/>
      <c r="E33" s="117"/>
      <c r="F33" s="221"/>
      <c r="G33" s="148"/>
    </row>
    <row r="34" spans="1:7">
      <c r="A34" s="256"/>
      <c r="B34" s="140" t="s">
        <v>279</v>
      </c>
      <c r="C34" s="137"/>
      <c r="D34" s="109" t="s">
        <v>191</v>
      </c>
      <c r="E34" s="131">
        <v>2</v>
      </c>
      <c r="F34" s="221"/>
      <c r="G34" s="148" t="s">
        <v>193</v>
      </c>
    </row>
    <row r="35" spans="1:7">
      <c r="A35" s="256"/>
      <c r="B35" s="140"/>
      <c r="C35" s="137"/>
      <c r="D35" s="109"/>
      <c r="E35" s="108"/>
      <c r="F35" s="221"/>
      <c r="G35" s="148"/>
    </row>
    <row r="36" spans="1:7">
      <c r="A36" s="256" t="s">
        <v>280</v>
      </c>
      <c r="B36" s="140" t="s">
        <v>281</v>
      </c>
      <c r="C36" s="137"/>
      <c r="D36" s="132" t="s">
        <v>282</v>
      </c>
      <c r="E36" s="117">
        <v>5</v>
      </c>
      <c r="F36" s="226"/>
      <c r="G36" s="148" t="s">
        <v>193</v>
      </c>
    </row>
    <row r="37" spans="1:7">
      <c r="A37" s="139"/>
      <c r="B37" s="140"/>
      <c r="C37" s="137"/>
      <c r="D37" s="132"/>
      <c r="E37" s="117"/>
      <c r="F37" s="217"/>
      <c r="G37" s="148"/>
    </row>
    <row r="38" spans="1:7">
      <c r="A38" s="263">
        <v>3900</v>
      </c>
      <c r="B38" s="289" t="s">
        <v>32</v>
      </c>
      <c r="C38" s="264"/>
      <c r="D38" s="264"/>
      <c r="E38" s="264"/>
      <c r="F38" s="282"/>
      <c r="G38" s="265">
        <f>SUM(G7:G37)</f>
        <v>0</v>
      </c>
    </row>
    <row r="39" spans="1:7">
      <c r="A39" s="263"/>
      <c r="B39" s="289"/>
      <c r="C39" s="264"/>
      <c r="D39" s="264"/>
      <c r="E39" s="264"/>
      <c r="F39" s="282"/>
      <c r="G39" s="265"/>
    </row>
    <row r="40" spans="1:7">
      <c r="A40" s="30"/>
      <c r="B40" s="30"/>
      <c r="C40" s="30"/>
      <c r="D40" s="30"/>
      <c r="E40" s="30"/>
      <c r="F40" s="30"/>
      <c r="G40" s="30"/>
    </row>
    <row r="41" spans="1:7">
      <c r="A41" s="30"/>
      <c r="B41" s="30"/>
      <c r="C41" s="30"/>
      <c r="D41" s="30"/>
      <c r="E41" s="30"/>
      <c r="F41" s="30"/>
      <c r="G41" s="30"/>
    </row>
  </sheetData>
  <mergeCells count="12">
    <mergeCell ref="A4:G4"/>
    <mergeCell ref="A5:A6"/>
    <mergeCell ref="B5:C6"/>
    <mergeCell ref="D5:D6"/>
    <mergeCell ref="E5:E6"/>
    <mergeCell ref="F5:F6"/>
    <mergeCell ref="G5:G6"/>
    <mergeCell ref="B20:C20"/>
    <mergeCell ref="B25:C25"/>
    <mergeCell ref="A38:A39"/>
    <mergeCell ref="B38:F39"/>
    <mergeCell ref="G38:G39"/>
  </mergeCells>
  <pageMargins left="0.25" right="0.25" top="0.75" bottom="0.75" header="0.3" footer="0.3"/>
  <pageSetup paperSize="9" scale="8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0719-D40B-4AF2-8FA1-347371146E95}">
  <sheetPr>
    <pageSetUpPr fitToPage="1"/>
  </sheetPr>
  <dimension ref="A1:G28"/>
  <sheetViews>
    <sheetView view="pageBreakPreview" topLeftCell="A9" zoomScale="60" zoomScaleNormal="60" workbookViewId="0">
      <selection activeCell="C33" sqref="C33:K43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291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54"/>
      <c r="B7" s="22"/>
      <c r="C7" s="23"/>
      <c r="D7" s="13"/>
      <c r="E7" s="32"/>
      <c r="F7" s="13"/>
      <c r="G7" s="54"/>
    </row>
    <row r="8" spans="1:7">
      <c r="A8" s="220">
        <v>4100</v>
      </c>
      <c r="B8" s="21" t="s">
        <v>283</v>
      </c>
      <c r="C8" s="25"/>
      <c r="D8" s="13"/>
      <c r="E8" s="32"/>
      <c r="F8" s="13"/>
      <c r="G8" s="32"/>
    </row>
    <row r="9" spans="1:7">
      <c r="A9" s="220"/>
      <c r="B9" s="21"/>
      <c r="C9" s="25"/>
      <c r="D9" s="13"/>
      <c r="E9" s="32"/>
      <c r="F9" s="13"/>
      <c r="G9" s="32"/>
    </row>
    <row r="10" spans="1:7">
      <c r="A10" s="220" t="s">
        <v>284</v>
      </c>
      <c r="B10" s="21" t="s">
        <v>285</v>
      </c>
      <c r="C10" s="25"/>
      <c r="D10" s="13"/>
      <c r="E10" s="32"/>
      <c r="F10" s="13"/>
      <c r="G10" s="32"/>
    </row>
    <row r="11" spans="1:7">
      <c r="A11" s="220"/>
      <c r="B11" s="21"/>
      <c r="C11" s="25"/>
      <c r="D11" s="13"/>
      <c r="E11" s="32"/>
      <c r="F11" s="13"/>
      <c r="G11" s="32"/>
    </row>
    <row r="12" spans="1:7">
      <c r="A12" s="220" t="s">
        <v>118</v>
      </c>
      <c r="B12" s="21" t="s">
        <v>286</v>
      </c>
      <c r="C12" s="25"/>
      <c r="D12" s="132" t="s">
        <v>282</v>
      </c>
      <c r="E12" s="143">
        <f>740*6.5*0.8*1.15+(100*0.8*1.15)</f>
        <v>4517.2</v>
      </c>
      <c r="F12" s="226"/>
      <c r="G12" s="104"/>
    </row>
    <row r="13" spans="1:7">
      <c r="A13" s="220"/>
      <c r="B13" s="21"/>
      <c r="C13" s="25"/>
      <c r="D13" s="13"/>
      <c r="E13" s="32"/>
      <c r="F13" s="156"/>
      <c r="G13" s="104"/>
    </row>
    <row r="14" spans="1:7">
      <c r="A14" s="220" t="s">
        <v>287</v>
      </c>
      <c r="B14" s="21" t="s">
        <v>288</v>
      </c>
      <c r="C14" s="25"/>
      <c r="D14" s="132" t="s">
        <v>68</v>
      </c>
      <c r="E14" s="143">
        <f>740*6.5*1.15+(100*1.15)</f>
        <v>5646.5</v>
      </c>
      <c r="F14" s="226"/>
      <c r="G14" s="104"/>
    </row>
    <row r="15" spans="1:7">
      <c r="A15" s="220"/>
      <c r="B15" s="21"/>
      <c r="C15" s="25"/>
      <c r="D15" s="13"/>
      <c r="E15" s="32"/>
      <c r="F15" s="156"/>
      <c r="G15" s="104"/>
    </row>
    <row r="16" spans="1:7">
      <c r="A16" s="220"/>
      <c r="B16" s="21" t="s">
        <v>289</v>
      </c>
      <c r="C16" s="25"/>
      <c r="D16" s="109" t="s">
        <v>290</v>
      </c>
      <c r="E16" s="143">
        <f>740*6.5*0.6*1.15+(100*0.6*1.15)</f>
        <v>3387.8999999999996</v>
      </c>
      <c r="F16" s="221"/>
      <c r="G16" s="104"/>
    </row>
    <row r="17" spans="1:7">
      <c r="A17" s="32"/>
      <c r="B17" s="21"/>
      <c r="C17" s="25"/>
      <c r="D17" s="13"/>
      <c r="E17" s="32"/>
      <c r="F17" s="13"/>
      <c r="G17" s="98"/>
    </row>
    <row r="18" spans="1:7">
      <c r="A18" s="263">
        <v>4100</v>
      </c>
      <c r="B18" s="289" t="s">
        <v>32</v>
      </c>
      <c r="C18" s="264"/>
      <c r="D18" s="264"/>
      <c r="E18" s="264"/>
      <c r="F18" s="282"/>
      <c r="G18" s="265"/>
    </row>
    <row r="19" spans="1:7">
      <c r="A19" s="263"/>
      <c r="B19" s="289"/>
      <c r="C19" s="264"/>
      <c r="D19" s="264"/>
      <c r="E19" s="264"/>
      <c r="F19" s="282"/>
      <c r="G19" s="265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</sheetData>
  <mergeCells count="10">
    <mergeCell ref="A18:A19"/>
    <mergeCell ref="B18:F19"/>
    <mergeCell ref="G18:G19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8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BE1B-D0F3-431D-8DAC-5C6EC734381A}">
  <sheetPr>
    <pageSetUpPr fitToPage="1"/>
  </sheetPr>
  <dimension ref="A1:H48"/>
  <sheetViews>
    <sheetView view="pageBreakPreview" topLeftCell="A19" zoomScale="60" zoomScaleNormal="60" workbookViewId="0">
      <selection activeCell="A7" sqref="A7:A43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22.7265625" customWidth="1"/>
  </cols>
  <sheetData>
    <row r="1" spans="1:8">
      <c r="A1" s="20" t="s">
        <v>0</v>
      </c>
      <c r="B1" s="13"/>
      <c r="C1" s="13"/>
      <c r="D1" s="13"/>
      <c r="E1" s="13"/>
      <c r="F1" s="13"/>
      <c r="G1" s="13"/>
    </row>
    <row r="2" spans="1:8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8">
      <c r="A3" s="20" t="s">
        <v>1</v>
      </c>
      <c r="B3" s="13"/>
      <c r="C3" s="13"/>
      <c r="D3" s="13"/>
      <c r="E3" s="13"/>
      <c r="F3" s="13"/>
      <c r="G3" s="13"/>
    </row>
    <row r="4" spans="1:8">
      <c r="A4" s="268" t="s">
        <v>292</v>
      </c>
      <c r="B4" s="268"/>
      <c r="C4" s="268"/>
      <c r="D4" s="268"/>
      <c r="E4" s="268"/>
      <c r="F4" s="268"/>
      <c r="G4" s="268"/>
    </row>
    <row r="5" spans="1:8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8">
      <c r="A6" s="269"/>
      <c r="B6" s="271"/>
      <c r="C6" s="271"/>
      <c r="D6" s="294"/>
      <c r="E6" s="275"/>
      <c r="F6" s="296"/>
      <c r="G6" s="277"/>
    </row>
    <row r="7" spans="1:8">
      <c r="A7" s="257"/>
      <c r="B7" s="110"/>
      <c r="C7" s="46"/>
      <c r="D7" s="30"/>
      <c r="E7" s="44"/>
      <c r="F7" s="30"/>
      <c r="G7" s="44"/>
    </row>
    <row r="8" spans="1:8">
      <c r="A8" s="258">
        <v>4200</v>
      </c>
      <c r="B8" s="125" t="s">
        <v>293</v>
      </c>
      <c r="C8" s="116"/>
      <c r="D8" s="13"/>
      <c r="E8" s="17"/>
      <c r="F8" s="13"/>
      <c r="G8" s="32"/>
      <c r="H8" s="3"/>
    </row>
    <row r="9" spans="1:8">
      <c r="A9" s="17" t="s">
        <v>294</v>
      </c>
      <c r="B9" s="21" t="s">
        <v>295</v>
      </c>
      <c r="C9" s="25"/>
      <c r="D9" s="13"/>
      <c r="E9" s="17"/>
      <c r="F9" s="13"/>
      <c r="G9" s="32"/>
      <c r="H9" s="3"/>
    </row>
    <row r="10" spans="1:8">
      <c r="A10" s="17"/>
      <c r="B10" s="21"/>
      <c r="C10" s="25"/>
      <c r="D10" s="13"/>
      <c r="E10" s="17"/>
      <c r="F10" s="13"/>
      <c r="G10" s="32"/>
      <c r="H10" s="3"/>
    </row>
    <row r="11" spans="1:8">
      <c r="A11" s="17" t="s">
        <v>118</v>
      </c>
      <c r="B11" s="21" t="s">
        <v>296</v>
      </c>
      <c r="C11" s="25"/>
      <c r="D11" s="13"/>
      <c r="E11" s="17"/>
      <c r="F11" s="13"/>
      <c r="G11" s="32"/>
      <c r="H11" s="3"/>
    </row>
    <row r="12" spans="1:8">
      <c r="A12" s="17"/>
      <c r="B12" s="21"/>
      <c r="C12" s="25"/>
      <c r="D12" s="13"/>
      <c r="E12" s="17"/>
      <c r="F12" s="13"/>
      <c r="G12" s="32"/>
      <c r="H12" s="3"/>
    </row>
    <row r="13" spans="1:8">
      <c r="A13" s="17"/>
      <c r="B13" s="21" t="s">
        <v>297</v>
      </c>
      <c r="C13" s="25"/>
      <c r="D13" s="135" t="s">
        <v>68</v>
      </c>
      <c r="E13" s="133">
        <f>740*6.5*1.15+(100*1.15)</f>
        <v>5646.5</v>
      </c>
      <c r="F13" s="225"/>
      <c r="G13" s="208"/>
      <c r="H13" s="3"/>
    </row>
    <row r="14" spans="1:8">
      <c r="A14" s="17"/>
      <c r="B14" s="21"/>
      <c r="C14" s="25"/>
      <c r="D14" s="13"/>
      <c r="E14" s="17"/>
      <c r="F14" s="12"/>
      <c r="G14" s="208"/>
      <c r="H14" s="3"/>
    </row>
    <row r="15" spans="1:8">
      <c r="A15" s="17" t="s">
        <v>298</v>
      </c>
      <c r="B15" s="21" t="s">
        <v>299</v>
      </c>
      <c r="C15" s="25"/>
      <c r="D15" s="135" t="s">
        <v>245</v>
      </c>
      <c r="E15" s="133">
        <v>1</v>
      </c>
      <c r="F15" s="225"/>
      <c r="G15" s="208" t="s">
        <v>193</v>
      </c>
      <c r="H15" s="3"/>
    </row>
    <row r="16" spans="1:8">
      <c r="A16" s="17"/>
      <c r="B16" s="21"/>
      <c r="C16" s="25"/>
      <c r="D16" s="13"/>
      <c r="E16" s="17"/>
      <c r="F16" s="12"/>
      <c r="G16" s="208"/>
      <c r="H16" s="3"/>
    </row>
    <row r="17" spans="1:8">
      <c r="A17" s="17" t="s">
        <v>300</v>
      </c>
      <c r="B17" s="21" t="s">
        <v>301</v>
      </c>
      <c r="C17" s="25"/>
      <c r="D17" s="135" t="s">
        <v>282</v>
      </c>
      <c r="E17" s="133">
        <f>740*6.5*0.6*1.15+(100*0.6*1.15)</f>
        <v>3387.8999999999996</v>
      </c>
      <c r="F17" s="225"/>
      <c r="G17" s="208"/>
      <c r="H17" s="3"/>
    </row>
    <row r="18" spans="1:8">
      <c r="A18" s="17"/>
      <c r="B18" s="21"/>
      <c r="C18" s="25"/>
      <c r="D18" s="13"/>
      <c r="E18" s="17"/>
      <c r="F18" s="12"/>
      <c r="G18" s="208"/>
      <c r="H18" s="3"/>
    </row>
    <row r="19" spans="1:8">
      <c r="A19" s="17" t="s">
        <v>302</v>
      </c>
      <c r="B19" s="21" t="s">
        <v>303</v>
      </c>
      <c r="C19" s="25"/>
      <c r="D19" s="13"/>
      <c r="E19" s="17"/>
      <c r="F19" s="12"/>
      <c r="G19" s="208"/>
      <c r="H19" s="3"/>
    </row>
    <row r="20" spans="1:8">
      <c r="A20" s="17"/>
      <c r="B20" s="21"/>
      <c r="C20" s="25"/>
      <c r="D20" s="13"/>
      <c r="E20" s="17"/>
      <c r="F20" s="12"/>
      <c r="G20" s="208"/>
      <c r="H20" s="3"/>
    </row>
    <row r="21" spans="1:8">
      <c r="A21" s="17"/>
      <c r="B21" s="21" t="s">
        <v>304</v>
      </c>
      <c r="C21" s="25"/>
      <c r="D21" s="135" t="s">
        <v>245</v>
      </c>
      <c r="E21" s="133">
        <v>1</v>
      </c>
      <c r="F21" s="225"/>
      <c r="G21" s="208"/>
      <c r="H21" s="3"/>
    </row>
    <row r="22" spans="1:8">
      <c r="A22" s="17"/>
      <c r="B22" s="21"/>
      <c r="C22" s="25"/>
      <c r="D22" s="13"/>
      <c r="E22" s="17"/>
      <c r="F22" s="12"/>
      <c r="G22" s="208"/>
      <c r="H22" s="3"/>
    </row>
    <row r="23" spans="1:8">
      <c r="A23" s="17" t="s">
        <v>305</v>
      </c>
      <c r="B23" s="21" t="s">
        <v>306</v>
      </c>
      <c r="C23" s="25"/>
      <c r="D23" s="13"/>
      <c r="E23" s="17"/>
      <c r="F23" s="12"/>
      <c r="G23" s="208"/>
      <c r="H23" s="3"/>
    </row>
    <row r="24" spans="1:8">
      <c r="A24" s="17"/>
      <c r="B24" s="21"/>
      <c r="C24" s="25"/>
      <c r="D24" s="13"/>
      <c r="E24" s="17"/>
      <c r="F24" s="12"/>
      <c r="G24" s="208"/>
      <c r="H24" s="3"/>
    </row>
    <row r="25" spans="1:8">
      <c r="A25" s="17"/>
      <c r="B25" s="21" t="s">
        <v>307</v>
      </c>
      <c r="C25" s="25"/>
      <c r="D25" s="135" t="s">
        <v>245</v>
      </c>
      <c r="E25" s="133">
        <v>1</v>
      </c>
      <c r="F25" s="225"/>
      <c r="G25" s="208"/>
      <c r="H25" s="3"/>
    </row>
    <row r="26" spans="1:8">
      <c r="A26" s="17"/>
      <c r="B26" s="21"/>
      <c r="C26" s="25"/>
      <c r="D26" s="13"/>
      <c r="E26" s="17"/>
      <c r="F26" s="12"/>
      <c r="G26" s="208"/>
      <c r="H26" s="3"/>
    </row>
    <row r="27" spans="1:8">
      <c r="A27" s="17" t="s">
        <v>308</v>
      </c>
      <c r="B27" s="21" t="s">
        <v>309</v>
      </c>
      <c r="C27" s="25"/>
      <c r="D27" s="135" t="s">
        <v>30</v>
      </c>
      <c r="E27" s="133">
        <v>1</v>
      </c>
      <c r="F27" s="225"/>
      <c r="G27" s="208"/>
      <c r="H27" s="3"/>
    </row>
    <row r="28" spans="1:8">
      <c r="A28" s="17"/>
      <c r="B28" s="21"/>
      <c r="C28" s="25"/>
      <c r="D28" s="13"/>
      <c r="E28" s="17"/>
      <c r="F28" s="12"/>
      <c r="G28" s="208"/>
      <c r="H28" s="3"/>
    </row>
    <row r="29" spans="1:8">
      <c r="A29" s="17">
        <v>42.2</v>
      </c>
      <c r="B29" s="21" t="s">
        <v>310</v>
      </c>
      <c r="C29" s="25"/>
      <c r="D29" s="13"/>
      <c r="E29" s="17"/>
      <c r="F29" s="12"/>
      <c r="G29" s="208"/>
      <c r="H29" s="3"/>
    </row>
    <row r="30" spans="1:8">
      <c r="A30" s="17"/>
      <c r="B30" s="21"/>
      <c r="C30" s="25"/>
      <c r="D30" s="13"/>
      <c r="E30" s="17"/>
      <c r="F30" s="12"/>
      <c r="G30" s="208"/>
      <c r="H30" s="3"/>
    </row>
    <row r="31" spans="1:8" ht="41.25" customHeight="1">
      <c r="A31" s="17"/>
      <c r="B31" s="280" t="s">
        <v>318</v>
      </c>
      <c r="C31" s="281"/>
      <c r="D31" s="13"/>
      <c r="E31" s="17"/>
      <c r="F31" s="12"/>
      <c r="G31" s="208"/>
      <c r="H31" s="3"/>
    </row>
    <row r="32" spans="1:8">
      <c r="A32" s="17"/>
      <c r="B32" s="21" t="s">
        <v>311</v>
      </c>
      <c r="C32" s="25"/>
      <c r="D32" s="118" t="s">
        <v>245</v>
      </c>
      <c r="E32" s="145">
        <v>1</v>
      </c>
      <c r="F32" s="144"/>
      <c r="G32" s="208"/>
      <c r="H32" s="3"/>
    </row>
    <row r="33" spans="1:8">
      <c r="A33" s="17"/>
      <c r="B33" s="21"/>
      <c r="C33" s="25"/>
      <c r="D33" s="13"/>
      <c r="E33" s="17"/>
      <c r="F33" s="12"/>
      <c r="G33" s="208"/>
      <c r="H33" s="3"/>
    </row>
    <row r="34" spans="1:8">
      <c r="A34" s="17">
        <v>42.11</v>
      </c>
      <c r="B34" s="21" t="s">
        <v>312</v>
      </c>
      <c r="C34" s="25"/>
      <c r="D34" s="13"/>
      <c r="E34" s="17"/>
      <c r="F34" s="12"/>
      <c r="G34" s="208"/>
      <c r="H34" s="3"/>
    </row>
    <row r="35" spans="1:8">
      <c r="A35" s="17"/>
      <c r="B35" s="21" t="s">
        <v>313</v>
      </c>
      <c r="C35" s="25"/>
      <c r="D35" s="13"/>
      <c r="E35" s="17"/>
      <c r="F35" s="12"/>
      <c r="G35" s="208"/>
      <c r="H35" s="3"/>
    </row>
    <row r="36" spans="1:8">
      <c r="A36" s="17"/>
      <c r="B36" s="21" t="s">
        <v>314</v>
      </c>
      <c r="C36" s="25"/>
      <c r="D36" s="118"/>
      <c r="E36" s="145"/>
      <c r="F36" s="144"/>
      <c r="G36" s="208"/>
      <c r="H36" s="3"/>
    </row>
    <row r="37" spans="1:8">
      <c r="A37" s="17"/>
      <c r="B37" s="21"/>
      <c r="C37" s="25"/>
      <c r="D37" s="13"/>
      <c r="E37" s="17"/>
      <c r="F37" s="12"/>
      <c r="G37" s="208"/>
      <c r="H37" s="3"/>
    </row>
    <row r="38" spans="1:8">
      <c r="A38" s="17"/>
      <c r="B38" s="21" t="s">
        <v>319</v>
      </c>
      <c r="C38" s="25"/>
      <c r="D38" s="13"/>
      <c r="E38" s="17"/>
      <c r="F38" s="12"/>
      <c r="G38" s="208"/>
      <c r="H38" s="3"/>
    </row>
    <row r="39" spans="1:8">
      <c r="A39" s="17"/>
      <c r="B39" s="21" t="s">
        <v>315</v>
      </c>
      <c r="C39" s="25"/>
      <c r="D39" s="13"/>
      <c r="E39" s="17"/>
      <c r="F39" s="12"/>
      <c r="G39" s="208"/>
      <c r="H39" s="3"/>
    </row>
    <row r="40" spans="1:8">
      <c r="A40" s="17"/>
      <c r="B40" s="21" t="s">
        <v>320</v>
      </c>
      <c r="C40" s="25"/>
      <c r="D40" s="118" t="s">
        <v>245</v>
      </c>
      <c r="E40" s="145">
        <v>1</v>
      </c>
      <c r="F40" s="218"/>
      <c r="G40" s="208"/>
      <c r="H40" s="3"/>
    </row>
    <row r="41" spans="1:8">
      <c r="A41" s="17"/>
      <c r="B41" s="21"/>
      <c r="C41" s="25"/>
      <c r="D41" s="13"/>
      <c r="E41" s="17"/>
      <c r="F41" s="12"/>
      <c r="G41" s="208"/>
      <c r="H41" s="3"/>
    </row>
    <row r="42" spans="1:8">
      <c r="A42" s="17" t="s">
        <v>316</v>
      </c>
      <c r="B42" s="21" t="s">
        <v>317</v>
      </c>
      <c r="C42" s="25"/>
      <c r="D42" s="135" t="s">
        <v>245</v>
      </c>
      <c r="E42" s="133">
        <v>5</v>
      </c>
      <c r="F42" s="225"/>
      <c r="G42" s="208"/>
      <c r="H42" s="3"/>
    </row>
    <row r="43" spans="1:8">
      <c r="A43" s="17"/>
      <c r="B43" s="21"/>
      <c r="C43" s="25"/>
      <c r="D43" s="13"/>
      <c r="E43" s="17"/>
      <c r="F43" s="52"/>
      <c r="G43" s="55"/>
      <c r="H43" s="3"/>
    </row>
    <row r="44" spans="1:8">
      <c r="A44" s="263">
        <v>4200</v>
      </c>
      <c r="B44" s="289" t="s">
        <v>32</v>
      </c>
      <c r="C44" s="264"/>
      <c r="D44" s="264"/>
      <c r="E44" s="264"/>
      <c r="F44" s="282"/>
      <c r="G44" s="265"/>
      <c r="H44" s="3"/>
    </row>
    <row r="45" spans="1:8">
      <c r="A45" s="263"/>
      <c r="B45" s="289"/>
      <c r="C45" s="264"/>
      <c r="D45" s="264"/>
      <c r="E45" s="264"/>
      <c r="F45" s="282"/>
      <c r="G45" s="265"/>
      <c r="H45" s="3"/>
    </row>
    <row r="46" spans="1:8">
      <c r="A46" s="3"/>
      <c r="B46" s="3"/>
      <c r="C46" s="3"/>
      <c r="D46" s="3"/>
      <c r="E46" s="3"/>
      <c r="F46" s="3"/>
      <c r="G46" s="3"/>
      <c r="H46" s="3"/>
    </row>
    <row r="47" spans="1:8">
      <c r="A47" s="3"/>
      <c r="B47" s="3"/>
      <c r="C47" s="3"/>
      <c r="D47" s="3"/>
      <c r="E47" s="3"/>
      <c r="F47" s="3"/>
      <c r="G47" s="3"/>
      <c r="H47" s="3"/>
    </row>
    <row r="48" spans="1:8">
      <c r="A48" s="3"/>
      <c r="B48" s="3"/>
      <c r="C48" s="3"/>
      <c r="D48" s="3"/>
      <c r="E48" s="3"/>
      <c r="F48" s="3"/>
      <c r="G48" s="3"/>
      <c r="H48" s="3"/>
    </row>
  </sheetData>
  <mergeCells count="11">
    <mergeCell ref="B31:C31"/>
    <mergeCell ref="A44:A45"/>
    <mergeCell ref="B44:F45"/>
    <mergeCell ref="G44:G45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AA1C-47DC-4114-A1BF-532D7D110B02}">
  <sheetPr>
    <pageSetUpPr fitToPage="1"/>
  </sheetPr>
  <dimension ref="A1:G32"/>
  <sheetViews>
    <sheetView view="pageBreakPreview" zoomScale="60" zoomScaleNormal="80" workbookViewId="0">
      <selection activeCell="C19" sqref="C19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22.72656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500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110"/>
      <c r="B7" s="110"/>
      <c r="C7" s="46"/>
      <c r="D7" s="30"/>
      <c r="E7" s="44"/>
      <c r="F7" s="30"/>
      <c r="G7" s="44"/>
    </row>
    <row r="8" spans="1:7">
      <c r="A8" s="125">
        <v>4400</v>
      </c>
      <c r="B8" s="125" t="s">
        <v>321</v>
      </c>
      <c r="C8" s="197"/>
      <c r="D8" s="13"/>
      <c r="E8" s="32"/>
      <c r="F8" s="13"/>
      <c r="G8" s="32"/>
    </row>
    <row r="9" spans="1:7">
      <c r="A9" s="21"/>
      <c r="B9" s="21"/>
      <c r="C9" s="25"/>
      <c r="D9" s="13"/>
      <c r="E9" s="32"/>
      <c r="F9" s="13"/>
      <c r="G9" s="32"/>
    </row>
    <row r="10" spans="1:7">
      <c r="A10" s="21" t="s">
        <v>322</v>
      </c>
      <c r="B10" s="21" t="s">
        <v>323</v>
      </c>
      <c r="C10" s="25"/>
      <c r="D10" s="13"/>
      <c r="E10" s="32"/>
      <c r="F10" s="13"/>
      <c r="G10" s="32"/>
    </row>
    <row r="11" spans="1:7">
      <c r="A11" s="21"/>
      <c r="B11" s="21"/>
      <c r="C11" s="25"/>
      <c r="D11" s="13"/>
      <c r="E11" s="32"/>
      <c r="F11" s="13"/>
      <c r="G11" s="32"/>
    </row>
    <row r="12" spans="1:7">
      <c r="A12" s="21"/>
      <c r="B12" s="21" t="s">
        <v>324</v>
      </c>
      <c r="C12" s="25"/>
      <c r="D12" s="13"/>
      <c r="E12" s="32"/>
      <c r="F12" s="52"/>
      <c r="G12" s="32"/>
    </row>
    <row r="13" spans="1:7">
      <c r="A13" s="21"/>
      <c r="B13" s="21" t="s">
        <v>325</v>
      </c>
      <c r="C13" s="25"/>
      <c r="D13" s="135" t="s">
        <v>68</v>
      </c>
      <c r="E13" s="145">
        <v>1</v>
      </c>
      <c r="F13" s="144"/>
      <c r="G13" s="17" t="s">
        <v>193</v>
      </c>
    </row>
    <row r="14" spans="1:7">
      <c r="A14" s="21"/>
      <c r="B14" s="21"/>
      <c r="C14" s="25"/>
      <c r="D14" s="135"/>
      <c r="E14" s="145"/>
      <c r="F14" s="144"/>
      <c r="G14" s="17"/>
    </row>
    <row r="15" spans="1:7">
      <c r="A15" s="21">
        <v>44.02</v>
      </c>
      <c r="B15" s="21" t="s">
        <v>326</v>
      </c>
      <c r="C15" s="25"/>
      <c r="D15" s="135"/>
      <c r="E15" s="145"/>
      <c r="F15" s="230"/>
      <c r="G15" s="17"/>
    </row>
    <row r="16" spans="1:7">
      <c r="A16" s="21"/>
      <c r="B16" s="21"/>
      <c r="C16" s="25"/>
      <c r="D16" s="135"/>
      <c r="E16" s="145"/>
      <c r="F16" s="230"/>
      <c r="G16" s="17"/>
    </row>
    <row r="17" spans="1:7">
      <c r="A17" s="21"/>
      <c r="B17" s="21" t="s">
        <v>327</v>
      </c>
      <c r="C17" s="25"/>
      <c r="D17" s="135" t="s">
        <v>282</v>
      </c>
      <c r="E17" s="146">
        <v>1</v>
      </c>
      <c r="F17" s="144"/>
      <c r="G17" s="17" t="s">
        <v>193</v>
      </c>
    </row>
    <row r="18" spans="1:7">
      <c r="A18" s="21"/>
      <c r="B18" s="21"/>
      <c r="C18" s="25"/>
      <c r="D18" s="135"/>
      <c r="E18" s="145"/>
      <c r="F18" s="144"/>
      <c r="G18" s="17"/>
    </row>
    <row r="19" spans="1:7">
      <c r="A19" s="21" t="s">
        <v>328</v>
      </c>
      <c r="B19" s="21" t="s">
        <v>329</v>
      </c>
      <c r="C19" s="25"/>
      <c r="D19" s="135"/>
      <c r="E19" s="145"/>
      <c r="F19" s="230"/>
      <c r="G19" s="17"/>
    </row>
    <row r="20" spans="1:7">
      <c r="A20" s="21"/>
      <c r="B20" s="21"/>
      <c r="C20" s="25"/>
      <c r="D20" s="135"/>
      <c r="E20" s="145"/>
      <c r="F20" s="230"/>
      <c r="G20" s="17"/>
    </row>
    <row r="21" spans="1:7">
      <c r="A21" s="21"/>
      <c r="B21" s="21" t="s">
        <v>330</v>
      </c>
      <c r="C21" s="25"/>
      <c r="D21" s="135" t="s">
        <v>337</v>
      </c>
      <c r="E21" s="145">
        <v>1</v>
      </c>
      <c r="F21" s="144"/>
      <c r="G21" s="17" t="s">
        <v>193</v>
      </c>
    </row>
    <row r="22" spans="1:7">
      <c r="A22" s="21"/>
      <c r="B22" s="21"/>
      <c r="C22" s="25"/>
      <c r="D22" s="135"/>
      <c r="E22" s="145"/>
      <c r="F22" s="144"/>
      <c r="G22" s="17"/>
    </row>
    <row r="23" spans="1:7">
      <c r="A23" s="21" t="s">
        <v>331</v>
      </c>
      <c r="B23" s="21" t="s">
        <v>332</v>
      </c>
      <c r="C23" s="25"/>
      <c r="D23" s="135"/>
      <c r="E23" s="145"/>
      <c r="F23" s="230"/>
      <c r="G23" s="17"/>
    </row>
    <row r="24" spans="1:7">
      <c r="A24" s="21"/>
      <c r="B24" s="21"/>
      <c r="C24" s="25"/>
      <c r="D24" s="135"/>
      <c r="E24" s="145"/>
      <c r="F24" s="230"/>
      <c r="G24" s="17"/>
    </row>
    <row r="25" spans="1:7">
      <c r="A25" s="21"/>
      <c r="B25" s="21" t="s">
        <v>336</v>
      </c>
      <c r="C25" s="25"/>
      <c r="D25" s="135" t="s">
        <v>337</v>
      </c>
      <c r="E25" s="145">
        <v>1</v>
      </c>
      <c r="F25" s="144"/>
      <c r="G25" s="17" t="s">
        <v>193</v>
      </c>
    </row>
    <row r="26" spans="1:7">
      <c r="A26" s="21"/>
      <c r="B26" s="21"/>
      <c r="C26" s="25"/>
      <c r="D26" s="135"/>
      <c r="E26" s="145"/>
      <c r="F26" s="230"/>
      <c r="G26" s="17"/>
    </row>
    <row r="27" spans="1:7">
      <c r="A27" s="21" t="s">
        <v>333</v>
      </c>
      <c r="B27" s="21" t="s">
        <v>334</v>
      </c>
      <c r="C27" s="25"/>
      <c r="D27" s="135" t="s">
        <v>282</v>
      </c>
      <c r="E27" s="145">
        <v>1</v>
      </c>
      <c r="F27" s="144"/>
      <c r="G27" s="17" t="s">
        <v>193</v>
      </c>
    </row>
    <row r="28" spans="1:7">
      <c r="A28" s="21"/>
      <c r="B28" s="21"/>
      <c r="C28" s="25"/>
      <c r="D28" s="195"/>
      <c r="E28" s="196"/>
      <c r="F28" s="231"/>
      <c r="G28" s="17"/>
    </row>
    <row r="29" spans="1:7">
      <c r="A29" s="21" t="s">
        <v>335</v>
      </c>
      <c r="B29" s="21" t="s">
        <v>334</v>
      </c>
      <c r="C29" s="25"/>
      <c r="D29" s="135" t="s">
        <v>282</v>
      </c>
      <c r="E29" s="145">
        <v>1</v>
      </c>
      <c r="F29" s="144"/>
      <c r="G29" s="17" t="s">
        <v>193</v>
      </c>
    </row>
    <row r="30" spans="1:7">
      <c r="A30" s="21"/>
      <c r="B30" s="21"/>
      <c r="C30" s="25"/>
      <c r="D30" s="135"/>
      <c r="E30" s="145"/>
      <c r="F30" s="144"/>
      <c r="G30" s="17"/>
    </row>
    <row r="31" spans="1:7">
      <c r="A31" s="263">
        <v>4400</v>
      </c>
      <c r="B31" s="289" t="s">
        <v>32</v>
      </c>
      <c r="C31" s="264"/>
      <c r="D31" s="264"/>
      <c r="E31" s="264"/>
      <c r="F31" s="282"/>
      <c r="G31" s="265"/>
    </row>
    <row r="32" spans="1:7">
      <c r="A32" s="263"/>
      <c r="B32" s="289"/>
      <c r="C32" s="264"/>
      <c r="D32" s="264"/>
      <c r="E32" s="264"/>
      <c r="F32" s="282"/>
      <c r="G32" s="265"/>
    </row>
  </sheetData>
  <mergeCells count="10">
    <mergeCell ref="A31:A32"/>
    <mergeCell ref="B31:F32"/>
    <mergeCell ref="G31:G32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7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2297-6D67-47D9-8858-8702FF3E587B}">
  <sheetPr>
    <pageSetUpPr fitToPage="1"/>
  </sheetPr>
  <dimension ref="A1:G37"/>
  <sheetViews>
    <sheetView view="pageBreakPreview" topLeftCell="A25" zoomScale="60" zoomScaleNormal="60" workbookViewId="0">
      <selection activeCell="B36" sqref="B36:C59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22.72656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375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40"/>
      <c r="B7" s="110"/>
      <c r="C7" s="46"/>
      <c r="D7" s="30"/>
      <c r="E7" s="44"/>
      <c r="F7" s="30"/>
      <c r="G7" s="44"/>
    </row>
    <row r="8" spans="1:7">
      <c r="A8" s="32">
        <v>45.01</v>
      </c>
      <c r="B8" s="21" t="s">
        <v>338</v>
      </c>
      <c r="C8" s="25"/>
      <c r="D8" s="13"/>
      <c r="E8" s="32"/>
      <c r="F8" s="13"/>
      <c r="G8" s="32"/>
    </row>
    <row r="9" spans="1:7">
      <c r="A9" s="32"/>
      <c r="B9" s="21"/>
      <c r="C9" s="25"/>
      <c r="D9" s="13"/>
      <c r="E9" s="32"/>
      <c r="F9" s="13"/>
      <c r="G9" s="32"/>
    </row>
    <row r="10" spans="1:7">
      <c r="A10" s="32"/>
      <c r="B10" s="21" t="s">
        <v>339</v>
      </c>
      <c r="C10" s="25"/>
      <c r="D10" s="118" t="s">
        <v>348</v>
      </c>
      <c r="E10" s="117">
        <v>2</v>
      </c>
      <c r="F10" s="227"/>
      <c r="G10" s="32" t="s">
        <v>193</v>
      </c>
    </row>
    <row r="11" spans="1:7">
      <c r="A11" s="32"/>
      <c r="B11" s="21"/>
      <c r="C11" s="25"/>
      <c r="D11" s="118"/>
      <c r="E11" s="117"/>
      <c r="F11" s="227"/>
      <c r="G11" s="32"/>
    </row>
    <row r="12" spans="1:7">
      <c r="A12" s="32"/>
      <c r="B12" s="21"/>
      <c r="C12" s="25"/>
      <c r="D12" s="195"/>
      <c r="E12" s="196"/>
      <c r="F12" s="229"/>
      <c r="G12" s="32"/>
    </row>
    <row r="13" spans="1:7">
      <c r="A13" s="32">
        <v>45.02</v>
      </c>
      <c r="B13" s="21" t="s">
        <v>326</v>
      </c>
      <c r="C13" s="25"/>
      <c r="D13" s="195"/>
      <c r="E13" s="196"/>
      <c r="F13" s="229"/>
      <c r="G13" s="32"/>
    </row>
    <row r="14" spans="1:7">
      <c r="A14" s="32"/>
      <c r="B14" s="21"/>
      <c r="C14" s="25"/>
      <c r="D14" s="195"/>
      <c r="E14" s="196"/>
      <c r="F14" s="229"/>
      <c r="G14" s="32"/>
    </row>
    <row r="15" spans="1:7">
      <c r="A15" s="32"/>
      <c r="B15" s="21" t="s">
        <v>340</v>
      </c>
      <c r="C15" s="25"/>
      <c r="D15" s="118" t="s">
        <v>282</v>
      </c>
      <c r="E15" s="117">
        <v>4</v>
      </c>
      <c r="F15" s="227"/>
      <c r="G15" s="32" t="s">
        <v>193</v>
      </c>
    </row>
    <row r="16" spans="1:7">
      <c r="A16" s="32"/>
      <c r="B16" s="21"/>
      <c r="C16" s="25"/>
      <c r="D16" s="118"/>
      <c r="E16" s="117"/>
      <c r="F16" s="227"/>
      <c r="G16" s="32"/>
    </row>
    <row r="17" spans="1:7">
      <c r="A17" s="32"/>
      <c r="B17" s="21" t="s">
        <v>341</v>
      </c>
      <c r="C17" s="25"/>
      <c r="D17" s="118" t="s">
        <v>282</v>
      </c>
      <c r="E17" s="117">
        <v>4</v>
      </c>
      <c r="F17" s="227"/>
      <c r="G17" s="32" t="s">
        <v>193</v>
      </c>
    </row>
    <row r="18" spans="1:7">
      <c r="A18" s="32"/>
      <c r="B18" s="21"/>
      <c r="C18" s="25"/>
      <c r="D18" s="118"/>
      <c r="E18" s="117"/>
      <c r="F18" s="228"/>
      <c r="G18" s="32"/>
    </row>
    <row r="19" spans="1:7">
      <c r="A19" s="32"/>
      <c r="B19" s="21"/>
      <c r="C19" s="25"/>
      <c r="D19" s="118"/>
      <c r="E19" s="117"/>
      <c r="F19" s="228"/>
      <c r="G19" s="32"/>
    </row>
    <row r="20" spans="1:7">
      <c r="A20" s="32">
        <v>45.03</v>
      </c>
      <c r="B20" s="21" t="s">
        <v>329</v>
      </c>
      <c r="C20" s="25"/>
      <c r="D20" s="118"/>
      <c r="E20" s="117"/>
      <c r="F20" s="228"/>
      <c r="G20" s="32"/>
    </row>
    <row r="21" spans="1:7">
      <c r="A21" s="32"/>
      <c r="B21" s="21"/>
      <c r="C21" s="25"/>
      <c r="D21" s="118"/>
      <c r="E21" s="117"/>
      <c r="F21" s="228"/>
      <c r="G21" s="32"/>
    </row>
    <row r="22" spans="1:7">
      <c r="A22" s="32"/>
      <c r="B22" s="21" t="s">
        <v>324</v>
      </c>
      <c r="C22" s="25"/>
      <c r="D22" s="118" t="s">
        <v>337</v>
      </c>
      <c r="E22" s="117">
        <v>2</v>
      </c>
      <c r="F22" s="227"/>
      <c r="G22" s="32" t="s">
        <v>193</v>
      </c>
    </row>
    <row r="23" spans="1:7">
      <c r="A23" s="32"/>
      <c r="B23" s="21" t="s">
        <v>342</v>
      </c>
      <c r="C23" s="25"/>
      <c r="D23" s="118" t="s">
        <v>337</v>
      </c>
      <c r="E23" s="117">
        <v>2</v>
      </c>
      <c r="F23" s="227"/>
      <c r="G23" s="32" t="s">
        <v>193</v>
      </c>
    </row>
    <row r="24" spans="1:7">
      <c r="A24" s="32"/>
      <c r="B24" s="21"/>
      <c r="C24" s="25"/>
      <c r="D24" s="118"/>
      <c r="E24" s="117"/>
      <c r="F24" s="227"/>
      <c r="G24" s="32"/>
    </row>
    <row r="25" spans="1:7">
      <c r="A25" s="32"/>
      <c r="B25" s="21"/>
      <c r="C25" s="25"/>
      <c r="D25" s="118"/>
      <c r="E25" s="117"/>
      <c r="F25" s="227"/>
      <c r="G25" s="32"/>
    </row>
    <row r="26" spans="1:7">
      <c r="A26" s="32">
        <v>45.04</v>
      </c>
      <c r="B26" s="21" t="s">
        <v>343</v>
      </c>
      <c r="C26" s="25"/>
      <c r="D26" s="118" t="s">
        <v>282</v>
      </c>
      <c r="E26" s="117">
        <v>4</v>
      </c>
      <c r="F26" s="227"/>
      <c r="G26" s="32" t="s">
        <v>193</v>
      </c>
    </row>
    <row r="27" spans="1:7">
      <c r="A27" s="32"/>
      <c r="B27" s="21" t="s">
        <v>344</v>
      </c>
      <c r="C27" s="25"/>
      <c r="D27" s="118"/>
      <c r="E27" s="117"/>
      <c r="F27" s="228"/>
      <c r="G27" s="32"/>
    </row>
    <row r="28" spans="1:7">
      <c r="A28" s="32"/>
      <c r="B28" s="21"/>
      <c r="C28" s="25"/>
      <c r="D28" s="118"/>
      <c r="E28" s="117"/>
      <c r="F28" s="228"/>
      <c r="G28" s="32"/>
    </row>
    <row r="29" spans="1:7">
      <c r="A29" s="32" t="s">
        <v>345</v>
      </c>
      <c r="B29" s="21" t="s">
        <v>332</v>
      </c>
      <c r="C29" s="25"/>
      <c r="D29" s="118"/>
      <c r="E29" s="117"/>
      <c r="F29" s="228"/>
      <c r="G29" s="32"/>
    </row>
    <row r="30" spans="1:7">
      <c r="A30" s="32"/>
      <c r="B30" s="21"/>
      <c r="C30" s="25"/>
      <c r="D30" s="118"/>
      <c r="E30" s="117"/>
      <c r="F30" s="228"/>
      <c r="G30" s="32"/>
    </row>
    <row r="31" spans="1:7">
      <c r="A31" s="32"/>
      <c r="B31" s="21" t="s">
        <v>346</v>
      </c>
      <c r="C31" s="25"/>
      <c r="D31" s="118" t="s">
        <v>337</v>
      </c>
      <c r="E31" s="117">
        <v>5</v>
      </c>
      <c r="F31" s="227"/>
      <c r="G31" s="32" t="s">
        <v>193</v>
      </c>
    </row>
    <row r="32" spans="1:7">
      <c r="A32" s="32"/>
      <c r="B32" s="21" t="s">
        <v>347</v>
      </c>
      <c r="C32" s="25"/>
      <c r="D32" s="118" t="s">
        <v>337</v>
      </c>
      <c r="E32" s="117">
        <v>5</v>
      </c>
      <c r="F32" s="227"/>
      <c r="G32" s="32" t="s">
        <v>193</v>
      </c>
    </row>
    <row r="33" spans="1:7">
      <c r="A33" s="32"/>
      <c r="B33" s="21"/>
      <c r="C33" s="25"/>
      <c r="D33" s="118"/>
      <c r="E33" s="117"/>
      <c r="F33" s="228"/>
      <c r="G33" s="32"/>
    </row>
    <row r="34" spans="1:7">
      <c r="A34" s="32" t="s">
        <v>335</v>
      </c>
      <c r="B34" s="21" t="s">
        <v>334</v>
      </c>
      <c r="C34" s="25"/>
      <c r="D34" s="118" t="s">
        <v>282</v>
      </c>
      <c r="E34" s="117">
        <v>4</v>
      </c>
      <c r="F34" s="227"/>
      <c r="G34" s="32" t="s">
        <v>193</v>
      </c>
    </row>
    <row r="35" spans="1:7">
      <c r="A35" s="32"/>
      <c r="B35" s="21"/>
      <c r="C35" s="25"/>
      <c r="D35" s="13"/>
      <c r="E35" s="32"/>
      <c r="F35" s="232"/>
      <c r="G35" s="32"/>
    </row>
    <row r="36" spans="1:7">
      <c r="A36" s="263">
        <v>4500</v>
      </c>
      <c r="B36" s="289" t="s">
        <v>32</v>
      </c>
      <c r="C36" s="264"/>
      <c r="D36" s="264"/>
      <c r="E36" s="264"/>
      <c r="F36" s="282"/>
      <c r="G36" s="265"/>
    </row>
    <row r="37" spans="1:7">
      <c r="A37" s="263"/>
      <c r="B37" s="289"/>
      <c r="C37" s="264"/>
      <c r="D37" s="264"/>
      <c r="E37" s="264"/>
      <c r="F37" s="282"/>
      <c r="G37" s="265"/>
    </row>
  </sheetData>
  <mergeCells count="10">
    <mergeCell ref="A36:A37"/>
    <mergeCell ref="B36:F37"/>
    <mergeCell ref="G36:G37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78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FAB2-1523-42E8-B873-FFCD7E508E68}">
  <sheetPr>
    <pageSetUpPr fitToPage="1"/>
  </sheetPr>
  <dimension ref="A1:G45"/>
  <sheetViews>
    <sheetView view="pageBreakPreview" zoomScale="60" zoomScaleNormal="62" workbookViewId="0">
      <selection activeCell="C17" sqref="C17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22.72656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">
        <v>502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374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40"/>
      <c r="B7" s="110"/>
      <c r="C7" s="46"/>
      <c r="D7" s="30"/>
      <c r="E7" s="44"/>
      <c r="F7" s="30"/>
      <c r="G7" s="44"/>
    </row>
    <row r="8" spans="1:7" ht="29.25" customHeight="1">
      <c r="A8" s="147">
        <v>48.01</v>
      </c>
      <c r="B8" s="299" t="s">
        <v>349</v>
      </c>
      <c r="C8" s="300"/>
      <c r="D8" s="30"/>
      <c r="E8" s="40"/>
      <c r="F8" s="30"/>
      <c r="G8" s="148"/>
    </row>
    <row r="9" spans="1:7">
      <c r="A9" s="40"/>
      <c r="B9" s="39"/>
      <c r="C9" s="42"/>
      <c r="D9" s="30"/>
      <c r="E9" s="40"/>
      <c r="F9" s="30"/>
      <c r="G9" s="148"/>
    </row>
    <row r="10" spans="1:7">
      <c r="A10" s="40"/>
      <c r="B10" s="39" t="s">
        <v>350</v>
      </c>
      <c r="C10" s="42"/>
      <c r="D10" s="118" t="s">
        <v>282</v>
      </c>
      <c r="E10" s="117">
        <v>5</v>
      </c>
      <c r="F10" s="227"/>
      <c r="G10" s="148" t="s">
        <v>193</v>
      </c>
    </row>
    <row r="11" spans="1:7">
      <c r="A11" s="40"/>
      <c r="B11" s="39"/>
      <c r="C11" s="42"/>
      <c r="D11" s="119"/>
      <c r="E11" s="138"/>
      <c r="F11" s="228"/>
      <c r="G11" s="148"/>
    </row>
    <row r="12" spans="1:7">
      <c r="A12" s="40" t="s">
        <v>351</v>
      </c>
      <c r="B12" s="39" t="s">
        <v>352</v>
      </c>
      <c r="C12" s="42"/>
      <c r="D12" s="118"/>
      <c r="E12" s="138"/>
      <c r="F12" s="228"/>
      <c r="G12" s="148"/>
    </row>
    <row r="13" spans="1:7">
      <c r="A13" s="40"/>
      <c r="B13" s="39"/>
      <c r="C13" s="42"/>
      <c r="D13" s="119"/>
      <c r="E13" s="138"/>
      <c r="F13" s="228"/>
      <c r="G13" s="148"/>
    </row>
    <row r="14" spans="1:7">
      <c r="A14" s="40"/>
      <c r="B14" s="39" t="s">
        <v>353</v>
      </c>
      <c r="C14" s="42"/>
      <c r="D14" s="118"/>
      <c r="E14" s="138"/>
      <c r="F14" s="228"/>
      <c r="G14" s="148"/>
    </row>
    <row r="15" spans="1:7">
      <c r="A15" s="40"/>
      <c r="B15" s="39" t="s">
        <v>371</v>
      </c>
      <c r="C15" s="42"/>
      <c r="D15" s="118"/>
      <c r="E15" s="117"/>
      <c r="F15" s="228"/>
      <c r="G15" s="148"/>
    </row>
    <row r="16" spans="1:7" ht="28.5" customHeight="1">
      <c r="A16" s="40"/>
      <c r="B16" s="297" t="s">
        <v>354</v>
      </c>
      <c r="C16" s="298"/>
      <c r="D16" s="118" t="s">
        <v>372</v>
      </c>
      <c r="E16" s="117">
        <v>3</v>
      </c>
      <c r="F16" s="227"/>
      <c r="G16" s="149" t="s">
        <v>193</v>
      </c>
    </row>
    <row r="17" spans="1:7">
      <c r="A17" s="40"/>
      <c r="B17" s="39"/>
      <c r="C17" s="42"/>
      <c r="D17" s="119"/>
      <c r="E17" s="117"/>
      <c r="F17" s="228"/>
      <c r="G17" s="148"/>
    </row>
    <row r="18" spans="1:7">
      <c r="A18" s="40">
        <v>48.04</v>
      </c>
      <c r="B18" s="39" t="s">
        <v>355</v>
      </c>
      <c r="C18" s="42"/>
      <c r="D18" s="118"/>
      <c r="E18" s="117"/>
      <c r="F18" s="228"/>
      <c r="G18" s="148"/>
    </row>
    <row r="19" spans="1:7">
      <c r="A19" s="40"/>
      <c r="B19" s="39"/>
      <c r="C19" s="42"/>
      <c r="D19" s="119"/>
      <c r="E19" s="117"/>
      <c r="F19" s="228"/>
      <c r="G19" s="148"/>
    </row>
    <row r="20" spans="1:7">
      <c r="A20" s="40"/>
      <c r="B20" s="39" t="s">
        <v>356</v>
      </c>
      <c r="C20" s="42"/>
      <c r="D20" s="118" t="s">
        <v>282</v>
      </c>
      <c r="E20" s="117">
        <v>2</v>
      </c>
      <c r="F20" s="227"/>
      <c r="G20" s="148" t="s">
        <v>193</v>
      </c>
    </row>
    <row r="21" spans="1:7">
      <c r="A21" s="40"/>
      <c r="B21" s="39"/>
      <c r="C21" s="42"/>
      <c r="D21" s="119"/>
      <c r="E21" s="117"/>
      <c r="F21" s="228"/>
      <c r="G21" s="148"/>
    </row>
    <row r="22" spans="1:7">
      <c r="A22" s="40">
        <v>48.05</v>
      </c>
      <c r="B22" s="39" t="s">
        <v>357</v>
      </c>
      <c r="C22" s="42"/>
      <c r="D22" s="118"/>
      <c r="E22" s="117"/>
      <c r="F22" s="228"/>
      <c r="G22" s="148"/>
    </row>
    <row r="23" spans="1:7">
      <c r="A23" s="40"/>
      <c r="B23" s="39"/>
      <c r="C23" s="42"/>
      <c r="D23" s="119"/>
      <c r="E23" s="117"/>
      <c r="F23" s="228"/>
      <c r="G23" s="148"/>
    </row>
    <row r="24" spans="1:7">
      <c r="A24" s="40"/>
      <c r="B24" s="39" t="s">
        <v>358</v>
      </c>
      <c r="C24" s="42"/>
      <c r="D24" s="118" t="s">
        <v>282</v>
      </c>
      <c r="E24" s="117">
        <v>8</v>
      </c>
      <c r="F24" s="227"/>
      <c r="G24" s="148" t="s">
        <v>193</v>
      </c>
    </row>
    <row r="25" spans="1:7">
      <c r="A25" s="40"/>
      <c r="B25" s="39"/>
      <c r="C25" s="42"/>
      <c r="D25" s="119"/>
      <c r="E25" s="117"/>
      <c r="F25" s="228"/>
      <c r="G25" s="148"/>
    </row>
    <row r="26" spans="1:7" ht="30.75" customHeight="1">
      <c r="A26" s="40"/>
      <c r="B26" s="297" t="s">
        <v>359</v>
      </c>
      <c r="C26" s="298"/>
      <c r="D26" s="118" t="s">
        <v>245</v>
      </c>
      <c r="E26" s="117">
        <v>1</v>
      </c>
      <c r="F26" s="227"/>
      <c r="G26" s="149" t="s">
        <v>193</v>
      </c>
    </row>
    <row r="27" spans="1:7">
      <c r="A27" s="40"/>
      <c r="B27" s="39"/>
      <c r="C27" s="42"/>
      <c r="D27" s="118"/>
      <c r="E27" s="117"/>
      <c r="F27" s="227"/>
      <c r="G27" s="148"/>
    </row>
    <row r="28" spans="1:7">
      <c r="A28" s="40"/>
      <c r="B28" s="39" t="s">
        <v>360</v>
      </c>
      <c r="C28" s="42"/>
      <c r="D28" s="118" t="s">
        <v>232</v>
      </c>
      <c r="E28" s="117">
        <v>1</v>
      </c>
      <c r="F28" s="227"/>
      <c r="G28" s="148" t="s">
        <v>193</v>
      </c>
    </row>
    <row r="29" spans="1:7">
      <c r="A29" s="40"/>
      <c r="B29" s="39"/>
      <c r="C29" s="42"/>
      <c r="D29" s="118"/>
      <c r="E29" s="117"/>
      <c r="F29" s="227"/>
      <c r="G29" s="148"/>
    </row>
    <row r="30" spans="1:7">
      <c r="A30" s="40" t="s">
        <v>361</v>
      </c>
      <c r="B30" s="39" t="s">
        <v>362</v>
      </c>
      <c r="C30" s="42"/>
      <c r="D30" s="118" t="s">
        <v>191</v>
      </c>
      <c r="E30" s="117">
        <v>5</v>
      </c>
      <c r="F30" s="227"/>
      <c r="G30" s="148" t="s">
        <v>193</v>
      </c>
    </row>
    <row r="31" spans="1:7">
      <c r="A31" s="40"/>
      <c r="B31" s="39"/>
      <c r="C31" s="42"/>
      <c r="D31" s="119"/>
      <c r="E31" s="117"/>
      <c r="F31" s="228"/>
      <c r="G31" s="148"/>
    </row>
    <row r="32" spans="1:7">
      <c r="A32" s="40" t="s">
        <v>363</v>
      </c>
      <c r="B32" s="39" t="s">
        <v>364</v>
      </c>
      <c r="C32" s="42"/>
      <c r="D32" s="118"/>
      <c r="E32" s="117"/>
      <c r="F32" s="228"/>
      <c r="G32" s="148"/>
    </row>
    <row r="33" spans="1:7">
      <c r="A33" s="40"/>
      <c r="B33" s="39"/>
      <c r="C33" s="42"/>
      <c r="D33" s="118"/>
      <c r="E33" s="117"/>
      <c r="F33" s="228"/>
      <c r="G33" s="148"/>
    </row>
    <row r="34" spans="1:7" ht="29.25" customHeight="1">
      <c r="A34" s="40"/>
      <c r="B34" s="297" t="s">
        <v>365</v>
      </c>
      <c r="C34" s="298"/>
      <c r="D34" s="118" t="s">
        <v>191</v>
      </c>
      <c r="E34" s="117">
        <v>2</v>
      </c>
      <c r="F34" s="227"/>
      <c r="G34" s="149" t="s">
        <v>193</v>
      </c>
    </row>
    <row r="35" spans="1:7">
      <c r="A35" s="40"/>
      <c r="B35" s="39"/>
      <c r="C35" s="42"/>
      <c r="D35" s="118"/>
      <c r="E35" s="117"/>
      <c r="F35" s="227"/>
      <c r="G35" s="148"/>
    </row>
    <row r="36" spans="1:7">
      <c r="A36" s="40">
        <v>48.06</v>
      </c>
      <c r="B36" s="39" t="s">
        <v>366</v>
      </c>
      <c r="C36" s="42"/>
      <c r="D36" s="119"/>
      <c r="E36" s="117"/>
      <c r="F36" s="233"/>
      <c r="G36" s="148"/>
    </row>
    <row r="37" spans="1:7">
      <c r="A37" s="40"/>
      <c r="B37" s="39" t="s">
        <v>367</v>
      </c>
      <c r="C37" s="42"/>
      <c r="D37" s="118" t="s">
        <v>82</v>
      </c>
      <c r="E37" s="117">
        <v>1</v>
      </c>
      <c r="F37" s="234"/>
      <c r="G37" s="148" t="s">
        <v>193</v>
      </c>
    </row>
    <row r="38" spans="1:7">
      <c r="A38" s="40"/>
      <c r="B38" s="39"/>
      <c r="C38" s="42"/>
      <c r="D38" s="119"/>
      <c r="E38" s="117"/>
      <c r="F38" s="233"/>
      <c r="G38" s="148"/>
    </row>
    <row r="39" spans="1:7">
      <c r="A39" s="40">
        <v>48.07</v>
      </c>
      <c r="B39" s="39" t="s">
        <v>368</v>
      </c>
      <c r="C39" s="42"/>
      <c r="D39" s="119"/>
      <c r="E39" s="117"/>
      <c r="F39" s="233"/>
      <c r="G39" s="148"/>
    </row>
    <row r="40" spans="1:7">
      <c r="A40" s="40"/>
      <c r="B40" s="39" t="s">
        <v>369</v>
      </c>
      <c r="C40" s="42"/>
      <c r="D40" s="119"/>
      <c r="E40" s="117"/>
      <c r="F40" s="233"/>
      <c r="G40" s="148"/>
    </row>
    <row r="41" spans="1:7">
      <c r="A41" s="40"/>
      <c r="B41" s="39"/>
      <c r="C41" s="42"/>
      <c r="D41" s="119"/>
      <c r="E41" s="117"/>
      <c r="F41" s="233"/>
      <c r="G41" s="148"/>
    </row>
    <row r="42" spans="1:7">
      <c r="A42" s="40"/>
      <c r="B42" s="39" t="s">
        <v>370</v>
      </c>
      <c r="C42" s="42"/>
      <c r="D42" s="118" t="s">
        <v>282</v>
      </c>
      <c r="E42" s="117">
        <v>5</v>
      </c>
      <c r="F42" s="234"/>
      <c r="G42" s="148" t="s">
        <v>193</v>
      </c>
    </row>
    <row r="43" spans="1:7">
      <c r="A43" s="40"/>
      <c r="B43" s="39"/>
      <c r="C43" s="42"/>
      <c r="D43" s="30"/>
      <c r="E43" s="40"/>
      <c r="F43" s="150"/>
      <c r="G43" s="148"/>
    </row>
    <row r="44" spans="1:7">
      <c r="A44" s="263">
        <v>4800</v>
      </c>
      <c r="B44" s="289" t="s">
        <v>32</v>
      </c>
      <c r="C44" s="264"/>
      <c r="D44" s="264"/>
      <c r="E44" s="264"/>
      <c r="F44" s="282"/>
      <c r="G44" s="265"/>
    </row>
    <row r="45" spans="1:7">
      <c r="A45" s="263"/>
      <c r="B45" s="289"/>
      <c r="C45" s="264"/>
      <c r="D45" s="264"/>
      <c r="E45" s="264"/>
      <c r="F45" s="282"/>
      <c r="G45" s="265"/>
    </row>
  </sheetData>
  <mergeCells count="14">
    <mergeCell ref="G44:G45"/>
    <mergeCell ref="B16:C16"/>
    <mergeCell ref="A4:G4"/>
    <mergeCell ref="A5:A6"/>
    <mergeCell ref="B5:C6"/>
    <mergeCell ref="D5:D6"/>
    <mergeCell ref="E5:E6"/>
    <mergeCell ref="F5:F6"/>
    <mergeCell ref="G5:G6"/>
    <mergeCell ref="B34:C34"/>
    <mergeCell ref="B26:C26"/>
    <mergeCell ref="B8:C8"/>
    <mergeCell ref="A44:A45"/>
    <mergeCell ref="B44:F45"/>
  </mergeCells>
  <pageMargins left="0.25" right="0.25" top="0.75" bottom="0.75" header="0.3" footer="0.3"/>
  <pageSetup paperSize="9" scale="7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11EC-718E-4D33-90EF-D98D183C1072}">
  <sheetPr>
    <pageSetUpPr fitToPage="1"/>
  </sheetPr>
  <dimension ref="A1:G24"/>
  <sheetViews>
    <sheetView view="pageBreakPreview" topLeftCell="A5" zoomScale="60" zoomScaleNormal="64" workbookViewId="0">
      <selection activeCell="B14" sqref="B14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22.72656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373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40"/>
      <c r="B7" s="110"/>
      <c r="C7" s="46"/>
      <c r="D7" s="30"/>
      <c r="E7" s="44"/>
      <c r="F7" s="30"/>
      <c r="G7" s="44"/>
    </row>
    <row r="8" spans="1:7">
      <c r="A8" s="121">
        <v>5100</v>
      </c>
      <c r="B8" s="125" t="s">
        <v>376</v>
      </c>
      <c r="C8" s="116"/>
      <c r="D8" s="13"/>
      <c r="E8" s="32"/>
      <c r="F8" s="13"/>
      <c r="G8" s="32"/>
    </row>
    <row r="9" spans="1:7">
      <c r="A9" s="121"/>
      <c r="B9" s="125" t="s">
        <v>377</v>
      </c>
      <c r="C9" s="116"/>
      <c r="D9" s="13"/>
      <c r="E9" s="32"/>
      <c r="F9" s="13"/>
      <c r="G9" s="32"/>
    </row>
    <row r="10" spans="1:7">
      <c r="A10" s="32"/>
      <c r="B10" s="21"/>
      <c r="C10" s="25"/>
      <c r="D10" s="13"/>
      <c r="E10" s="32"/>
      <c r="F10" s="13"/>
      <c r="G10" s="32"/>
    </row>
    <row r="11" spans="1:7">
      <c r="A11" s="32" t="s">
        <v>378</v>
      </c>
      <c r="B11" s="21" t="s">
        <v>379</v>
      </c>
      <c r="C11" s="25"/>
      <c r="D11" s="13"/>
      <c r="E11" s="32"/>
      <c r="F11" s="13"/>
      <c r="G11" s="32"/>
    </row>
    <row r="12" spans="1:7">
      <c r="A12" s="32"/>
      <c r="B12" s="21"/>
      <c r="C12" s="25"/>
      <c r="D12" s="13"/>
      <c r="E12" s="32"/>
      <c r="F12" s="13"/>
      <c r="G12" s="32"/>
    </row>
    <row r="13" spans="1:7">
      <c r="A13" s="32" t="s">
        <v>118</v>
      </c>
      <c r="B13" s="21" t="s">
        <v>380</v>
      </c>
      <c r="C13" s="25"/>
      <c r="D13" s="135" t="s">
        <v>68</v>
      </c>
      <c r="E13" s="133">
        <v>2</v>
      </c>
      <c r="F13" s="225"/>
      <c r="G13" s="59" t="s">
        <v>193</v>
      </c>
    </row>
    <row r="14" spans="1:7">
      <c r="A14" s="32"/>
      <c r="B14" s="21"/>
      <c r="C14" s="25"/>
      <c r="D14" s="135"/>
      <c r="E14" s="133"/>
      <c r="F14" s="225"/>
      <c r="G14" s="59"/>
    </row>
    <row r="15" spans="1:7">
      <c r="A15" s="32" t="s">
        <v>381</v>
      </c>
      <c r="B15" s="21" t="s">
        <v>382</v>
      </c>
      <c r="C15" s="25"/>
      <c r="D15" s="135" t="s">
        <v>118</v>
      </c>
      <c r="E15" s="133"/>
      <c r="F15" s="225"/>
      <c r="G15" s="59"/>
    </row>
    <row r="16" spans="1:7">
      <c r="A16" s="32"/>
      <c r="B16" s="21"/>
      <c r="C16" s="25"/>
      <c r="D16" s="135"/>
      <c r="E16" s="133"/>
      <c r="F16" s="225"/>
      <c r="G16" s="59"/>
    </row>
    <row r="17" spans="1:7">
      <c r="A17" s="32" t="s">
        <v>118</v>
      </c>
      <c r="B17" s="21" t="s">
        <v>383</v>
      </c>
      <c r="C17" s="25"/>
      <c r="D17" s="135" t="s">
        <v>118</v>
      </c>
      <c r="E17" s="133"/>
      <c r="F17" s="225"/>
      <c r="G17" s="59"/>
    </row>
    <row r="18" spans="1:7">
      <c r="A18" s="32"/>
      <c r="B18" s="21"/>
      <c r="C18" s="25"/>
      <c r="D18" s="135"/>
      <c r="E18" s="151"/>
      <c r="F18" s="235"/>
      <c r="G18" s="59"/>
    </row>
    <row r="19" spans="1:7">
      <c r="A19" s="32" t="s">
        <v>118</v>
      </c>
      <c r="B19" s="21" t="s">
        <v>384</v>
      </c>
      <c r="C19" s="25"/>
      <c r="D19" s="135" t="s">
        <v>68</v>
      </c>
      <c r="E19" s="133">
        <v>3</v>
      </c>
      <c r="F19" s="225"/>
      <c r="G19" s="59" t="s">
        <v>193</v>
      </c>
    </row>
    <row r="20" spans="1:7">
      <c r="A20" s="32"/>
      <c r="B20" s="21"/>
      <c r="C20" s="25"/>
      <c r="D20" s="135"/>
      <c r="E20" s="133"/>
      <c r="F20" s="225"/>
      <c r="G20" s="59"/>
    </row>
    <row r="21" spans="1:7">
      <c r="A21" s="32"/>
      <c r="B21" s="21" t="s">
        <v>385</v>
      </c>
      <c r="C21" s="79"/>
      <c r="D21" s="153" t="s">
        <v>68</v>
      </c>
      <c r="E21" s="154">
        <v>4</v>
      </c>
      <c r="F21" s="236"/>
      <c r="G21" s="155" t="s">
        <v>193</v>
      </c>
    </row>
    <row r="22" spans="1:7">
      <c r="A22" s="32"/>
      <c r="B22" s="21"/>
      <c r="C22" s="25"/>
      <c r="D22" s="13"/>
      <c r="E22" s="32"/>
      <c r="F22" s="13"/>
      <c r="G22" s="32"/>
    </row>
    <row r="23" spans="1:7">
      <c r="A23" s="263">
        <v>5100</v>
      </c>
      <c r="B23" s="289" t="s">
        <v>32</v>
      </c>
      <c r="C23" s="264"/>
      <c r="D23" s="264"/>
      <c r="E23" s="264"/>
      <c r="F23" s="282"/>
      <c r="G23" s="265"/>
    </row>
    <row r="24" spans="1:7">
      <c r="A24" s="263"/>
      <c r="B24" s="289"/>
      <c r="C24" s="264"/>
      <c r="D24" s="264"/>
      <c r="E24" s="264"/>
      <c r="F24" s="282"/>
      <c r="G24" s="265"/>
    </row>
  </sheetData>
  <mergeCells count="10">
    <mergeCell ref="A23:A24"/>
    <mergeCell ref="B23:F24"/>
    <mergeCell ref="G23:G24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3A170-687A-40A5-ABAA-41E36969609D}">
  <sheetPr>
    <pageSetUpPr fitToPage="1"/>
  </sheetPr>
  <dimension ref="A1:G22"/>
  <sheetViews>
    <sheetView view="pageBreakPreview" topLeftCell="A3" zoomScale="60" zoomScaleNormal="100" workbookViewId="0">
      <selection activeCell="H18" sqref="H18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7.4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33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0" t="s">
        <v>3</v>
      </c>
      <c r="C5" s="271"/>
      <c r="D5" s="272" t="s">
        <v>4</v>
      </c>
      <c r="E5" s="274" t="s">
        <v>5</v>
      </c>
      <c r="F5" s="276" t="s">
        <v>6</v>
      </c>
      <c r="G5" s="276" t="s">
        <v>7</v>
      </c>
    </row>
    <row r="6" spans="1:7">
      <c r="A6" s="269"/>
      <c r="B6" s="270"/>
      <c r="C6" s="271"/>
      <c r="D6" s="273"/>
      <c r="E6" s="275"/>
      <c r="F6" s="277"/>
      <c r="G6" s="277"/>
    </row>
    <row r="7" spans="1:7">
      <c r="A7" s="40"/>
      <c r="B7" s="39"/>
      <c r="C7" s="42"/>
      <c r="D7" s="44"/>
      <c r="E7" s="44"/>
      <c r="F7" s="30"/>
      <c r="G7" s="44"/>
    </row>
    <row r="8" spans="1:7">
      <c r="A8" s="6">
        <v>1300</v>
      </c>
      <c r="B8" s="35" t="s">
        <v>34</v>
      </c>
      <c r="C8" s="28"/>
      <c r="D8" s="45"/>
      <c r="E8" s="32"/>
      <c r="F8" s="13"/>
      <c r="G8" s="32"/>
    </row>
    <row r="9" spans="1:7">
      <c r="A9" s="32"/>
      <c r="B9" s="43" t="s">
        <v>35</v>
      </c>
      <c r="C9" s="25"/>
      <c r="D9" s="32"/>
      <c r="E9" s="32"/>
      <c r="F9" s="13"/>
      <c r="G9" s="32"/>
    </row>
    <row r="10" spans="1:7">
      <c r="A10" s="32"/>
      <c r="B10" s="21"/>
      <c r="C10" s="25"/>
      <c r="D10" s="32"/>
      <c r="E10" s="32"/>
      <c r="F10" s="13"/>
      <c r="G10" s="32"/>
    </row>
    <row r="11" spans="1:7">
      <c r="A11" s="37" t="s">
        <v>36</v>
      </c>
      <c r="B11" s="21" t="s">
        <v>38</v>
      </c>
      <c r="C11" s="25"/>
      <c r="D11" s="32"/>
      <c r="E11" s="32"/>
      <c r="F11" s="13"/>
      <c r="G11" s="32"/>
    </row>
    <row r="12" spans="1:7">
      <c r="A12" s="17"/>
      <c r="B12" s="21"/>
      <c r="C12" s="25"/>
      <c r="D12" s="32"/>
      <c r="E12" s="32"/>
      <c r="F12" s="52"/>
      <c r="G12" s="32"/>
    </row>
    <row r="13" spans="1:7">
      <c r="A13" s="17"/>
      <c r="B13" s="38" t="s">
        <v>11</v>
      </c>
      <c r="C13" s="25" t="s">
        <v>39</v>
      </c>
      <c r="D13" s="58" t="s">
        <v>75</v>
      </c>
      <c r="E13" s="17">
        <v>1</v>
      </c>
      <c r="F13" s="12"/>
      <c r="G13" s="18"/>
    </row>
    <row r="14" spans="1:7">
      <c r="A14" s="17"/>
      <c r="B14" s="38"/>
      <c r="C14" s="25"/>
      <c r="D14" s="17"/>
      <c r="E14" s="17"/>
      <c r="F14" s="12"/>
      <c r="G14" s="18"/>
    </row>
    <row r="15" spans="1:7">
      <c r="A15" s="17"/>
      <c r="B15" s="38" t="s">
        <v>37</v>
      </c>
      <c r="C15" s="25" t="s">
        <v>40</v>
      </c>
      <c r="D15" s="17" t="s">
        <v>43</v>
      </c>
      <c r="E15" s="17">
        <v>3</v>
      </c>
      <c r="F15" s="12"/>
      <c r="G15" s="18"/>
    </row>
    <row r="16" spans="1:7">
      <c r="A16" s="17"/>
      <c r="B16" s="21"/>
      <c r="C16" s="25"/>
      <c r="D16" s="17"/>
      <c r="E16" s="17"/>
      <c r="F16" s="12"/>
      <c r="G16" s="18"/>
    </row>
    <row r="17" spans="1:7">
      <c r="A17" s="17" t="s">
        <v>44</v>
      </c>
      <c r="B17" s="21" t="s">
        <v>12</v>
      </c>
      <c r="C17" s="31" t="s">
        <v>42</v>
      </c>
      <c r="D17" s="17" t="s">
        <v>43</v>
      </c>
      <c r="E17" s="17">
        <v>3</v>
      </c>
      <c r="F17" s="12"/>
      <c r="G17" s="18"/>
    </row>
    <row r="18" spans="1:7">
      <c r="A18" s="17"/>
      <c r="B18" s="21"/>
      <c r="C18" s="31"/>
      <c r="D18" s="17"/>
      <c r="E18" s="17"/>
      <c r="F18" s="12"/>
      <c r="G18" s="18"/>
    </row>
    <row r="19" spans="1:7">
      <c r="A19" s="32"/>
      <c r="B19" s="21" t="s">
        <v>13</v>
      </c>
      <c r="C19" s="31" t="s">
        <v>41</v>
      </c>
      <c r="D19" s="17" t="s">
        <v>43</v>
      </c>
      <c r="E19" s="17">
        <v>3</v>
      </c>
      <c r="F19" s="12"/>
      <c r="G19" s="18"/>
    </row>
    <row r="20" spans="1:7">
      <c r="A20" s="32"/>
      <c r="B20" s="21"/>
      <c r="C20" s="25"/>
      <c r="D20" s="32"/>
      <c r="E20" s="17"/>
      <c r="F20" s="13"/>
      <c r="G20" s="32"/>
    </row>
    <row r="21" spans="1:7">
      <c r="A21" s="263">
        <v>1300</v>
      </c>
      <c r="B21" s="264" t="s">
        <v>32</v>
      </c>
      <c r="C21" s="264"/>
      <c r="D21" s="264"/>
      <c r="E21" s="264"/>
      <c r="F21" s="264"/>
      <c r="G21" s="265"/>
    </row>
    <row r="22" spans="1:7">
      <c r="A22" s="263"/>
      <c r="B22" s="264"/>
      <c r="C22" s="264"/>
      <c r="D22" s="264"/>
      <c r="E22" s="264"/>
      <c r="F22" s="264"/>
      <c r="G22" s="263"/>
    </row>
  </sheetData>
  <mergeCells count="10">
    <mergeCell ref="A21:A22"/>
    <mergeCell ref="B21:F22"/>
    <mergeCell ref="G21:G22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81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E7018-5D66-4020-A85F-411172218815}">
  <sheetPr>
    <pageSetUpPr fitToPage="1"/>
  </sheetPr>
  <dimension ref="A1:G401"/>
  <sheetViews>
    <sheetView view="pageBreakPreview" topLeftCell="A36" zoomScale="60" zoomScaleNormal="71" workbookViewId="0">
      <selection activeCell="A2" sqref="A2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22.72656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427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121">
        <v>5600</v>
      </c>
      <c r="B7" s="43" t="s">
        <v>386</v>
      </c>
      <c r="C7" s="116"/>
      <c r="D7" s="13"/>
      <c r="E7" s="32"/>
      <c r="F7" s="13"/>
      <c r="G7" s="32"/>
    </row>
    <row r="8" spans="1:7">
      <c r="A8" s="32"/>
      <c r="B8" s="21"/>
      <c r="C8" s="25"/>
      <c r="D8" s="13"/>
      <c r="E8" s="32"/>
      <c r="F8" s="13"/>
      <c r="G8" s="32"/>
    </row>
    <row r="9" spans="1:7" ht="43.5" customHeight="1">
      <c r="A9" s="32" t="s">
        <v>387</v>
      </c>
      <c r="B9" s="280" t="s">
        <v>388</v>
      </c>
      <c r="C9" s="281"/>
      <c r="D9" s="13"/>
      <c r="E9" s="32"/>
      <c r="F9" s="13"/>
      <c r="G9" s="32"/>
    </row>
    <row r="10" spans="1:7">
      <c r="A10" s="32"/>
      <c r="B10" s="21"/>
      <c r="C10" s="25"/>
      <c r="D10" s="13"/>
      <c r="E10" s="32"/>
      <c r="F10" s="156"/>
      <c r="G10" s="59"/>
    </row>
    <row r="11" spans="1:7" ht="28.5" customHeight="1">
      <c r="A11" s="32" t="s">
        <v>118</v>
      </c>
      <c r="B11" s="280" t="s">
        <v>389</v>
      </c>
      <c r="C11" s="281"/>
      <c r="D11" s="13"/>
      <c r="E11" s="32"/>
      <c r="F11" s="156"/>
      <c r="G11" s="157"/>
    </row>
    <row r="12" spans="1:7">
      <c r="A12" s="32" t="s">
        <v>118</v>
      </c>
      <c r="B12" s="21" t="s">
        <v>390</v>
      </c>
      <c r="C12" s="25"/>
      <c r="D12" s="135" t="s">
        <v>68</v>
      </c>
      <c r="E12" s="158">
        <v>4</v>
      </c>
      <c r="F12" s="225"/>
      <c r="G12" s="157"/>
    </row>
    <row r="13" spans="1:7">
      <c r="A13" s="32"/>
      <c r="B13" s="21"/>
      <c r="C13" s="25"/>
      <c r="D13" s="135"/>
      <c r="E13" s="158"/>
      <c r="F13" s="225"/>
      <c r="G13" s="157"/>
    </row>
    <row r="14" spans="1:7">
      <c r="A14" s="32" t="s">
        <v>118</v>
      </c>
      <c r="B14" s="21" t="s">
        <v>391</v>
      </c>
      <c r="C14" s="25"/>
      <c r="D14" s="135" t="s">
        <v>68</v>
      </c>
      <c r="E14" s="158">
        <v>4</v>
      </c>
      <c r="F14" s="225"/>
      <c r="G14" s="157"/>
    </row>
    <row r="15" spans="1:7">
      <c r="A15" s="32"/>
      <c r="B15" s="21"/>
      <c r="C15" s="25"/>
      <c r="D15" s="135"/>
      <c r="E15" s="158"/>
      <c r="F15" s="225"/>
      <c r="G15" s="157"/>
    </row>
    <row r="16" spans="1:7">
      <c r="A16" s="32" t="s">
        <v>118</v>
      </c>
      <c r="B16" s="21" t="s">
        <v>392</v>
      </c>
      <c r="C16" s="25"/>
      <c r="D16" s="135" t="s">
        <v>68</v>
      </c>
      <c r="E16" s="158">
        <v>4</v>
      </c>
      <c r="F16" s="225"/>
      <c r="G16" s="157"/>
    </row>
    <row r="17" spans="1:7">
      <c r="A17" s="32"/>
      <c r="B17" s="21"/>
      <c r="C17" s="25"/>
      <c r="D17" s="135"/>
      <c r="E17" s="158"/>
      <c r="F17" s="225"/>
      <c r="G17" s="157"/>
    </row>
    <row r="18" spans="1:7">
      <c r="A18" s="32" t="s">
        <v>118</v>
      </c>
      <c r="B18" s="21" t="s">
        <v>393</v>
      </c>
      <c r="C18" s="25"/>
      <c r="D18" s="135" t="s">
        <v>118</v>
      </c>
      <c r="E18" s="158"/>
      <c r="F18" s="225"/>
      <c r="G18" s="157"/>
    </row>
    <row r="19" spans="1:7">
      <c r="A19" s="32"/>
      <c r="B19" s="21"/>
      <c r="C19" s="25"/>
      <c r="D19" s="135"/>
      <c r="E19" s="158"/>
      <c r="F19" s="225"/>
      <c r="G19" s="157"/>
    </row>
    <row r="20" spans="1:7">
      <c r="A20" s="32" t="s">
        <v>118</v>
      </c>
      <c r="B20" s="21" t="s">
        <v>394</v>
      </c>
      <c r="C20" s="25"/>
      <c r="D20" s="135" t="s">
        <v>102</v>
      </c>
      <c r="E20" s="159">
        <v>5</v>
      </c>
      <c r="F20" s="235"/>
      <c r="G20" s="157"/>
    </row>
    <row r="21" spans="1:7">
      <c r="A21" s="32"/>
      <c r="B21" s="21"/>
      <c r="C21" s="25"/>
      <c r="D21" s="135"/>
      <c r="E21" s="159"/>
      <c r="F21" s="235"/>
      <c r="G21" s="157"/>
    </row>
    <row r="22" spans="1:7">
      <c r="A22" s="32" t="s">
        <v>118</v>
      </c>
      <c r="B22" s="21" t="s">
        <v>395</v>
      </c>
      <c r="C22" s="25"/>
      <c r="D22" s="135" t="s">
        <v>102</v>
      </c>
      <c r="E22" s="158">
        <v>6</v>
      </c>
      <c r="F22" s="225"/>
      <c r="G22" s="157"/>
    </row>
    <row r="23" spans="1:7">
      <c r="A23" s="32"/>
      <c r="B23" s="21"/>
      <c r="C23" s="25"/>
      <c r="D23" s="135"/>
      <c r="E23" s="158"/>
      <c r="F23" s="225"/>
      <c r="G23" s="157"/>
    </row>
    <row r="24" spans="1:7">
      <c r="A24" s="32" t="s">
        <v>118</v>
      </c>
      <c r="B24" s="21" t="s">
        <v>396</v>
      </c>
      <c r="C24" s="25"/>
      <c r="D24" s="135" t="s">
        <v>102</v>
      </c>
      <c r="E24" s="158">
        <v>6</v>
      </c>
      <c r="F24" s="225"/>
      <c r="G24" s="157"/>
    </row>
    <row r="25" spans="1:7">
      <c r="A25" s="32"/>
      <c r="B25" s="21"/>
      <c r="C25" s="25"/>
      <c r="D25" s="135"/>
      <c r="E25" s="158"/>
      <c r="F25" s="134"/>
      <c r="G25" s="157"/>
    </row>
    <row r="26" spans="1:7">
      <c r="A26" s="32" t="s">
        <v>397</v>
      </c>
      <c r="B26" s="21" t="s">
        <v>398</v>
      </c>
      <c r="C26" s="25"/>
      <c r="D26" s="135" t="s">
        <v>118</v>
      </c>
      <c r="E26" s="159"/>
      <c r="F26" s="152"/>
      <c r="G26" s="157"/>
    </row>
    <row r="27" spans="1:7">
      <c r="A27" s="32" t="s">
        <v>118</v>
      </c>
      <c r="B27" s="21" t="s">
        <v>399</v>
      </c>
      <c r="C27" s="25"/>
      <c r="D27" s="135" t="s">
        <v>118</v>
      </c>
      <c r="E27" s="159"/>
      <c r="F27" s="152"/>
      <c r="G27" s="157"/>
    </row>
    <row r="28" spans="1:7">
      <c r="A28" s="32" t="s">
        <v>118</v>
      </c>
      <c r="B28" s="21" t="s">
        <v>400</v>
      </c>
      <c r="C28" s="25"/>
      <c r="D28" s="135" t="s">
        <v>68</v>
      </c>
      <c r="E28" s="158">
        <v>1</v>
      </c>
      <c r="F28" s="225"/>
      <c r="G28" s="157"/>
    </row>
    <row r="29" spans="1:7">
      <c r="A29" s="32"/>
      <c r="B29" s="21"/>
      <c r="C29" s="25"/>
      <c r="D29" s="135"/>
      <c r="E29" s="159"/>
      <c r="F29" s="235"/>
      <c r="G29" s="157"/>
    </row>
    <row r="30" spans="1:7" ht="28.5" customHeight="1">
      <c r="A30" s="32" t="s">
        <v>118</v>
      </c>
      <c r="B30" s="280" t="s">
        <v>401</v>
      </c>
      <c r="C30" s="281"/>
      <c r="D30" s="135" t="s">
        <v>118</v>
      </c>
      <c r="E30" s="158"/>
      <c r="F30" s="225"/>
      <c r="G30" s="157"/>
    </row>
    <row r="31" spans="1:7">
      <c r="A31" s="32" t="s">
        <v>118</v>
      </c>
      <c r="B31" s="21" t="s">
        <v>400</v>
      </c>
      <c r="C31" s="25"/>
      <c r="D31" s="135" t="s">
        <v>68</v>
      </c>
      <c r="E31" s="159">
        <v>1</v>
      </c>
      <c r="F31" s="235"/>
      <c r="G31" s="157"/>
    </row>
    <row r="32" spans="1:7">
      <c r="A32" s="32"/>
      <c r="B32" s="21"/>
      <c r="C32" s="25"/>
      <c r="D32" s="135"/>
      <c r="E32" s="158"/>
      <c r="F32" s="225"/>
      <c r="G32" s="157"/>
    </row>
    <row r="33" spans="1:7">
      <c r="A33" s="32" t="s">
        <v>402</v>
      </c>
      <c r="B33" s="21" t="s">
        <v>403</v>
      </c>
      <c r="C33" s="25"/>
      <c r="D33" s="160" t="s">
        <v>118</v>
      </c>
      <c r="E33" s="159"/>
      <c r="F33" s="225"/>
      <c r="G33" s="157"/>
    </row>
    <row r="34" spans="1:7">
      <c r="A34" s="32" t="s">
        <v>118</v>
      </c>
      <c r="B34" s="21" t="s">
        <v>404</v>
      </c>
      <c r="C34" s="25"/>
      <c r="D34" s="135" t="s">
        <v>245</v>
      </c>
      <c r="E34" s="158">
        <v>1</v>
      </c>
      <c r="F34" s="225"/>
      <c r="G34" s="157"/>
    </row>
    <row r="35" spans="1:7">
      <c r="A35" s="32"/>
      <c r="B35" s="21"/>
      <c r="C35" s="25"/>
      <c r="D35" s="135"/>
      <c r="E35" s="158"/>
      <c r="F35" s="225"/>
      <c r="G35" s="157"/>
    </row>
    <row r="36" spans="1:7">
      <c r="A36" s="32" t="s">
        <v>118</v>
      </c>
      <c r="B36" s="21" t="s">
        <v>405</v>
      </c>
      <c r="C36" s="25"/>
      <c r="D36" s="135" t="s">
        <v>118</v>
      </c>
      <c r="E36" s="158"/>
      <c r="F36" s="225"/>
      <c r="G36" s="41"/>
    </row>
    <row r="37" spans="1:7">
      <c r="A37" s="32"/>
      <c r="B37" s="21"/>
      <c r="C37" s="25"/>
      <c r="D37" s="135"/>
      <c r="E37" s="158"/>
      <c r="F37" s="225"/>
      <c r="G37" s="157"/>
    </row>
    <row r="38" spans="1:7">
      <c r="A38" s="32" t="s">
        <v>118</v>
      </c>
      <c r="B38" s="21" t="s">
        <v>406</v>
      </c>
      <c r="C38" s="25"/>
      <c r="D38" s="135" t="s">
        <v>191</v>
      </c>
      <c r="E38" s="158">
        <f>3*12</f>
        <v>36</v>
      </c>
      <c r="F38" s="225"/>
      <c r="G38" s="157"/>
    </row>
    <row r="39" spans="1:7">
      <c r="A39" s="32"/>
      <c r="B39" s="21"/>
      <c r="C39" s="25"/>
      <c r="D39" s="135"/>
      <c r="E39" s="158"/>
      <c r="F39" s="225"/>
      <c r="G39" s="157"/>
    </row>
    <row r="40" spans="1:7">
      <c r="A40" s="32" t="s">
        <v>118</v>
      </c>
      <c r="B40" s="21" t="s">
        <v>407</v>
      </c>
      <c r="C40" s="25"/>
      <c r="D40" s="135" t="s">
        <v>191</v>
      </c>
      <c r="E40" s="158">
        <f>3*12</f>
        <v>36</v>
      </c>
      <c r="F40" s="225"/>
      <c r="G40" s="157"/>
    </row>
    <row r="41" spans="1:7">
      <c r="A41" s="32"/>
      <c r="B41" s="21"/>
      <c r="C41" s="25"/>
      <c r="D41" s="135"/>
      <c r="E41" s="158"/>
      <c r="F41" s="225"/>
      <c r="G41" s="157"/>
    </row>
    <row r="42" spans="1:7">
      <c r="A42" s="32" t="s">
        <v>408</v>
      </c>
      <c r="B42" s="21" t="s">
        <v>409</v>
      </c>
      <c r="C42" s="25"/>
      <c r="D42" s="135" t="s">
        <v>30</v>
      </c>
      <c r="E42" s="158">
        <v>1</v>
      </c>
      <c r="F42" s="225"/>
      <c r="G42" s="157"/>
    </row>
    <row r="43" spans="1:7">
      <c r="A43" s="32"/>
      <c r="B43" s="21"/>
      <c r="C43" s="25"/>
      <c r="D43" s="135"/>
      <c r="E43" s="158"/>
      <c r="F43" s="225"/>
      <c r="G43" s="157"/>
    </row>
    <row r="44" spans="1:7" ht="28.5" customHeight="1">
      <c r="A44" s="32" t="s">
        <v>410</v>
      </c>
      <c r="B44" s="280" t="s">
        <v>411</v>
      </c>
      <c r="C44" s="281"/>
      <c r="D44" s="135" t="s">
        <v>110</v>
      </c>
      <c r="E44" s="158">
        <f>12*0.5*0.5*0.5*1.2</f>
        <v>1.7999999999999998</v>
      </c>
      <c r="F44" s="225"/>
      <c r="G44" s="157"/>
    </row>
    <row r="45" spans="1:7">
      <c r="A45" s="32"/>
      <c r="B45" s="21"/>
      <c r="C45" s="25"/>
      <c r="D45" s="109"/>
      <c r="E45" s="161"/>
      <c r="F45" s="221"/>
      <c r="G45" s="157"/>
    </row>
    <row r="46" spans="1:7">
      <c r="A46" s="32" t="s">
        <v>412</v>
      </c>
      <c r="B46" s="21" t="s">
        <v>413</v>
      </c>
      <c r="C46" s="25"/>
      <c r="D46" s="135" t="s">
        <v>110</v>
      </c>
      <c r="E46" s="158">
        <f>E44</f>
        <v>1.7999999999999998</v>
      </c>
      <c r="F46" s="225"/>
      <c r="G46" s="157"/>
    </row>
    <row r="47" spans="1:7">
      <c r="A47" s="32">
        <v>56.09</v>
      </c>
      <c r="B47" s="21" t="s">
        <v>414</v>
      </c>
      <c r="C47" s="25"/>
      <c r="D47" s="135"/>
      <c r="E47" s="158"/>
      <c r="F47" s="225"/>
      <c r="G47" s="157"/>
    </row>
    <row r="48" spans="1:7">
      <c r="A48" s="32"/>
      <c r="B48" s="21" t="s">
        <v>415</v>
      </c>
      <c r="C48" s="25"/>
      <c r="D48" s="135" t="s">
        <v>102</v>
      </c>
      <c r="E48" s="158">
        <v>2</v>
      </c>
      <c r="F48" s="225"/>
      <c r="G48" s="157"/>
    </row>
    <row r="49" spans="1:7">
      <c r="A49" s="32"/>
      <c r="B49" s="21"/>
      <c r="C49" s="25"/>
      <c r="D49" s="135"/>
      <c r="E49" s="158"/>
      <c r="F49" s="225"/>
      <c r="G49" s="157"/>
    </row>
    <row r="50" spans="1:7">
      <c r="A50" s="32"/>
      <c r="B50" s="21" t="s">
        <v>416</v>
      </c>
      <c r="C50" s="25"/>
      <c r="D50" s="135" t="s">
        <v>102</v>
      </c>
      <c r="E50" s="158">
        <v>2</v>
      </c>
      <c r="F50" s="225"/>
      <c r="G50" s="157"/>
    </row>
    <row r="51" spans="1:7">
      <c r="A51" s="32"/>
      <c r="B51" s="21"/>
      <c r="C51" s="25"/>
      <c r="D51" s="135"/>
      <c r="E51" s="158"/>
      <c r="F51" s="225"/>
      <c r="G51" s="157"/>
    </row>
    <row r="52" spans="1:7">
      <c r="A52" s="32"/>
      <c r="B52" s="21" t="s">
        <v>417</v>
      </c>
      <c r="C52" s="25"/>
      <c r="D52" s="135" t="s">
        <v>102</v>
      </c>
      <c r="E52" s="158">
        <v>2</v>
      </c>
      <c r="F52" s="225"/>
      <c r="G52" s="157"/>
    </row>
    <row r="53" spans="1:7">
      <c r="A53" s="32"/>
      <c r="B53" s="21"/>
      <c r="C53" s="25"/>
      <c r="D53" s="109"/>
      <c r="E53" s="161"/>
      <c r="F53" s="221"/>
      <c r="G53" s="157"/>
    </row>
    <row r="54" spans="1:7">
      <c r="A54" s="32" t="s">
        <v>418</v>
      </c>
      <c r="B54" s="21" t="s">
        <v>419</v>
      </c>
      <c r="C54" s="25"/>
      <c r="D54" s="135" t="s">
        <v>102</v>
      </c>
      <c r="E54" s="158">
        <v>12</v>
      </c>
      <c r="F54" s="225"/>
      <c r="G54" s="157"/>
    </row>
    <row r="55" spans="1:7">
      <c r="A55" s="32"/>
      <c r="B55" s="21"/>
      <c r="C55" s="25"/>
      <c r="D55" s="135"/>
      <c r="E55" s="158"/>
      <c r="F55" s="225"/>
      <c r="G55" s="157"/>
    </row>
    <row r="56" spans="1:7">
      <c r="A56" s="32" t="s">
        <v>420</v>
      </c>
      <c r="B56" s="21" t="s">
        <v>421</v>
      </c>
      <c r="C56" s="25"/>
      <c r="D56" s="135" t="s">
        <v>102</v>
      </c>
      <c r="E56" s="158">
        <v>12</v>
      </c>
      <c r="F56" s="225"/>
      <c r="G56" s="157"/>
    </row>
    <row r="57" spans="1:7">
      <c r="A57" s="32"/>
      <c r="B57" s="21"/>
      <c r="C57" s="25"/>
      <c r="D57" s="135"/>
      <c r="E57" s="159"/>
      <c r="F57" s="225"/>
      <c r="G57" s="157"/>
    </row>
    <row r="58" spans="1:7">
      <c r="A58" s="32" t="s">
        <v>422</v>
      </c>
      <c r="B58" s="21" t="s">
        <v>423</v>
      </c>
      <c r="C58" s="25"/>
      <c r="D58" s="135" t="s">
        <v>118</v>
      </c>
      <c r="E58" s="158"/>
      <c r="F58" s="134"/>
      <c r="G58" s="157"/>
    </row>
    <row r="59" spans="1:7">
      <c r="A59" s="32" t="s">
        <v>118</v>
      </c>
      <c r="B59" s="21" t="s">
        <v>424</v>
      </c>
      <c r="C59" s="25"/>
      <c r="D59" s="135" t="s">
        <v>102</v>
      </c>
      <c r="E59" s="133">
        <v>5</v>
      </c>
      <c r="F59" s="225"/>
      <c r="G59" s="157"/>
    </row>
    <row r="60" spans="1:7">
      <c r="A60" s="32"/>
      <c r="B60" s="21"/>
      <c r="C60" s="25"/>
      <c r="D60" s="135"/>
      <c r="E60" s="151"/>
      <c r="F60" s="235"/>
      <c r="G60" s="157"/>
    </row>
    <row r="61" spans="1:7">
      <c r="A61" s="32" t="s">
        <v>118</v>
      </c>
      <c r="B61" s="21" t="s">
        <v>425</v>
      </c>
      <c r="C61" s="25"/>
      <c r="D61" s="135" t="s">
        <v>102</v>
      </c>
      <c r="E61" s="133">
        <v>5</v>
      </c>
      <c r="F61" s="225"/>
      <c r="G61" s="157"/>
    </row>
    <row r="62" spans="1:7">
      <c r="A62" s="32"/>
      <c r="B62" s="21"/>
      <c r="C62" s="25"/>
      <c r="D62" s="135"/>
      <c r="E62" s="151"/>
      <c r="F62" s="235"/>
      <c r="G62" s="157"/>
    </row>
    <row r="63" spans="1:7">
      <c r="A63" s="32" t="s">
        <v>118</v>
      </c>
      <c r="B63" s="21" t="s">
        <v>426</v>
      </c>
      <c r="C63" s="25"/>
      <c r="D63" s="135" t="s">
        <v>102</v>
      </c>
      <c r="E63" s="133">
        <v>5</v>
      </c>
      <c r="F63" s="225"/>
      <c r="G63" s="157"/>
    </row>
    <row r="64" spans="1:7">
      <c r="A64" s="32"/>
      <c r="B64" s="74"/>
      <c r="C64" s="76"/>
      <c r="D64" s="13"/>
      <c r="E64" s="75"/>
      <c r="F64" s="13"/>
      <c r="G64" s="75"/>
    </row>
    <row r="65" spans="1:7">
      <c r="A65" s="263">
        <v>5600</v>
      </c>
      <c r="B65" s="289" t="s">
        <v>32</v>
      </c>
      <c r="C65" s="264"/>
      <c r="D65" s="264"/>
      <c r="E65" s="264"/>
      <c r="F65" s="282"/>
      <c r="G65" s="265"/>
    </row>
    <row r="66" spans="1:7">
      <c r="A66" s="263"/>
      <c r="B66" s="289"/>
      <c r="C66" s="264"/>
      <c r="D66" s="264"/>
      <c r="E66" s="264"/>
      <c r="F66" s="282"/>
      <c r="G66" s="265"/>
    </row>
    <row r="67" spans="1:7">
      <c r="A67" s="3"/>
      <c r="B67" s="3"/>
      <c r="C67" s="3"/>
      <c r="D67" s="3"/>
      <c r="E67" s="3"/>
      <c r="F67" s="3"/>
      <c r="G67" s="3"/>
    </row>
    <row r="68" spans="1:7">
      <c r="A68" s="3"/>
      <c r="B68" s="3"/>
      <c r="C68" s="3"/>
      <c r="D68" s="3"/>
      <c r="E68" s="3"/>
      <c r="F68" s="3"/>
      <c r="G68" s="3"/>
    </row>
    <row r="69" spans="1:7">
      <c r="A69" s="3"/>
      <c r="B69" s="3"/>
      <c r="C69" s="3"/>
      <c r="D69" s="3"/>
      <c r="E69" s="3"/>
      <c r="F69" s="3"/>
      <c r="G69" s="3"/>
    </row>
    <row r="70" spans="1:7">
      <c r="A70" s="3"/>
      <c r="B70" s="3"/>
      <c r="C70" s="3"/>
      <c r="D70" s="3"/>
      <c r="E70" s="3"/>
      <c r="F70" s="3"/>
      <c r="G70" s="3"/>
    </row>
    <row r="71" spans="1:7">
      <c r="A71" s="3"/>
      <c r="B71" s="3"/>
      <c r="C71" s="3"/>
      <c r="D71" s="3"/>
      <c r="E71" s="3"/>
      <c r="F71" s="3"/>
      <c r="G71" s="3"/>
    </row>
    <row r="72" spans="1:7">
      <c r="A72" s="3"/>
      <c r="B72" s="3"/>
      <c r="C72" s="3"/>
      <c r="D72" s="3"/>
      <c r="E72" s="3"/>
      <c r="F72" s="3"/>
      <c r="G72" s="3"/>
    </row>
    <row r="73" spans="1:7">
      <c r="A73" s="3"/>
      <c r="B73" s="3"/>
      <c r="C73" s="3"/>
      <c r="D73" s="3"/>
      <c r="E73" s="3"/>
      <c r="F73" s="3"/>
      <c r="G73" s="3"/>
    </row>
    <row r="74" spans="1:7">
      <c r="A74" s="3"/>
      <c r="B74" s="3"/>
      <c r="C74" s="3"/>
      <c r="D74" s="3"/>
      <c r="E74" s="3"/>
      <c r="F74" s="3"/>
      <c r="G74" s="3"/>
    </row>
    <row r="75" spans="1:7">
      <c r="A75" s="3"/>
      <c r="B75" s="3"/>
      <c r="C75" s="3"/>
      <c r="D75" s="3"/>
      <c r="E75" s="3"/>
      <c r="F75" s="3"/>
      <c r="G75" s="3"/>
    </row>
    <row r="76" spans="1:7">
      <c r="A76" s="3"/>
      <c r="B76" s="3"/>
      <c r="C76" s="3"/>
      <c r="D76" s="3"/>
      <c r="E76" s="3"/>
      <c r="F76" s="3"/>
      <c r="G76" s="3"/>
    </row>
    <row r="77" spans="1:7">
      <c r="A77" s="3"/>
      <c r="B77" s="3"/>
      <c r="C77" s="3"/>
      <c r="D77" s="3"/>
      <c r="E77" s="3"/>
      <c r="F77" s="3"/>
      <c r="G77" s="3"/>
    </row>
    <row r="78" spans="1:7">
      <c r="A78" s="3"/>
      <c r="B78" s="3"/>
      <c r="C78" s="3"/>
      <c r="D78" s="3"/>
      <c r="E78" s="3"/>
      <c r="F78" s="3"/>
      <c r="G78" s="3"/>
    </row>
    <row r="79" spans="1:7">
      <c r="A79" s="3"/>
      <c r="B79" s="3"/>
      <c r="C79" s="3"/>
      <c r="D79" s="3"/>
      <c r="E79" s="3"/>
      <c r="F79" s="3"/>
      <c r="G79" s="3"/>
    </row>
    <row r="80" spans="1:7">
      <c r="A80" s="3"/>
      <c r="B80" s="3"/>
      <c r="C80" s="3"/>
      <c r="D80" s="3"/>
      <c r="E80" s="3"/>
      <c r="F80" s="3"/>
      <c r="G80" s="3"/>
    </row>
    <row r="81" spans="1:7">
      <c r="A81" s="3"/>
      <c r="B81" s="3"/>
      <c r="C81" s="3"/>
      <c r="D81" s="3"/>
      <c r="E81" s="3"/>
      <c r="F81" s="3"/>
      <c r="G81" s="3"/>
    </row>
    <row r="82" spans="1:7">
      <c r="A82" s="3"/>
      <c r="B82" s="3"/>
      <c r="C82" s="3"/>
      <c r="D82" s="3"/>
      <c r="E82" s="3"/>
      <c r="F82" s="3"/>
      <c r="G82" s="3"/>
    </row>
    <row r="83" spans="1:7">
      <c r="A83" s="3"/>
      <c r="B83" s="3"/>
      <c r="C83" s="3"/>
      <c r="D83" s="3"/>
      <c r="E83" s="3"/>
      <c r="F83" s="3"/>
      <c r="G83" s="3"/>
    </row>
    <row r="84" spans="1:7">
      <c r="A84" s="3"/>
      <c r="B84" s="3"/>
      <c r="C84" s="3"/>
      <c r="D84" s="3"/>
      <c r="E84" s="3"/>
      <c r="F84" s="3"/>
      <c r="G84" s="3"/>
    </row>
    <row r="85" spans="1:7">
      <c r="A85" s="3"/>
      <c r="B85" s="3"/>
      <c r="C85" s="3"/>
      <c r="D85" s="3"/>
      <c r="E85" s="3"/>
      <c r="F85" s="3"/>
      <c r="G85" s="3"/>
    </row>
    <row r="86" spans="1:7">
      <c r="A86" s="3"/>
      <c r="B86" s="3"/>
      <c r="C86" s="3"/>
      <c r="D86" s="3"/>
      <c r="E86" s="3"/>
      <c r="F86" s="3"/>
      <c r="G86" s="3"/>
    </row>
    <row r="87" spans="1:7">
      <c r="A87" s="3"/>
      <c r="B87" s="3"/>
      <c r="C87" s="3"/>
      <c r="D87" s="3"/>
      <c r="E87" s="3"/>
      <c r="F87" s="3"/>
      <c r="G87" s="3"/>
    </row>
    <row r="88" spans="1:7">
      <c r="A88" s="3"/>
      <c r="B88" s="3"/>
      <c r="C88" s="3"/>
      <c r="D88" s="3"/>
      <c r="E88" s="3"/>
      <c r="F88" s="3"/>
      <c r="G88" s="3"/>
    </row>
    <row r="89" spans="1:7">
      <c r="A89" s="3"/>
      <c r="B89" s="3"/>
      <c r="C89" s="3"/>
      <c r="D89" s="3"/>
      <c r="E89" s="3"/>
      <c r="F89" s="3"/>
      <c r="G89" s="3"/>
    </row>
    <row r="90" spans="1:7">
      <c r="A90" s="3"/>
      <c r="B90" s="3"/>
      <c r="C90" s="3"/>
      <c r="D90" s="3"/>
      <c r="E90" s="3"/>
      <c r="F90" s="3"/>
      <c r="G90" s="3"/>
    </row>
    <row r="91" spans="1:7">
      <c r="A91" s="3"/>
      <c r="B91" s="3"/>
      <c r="C91" s="3"/>
      <c r="D91" s="3"/>
      <c r="E91" s="3"/>
      <c r="F91" s="3"/>
      <c r="G91" s="3"/>
    </row>
    <row r="92" spans="1:7">
      <c r="A92" s="3"/>
      <c r="B92" s="3"/>
      <c r="C92" s="3"/>
      <c r="D92" s="3"/>
      <c r="E92" s="3"/>
      <c r="F92" s="3"/>
      <c r="G92" s="3"/>
    </row>
    <row r="93" spans="1:7">
      <c r="A93" s="3"/>
      <c r="B93" s="3"/>
      <c r="C93" s="3"/>
      <c r="D93" s="3"/>
      <c r="E93" s="3"/>
      <c r="F93" s="3"/>
      <c r="G93" s="3"/>
    </row>
    <row r="94" spans="1:7">
      <c r="A94" s="3"/>
      <c r="B94" s="3"/>
      <c r="C94" s="3"/>
      <c r="D94" s="3"/>
      <c r="E94" s="3"/>
      <c r="F94" s="3"/>
      <c r="G94" s="3"/>
    </row>
    <row r="95" spans="1:7">
      <c r="A95" s="3"/>
      <c r="B95" s="3"/>
      <c r="C95" s="3"/>
      <c r="D95" s="3"/>
      <c r="E95" s="3"/>
      <c r="F95" s="3"/>
      <c r="G95" s="3"/>
    </row>
    <row r="96" spans="1:7">
      <c r="A96" s="3"/>
      <c r="B96" s="3"/>
      <c r="C96" s="3"/>
      <c r="D96" s="3"/>
      <c r="E96" s="3"/>
      <c r="F96" s="3"/>
      <c r="G96" s="3"/>
    </row>
    <row r="97" spans="1:7">
      <c r="A97" s="3"/>
      <c r="B97" s="3"/>
      <c r="C97" s="3"/>
      <c r="D97" s="3"/>
      <c r="E97" s="3"/>
      <c r="F97" s="3"/>
      <c r="G97" s="3"/>
    </row>
    <row r="98" spans="1:7">
      <c r="A98" s="3"/>
      <c r="B98" s="3"/>
      <c r="C98" s="3"/>
      <c r="D98" s="3"/>
      <c r="E98" s="3"/>
      <c r="F98" s="3"/>
      <c r="G98" s="3"/>
    </row>
    <row r="99" spans="1:7">
      <c r="A99" s="3"/>
      <c r="B99" s="3"/>
      <c r="C99" s="3"/>
      <c r="D99" s="3"/>
      <c r="E99" s="3"/>
      <c r="F99" s="3"/>
      <c r="G99" s="3"/>
    </row>
    <row r="100" spans="1:7">
      <c r="A100" s="3"/>
      <c r="B100" s="3"/>
      <c r="C100" s="3"/>
      <c r="D100" s="3"/>
      <c r="E100" s="3"/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>
      <c r="A102" s="3"/>
      <c r="B102" s="3"/>
      <c r="C102" s="3"/>
      <c r="D102" s="3"/>
      <c r="E102" s="3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  <row r="111" spans="1:7">
      <c r="A111" s="3"/>
      <c r="B111" s="3"/>
      <c r="C111" s="3"/>
      <c r="D111" s="3"/>
      <c r="E111" s="3"/>
      <c r="F111" s="3"/>
      <c r="G111" s="3"/>
    </row>
    <row r="112" spans="1:7">
      <c r="A112" s="3"/>
      <c r="B112" s="3"/>
      <c r="C112" s="3"/>
      <c r="D112" s="3"/>
      <c r="E112" s="3"/>
      <c r="F112" s="3"/>
      <c r="G112" s="3"/>
    </row>
    <row r="113" spans="1:7">
      <c r="A113" s="3"/>
      <c r="B113" s="3"/>
      <c r="C113" s="3"/>
      <c r="D113" s="3"/>
      <c r="E113" s="3"/>
      <c r="F113" s="3"/>
      <c r="G113" s="3"/>
    </row>
    <row r="114" spans="1:7">
      <c r="A114" s="3"/>
      <c r="B114" s="3"/>
      <c r="C114" s="3"/>
      <c r="D114" s="3"/>
      <c r="E114" s="3"/>
      <c r="F114" s="3"/>
      <c r="G114" s="3"/>
    </row>
    <row r="115" spans="1:7">
      <c r="A115" s="3"/>
      <c r="B115" s="3"/>
      <c r="C115" s="3"/>
      <c r="D115" s="3"/>
      <c r="E115" s="3"/>
      <c r="F115" s="3"/>
      <c r="G115" s="3"/>
    </row>
    <row r="116" spans="1:7">
      <c r="A116" s="3"/>
      <c r="B116" s="3"/>
      <c r="C116" s="3"/>
      <c r="D116" s="3"/>
      <c r="E116" s="3"/>
      <c r="F116" s="3"/>
      <c r="G116" s="3"/>
    </row>
    <row r="117" spans="1:7">
      <c r="A117" s="3"/>
      <c r="B117" s="3"/>
      <c r="C117" s="3"/>
      <c r="D117" s="3"/>
      <c r="E117" s="3"/>
      <c r="F117" s="3"/>
      <c r="G117" s="3"/>
    </row>
    <row r="118" spans="1:7">
      <c r="A118" s="3"/>
      <c r="B118" s="3"/>
      <c r="C118" s="3"/>
      <c r="D118" s="3"/>
      <c r="E118" s="3"/>
      <c r="F118" s="3"/>
      <c r="G118" s="3"/>
    </row>
    <row r="119" spans="1:7">
      <c r="A119" s="3"/>
      <c r="B119" s="3"/>
      <c r="C119" s="3"/>
      <c r="D119" s="3"/>
      <c r="E119" s="3"/>
      <c r="F119" s="3"/>
      <c r="G119" s="3"/>
    </row>
    <row r="120" spans="1:7">
      <c r="A120" s="3"/>
      <c r="B120" s="3"/>
      <c r="C120" s="3"/>
      <c r="D120" s="3"/>
      <c r="E120" s="3"/>
      <c r="F120" s="3"/>
      <c r="G120" s="3"/>
    </row>
    <row r="121" spans="1:7">
      <c r="A121" s="3"/>
      <c r="B121" s="3"/>
      <c r="C121" s="3"/>
      <c r="D121" s="3"/>
      <c r="E121" s="3"/>
      <c r="F121" s="3"/>
      <c r="G121" s="3"/>
    </row>
    <row r="122" spans="1:7">
      <c r="A122" s="3"/>
      <c r="B122" s="3"/>
      <c r="C122" s="3"/>
      <c r="D122" s="3"/>
      <c r="E122" s="3"/>
      <c r="F122" s="3"/>
      <c r="G122" s="3"/>
    </row>
    <row r="123" spans="1:7">
      <c r="A123" s="3"/>
      <c r="B123" s="3"/>
      <c r="C123" s="3"/>
      <c r="D123" s="3"/>
      <c r="E123" s="3"/>
      <c r="F123" s="3"/>
      <c r="G123" s="3"/>
    </row>
    <row r="124" spans="1:7">
      <c r="A124" s="3"/>
      <c r="B124" s="3"/>
      <c r="C124" s="3"/>
      <c r="D124" s="3"/>
      <c r="E124" s="3"/>
      <c r="F124" s="3"/>
      <c r="G124" s="3"/>
    </row>
    <row r="125" spans="1:7">
      <c r="A125" s="3"/>
      <c r="B125" s="3"/>
      <c r="C125" s="3"/>
      <c r="D125" s="3"/>
      <c r="E125" s="3"/>
      <c r="F125" s="3"/>
      <c r="G125" s="3"/>
    </row>
    <row r="126" spans="1:7">
      <c r="A126" s="3"/>
      <c r="B126" s="3"/>
      <c r="C126" s="3"/>
      <c r="D126" s="3"/>
      <c r="E126" s="3"/>
      <c r="F126" s="3"/>
      <c r="G126" s="3"/>
    </row>
    <row r="127" spans="1:7">
      <c r="A127" s="3"/>
      <c r="B127" s="3"/>
      <c r="C127" s="3"/>
      <c r="D127" s="3"/>
      <c r="E127" s="3"/>
      <c r="F127" s="3"/>
      <c r="G127" s="3"/>
    </row>
    <row r="128" spans="1:7">
      <c r="A128" s="3"/>
      <c r="B128" s="3"/>
      <c r="C128" s="3"/>
      <c r="D128" s="3"/>
      <c r="E128" s="3"/>
      <c r="F128" s="3"/>
      <c r="G128" s="3"/>
    </row>
    <row r="129" spans="1:7">
      <c r="A129" s="3"/>
      <c r="B129" s="3"/>
      <c r="C129" s="3"/>
      <c r="D129" s="3"/>
      <c r="E129" s="3"/>
      <c r="F129" s="3"/>
      <c r="G129" s="3"/>
    </row>
    <row r="130" spans="1:7">
      <c r="A130" s="3"/>
      <c r="B130" s="3"/>
      <c r="C130" s="3"/>
      <c r="D130" s="3"/>
      <c r="E130" s="3"/>
      <c r="F130" s="3"/>
      <c r="G130" s="3"/>
    </row>
    <row r="131" spans="1:7">
      <c r="A131" s="3"/>
      <c r="B131" s="3"/>
      <c r="C131" s="3"/>
      <c r="D131" s="3"/>
      <c r="E131" s="3"/>
      <c r="F131" s="3"/>
      <c r="G131" s="3"/>
    </row>
    <row r="132" spans="1:7">
      <c r="A132" s="3"/>
      <c r="B132" s="3"/>
      <c r="C132" s="3"/>
      <c r="D132" s="3"/>
      <c r="E132" s="3"/>
      <c r="F132" s="3"/>
      <c r="G132" s="3"/>
    </row>
    <row r="133" spans="1:7">
      <c r="A133" s="3"/>
      <c r="B133" s="3"/>
      <c r="C133" s="3"/>
      <c r="D133" s="3"/>
      <c r="E133" s="3"/>
      <c r="F133" s="3"/>
      <c r="G133" s="3"/>
    </row>
    <row r="134" spans="1:7">
      <c r="A134" s="3"/>
      <c r="B134" s="3"/>
      <c r="C134" s="3"/>
      <c r="D134" s="3"/>
      <c r="E134" s="3"/>
      <c r="F134" s="3"/>
      <c r="G134" s="3"/>
    </row>
    <row r="135" spans="1:7">
      <c r="A135" s="3"/>
      <c r="B135" s="3"/>
      <c r="C135" s="3"/>
      <c r="D135" s="3"/>
      <c r="E135" s="3"/>
      <c r="F135" s="3"/>
      <c r="G135" s="3"/>
    </row>
    <row r="136" spans="1:7">
      <c r="A136" s="3"/>
      <c r="B136" s="3"/>
      <c r="C136" s="3"/>
      <c r="D136" s="3"/>
      <c r="E136" s="3"/>
      <c r="F136" s="3"/>
      <c r="G136" s="3"/>
    </row>
    <row r="137" spans="1:7">
      <c r="A137" s="3"/>
      <c r="B137" s="3"/>
      <c r="C137" s="3"/>
      <c r="D137" s="3"/>
      <c r="E137" s="3"/>
      <c r="F137" s="3"/>
      <c r="G137" s="3"/>
    </row>
    <row r="138" spans="1:7">
      <c r="A138" s="3"/>
      <c r="B138" s="3"/>
      <c r="C138" s="3"/>
      <c r="D138" s="3"/>
      <c r="E138" s="3"/>
      <c r="F138" s="3"/>
      <c r="G138" s="3"/>
    </row>
    <row r="139" spans="1:7">
      <c r="A139" s="3"/>
      <c r="B139" s="3"/>
      <c r="C139" s="3"/>
      <c r="D139" s="3"/>
      <c r="E139" s="3"/>
      <c r="F139" s="3"/>
      <c r="G139" s="3"/>
    </row>
    <row r="140" spans="1:7">
      <c r="A140" s="3"/>
      <c r="B140" s="3"/>
      <c r="C140" s="3"/>
      <c r="D140" s="3"/>
      <c r="E140" s="3"/>
      <c r="F140" s="3"/>
      <c r="G140" s="3"/>
    </row>
    <row r="141" spans="1:7">
      <c r="A141" s="3"/>
      <c r="B141" s="3"/>
      <c r="C141" s="3"/>
      <c r="D141" s="3"/>
      <c r="E141" s="3"/>
      <c r="F141" s="3"/>
      <c r="G141" s="3"/>
    </row>
    <row r="142" spans="1:7">
      <c r="A142" s="3"/>
      <c r="B142" s="3"/>
      <c r="C142" s="3"/>
      <c r="D142" s="3"/>
      <c r="E142" s="3"/>
      <c r="F142" s="3"/>
      <c r="G142" s="3"/>
    </row>
    <row r="143" spans="1:7">
      <c r="A143" s="3"/>
      <c r="B143" s="3"/>
      <c r="C143" s="3"/>
      <c r="D143" s="3"/>
      <c r="E143" s="3"/>
      <c r="F143" s="3"/>
      <c r="G143" s="3"/>
    </row>
    <row r="144" spans="1:7">
      <c r="A144" s="3"/>
      <c r="B144" s="3"/>
      <c r="C144" s="3"/>
      <c r="D144" s="3"/>
      <c r="E144" s="3"/>
      <c r="F144" s="3"/>
      <c r="G144" s="3"/>
    </row>
    <row r="145" spans="1:7">
      <c r="A145" s="3"/>
      <c r="B145" s="3"/>
      <c r="C145" s="3"/>
      <c r="D145" s="3"/>
      <c r="E145" s="3"/>
      <c r="F145" s="3"/>
      <c r="G145" s="3"/>
    </row>
    <row r="146" spans="1:7">
      <c r="A146" s="3"/>
      <c r="B146" s="3"/>
      <c r="C146" s="3"/>
      <c r="D146" s="3"/>
      <c r="E146" s="3"/>
      <c r="F146" s="3"/>
      <c r="G146" s="3"/>
    </row>
    <row r="147" spans="1:7">
      <c r="A147" s="3"/>
      <c r="B147" s="3"/>
      <c r="C147" s="3"/>
      <c r="D147" s="3"/>
      <c r="E147" s="3"/>
      <c r="F147" s="3"/>
      <c r="G147" s="3"/>
    </row>
    <row r="148" spans="1:7">
      <c r="A148" s="3"/>
      <c r="B148" s="3"/>
      <c r="C148" s="3"/>
      <c r="D148" s="3"/>
      <c r="E148" s="3"/>
      <c r="F148" s="3"/>
      <c r="G148" s="3"/>
    </row>
    <row r="149" spans="1:7">
      <c r="A149" s="3"/>
      <c r="B149" s="3"/>
      <c r="C149" s="3"/>
      <c r="D149" s="3"/>
      <c r="E149" s="3"/>
      <c r="F149" s="3"/>
      <c r="G149" s="3"/>
    </row>
    <row r="150" spans="1:7">
      <c r="A150" s="3"/>
      <c r="B150" s="3"/>
      <c r="C150" s="3"/>
      <c r="D150" s="3"/>
      <c r="E150" s="3"/>
      <c r="F150" s="3"/>
      <c r="G150" s="3"/>
    </row>
    <row r="151" spans="1:7">
      <c r="A151" s="3"/>
      <c r="B151" s="3"/>
      <c r="C151" s="3"/>
      <c r="D151" s="3"/>
      <c r="E151" s="3"/>
      <c r="F151" s="3"/>
      <c r="G151" s="3"/>
    </row>
    <row r="152" spans="1:7">
      <c r="A152" s="3"/>
      <c r="B152" s="3"/>
      <c r="C152" s="3"/>
      <c r="D152" s="3"/>
      <c r="E152" s="3"/>
      <c r="F152" s="3"/>
      <c r="G152" s="3"/>
    </row>
    <row r="153" spans="1:7">
      <c r="A153" s="3"/>
      <c r="B153" s="3"/>
      <c r="C153" s="3"/>
      <c r="D153" s="3"/>
      <c r="E153" s="3"/>
      <c r="F153" s="3"/>
      <c r="G153" s="3"/>
    </row>
    <row r="154" spans="1:7">
      <c r="A154" s="3"/>
      <c r="B154" s="3"/>
      <c r="C154" s="3"/>
      <c r="D154" s="3"/>
      <c r="E154" s="3"/>
      <c r="F154" s="3"/>
      <c r="G154" s="3"/>
    </row>
    <row r="155" spans="1:7">
      <c r="A155" s="3"/>
      <c r="B155" s="3"/>
      <c r="C155" s="3"/>
      <c r="D155" s="3"/>
      <c r="E155" s="3"/>
      <c r="F155" s="3"/>
      <c r="G155" s="3"/>
    </row>
    <row r="156" spans="1:7">
      <c r="A156" s="3"/>
      <c r="B156" s="3"/>
      <c r="C156" s="3"/>
      <c r="D156" s="3"/>
      <c r="E156" s="3"/>
      <c r="F156" s="3"/>
      <c r="G156" s="3"/>
    </row>
    <row r="157" spans="1:7">
      <c r="A157" s="3"/>
      <c r="B157" s="3"/>
      <c r="C157" s="3"/>
      <c r="D157" s="3"/>
      <c r="E157" s="3"/>
      <c r="F157" s="3"/>
      <c r="G157" s="3"/>
    </row>
    <row r="158" spans="1:7">
      <c r="A158" s="3"/>
      <c r="B158" s="3"/>
      <c r="C158" s="3"/>
      <c r="D158" s="3"/>
      <c r="E158" s="3"/>
      <c r="F158" s="3"/>
      <c r="G158" s="3"/>
    </row>
    <row r="159" spans="1:7">
      <c r="A159" s="3"/>
      <c r="B159" s="3"/>
      <c r="C159" s="3"/>
      <c r="D159" s="3"/>
      <c r="E159" s="3"/>
      <c r="F159" s="3"/>
      <c r="G159" s="3"/>
    </row>
    <row r="160" spans="1:7">
      <c r="A160" s="3"/>
      <c r="B160" s="3"/>
      <c r="C160" s="3"/>
      <c r="D160" s="3"/>
      <c r="E160" s="3"/>
      <c r="F160" s="3"/>
      <c r="G160" s="3"/>
    </row>
    <row r="161" spans="1:7">
      <c r="A161" s="3"/>
      <c r="B161" s="3"/>
      <c r="C161" s="3"/>
      <c r="D161" s="3"/>
      <c r="E161" s="3"/>
      <c r="F161" s="3"/>
      <c r="G161" s="3"/>
    </row>
    <row r="162" spans="1:7">
      <c r="A162" s="3"/>
      <c r="B162" s="3"/>
      <c r="C162" s="3"/>
      <c r="D162" s="3"/>
      <c r="E162" s="3"/>
      <c r="F162" s="3"/>
      <c r="G162" s="3"/>
    </row>
    <row r="163" spans="1:7">
      <c r="A163" s="3"/>
      <c r="B163" s="3"/>
      <c r="C163" s="3"/>
      <c r="D163" s="3"/>
      <c r="E163" s="3"/>
      <c r="F163" s="3"/>
      <c r="G163" s="3"/>
    </row>
    <row r="164" spans="1:7">
      <c r="A164" s="3"/>
      <c r="B164" s="3"/>
      <c r="C164" s="3"/>
      <c r="D164" s="3"/>
      <c r="E164" s="3"/>
      <c r="F164" s="3"/>
      <c r="G164" s="3"/>
    </row>
    <row r="165" spans="1:7">
      <c r="A165" s="3"/>
      <c r="B165" s="3"/>
      <c r="C165" s="3"/>
      <c r="D165" s="3"/>
      <c r="E165" s="3"/>
      <c r="F165" s="3"/>
      <c r="G165" s="3"/>
    </row>
    <row r="166" spans="1:7">
      <c r="A166" s="3"/>
      <c r="B166" s="3"/>
      <c r="C166" s="3"/>
      <c r="D166" s="3"/>
      <c r="E166" s="3"/>
      <c r="F166" s="3"/>
      <c r="G166" s="3"/>
    </row>
    <row r="167" spans="1:7">
      <c r="A167" s="3"/>
      <c r="B167" s="3"/>
      <c r="C167" s="3"/>
      <c r="D167" s="3"/>
      <c r="E167" s="3"/>
      <c r="F167" s="3"/>
      <c r="G167" s="3"/>
    </row>
    <row r="168" spans="1:7">
      <c r="A168" s="3"/>
      <c r="B168" s="3"/>
      <c r="C168" s="3"/>
      <c r="D168" s="3"/>
      <c r="E168" s="3"/>
      <c r="F168" s="3"/>
      <c r="G168" s="3"/>
    </row>
    <row r="169" spans="1:7">
      <c r="A169" s="3"/>
      <c r="B169" s="3"/>
      <c r="C169" s="3"/>
      <c r="D169" s="3"/>
      <c r="E169" s="3"/>
      <c r="F169" s="3"/>
      <c r="G169" s="3"/>
    </row>
    <row r="170" spans="1:7">
      <c r="A170" s="3"/>
      <c r="B170" s="3"/>
      <c r="C170" s="3"/>
      <c r="D170" s="3"/>
      <c r="E170" s="3"/>
      <c r="F170" s="3"/>
      <c r="G170" s="3"/>
    </row>
    <row r="171" spans="1:7">
      <c r="A171" s="3"/>
      <c r="B171" s="3"/>
      <c r="C171" s="3"/>
      <c r="D171" s="3"/>
      <c r="E171" s="3"/>
      <c r="F171" s="3"/>
      <c r="G171" s="3"/>
    </row>
    <row r="172" spans="1:7">
      <c r="A172" s="3"/>
      <c r="B172" s="3"/>
      <c r="C172" s="3"/>
      <c r="D172" s="3"/>
      <c r="E172" s="3"/>
      <c r="F172" s="3"/>
      <c r="G172" s="3"/>
    </row>
    <row r="173" spans="1:7">
      <c r="A173" s="3"/>
      <c r="B173" s="3"/>
      <c r="C173" s="3"/>
      <c r="D173" s="3"/>
      <c r="E173" s="3"/>
      <c r="F173" s="3"/>
      <c r="G173" s="3"/>
    </row>
    <row r="174" spans="1:7">
      <c r="A174" s="3"/>
      <c r="B174" s="3"/>
      <c r="C174" s="3"/>
      <c r="D174" s="3"/>
      <c r="E174" s="3"/>
      <c r="F174" s="3"/>
      <c r="G174" s="3"/>
    </row>
    <row r="175" spans="1:7">
      <c r="A175" s="3"/>
      <c r="B175" s="3"/>
      <c r="C175" s="3"/>
      <c r="D175" s="3"/>
      <c r="E175" s="3"/>
      <c r="F175" s="3"/>
      <c r="G175" s="3"/>
    </row>
    <row r="176" spans="1:7">
      <c r="A176" s="3"/>
      <c r="B176" s="3"/>
      <c r="C176" s="3"/>
      <c r="D176" s="3"/>
      <c r="E176" s="3"/>
      <c r="F176" s="3"/>
      <c r="G176" s="3"/>
    </row>
    <row r="177" spans="1:7">
      <c r="A177" s="3"/>
      <c r="B177" s="3"/>
      <c r="C177" s="3"/>
      <c r="D177" s="3"/>
      <c r="E177" s="3"/>
      <c r="F177" s="3"/>
      <c r="G177" s="3"/>
    </row>
    <row r="178" spans="1:7">
      <c r="A178" s="3"/>
      <c r="B178" s="3"/>
      <c r="C178" s="3"/>
      <c r="D178" s="3"/>
      <c r="E178" s="3"/>
      <c r="F178" s="3"/>
      <c r="G178" s="3"/>
    </row>
    <row r="179" spans="1:7">
      <c r="A179" s="3"/>
      <c r="B179" s="3"/>
      <c r="C179" s="3"/>
      <c r="D179" s="3"/>
      <c r="E179" s="3"/>
      <c r="F179" s="3"/>
      <c r="G179" s="3"/>
    </row>
    <row r="180" spans="1:7">
      <c r="A180" s="3"/>
      <c r="B180" s="3"/>
      <c r="C180" s="3"/>
      <c r="D180" s="3"/>
      <c r="E180" s="3"/>
      <c r="F180" s="3"/>
      <c r="G180" s="3"/>
    </row>
    <row r="181" spans="1:7">
      <c r="A181" s="3"/>
      <c r="B181" s="3"/>
      <c r="C181" s="3"/>
      <c r="D181" s="3"/>
      <c r="E181" s="3"/>
      <c r="F181" s="3"/>
      <c r="G181" s="3"/>
    </row>
    <row r="182" spans="1:7">
      <c r="A182" s="3"/>
      <c r="B182" s="3"/>
      <c r="C182" s="3"/>
      <c r="D182" s="3"/>
      <c r="E182" s="3"/>
      <c r="F182" s="3"/>
      <c r="G182" s="3"/>
    </row>
    <row r="183" spans="1:7">
      <c r="A183" s="3"/>
      <c r="B183" s="3"/>
      <c r="C183" s="3"/>
      <c r="D183" s="3"/>
      <c r="E183" s="3"/>
      <c r="F183" s="3"/>
      <c r="G183" s="3"/>
    </row>
    <row r="184" spans="1:7">
      <c r="A184" s="3"/>
      <c r="B184" s="3"/>
      <c r="C184" s="3"/>
      <c r="D184" s="3"/>
      <c r="E184" s="3"/>
      <c r="F184" s="3"/>
      <c r="G184" s="3"/>
    </row>
    <row r="185" spans="1:7">
      <c r="A185" s="3"/>
      <c r="B185" s="3"/>
      <c r="C185" s="3"/>
      <c r="D185" s="3"/>
      <c r="E185" s="3"/>
      <c r="F185" s="3"/>
      <c r="G185" s="3"/>
    </row>
    <row r="186" spans="1:7">
      <c r="A186" s="3"/>
      <c r="B186" s="3"/>
      <c r="C186" s="3"/>
      <c r="D186" s="3"/>
      <c r="E186" s="3"/>
      <c r="F186" s="3"/>
      <c r="G186" s="3"/>
    </row>
    <row r="187" spans="1:7">
      <c r="A187" s="3"/>
      <c r="B187" s="3"/>
      <c r="C187" s="3"/>
      <c r="D187" s="3"/>
      <c r="E187" s="3"/>
      <c r="F187" s="3"/>
      <c r="G187" s="3"/>
    </row>
    <row r="188" spans="1:7">
      <c r="A188" s="3"/>
      <c r="B188" s="3"/>
      <c r="C188" s="3"/>
      <c r="D188" s="3"/>
      <c r="E188" s="3"/>
      <c r="F188" s="3"/>
      <c r="G188" s="3"/>
    </row>
    <row r="189" spans="1:7">
      <c r="A189" s="3"/>
      <c r="B189" s="3"/>
      <c r="C189" s="3"/>
      <c r="D189" s="3"/>
      <c r="E189" s="3"/>
      <c r="F189" s="3"/>
      <c r="G189" s="3"/>
    </row>
    <row r="190" spans="1:7">
      <c r="A190" s="3"/>
      <c r="B190" s="3"/>
      <c r="C190" s="3"/>
      <c r="D190" s="3"/>
      <c r="E190" s="3"/>
      <c r="F190" s="3"/>
      <c r="G190" s="3"/>
    </row>
    <row r="191" spans="1:7">
      <c r="A191" s="3"/>
      <c r="B191" s="3"/>
      <c r="C191" s="3"/>
      <c r="D191" s="3"/>
      <c r="E191" s="3"/>
      <c r="F191" s="3"/>
      <c r="G191" s="3"/>
    </row>
    <row r="192" spans="1:7">
      <c r="A192" s="3"/>
      <c r="B192" s="3"/>
      <c r="C192" s="3"/>
      <c r="D192" s="3"/>
      <c r="E192" s="3"/>
      <c r="F192" s="3"/>
      <c r="G192" s="3"/>
    </row>
    <row r="193" spans="1:7">
      <c r="A193" s="3"/>
      <c r="B193" s="3"/>
      <c r="C193" s="3"/>
      <c r="D193" s="3"/>
      <c r="E193" s="3"/>
      <c r="F193" s="3"/>
      <c r="G193" s="3"/>
    </row>
    <row r="194" spans="1:7">
      <c r="A194" s="3"/>
      <c r="B194" s="3"/>
      <c r="C194" s="3"/>
      <c r="D194" s="3"/>
      <c r="E194" s="3"/>
      <c r="F194" s="3"/>
      <c r="G194" s="3"/>
    </row>
    <row r="195" spans="1:7">
      <c r="A195" s="3"/>
      <c r="B195" s="3"/>
      <c r="C195" s="3"/>
      <c r="D195" s="3"/>
      <c r="E195" s="3"/>
      <c r="F195" s="3"/>
      <c r="G195" s="3"/>
    </row>
    <row r="196" spans="1:7">
      <c r="A196" s="3"/>
      <c r="B196" s="3"/>
      <c r="C196" s="3"/>
      <c r="D196" s="3"/>
      <c r="E196" s="3"/>
      <c r="F196" s="3"/>
      <c r="G196" s="3"/>
    </row>
    <row r="197" spans="1:7">
      <c r="A197" s="3"/>
      <c r="B197" s="3"/>
      <c r="C197" s="3"/>
      <c r="D197" s="3"/>
      <c r="E197" s="3"/>
      <c r="F197" s="3"/>
      <c r="G197" s="3"/>
    </row>
    <row r="198" spans="1:7">
      <c r="A198" s="3"/>
      <c r="B198" s="3"/>
      <c r="C198" s="3"/>
      <c r="D198" s="3"/>
      <c r="E198" s="3"/>
      <c r="F198" s="3"/>
      <c r="G198" s="3"/>
    </row>
    <row r="199" spans="1:7">
      <c r="A199" s="3"/>
      <c r="B199" s="3"/>
      <c r="C199" s="3"/>
      <c r="D199" s="3"/>
      <c r="E199" s="3"/>
      <c r="F199" s="3"/>
      <c r="G199" s="3"/>
    </row>
    <row r="200" spans="1:7">
      <c r="A200" s="3"/>
      <c r="B200" s="3"/>
      <c r="C200" s="3"/>
      <c r="D200" s="3"/>
      <c r="E200" s="3"/>
      <c r="F200" s="3"/>
      <c r="G200" s="3"/>
    </row>
    <row r="201" spans="1:7">
      <c r="A201" s="3"/>
      <c r="B201" s="3"/>
      <c r="C201" s="3"/>
      <c r="D201" s="3"/>
      <c r="E201" s="3"/>
      <c r="F201" s="3"/>
      <c r="G201" s="3"/>
    </row>
    <row r="202" spans="1:7">
      <c r="A202" s="3"/>
      <c r="B202" s="3"/>
      <c r="C202" s="3"/>
      <c r="D202" s="3"/>
      <c r="E202" s="3"/>
      <c r="F202" s="3"/>
      <c r="G202" s="3"/>
    </row>
    <row r="203" spans="1:7">
      <c r="A203" s="3"/>
      <c r="B203" s="3"/>
      <c r="C203" s="3"/>
      <c r="D203" s="3"/>
      <c r="E203" s="3"/>
      <c r="F203" s="3"/>
      <c r="G203" s="3"/>
    </row>
    <row r="204" spans="1:7">
      <c r="A204" s="3"/>
      <c r="B204" s="3"/>
      <c r="C204" s="3"/>
      <c r="D204" s="3"/>
      <c r="E204" s="3"/>
      <c r="F204" s="3"/>
      <c r="G204" s="3"/>
    </row>
    <row r="205" spans="1:7">
      <c r="A205" s="3"/>
      <c r="B205" s="3"/>
      <c r="C205" s="3"/>
      <c r="D205" s="3"/>
      <c r="E205" s="3"/>
      <c r="F205" s="3"/>
      <c r="G205" s="3"/>
    </row>
    <row r="206" spans="1:7">
      <c r="A206" s="3"/>
      <c r="B206" s="3"/>
      <c r="C206" s="3"/>
      <c r="D206" s="3"/>
      <c r="E206" s="3"/>
      <c r="F206" s="3"/>
      <c r="G206" s="3"/>
    </row>
    <row r="207" spans="1:7">
      <c r="A207" s="3"/>
      <c r="B207" s="3"/>
      <c r="C207" s="3"/>
      <c r="D207" s="3"/>
      <c r="E207" s="3"/>
      <c r="F207" s="3"/>
      <c r="G207" s="3"/>
    </row>
    <row r="208" spans="1:7">
      <c r="A208" s="3"/>
      <c r="B208" s="3"/>
      <c r="C208" s="3"/>
      <c r="D208" s="3"/>
      <c r="E208" s="3"/>
      <c r="F208" s="3"/>
      <c r="G208" s="3"/>
    </row>
    <row r="209" spans="1:7">
      <c r="A209" s="3"/>
      <c r="B209" s="3"/>
      <c r="C209" s="3"/>
      <c r="D209" s="3"/>
      <c r="E209" s="3"/>
      <c r="F209" s="3"/>
      <c r="G209" s="3"/>
    </row>
    <row r="210" spans="1:7">
      <c r="A210" s="3"/>
      <c r="B210" s="3"/>
      <c r="C210" s="3"/>
      <c r="D210" s="3"/>
      <c r="E210" s="3"/>
      <c r="F210" s="3"/>
      <c r="G210" s="3"/>
    </row>
    <row r="211" spans="1:7">
      <c r="A211" s="3"/>
      <c r="B211" s="3"/>
      <c r="C211" s="3"/>
      <c r="D211" s="3"/>
      <c r="E211" s="3"/>
      <c r="F211" s="3"/>
      <c r="G211" s="3"/>
    </row>
    <row r="212" spans="1:7">
      <c r="A212" s="3"/>
      <c r="B212" s="3"/>
      <c r="C212" s="3"/>
      <c r="D212" s="3"/>
      <c r="E212" s="3"/>
      <c r="F212" s="3"/>
      <c r="G212" s="3"/>
    </row>
    <row r="213" spans="1:7">
      <c r="A213" s="3"/>
      <c r="B213" s="3"/>
      <c r="C213" s="3"/>
      <c r="D213" s="3"/>
      <c r="E213" s="3"/>
      <c r="F213" s="3"/>
      <c r="G213" s="3"/>
    </row>
    <row r="214" spans="1:7">
      <c r="A214" s="3"/>
      <c r="B214" s="3"/>
      <c r="C214" s="3"/>
      <c r="D214" s="3"/>
      <c r="E214" s="3"/>
      <c r="F214" s="3"/>
      <c r="G214" s="3"/>
    </row>
    <row r="215" spans="1:7">
      <c r="A215" s="3"/>
      <c r="B215" s="3"/>
      <c r="C215" s="3"/>
      <c r="D215" s="3"/>
      <c r="E215" s="3"/>
      <c r="F215" s="3"/>
      <c r="G215" s="3"/>
    </row>
    <row r="216" spans="1:7">
      <c r="A216" s="3"/>
      <c r="B216" s="3"/>
      <c r="C216" s="3"/>
      <c r="D216" s="3"/>
      <c r="E216" s="3"/>
      <c r="F216" s="3"/>
      <c r="G216" s="3"/>
    </row>
    <row r="217" spans="1:7">
      <c r="A217" s="3"/>
      <c r="B217" s="3"/>
      <c r="C217" s="3"/>
      <c r="D217" s="3"/>
      <c r="E217" s="3"/>
      <c r="F217" s="3"/>
      <c r="G217" s="3"/>
    </row>
    <row r="218" spans="1:7">
      <c r="A218" s="3"/>
      <c r="B218" s="3"/>
      <c r="C218" s="3"/>
      <c r="D218" s="3"/>
      <c r="E218" s="3"/>
      <c r="F218" s="3"/>
      <c r="G218" s="3"/>
    </row>
    <row r="219" spans="1:7">
      <c r="A219" s="3"/>
      <c r="B219" s="3"/>
      <c r="C219" s="3"/>
      <c r="D219" s="3"/>
      <c r="E219" s="3"/>
      <c r="F219" s="3"/>
      <c r="G219" s="3"/>
    </row>
    <row r="220" spans="1:7">
      <c r="A220" s="3"/>
      <c r="B220" s="3"/>
      <c r="C220" s="3"/>
      <c r="D220" s="3"/>
      <c r="E220" s="3"/>
      <c r="F220" s="3"/>
      <c r="G220" s="3"/>
    </row>
    <row r="221" spans="1:7">
      <c r="A221" s="3"/>
      <c r="B221" s="3"/>
      <c r="C221" s="3"/>
      <c r="D221" s="3"/>
      <c r="E221" s="3"/>
      <c r="F221" s="3"/>
      <c r="G221" s="3"/>
    </row>
    <row r="222" spans="1:7">
      <c r="A222" s="3"/>
      <c r="B222" s="3"/>
      <c r="C222" s="3"/>
      <c r="D222" s="3"/>
      <c r="E222" s="3"/>
      <c r="F222" s="3"/>
      <c r="G222" s="3"/>
    </row>
    <row r="223" spans="1:7">
      <c r="A223" s="3"/>
      <c r="B223" s="3"/>
      <c r="C223" s="3"/>
      <c r="D223" s="3"/>
      <c r="E223" s="3"/>
      <c r="F223" s="3"/>
      <c r="G223" s="3"/>
    </row>
    <row r="224" spans="1:7">
      <c r="A224" s="3"/>
      <c r="B224" s="3"/>
      <c r="C224" s="3"/>
      <c r="D224" s="3"/>
      <c r="E224" s="3"/>
      <c r="F224" s="3"/>
      <c r="G224" s="3"/>
    </row>
    <row r="225" spans="1:7">
      <c r="A225" s="3"/>
      <c r="B225" s="3"/>
      <c r="C225" s="3"/>
      <c r="D225" s="3"/>
      <c r="E225" s="3"/>
      <c r="F225" s="3"/>
      <c r="G225" s="3"/>
    </row>
    <row r="226" spans="1:7">
      <c r="A226" s="3"/>
      <c r="B226" s="3"/>
      <c r="C226" s="3"/>
      <c r="D226" s="3"/>
      <c r="E226" s="3"/>
      <c r="F226" s="3"/>
      <c r="G226" s="3"/>
    </row>
    <row r="227" spans="1:7">
      <c r="A227" s="3"/>
      <c r="B227" s="3"/>
      <c r="C227" s="3"/>
      <c r="D227" s="3"/>
      <c r="E227" s="3"/>
      <c r="F227" s="3"/>
      <c r="G227" s="3"/>
    </row>
    <row r="228" spans="1:7">
      <c r="A228" s="3"/>
      <c r="B228" s="3"/>
      <c r="C228" s="3"/>
      <c r="D228" s="3"/>
      <c r="E228" s="3"/>
      <c r="F228" s="3"/>
      <c r="G228" s="3"/>
    </row>
    <row r="229" spans="1:7">
      <c r="A229" s="3"/>
      <c r="B229" s="3"/>
      <c r="C229" s="3"/>
      <c r="D229" s="3"/>
      <c r="E229" s="3"/>
      <c r="F229" s="3"/>
      <c r="G229" s="3"/>
    </row>
    <row r="230" spans="1:7">
      <c r="A230" s="3"/>
      <c r="B230" s="3"/>
      <c r="C230" s="3"/>
      <c r="D230" s="3"/>
      <c r="E230" s="3"/>
      <c r="F230" s="3"/>
      <c r="G230" s="3"/>
    </row>
    <row r="231" spans="1:7">
      <c r="A231" s="3"/>
      <c r="B231" s="3"/>
      <c r="C231" s="3"/>
      <c r="D231" s="3"/>
      <c r="E231" s="3"/>
      <c r="F231" s="3"/>
      <c r="G231" s="3"/>
    </row>
    <row r="232" spans="1:7">
      <c r="A232" s="3"/>
      <c r="B232" s="3"/>
      <c r="C232" s="3"/>
      <c r="D232" s="3"/>
      <c r="E232" s="3"/>
      <c r="F232" s="3"/>
      <c r="G232" s="3"/>
    </row>
    <row r="233" spans="1:7">
      <c r="A233" s="3"/>
      <c r="B233" s="3"/>
      <c r="C233" s="3"/>
      <c r="D233" s="3"/>
      <c r="E233" s="3"/>
      <c r="F233" s="3"/>
      <c r="G233" s="3"/>
    </row>
    <row r="234" spans="1:7">
      <c r="A234" s="3"/>
      <c r="B234" s="3"/>
      <c r="C234" s="3"/>
      <c r="D234" s="3"/>
      <c r="E234" s="3"/>
      <c r="F234" s="3"/>
      <c r="G234" s="3"/>
    </row>
    <row r="235" spans="1:7">
      <c r="A235" s="3"/>
      <c r="B235" s="3"/>
      <c r="C235" s="3"/>
      <c r="D235" s="3"/>
      <c r="E235" s="3"/>
      <c r="F235" s="3"/>
      <c r="G235" s="3"/>
    </row>
    <row r="236" spans="1:7">
      <c r="A236" s="3"/>
      <c r="B236" s="3"/>
      <c r="C236" s="3"/>
      <c r="D236" s="3"/>
      <c r="E236" s="3"/>
      <c r="F236" s="3"/>
      <c r="G236" s="3"/>
    </row>
    <row r="237" spans="1:7">
      <c r="A237" s="3"/>
      <c r="B237" s="3"/>
      <c r="C237" s="3"/>
      <c r="D237" s="3"/>
      <c r="E237" s="3"/>
      <c r="F237" s="3"/>
      <c r="G237" s="3"/>
    </row>
    <row r="238" spans="1:7">
      <c r="A238" s="3"/>
      <c r="B238" s="3"/>
      <c r="C238" s="3"/>
      <c r="D238" s="3"/>
      <c r="E238" s="3"/>
      <c r="F238" s="3"/>
      <c r="G238" s="3"/>
    </row>
    <row r="239" spans="1:7">
      <c r="A239" s="3"/>
      <c r="B239" s="3"/>
      <c r="C239" s="3"/>
      <c r="D239" s="3"/>
      <c r="E239" s="3"/>
      <c r="F239" s="3"/>
      <c r="G239" s="3"/>
    </row>
    <row r="240" spans="1:7">
      <c r="A240" s="3"/>
      <c r="B240" s="3"/>
      <c r="C240" s="3"/>
      <c r="D240" s="3"/>
      <c r="E240" s="3"/>
      <c r="F240" s="3"/>
      <c r="G240" s="3"/>
    </row>
    <row r="241" spans="1:7">
      <c r="A241" s="3"/>
      <c r="B241" s="3"/>
      <c r="C241" s="3"/>
      <c r="D241" s="3"/>
      <c r="E241" s="3"/>
      <c r="F241" s="3"/>
      <c r="G241" s="3"/>
    </row>
    <row r="242" spans="1:7">
      <c r="A242" s="3"/>
      <c r="B242" s="3"/>
      <c r="C242" s="3"/>
      <c r="D242" s="3"/>
      <c r="E242" s="3"/>
      <c r="F242" s="3"/>
      <c r="G242" s="3"/>
    </row>
    <row r="243" spans="1:7">
      <c r="A243" s="3"/>
      <c r="B243" s="3"/>
      <c r="C243" s="3"/>
      <c r="D243" s="3"/>
      <c r="E243" s="3"/>
      <c r="F243" s="3"/>
      <c r="G243" s="3"/>
    </row>
    <row r="244" spans="1:7">
      <c r="A244" s="3"/>
      <c r="B244" s="3"/>
      <c r="C244" s="3"/>
      <c r="D244" s="3"/>
      <c r="E244" s="3"/>
      <c r="F244" s="3"/>
      <c r="G244" s="3"/>
    </row>
    <row r="245" spans="1:7">
      <c r="A245" s="3"/>
      <c r="B245" s="3"/>
      <c r="C245" s="3"/>
      <c r="D245" s="3"/>
      <c r="E245" s="3"/>
      <c r="F245" s="3"/>
      <c r="G245" s="3"/>
    </row>
    <row r="246" spans="1:7">
      <c r="A246" s="3"/>
      <c r="B246" s="3"/>
      <c r="C246" s="3"/>
      <c r="D246" s="3"/>
      <c r="E246" s="3"/>
      <c r="F246" s="3"/>
      <c r="G246" s="3"/>
    </row>
    <row r="247" spans="1:7">
      <c r="A247" s="3"/>
      <c r="B247" s="3"/>
      <c r="C247" s="3"/>
      <c r="D247" s="3"/>
      <c r="E247" s="3"/>
      <c r="F247" s="3"/>
      <c r="G247" s="3"/>
    </row>
    <row r="248" spans="1:7">
      <c r="A248" s="3"/>
      <c r="B248" s="3"/>
      <c r="C248" s="3"/>
      <c r="D248" s="3"/>
      <c r="E248" s="3"/>
      <c r="F248" s="3"/>
      <c r="G248" s="3"/>
    </row>
    <row r="249" spans="1:7">
      <c r="A249" s="3"/>
      <c r="B249" s="3"/>
      <c r="C249" s="3"/>
      <c r="D249" s="3"/>
      <c r="E249" s="3"/>
      <c r="F249" s="3"/>
      <c r="G249" s="3"/>
    </row>
    <row r="250" spans="1:7">
      <c r="A250" s="3"/>
      <c r="B250" s="3"/>
      <c r="C250" s="3"/>
      <c r="D250" s="3"/>
      <c r="E250" s="3"/>
      <c r="F250" s="3"/>
      <c r="G250" s="3"/>
    </row>
    <row r="251" spans="1:7">
      <c r="A251" s="3"/>
      <c r="B251" s="3"/>
      <c r="C251" s="3"/>
      <c r="D251" s="3"/>
      <c r="E251" s="3"/>
      <c r="F251" s="3"/>
      <c r="G251" s="3"/>
    </row>
    <row r="252" spans="1:7">
      <c r="A252" s="3"/>
      <c r="B252" s="3"/>
      <c r="C252" s="3"/>
      <c r="D252" s="3"/>
      <c r="E252" s="3"/>
      <c r="F252" s="3"/>
      <c r="G252" s="3"/>
    </row>
    <row r="253" spans="1:7">
      <c r="A253" s="3"/>
      <c r="B253" s="3"/>
      <c r="C253" s="3"/>
      <c r="D253" s="3"/>
      <c r="E253" s="3"/>
      <c r="F253" s="3"/>
      <c r="G253" s="3"/>
    </row>
    <row r="254" spans="1:7">
      <c r="A254" s="3"/>
      <c r="B254" s="3"/>
      <c r="C254" s="3"/>
      <c r="D254" s="3"/>
      <c r="E254" s="3"/>
      <c r="F254" s="3"/>
      <c r="G254" s="3"/>
    </row>
    <row r="255" spans="1:7">
      <c r="A255" s="3"/>
      <c r="B255" s="3"/>
      <c r="C255" s="3"/>
      <c r="D255" s="3"/>
      <c r="E255" s="3"/>
      <c r="F255" s="3"/>
      <c r="G255" s="3"/>
    </row>
    <row r="256" spans="1:7">
      <c r="A256" s="3"/>
      <c r="B256" s="3"/>
      <c r="C256" s="3"/>
      <c r="D256" s="3"/>
      <c r="E256" s="3"/>
      <c r="F256" s="3"/>
      <c r="G256" s="3"/>
    </row>
    <row r="257" spans="1:7">
      <c r="A257" s="3"/>
      <c r="B257" s="3"/>
      <c r="C257" s="3"/>
      <c r="D257" s="3"/>
      <c r="E257" s="3"/>
      <c r="F257" s="3"/>
      <c r="G257" s="3"/>
    </row>
    <row r="258" spans="1:7">
      <c r="A258" s="3"/>
      <c r="B258" s="3"/>
      <c r="C258" s="3"/>
      <c r="D258" s="3"/>
      <c r="E258" s="3"/>
      <c r="F258" s="3"/>
      <c r="G258" s="3"/>
    </row>
    <row r="259" spans="1:7">
      <c r="A259" s="3"/>
      <c r="B259" s="3"/>
      <c r="C259" s="3"/>
      <c r="D259" s="3"/>
      <c r="E259" s="3"/>
      <c r="F259" s="3"/>
      <c r="G259" s="3"/>
    </row>
    <row r="260" spans="1:7">
      <c r="A260" s="3"/>
      <c r="B260" s="3"/>
      <c r="C260" s="3"/>
      <c r="D260" s="3"/>
      <c r="E260" s="3"/>
      <c r="F260" s="3"/>
      <c r="G260" s="3"/>
    </row>
    <row r="261" spans="1:7">
      <c r="A261" s="3"/>
      <c r="B261" s="3"/>
      <c r="C261" s="3"/>
      <c r="D261" s="3"/>
      <c r="E261" s="3"/>
      <c r="F261" s="3"/>
      <c r="G261" s="3"/>
    </row>
    <row r="262" spans="1:7">
      <c r="A262" s="3"/>
      <c r="B262" s="3"/>
      <c r="C262" s="3"/>
      <c r="D262" s="3"/>
      <c r="E262" s="3"/>
      <c r="F262" s="3"/>
      <c r="G262" s="3"/>
    </row>
    <row r="263" spans="1:7">
      <c r="A263" s="3"/>
      <c r="B263" s="3"/>
      <c r="C263" s="3"/>
      <c r="D263" s="3"/>
      <c r="E263" s="3"/>
      <c r="F263" s="3"/>
      <c r="G263" s="3"/>
    </row>
    <row r="264" spans="1:7">
      <c r="A264" s="3"/>
      <c r="B264" s="3"/>
      <c r="C264" s="3"/>
      <c r="D264" s="3"/>
      <c r="E264" s="3"/>
      <c r="F264" s="3"/>
      <c r="G264" s="3"/>
    </row>
    <row r="265" spans="1:7">
      <c r="A265" s="3"/>
      <c r="B265" s="3"/>
      <c r="C265" s="3"/>
      <c r="D265" s="3"/>
      <c r="E265" s="3"/>
      <c r="F265" s="3"/>
      <c r="G265" s="3"/>
    </row>
    <row r="266" spans="1:7">
      <c r="A266" s="3"/>
      <c r="B266" s="3"/>
      <c r="C266" s="3"/>
      <c r="D266" s="3"/>
      <c r="E266" s="3"/>
      <c r="F266" s="3"/>
      <c r="G266" s="3"/>
    </row>
    <row r="267" spans="1:7">
      <c r="A267" s="3"/>
      <c r="B267" s="3"/>
      <c r="C267" s="3"/>
      <c r="D267" s="3"/>
      <c r="E267" s="3"/>
      <c r="F267" s="3"/>
      <c r="G267" s="3"/>
    </row>
    <row r="268" spans="1:7">
      <c r="A268" s="3"/>
      <c r="B268" s="3"/>
      <c r="C268" s="3"/>
      <c r="D268" s="3"/>
      <c r="E268" s="3"/>
      <c r="F268" s="3"/>
      <c r="G268" s="3"/>
    </row>
    <row r="269" spans="1:7">
      <c r="A269" s="3"/>
      <c r="B269" s="3"/>
      <c r="C269" s="3"/>
      <c r="D269" s="3"/>
      <c r="E269" s="3"/>
      <c r="F269" s="3"/>
      <c r="G269" s="3"/>
    </row>
    <row r="270" spans="1:7">
      <c r="A270" s="3"/>
      <c r="B270" s="3"/>
      <c r="C270" s="3"/>
      <c r="D270" s="3"/>
      <c r="E270" s="3"/>
      <c r="F270" s="3"/>
      <c r="G270" s="3"/>
    </row>
    <row r="271" spans="1:7">
      <c r="A271" s="3"/>
      <c r="B271" s="3"/>
      <c r="C271" s="3"/>
      <c r="D271" s="3"/>
      <c r="E271" s="3"/>
      <c r="F271" s="3"/>
      <c r="G271" s="3"/>
    </row>
    <row r="272" spans="1:7">
      <c r="A272" s="3"/>
      <c r="B272" s="3"/>
      <c r="C272" s="3"/>
      <c r="D272" s="3"/>
      <c r="E272" s="3"/>
      <c r="F272" s="3"/>
      <c r="G272" s="3"/>
    </row>
    <row r="273" spans="1:7">
      <c r="A273" s="3"/>
      <c r="B273" s="3"/>
      <c r="C273" s="3"/>
      <c r="D273" s="3"/>
      <c r="E273" s="3"/>
      <c r="F273" s="3"/>
      <c r="G273" s="3"/>
    </row>
    <row r="274" spans="1:7">
      <c r="A274" s="3"/>
      <c r="B274" s="3"/>
      <c r="C274" s="3"/>
      <c r="D274" s="3"/>
      <c r="E274" s="3"/>
      <c r="F274" s="3"/>
      <c r="G274" s="3"/>
    </row>
    <row r="275" spans="1:7">
      <c r="A275" s="3"/>
      <c r="B275" s="3"/>
      <c r="C275" s="3"/>
      <c r="D275" s="3"/>
      <c r="E275" s="3"/>
      <c r="F275" s="3"/>
      <c r="G275" s="3"/>
    </row>
    <row r="276" spans="1:7">
      <c r="A276" s="3"/>
      <c r="B276" s="3"/>
      <c r="C276" s="3"/>
      <c r="D276" s="3"/>
      <c r="E276" s="3"/>
      <c r="F276" s="3"/>
      <c r="G276" s="3"/>
    </row>
    <row r="277" spans="1:7">
      <c r="A277" s="3"/>
      <c r="B277" s="3"/>
      <c r="C277" s="3"/>
      <c r="D277" s="3"/>
      <c r="E277" s="3"/>
      <c r="F277" s="3"/>
      <c r="G277" s="3"/>
    </row>
    <row r="278" spans="1:7">
      <c r="A278" s="3"/>
      <c r="B278" s="3"/>
      <c r="C278" s="3"/>
      <c r="D278" s="3"/>
      <c r="E278" s="3"/>
      <c r="F278" s="3"/>
      <c r="G278" s="3"/>
    </row>
    <row r="279" spans="1:7">
      <c r="A279" s="3"/>
      <c r="B279" s="3"/>
      <c r="C279" s="3"/>
      <c r="D279" s="3"/>
      <c r="E279" s="3"/>
      <c r="F279" s="3"/>
      <c r="G279" s="3"/>
    </row>
    <row r="280" spans="1:7">
      <c r="A280" s="3"/>
      <c r="B280" s="3"/>
      <c r="C280" s="3"/>
      <c r="D280" s="3"/>
      <c r="E280" s="3"/>
      <c r="F280" s="3"/>
      <c r="G280" s="3"/>
    </row>
    <row r="281" spans="1:7">
      <c r="A281" s="3"/>
      <c r="B281" s="3"/>
      <c r="C281" s="3"/>
      <c r="D281" s="3"/>
      <c r="E281" s="3"/>
      <c r="F281" s="3"/>
      <c r="G281" s="3"/>
    </row>
    <row r="282" spans="1:7">
      <c r="A282" s="3"/>
      <c r="B282" s="3"/>
      <c r="C282" s="3"/>
      <c r="D282" s="3"/>
      <c r="E282" s="3"/>
      <c r="F282" s="3"/>
      <c r="G282" s="3"/>
    </row>
    <row r="283" spans="1:7">
      <c r="A283" s="3"/>
      <c r="B283" s="3"/>
      <c r="C283" s="3"/>
      <c r="D283" s="3"/>
      <c r="E283" s="3"/>
      <c r="F283" s="3"/>
      <c r="G283" s="3"/>
    </row>
    <row r="284" spans="1:7">
      <c r="A284" s="3"/>
      <c r="B284" s="3"/>
      <c r="C284" s="3"/>
      <c r="D284" s="3"/>
      <c r="E284" s="3"/>
      <c r="F284" s="3"/>
      <c r="G284" s="3"/>
    </row>
    <row r="285" spans="1:7">
      <c r="A285" s="3"/>
      <c r="B285" s="3"/>
      <c r="C285" s="3"/>
      <c r="D285" s="3"/>
      <c r="E285" s="3"/>
      <c r="F285" s="3"/>
      <c r="G285" s="3"/>
    </row>
    <row r="286" spans="1:7">
      <c r="A286" s="3"/>
      <c r="B286" s="3"/>
      <c r="C286" s="3"/>
      <c r="D286" s="3"/>
      <c r="E286" s="3"/>
      <c r="F286" s="3"/>
      <c r="G286" s="3"/>
    </row>
    <row r="287" spans="1:7">
      <c r="A287" s="3"/>
      <c r="B287" s="3"/>
      <c r="C287" s="3"/>
      <c r="D287" s="3"/>
      <c r="E287" s="3"/>
      <c r="F287" s="3"/>
      <c r="G287" s="3"/>
    </row>
    <row r="288" spans="1:7">
      <c r="A288" s="3"/>
      <c r="B288" s="3"/>
      <c r="C288" s="3"/>
      <c r="D288" s="3"/>
      <c r="E288" s="3"/>
      <c r="F288" s="3"/>
      <c r="G288" s="3"/>
    </row>
    <row r="289" spans="1:7">
      <c r="A289" s="3"/>
      <c r="B289" s="3"/>
      <c r="C289" s="3"/>
      <c r="D289" s="3"/>
      <c r="E289" s="3"/>
      <c r="F289" s="3"/>
      <c r="G289" s="3"/>
    </row>
    <row r="290" spans="1:7">
      <c r="A290" s="3"/>
      <c r="B290" s="3"/>
      <c r="C290" s="3"/>
      <c r="D290" s="3"/>
      <c r="E290" s="3"/>
      <c r="F290" s="3"/>
      <c r="G290" s="3"/>
    </row>
    <row r="291" spans="1:7">
      <c r="A291" s="3"/>
      <c r="B291" s="3"/>
      <c r="C291" s="3"/>
      <c r="D291" s="3"/>
      <c r="E291" s="3"/>
      <c r="F291" s="3"/>
      <c r="G291" s="3"/>
    </row>
    <row r="292" spans="1:7">
      <c r="A292" s="3"/>
      <c r="B292" s="3"/>
      <c r="C292" s="3"/>
      <c r="D292" s="3"/>
      <c r="E292" s="3"/>
      <c r="F292" s="3"/>
      <c r="G292" s="3"/>
    </row>
    <row r="293" spans="1:7">
      <c r="A293" s="3"/>
      <c r="B293" s="3"/>
      <c r="C293" s="3"/>
      <c r="D293" s="3"/>
      <c r="E293" s="3"/>
      <c r="F293" s="3"/>
      <c r="G293" s="3"/>
    </row>
    <row r="294" spans="1:7">
      <c r="A294" s="3"/>
      <c r="B294" s="3"/>
      <c r="C294" s="3"/>
      <c r="D294" s="3"/>
      <c r="E294" s="3"/>
      <c r="F294" s="3"/>
      <c r="G294" s="3"/>
    </row>
    <row r="295" spans="1:7">
      <c r="A295" s="3"/>
      <c r="B295" s="3"/>
      <c r="C295" s="3"/>
      <c r="D295" s="3"/>
      <c r="E295" s="3"/>
      <c r="F295" s="3"/>
      <c r="G295" s="3"/>
    </row>
    <row r="296" spans="1:7">
      <c r="A296" s="3"/>
      <c r="B296" s="3"/>
      <c r="C296" s="3"/>
      <c r="D296" s="3"/>
      <c r="E296" s="3"/>
      <c r="F296" s="3"/>
      <c r="G296" s="3"/>
    </row>
    <row r="297" spans="1:7">
      <c r="A297" s="3"/>
      <c r="B297" s="3"/>
      <c r="C297" s="3"/>
      <c r="D297" s="3"/>
      <c r="E297" s="3"/>
      <c r="F297" s="3"/>
      <c r="G297" s="3"/>
    </row>
    <row r="298" spans="1:7">
      <c r="A298" s="3"/>
      <c r="B298" s="3"/>
      <c r="C298" s="3"/>
      <c r="D298" s="3"/>
      <c r="E298" s="3"/>
      <c r="F298" s="3"/>
      <c r="G298" s="3"/>
    </row>
    <row r="299" spans="1:7">
      <c r="A299" s="3"/>
      <c r="B299" s="3"/>
      <c r="C299" s="3"/>
      <c r="D299" s="3"/>
      <c r="E299" s="3"/>
      <c r="F299" s="3"/>
      <c r="G299" s="3"/>
    </row>
    <row r="300" spans="1:7">
      <c r="A300" s="3"/>
      <c r="B300" s="3"/>
      <c r="C300" s="3"/>
      <c r="D300" s="3"/>
      <c r="E300" s="3"/>
      <c r="F300" s="3"/>
      <c r="G300" s="3"/>
    </row>
    <row r="301" spans="1:7">
      <c r="A301" s="3"/>
      <c r="B301" s="3"/>
      <c r="C301" s="3"/>
      <c r="D301" s="3"/>
      <c r="E301" s="3"/>
      <c r="F301" s="3"/>
      <c r="G301" s="3"/>
    </row>
    <row r="302" spans="1:7">
      <c r="A302" s="3"/>
      <c r="B302" s="3"/>
      <c r="C302" s="3"/>
      <c r="D302" s="3"/>
      <c r="E302" s="3"/>
      <c r="F302" s="3"/>
      <c r="G302" s="3"/>
    </row>
    <row r="303" spans="1:7">
      <c r="A303" s="3"/>
      <c r="B303" s="3"/>
      <c r="C303" s="3"/>
      <c r="D303" s="3"/>
      <c r="E303" s="3"/>
      <c r="F303" s="3"/>
      <c r="G303" s="3"/>
    </row>
    <row r="304" spans="1:7">
      <c r="A304" s="3"/>
      <c r="B304" s="3"/>
      <c r="C304" s="3"/>
      <c r="D304" s="3"/>
      <c r="E304" s="3"/>
      <c r="F304" s="3"/>
      <c r="G304" s="3"/>
    </row>
    <row r="305" spans="1:7">
      <c r="A305" s="3"/>
      <c r="B305" s="3"/>
      <c r="C305" s="3"/>
      <c r="D305" s="3"/>
      <c r="E305" s="3"/>
      <c r="F305" s="3"/>
      <c r="G305" s="3"/>
    </row>
    <row r="306" spans="1:7">
      <c r="A306" s="3"/>
      <c r="B306" s="3"/>
      <c r="C306" s="3"/>
      <c r="D306" s="3"/>
      <c r="E306" s="3"/>
      <c r="F306" s="3"/>
      <c r="G306" s="3"/>
    </row>
    <row r="307" spans="1:7">
      <c r="A307" s="3"/>
      <c r="B307" s="3"/>
      <c r="C307" s="3"/>
      <c r="D307" s="3"/>
      <c r="E307" s="3"/>
      <c r="F307" s="3"/>
      <c r="G307" s="3"/>
    </row>
    <row r="308" spans="1:7">
      <c r="A308" s="3"/>
      <c r="B308" s="3"/>
      <c r="C308" s="3"/>
      <c r="D308" s="3"/>
      <c r="E308" s="3"/>
      <c r="F308" s="3"/>
      <c r="G308" s="3"/>
    </row>
    <row r="309" spans="1:7">
      <c r="A309" s="3"/>
      <c r="B309" s="3"/>
      <c r="C309" s="3"/>
      <c r="D309" s="3"/>
      <c r="E309" s="3"/>
      <c r="F309" s="3"/>
      <c r="G309" s="3"/>
    </row>
    <row r="310" spans="1:7">
      <c r="A310" s="3"/>
      <c r="B310" s="3"/>
      <c r="C310" s="3"/>
      <c r="D310" s="3"/>
      <c r="E310" s="3"/>
      <c r="F310" s="3"/>
      <c r="G310" s="3"/>
    </row>
    <row r="311" spans="1:7">
      <c r="A311" s="3"/>
      <c r="B311" s="3"/>
      <c r="C311" s="3"/>
      <c r="D311" s="3"/>
      <c r="E311" s="3"/>
      <c r="F311" s="3"/>
      <c r="G311" s="3"/>
    </row>
    <row r="312" spans="1:7">
      <c r="A312" s="3"/>
      <c r="B312" s="3"/>
      <c r="C312" s="3"/>
      <c r="D312" s="3"/>
      <c r="E312" s="3"/>
      <c r="F312" s="3"/>
      <c r="G312" s="3"/>
    </row>
    <row r="313" spans="1:7">
      <c r="A313" s="3"/>
      <c r="B313" s="3"/>
      <c r="C313" s="3"/>
      <c r="D313" s="3"/>
      <c r="E313" s="3"/>
      <c r="F313" s="3"/>
      <c r="G313" s="3"/>
    </row>
    <row r="314" spans="1:7">
      <c r="A314" s="3"/>
      <c r="B314" s="3"/>
      <c r="C314" s="3"/>
      <c r="D314" s="3"/>
      <c r="E314" s="3"/>
      <c r="F314" s="3"/>
      <c r="G314" s="3"/>
    </row>
    <row r="315" spans="1:7">
      <c r="A315" s="3"/>
      <c r="B315" s="3"/>
      <c r="C315" s="3"/>
      <c r="D315" s="3"/>
      <c r="E315" s="3"/>
      <c r="F315" s="3"/>
      <c r="G315" s="3"/>
    </row>
    <row r="316" spans="1:7">
      <c r="A316" s="3"/>
      <c r="B316" s="3"/>
      <c r="C316" s="3"/>
      <c r="D316" s="3"/>
      <c r="E316" s="3"/>
      <c r="F316" s="3"/>
      <c r="G316" s="3"/>
    </row>
    <row r="317" spans="1:7">
      <c r="A317" s="3"/>
      <c r="B317" s="3"/>
      <c r="C317" s="3"/>
      <c r="D317" s="3"/>
      <c r="E317" s="3"/>
      <c r="F317" s="3"/>
      <c r="G317" s="3"/>
    </row>
    <row r="318" spans="1:7">
      <c r="A318" s="3"/>
      <c r="B318" s="3"/>
      <c r="C318" s="3"/>
      <c r="D318" s="3"/>
      <c r="E318" s="3"/>
      <c r="F318" s="3"/>
      <c r="G318" s="3"/>
    </row>
    <row r="319" spans="1:7">
      <c r="A319" s="3"/>
      <c r="B319" s="3"/>
      <c r="C319" s="3"/>
      <c r="D319" s="3"/>
      <c r="E319" s="3"/>
      <c r="F319" s="3"/>
      <c r="G319" s="3"/>
    </row>
    <row r="320" spans="1:7">
      <c r="A320" s="3"/>
      <c r="B320" s="3"/>
      <c r="C320" s="3"/>
      <c r="D320" s="3"/>
      <c r="E320" s="3"/>
      <c r="F320" s="3"/>
      <c r="G320" s="3"/>
    </row>
    <row r="321" spans="1:7">
      <c r="A321" s="3"/>
      <c r="B321" s="3"/>
      <c r="C321" s="3"/>
      <c r="D321" s="3"/>
      <c r="E321" s="3"/>
      <c r="F321" s="3"/>
      <c r="G321" s="3"/>
    </row>
    <row r="322" spans="1:7">
      <c r="A322" s="3"/>
      <c r="B322" s="3"/>
      <c r="C322" s="3"/>
      <c r="D322" s="3"/>
      <c r="E322" s="3"/>
      <c r="F322" s="3"/>
      <c r="G322" s="3"/>
    </row>
    <row r="323" spans="1:7">
      <c r="A323" s="3"/>
      <c r="B323" s="3"/>
      <c r="C323" s="3"/>
      <c r="D323" s="3"/>
      <c r="E323" s="3"/>
      <c r="F323" s="3"/>
      <c r="G323" s="3"/>
    </row>
    <row r="324" spans="1:7">
      <c r="A324" s="3"/>
      <c r="B324" s="3"/>
      <c r="C324" s="3"/>
      <c r="D324" s="3"/>
      <c r="E324" s="3"/>
      <c r="F324" s="3"/>
      <c r="G324" s="3"/>
    </row>
    <row r="325" spans="1:7">
      <c r="A325" s="3"/>
      <c r="B325" s="3"/>
      <c r="C325" s="3"/>
      <c r="D325" s="3"/>
      <c r="E325" s="3"/>
      <c r="F325" s="3"/>
      <c r="G325" s="3"/>
    </row>
    <row r="326" spans="1:7">
      <c r="A326" s="3"/>
      <c r="B326" s="3"/>
      <c r="C326" s="3"/>
      <c r="D326" s="3"/>
      <c r="E326" s="3"/>
      <c r="F326" s="3"/>
      <c r="G326" s="3"/>
    </row>
    <row r="327" spans="1:7">
      <c r="A327" s="3"/>
      <c r="B327" s="3"/>
      <c r="C327" s="3"/>
      <c r="D327" s="3"/>
      <c r="E327" s="3"/>
      <c r="F327" s="3"/>
      <c r="G327" s="3"/>
    </row>
    <row r="328" spans="1:7">
      <c r="A328" s="3"/>
      <c r="B328" s="3"/>
      <c r="C328" s="3"/>
      <c r="D328" s="3"/>
      <c r="E328" s="3"/>
      <c r="F328" s="3"/>
      <c r="G328" s="3"/>
    </row>
    <row r="329" spans="1:7">
      <c r="A329" s="3"/>
      <c r="B329" s="3"/>
      <c r="C329" s="3"/>
      <c r="D329" s="3"/>
      <c r="E329" s="3"/>
      <c r="F329" s="3"/>
      <c r="G329" s="3"/>
    </row>
    <row r="330" spans="1:7">
      <c r="A330" s="3"/>
      <c r="B330" s="3"/>
      <c r="C330" s="3"/>
      <c r="D330" s="3"/>
      <c r="E330" s="3"/>
      <c r="F330" s="3"/>
      <c r="G330" s="3"/>
    </row>
    <row r="331" spans="1:7">
      <c r="A331" s="3"/>
      <c r="B331" s="3"/>
      <c r="C331" s="3"/>
      <c r="D331" s="3"/>
      <c r="E331" s="3"/>
      <c r="F331" s="3"/>
      <c r="G331" s="3"/>
    </row>
    <row r="332" spans="1:7">
      <c r="A332" s="3"/>
      <c r="B332" s="3"/>
      <c r="C332" s="3"/>
      <c r="D332" s="3"/>
      <c r="E332" s="3"/>
      <c r="F332" s="3"/>
      <c r="G332" s="3"/>
    </row>
    <row r="333" spans="1:7">
      <c r="A333" s="3"/>
      <c r="B333" s="3"/>
      <c r="C333" s="3"/>
      <c r="D333" s="3"/>
      <c r="E333" s="3"/>
      <c r="F333" s="3"/>
      <c r="G333" s="3"/>
    </row>
    <row r="334" spans="1:7">
      <c r="A334" s="3"/>
      <c r="B334" s="3"/>
      <c r="C334" s="3"/>
      <c r="D334" s="3"/>
      <c r="E334" s="3"/>
      <c r="F334" s="3"/>
      <c r="G334" s="3"/>
    </row>
    <row r="335" spans="1:7">
      <c r="A335" s="3"/>
      <c r="B335" s="3"/>
      <c r="C335" s="3"/>
      <c r="D335" s="3"/>
      <c r="E335" s="3"/>
      <c r="F335" s="3"/>
      <c r="G335" s="3"/>
    </row>
    <row r="336" spans="1:7">
      <c r="A336" s="3"/>
      <c r="B336" s="3"/>
      <c r="C336" s="3"/>
      <c r="D336" s="3"/>
      <c r="E336" s="3"/>
      <c r="F336" s="3"/>
      <c r="G336" s="3"/>
    </row>
    <row r="337" spans="1:7">
      <c r="A337" s="3"/>
      <c r="B337" s="3"/>
      <c r="C337" s="3"/>
      <c r="D337" s="3"/>
      <c r="E337" s="3"/>
      <c r="F337" s="3"/>
      <c r="G337" s="3"/>
    </row>
    <row r="338" spans="1:7">
      <c r="A338" s="3"/>
      <c r="B338" s="3"/>
      <c r="C338" s="3"/>
      <c r="D338" s="3"/>
      <c r="E338" s="3"/>
      <c r="F338" s="3"/>
      <c r="G338" s="3"/>
    </row>
    <row r="339" spans="1:7">
      <c r="A339" s="3"/>
      <c r="B339" s="3"/>
      <c r="C339" s="3"/>
      <c r="D339" s="3"/>
      <c r="E339" s="3"/>
      <c r="F339" s="3"/>
      <c r="G339" s="3"/>
    </row>
    <row r="340" spans="1:7">
      <c r="A340" s="3"/>
      <c r="B340" s="3"/>
      <c r="C340" s="3"/>
      <c r="D340" s="3"/>
      <c r="E340" s="3"/>
      <c r="F340" s="3"/>
      <c r="G340" s="3"/>
    </row>
    <row r="341" spans="1:7">
      <c r="A341" s="3"/>
      <c r="B341" s="3"/>
      <c r="C341" s="3"/>
      <c r="D341" s="3"/>
      <c r="E341" s="3"/>
      <c r="F341" s="3"/>
      <c r="G341" s="3"/>
    </row>
    <row r="342" spans="1:7">
      <c r="A342" s="3"/>
      <c r="B342" s="3"/>
      <c r="C342" s="3"/>
      <c r="D342" s="3"/>
      <c r="E342" s="3"/>
      <c r="F342" s="3"/>
      <c r="G342" s="3"/>
    </row>
    <row r="343" spans="1:7">
      <c r="A343" s="3"/>
      <c r="B343" s="3"/>
      <c r="C343" s="3"/>
      <c r="D343" s="3"/>
      <c r="E343" s="3"/>
      <c r="F343" s="3"/>
      <c r="G343" s="3"/>
    </row>
    <row r="344" spans="1:7">
      <c r="A344" s="3"/>
      <c r="B344" s="3"/>
      <c r="C344" s="3"/>
      <c r="D344" s="3"/>
      <c r="E344" s="3"/>
      <c r="F344" s="3"/>
      <c r="G344" s="3"/>
    </row>
    <row r="345" spans="1:7">
      <c r="A345" s="3"/>
      <c r="B345" s="3"/>
      <c r="C345" s="3"/>
      <c r="D345" s="3"/>
      <c r="E345" s="3"/>
      <c r="F345" s="3"/>
      <c r="G345" s="3"/>
    </row>
    <row r="346" spans="1:7">
      <c r="A346" s="3"/>
      <c r="B346" s="3"/>
      <c r="C346" s="3"/>
      <c r="D346" s="3"/>
      <c r="E346" s="3"/>
      <c r="F346" s="3"/>
      <c r="G346" s="3"/>
    </row>
    <row r="347" spans="1:7">
      <c r="A347" s="3"/>
      <c r="B347" s="3"/>
      <c r="C347" s="3"/>
      <c r="D347" s="3"/>
      <c r="E347" s="3"/>
      <c r="F347" s="3"/>
      <c r="G347" s="3"/>
    </row>
    <row r="348" spans="1:7">
      <c r="A348" s="3"/>
      <c r="B348" s="3"/>
      <c r="C348" s="3"/>
      <c r="D348" s="3"/>
      <c r="E348" s="3"/>
      <c r="F348" s="3"/>
      <c r="G348" s="3"/>
    </row>
    <row r="349" spans="1:7">
      <c r="A349" s="3"/>
      <c r="B349" s="3"/>
      <c r="C349" s="3"/>
      <c r="D349" s="3"/>
      <c r="E349" s="3"/>
      <c r="F349" s="3"/>
      <c r="G349" s="3"/>
    </row>
    <row r="350" spans="1:7">
      <c r="A350" s="3"/>
      <c r="B350" s="3"/>
      <c r="C350" s="3"/>
      <c r="D350" s="3"/>
      <c r="E350" s="3"/>
      <c r="F350" s="3"/>
      <c r="G350" s="3"/>
    </row>
    <row r="351" spans="1:7">
      <c r="A351" s="3"/>
      <c r="B351" s="3"/>
      <c r="C351" s="3"/>
      <c r="D351" s="3"/>
      <c r="E351" s="3"/>
      <c r="F351" s="3"/>
      <c r="G351" s="3"/>
    </row>
    <row r="352" spans="1:7">
      <c r="A352" s="3"/>
      <c r="B352" s="3"/>
      <c r="C352" s="3"/>
      <c r="D352" s="3"/>
      <c r="E352" s="3"/>
      <c r="F352" s="3"/>
      <c r="G352" s="3"/>
    </row>
    <row r="353" spans="1:7">
      <c r="A353" s="3"/>
      <c r="B353" s="3"/>
      <c r="C353" s="3"/>
      <c r="D353" s="3"/>
      <c r="E353" s="3"/>
      <c r="F353" s="3"/>
      <c r="G353" s="3"/>
    </row>
    <row r="354" spans="1:7">
      <c r="A354" s="3"/>
      <c r="B354" s="3"/>
      <c r="C354" s="3"/>
      <c r="D354" s="3"/>
      <c r="E354" s="3"/>
      <c r="F354" s="3"/>
      <c r="G354" s="3"/>
    </row>
    <row r="355" spans="1:7">
      <c r="A355" s="3"/>
      <c r="B355" s="3"/>
      <c r="C355" s="3"/>
      <c r="D355" s="3"/>
      <c r="E355" s="3"/>
      <c r="F355" s="3"/>
      <c r="G355" s="3"/>
    </row>
    <row r="356" spans="1:7">
      <c r="A356" s="3"/>
      <c r="B356" s="3"/>
      <c r="C356" s="3"/>
      <c r="D356" s="3"/>
      <c r="E356" s="3"/>
      <c r="F356" s="3"/>
      <c r="G356" s="3"/>
    </row>
    <row r="357" spans="1:7">
      <c r="A357" s="3"/>
      <c r="B357" s="3"/>
      <c r="C357" s="3"/>
      <c r="D357" s="3"/>
      <c r="E357" s="3"/>
      <c r="F357" s="3"/>
      <c r="G357" s="3"/>
    </row>
    <row r="358" spans="1:7">
      <c r="A358" s="3"/>
      <c r="B358" s="3"/>
      <c r="C358" s="3"/>
      <c r="D358" s="3"/>
      <c r="E358" s="3"/>
      <c r="F358" s="3"/>
      <c r="G358" s="3"/>
    </row>
    <row r="359" spans="1:7">
      <c r="A359" s="3"/>
      <c r="B359" s="3"/>
      <c r="C359" s="3"/>
      <c r="D359" s="3"/>
      <c r="E359" s="3"/>
      <c r="F359" s="3"/>
      <c r="G359" s="3"/>
    </row>
    <row r="360" spans="1:7">
      <c r="A360" s="3"/>
      <c r="B360" s="3"/>
      <c r="C360" s="3"/>
      <c r="D360" s="3"/>
      <c r="E360" s="3"/>
      <c r="F360" s="3"/>
      <c r="G360" s="3"/>
    </row>
    <row r="361" spans="1:7">
      <c r="A361" s="3"/>
      <c r="B361" s="3"/>
      <c r="C361" s="3"/>
      <c r="D361" s="3"/>
      <c r="E361" s="3"/>
      <c r="F361" s="3"/>
      <c r="G361" s="3"/>
    </row>
    <row r="362" spans="1:7">
      <c r="A362" s="3"/>
      <c r="B362" s="3"/>
      <c r="C362" s="3"/>
      <c r="D362" s="3"/>
      <c r="E362" s="3"/>
      <c r="F362" s="3"/>
      <c r="G362" s="3"/>
    </row>
    <row r="363" spans="1:7">
      <c r="A363" s="3"/>
      <c r="B363" s="3"/>
      <c r="C363" s="3"/>
      <c r="D363" s="3"/>
      <c r="E363" s="3"/>
      <c r="F363" s="3"/>
      <c r="G363" s="3"/>
    </row>
    <row r="364" spans="1:7">
      <c r="A364" s="3"/>
      <c r="B364" s="3"/>
      <c r="C364" s="3"/>
      <c r="D364" s="3"/>
      <c r="E364" s="3"/>
      <c r="F364" s="3"/>
      <c r="G364" s="3"/>
    </row>
    <row r="365" spans="1:7">
      <c r="A365" s="3"/>
      <c r="B365" s="3"/>
      <c r="C365" s="3"/>
      <c r="D365" s="3"/>
      <c r="E365" s="3"/>
      <c r="F365" s="3"/>
      <c r="G365" s="3"/>
    </row>
    <row r="366" spans="1:7">
      <c r="A366" s="3"/>
      <c r="B366" s="3"/>
      <c r="C366" s="3"/>
      <c r="D366" s="3"/>
      <c r="E366" s="3"/>
      <c r="F366" s="3"/>
      <c r="G366" s="3"/>
    </row>
    <row r="367" spans="1:7">
      <c r="A367" s="3"/>
      <c r="B367" s="3"/>
      <c r="C367" s="3"/>
      <c r="D367" s="3"/>
      <c r="E367" s="3"/>
      <c r="F367" s="3"/>
      <c r="G367" s="3"/>
    </row>
    <row r="368" spans="1:7">
      <c r="A368" s="3"/>
      <c r="B368" s="3"/>
      <c r="C368" s="3"/>
      <c r="D368" s="3"/>
      <c r="E368" s="3"/>
      <c r="F368" s="3"/>
      <c r="G368" s="3"/>
    </row>
    <row r="369" spans="1:7">
      <c r="A369" s="3"/>
      <c r="B369" s="3"/>
      <c r="C369" s="3"/>
      <c r="D369" s="3"/>
      <c r="E369" s="3"/>
      <c r="F369" s="3"/>
      <c r="G369" s="3"/>
    </row>
    <row r="370" spans="1:7">
      <c r="A370" s="3"/>
      <c r="B370" s="3"/>
      <c r="C370" s="3"/>
      <c r="D370" s="3"/>
      <c r="E370" s="3"/>
      <c r="F370" s="3"/>
      <c r="G370" s="3"/>
    </row>
    <row r="371" spans="1:7">
      <c r="A371" s="3"/>
      <c r="B371" s="3"/>
      <c r="C371" s="3"/>
      <c r="D371" s="3"/>
      <c r="E371" s="3"/>
      <c r="F371" s="3"/>
      <c r="G371" s="3"/>
    </row>
    <row r="372" spans="1:7">
      <c r="A372" s="3"/>
      <c r="B372" s="3"/>
      <c r="C372" s="3"/>
      <c r="D372" s="3"/>
      <c r="E372" s="3"/>
      <c r="F372" s="3"/>
      <c r="G372" s="3"/>
    </row>
    <row r="373" spans="1:7">
      <c r="A373" s="3"/>
      <c r="B373" s="3"/>
      <c r="C373" s="3"/>
      <c r="D373" s="3"/>
      <c r="E373" s="3"/>
      <c r="F373" s="3"/>
      <c r="G373" s="3"/>
    </row>
    <row r="374" spans="1:7">
      <c r="A374" s="3"/>
      <c r="B374" s="3"/>
      <c r="C374" s="3"/>
      <c r="D374" s="3"/>
      <c r="E374" s="3"/>
      <c r="F374" s="3"/>
      <c r="G374" s="3"/>
    </row>
    <row r="375" spans="1:7">
      <c r="A375" s="3"/>
      <c r="B375" s="3"/>
      <c r="C375" s="3"/>
      <c r="D375" s="3"/>
      <c r="E375" s="3"/>
      <c r="F375" s="3"/>
      <c r="G375" s="3"/>
    </row>
    <row r="376" spans="1:7">
      <c r="A376" s="3"/>
      <c r="B376" s="3"/>
      <c r="C376" s="3"/>
      <c r="D376" s="3"/>
      <c r="E376" s="3"/>
      <c r="F376" s="3"/>
      <c r="G376" s="3"/>
    </row>
    <row r="377" spans="1:7">
      <c r="A377" s="3"/>
      <c r="B377" s="3"/>
      <c r="C377" s="3"/>
      <c r="D377" s="3"/>
      <c r="E377" s="3"/>
      <c r="F377" s="3"/>
      <c r="G377" s="3"/>
    </row>
    <row r="378" spans="1:7">
      <c r="A378" s="3"/>
      <c r="B378" s="3"/>
      <c r="C378" s="3"/>
      <c r="D378" s="3"/>
      <c r="E378" s="3"/>
      <c r="F378" s="3"/>
      <c r="G378" s="3"/>
    </row>
    <row r="379" spans="1:7">
      <c r="A379" s="3"/>
      <c r="B379" s="3"/>
      <c r="C379" s="3"/>
      <c r="D379" s="3"/>
      <c r="E379" s="3"/>
      <c r="F379" s="3"/>
      <c r="G379" s="3"/>
    </row>
    <row r="380" spans="1:7">
      <c r="A380" s="3"/>
      <c r="B380" s="3"/>
      <c r="C380" s="3"/>
      <c r="D380" s="3"/>
      <c r="E380" s="3"/>
      <c r="F380" s="3"/>
      <c r="G380" s="3"/>
    </row>
    <row r="381" spans="1:7">
      <c r="A381" s="3"/>
      <c r="B381" s="3"/>
      <c r="C381" s="3"/>
      <c r="D381" s="3"/>
      <c r="E381" s="3"/>
      <c r="F381" s="3"/>
      <c r="G381" s="3"/>
    </row>
    <row r="382" spans="1:7">
      <c r="A382" s="3"/>
      <c r="B382" s="3"/>
      <c r="C382" s="3"/>
      <c r="D382" s="3"/>
      <c r="E382" s="3"/>
      <c r="F382" s="3"/>
      <c r="G382" s="3"/>
    </row>
    <row r="383" spans="1:7">
      <c r="A383" s="3"/>
      <c r="B383" s="3"/>
      <c r="C383" s="3"/>
      <c r="D383" s="3"/>
      <c r="E383" s="3"/>
      <c r="F383" s="3"/>
      <c r="G383" s="3"/>
    </row>
    <row r="384" spans="1:7">
      <c r="A384" s="3"/>
      <c r="B384" s="3"/>
      <c r="C384" s="3"/>
      <c r="D384" s="3"/>
      <c r="E384" s="3"/>
      <c r="F384" s="3"/>
      <c r="G384" s="3"/>
    </row>
    <row r="385" spans="1:7">
      <c r="A385" s="3"/>
      <c r="B385" s="3"/>
      <c r="C385" s="3"/>
      <c r="D385" s="3"/>
      <c r="E385" s="3"/>
      <c r="F385" s="3"/>
      <c r="G385" s="3"/>
    </row>
    <row r="386" spans="1:7">
      <c r="A386" s="3"/>
      <c r="B386" s="3"/>
      <c r="C386" s="3"/>
      <c r="D386" s="3"/>
      <c r="E386" s="3"/>
      <c r="F386" s="3"/>
      <c r="G386" s="3"/>
    </row>
    <row r="387" spans="1:7">
      <c r="A387" s="3"/>
      <c r="B387" s="3"/>
      <c r="C387" s="3"/>
      <c r="D387" s="3"/>
      <c r="E387" s="3"/>
      <c r="F387" s="3"/>
      <c r="G387" s="3"/>
    </row>
    <row r="388" spans="1:7">
      <c r="A388" s="3"/>
      <c r="B388" s="3"/>
      <c r="C388" s="3"/>
      <c r="D388" s="3"/>
      <c r="E388" s="3"/>
      <c r="F388" s="3"/>
      <c r="G388" s="3"/>
    </row>
    <row r="389" spans="1:7">
      <c r="A389" s="3"/>
      <c r="B389" s="3"/>
      <c r="C389" s="3"/>
      <c r="D389" s="3"/>
      <c r="E389" s="3"/>
      <c r="F389" s="3"/>
      <c r="G389" s="3"/>
    </row>
    <row r="390" spans="1:7">
      <c r="A390" s="3"/>
      <c r="B390" s="3"/>
      <c r="C390" s="3"/>
      <c r="D390" s="3"/>
      <c r="E390" s="3"/>
      <c r="F390" s="3"/>
      <c r="G390" s="3"/>
    </row>
    <row r="391" spans="1:7">
      <c r="A391" s="3"/>
      <c r="B391" s="3"/>
      <c r="C391" s="3"/>
      <c r="D391" s="3"/>
      <c r="E391" s="3"/>
      <c r="F391" s="3"/>
      <c r="G391" s="3"/>
    </row>
    <row r="392" spans="1:7">
      <c r="A392" s="3"/>
      <c r="B392" s="3"/>
      <c r="C392" s="3"/>
      <c r="D392" s="3"/>
      <c r="E392" s="3"/>
      <c r="F392" s="3"/>
      <c r="G392" s="3"/>
    </row>
    <row r="393" spans="1:7">
      <c r="A393" s="3"/>
      <c r="B393" s="3"/>
      <c r="C393" s="3"/>
      <c r="D393" s="3"/>
      <c r="E393" s="3"/>
      <c r="F393" s="3"/>
      <c r="G393" s="3"/>
    </row>
    <row r="394" spans="1:7">
      <c r="A394" s="3"/>
      <c r="B394" s="3"/>
      <c r="C394" s="3"/>
      <c r="D394" s="3"/>
      <c r="E394" s="3"/>
      <c r="F394" s="3"/>
      <c r="G394" s="3"/>
    </row>
    <row r="395" spans="1:7">
      <c r="A395" s="3"/>
      <c r="B395" s="3"/>
      <c r="C395" s="3"/>
      <c r="D395" s="3"/>
      <c r="E395" s="3"/>
      <c r="F395" s="3"/>
      <c r="G395" s="3"/>
    </row>
    <row r="396" spans="1:7">
      <c r="A396" s="3"/>
      <c r="B396" s="3"/>
      <c r="C396" s="3"/>
      <c r="D396" s="3"/>
      <c r="E396" s="3"/>
      <c r="F396" s="3"/>
      <c r="G396" s="3"/>
    </row>
    <row r="397" spans="1:7">
      <c r="A397" s="3"/>
      <c r="B397" s="3"/>
      <c r="C397" s="3"/>
      <c r="D397" s="3"/>
      <c r="E397" s="3"/>
      <c r="F397" s="3"/>
      <c r="G397" s="3"/>
    </row>
    <row r="398" spans="1:7">
      <c r="A398" s="3"/>
      <c r="B398" s="3"/>
      <c r="C398" s="3"/>
      <c r="D398" s="3"/>
      <c r="E398" s="3"/>
      <c r="F398" s="3"/>
      <c r="G398" s="3"/>
    </row>
    <row r="399" spans="1:7">
      <c r="A399" s="3"/>
      <c r="B399" s="3"/>
      <c r="C399" s="3"/>
      <c r="D399" s="3"/>
      <c r="E399" s="3"/>
      <c r="F399" s="3"/>
      <c r="G399" s="3"/>
    </row>
    <row r="400" spans="1:7">
      <c r="A400" s="3"/>
      <c r="B400" s="3"/>
      <c r="C400" s="3"/>
      <c r="D400" s="3"/>
      <c r="E400" s="3"/>
      <c r="F400" s="3"/>
      <c r="G400" s="3"/>
    </row>
    <row r="401" spans="1:7">
      <c r="A401" s="3"/>
      <c r="B401" s="3"/>
      <c r="C401" s="3"/>
      <c r="D401" s="3"/>
      <c r="E401" s="3"/>
      <c r="F401" s="3"/>
      <c r="G401" s="3"/>
    </row>
  </sheetData>
  <mergeCells count="14">
    <mergeCell ref="G65:G66"/>
    <mergeCell ref="B11:C11"/>
    <mergeCell ref="A4:G4"/>
    <mergeCell ref="A5:A6"/>
    <mergeCell ref="B5:C6"/>
    <mergeCell ref="D5:D6"/>
    <mergeCell ref="E5:E6"/>
    <mergeCell ref="F5:F6"/>
    <mergeCell ref="G5:G6"/>
    <mergeCell ref="B9:C9"/>
    <mergeCell ref="B30:C30"/>
    <mergeCell ref="B44:C44"/>
    <mergeCell ref="A65:A66"/>
    <mergeCell ref="B65:F66"/>
  </mergeCells>
  <pageMargins left="0.7" right="0.7" top="0.75" bottom="0.75" header="0.3" footer="0.3"/>
  <pageSetup paperSize="9" scale="68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8615-7C34-40C1-B251-7C84BE20B985}">
  <sheetPr>
    <pageSetUpPr fitToPage="1"/>
  </sheetPr>
  <dimension ref="A1:G76"/>
  <sheetViews>
    <sheetView view="pageBreakPreview" zoomScale="60" zoomScaleNormal="84" workbookViewId="0">
      <selection activeCell="C31" sqref="C31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22.72656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428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91"/>
      <c r="B7" s="89"/>
      <c r="C7" s="93"/>
      <c r="D7" s="85"/>
      <c r="E7" s="91"/>
      <c r="F7" s="85"/>
      <c r="G7" s="91"/>
    </row>
    <row r="8" spans="1:7">
      <c r="A8" s="97">
        <v>5700</v>
      </c>
      <c r="B8" s="162" t="s">
        <v>429</v>
      </c>
      <c r="C8" s="94"/>
      <c r="D8" s="85"/>
      <c r="E8" s="92"/>
      <c r="F8" s="85"/>
      <c r="G8" s="92"/>
    </row>
    <row r="9" spans="1:7">
      <c r="A9" s="92"/>
      <c r="B9" s="90"/>
      <c r="C9" s="95"/>
      <c r="D9" s="85"/>
      <c r="E9" s="92"/>
      <c r="F9" s="85"/>
      <c r="G9" s="92"/>
    </row>
    <row r="10" spans="1:7">
      <c r="A10" s="92" t="s">
        <v>430</v>
      </c>
      <c r="B10" s="90" t="s">
        <v>431</v>
      </c>
      <c r="C10" s="95"/>
      <c r="D10" s="85"/>
      <c r="E10" s="92"/>
      <c r="F10" s="85"/>
      <c r="G10" s="92"/>
    </row>
    <row r="11" spans="1:7">
      <c r="A11" s="92"/>
      <c r="B11" s="90"/>
      <c r="C11" s="95"/>
      <c r="D11" s="85"/>
      <c r="E11" s="92"/>
      <c r="F11" s="85"/>
      <c r="G11" s="92"/>
    </row>
    <row r="12" spans="1:7">
      <c r="A12" s="92" t="s">
        <v>118</v>
      </c>
      <c r="B12" s="90" t="s">
        <v>432</v>
      </c>
      <c r="C12" s="95"/>
      <c r="D12" s="85"/>
      <c r="E12" s="92"/>
      <c r="F12" s="163"/>
      <c r="G12" s="92"/>
    </row>
    <row r="13" spans="1:7">
      <c r="A13" s="92"/>
      <c r="B13" s="90"/>
      <c r="C13" s="95"/>
      <c r="D13" s="132"/>
      <c r="E13" s="164"/>
      <c r="F13" s="129"/>
      <c r="G13" s="92"/>
    </row>
    <row r="14" spans="1:7">
      <c r="A14" s="92" t="s">
        <v>118</v>
      </c>
      <c r="B14" s="90" t="s">
        <v>433</v>
      </c>
      <c r="C14" s="95"/>
      <c r="D14" s="132" t="s">
        <v>82</v>
      </c>
      <c r="E14" s="164">
        <f>0.74*1.4+(0.1*1.4)</f>
        <v>1.1759999999999999</v>
      </c>
      <c r="F14" s="226"/>
      <c r="G14" s="238"/>
    </row>
    <row r="15" spans="1:7">
      <c r="A15" s="92"/>
      <c r="B15" s="90"/>
      <c r="C15" s="95"/>
      <c r="D15" s="132"/>
      <c r="E15" s="164"/>
      <c r="F15" s="226"/>
      <c r="G15" s="238"/>
    </row>
    <row r="16" spans="1:7">
      <c r="A16" s="92" t="s">
        <v>118</v>
      </c>
      <c r="B16" s="90" t="s">
        <v>434</v>
      </c>
      <c r="C16" s="95"/>
      <c r="D16" s="132" t="s">
        <v>82</v>
      </c>
      <c r="E16" s="164">
        <v>0.1</v>
      </c>
      <c r="F16" s="226"/>
      <c r="G16" s="238"/>
    </row>
    <row r="17" spans="1:7">
      <c r="A17" s="92"/>
      <c r="B17" s="90"/>
      <c r="C17" s="95"/>
      <c r="D17" s="132"/>
      <c r="E17" s="164"/>
      <c r="F17" s="226"/>
      <c r="G17" s="238"/>
    </row>
    <row r="18" spans="1:7">
      <c r="A18" s="92" t="s">
        <v>118</v>
      </c>
      <c r="B18" s="90" t="s">
        <v>435</v>
      </c>
      <c r="C18" s="95"/>
      <c r="D18" s="132" t="s">
        <v>82</v>
      </c>
      <c r="E18" s="165">
        <v>0.1</v>
      </c>
      <c r="F18" s="237"/>
      <c r="G18" s="238"/>
    </row>
    <row r="19" spans="1:7">
      <c r="A19" s="92"/>
      <c r="B19" s="90"/>
      <c r="C19" s="95"/>
      <c r="D19" s="132"/>
      <c r="E19" s="164"/>
      <c r="F19" s="226"/>
      <c r="G19" s="238"/>
    </row>
    <row r="20" spans="1:7">
      <c r="A20" s="92" t="s">
        <v>118</v>
      </c>
      <c r="B20" s="90" t="s">
        <v>436</v>
      </c>
      <c r="C20" s="95"/>
      <c r="D20" s="132" t="s">
        <v>118</v>
      </c>
      <c r="E20" s="164"/>
      <c r="F20" s="226"/>
      <c r="G20" s="238"/>
    </row>
    <row r="21" spans="1:7">
      <c r="A21" s="92"/>
      <c r="B21" s="90"/>
      <c r="C21" s="95"/>
      <c r="D21" s="132"/>
      <c r="E21" s="164"/>
      <c r="F21" s="226"/>
      <c r="G21" s="238"/>
    </row>
    <row r="22" spans="1:7">
      <c r="A22" s="92" t="s">
        <v>118</v>
      </c>
      <c r="B22" s="90" t="s">
        <v>433</v>
      </c>
      <c r="C22" s="95"/>
      <c r="D22" s="132" t="s">
        <v>82</v>
      </c>
      <c r="E22" s="165">
        <v>0.01</v>
      </c>
      <c r="F22" s="237"/>
      <c r="G22" s="238"/>
    </row>
    <row r="23" spans="1:7">
      <c r="A23" s="92"/>
      <c r="B23" s="90"/>
      <c r="C23" s="95"/>
      <c r="D23" s="132"/>
      <c r="E23" s="164"/>
      <c r="F23" s="226"/>
      <c r="G23" s="238"/>
    </row>
    <row r="24" spans="1:7">
      <c r="A24" s="92" t="s">
        <v>118</v>
      </c>
      <c r="B24" s="90" t="s">
        <v>437</v>
      </c>
      <c r="C24" s="95"/>
      <c r="D24" s="132" t="s">
        <v>68</v>
      </c>
      <c r="E24" s="165">
        <f>(((15*2)*1.5+(6*2)*1)+(15*2*1))*1.4</f>
        <v>121.8</v>
      </c>
      <c r="F24" s="237"/>
      <c r="G24" s="238"/>
    </row>
    <row r="25" spans="1:7">
      <c r="A25" s="92"/>
      <c r="B25" s="90"/>
      <c r="C25" s="95"/>
      <c r="D25" s="132"/>
      <c r="E25" s="164"/>
      <c r="F25" s="226"/>
      <c r="G25" s="238"/>
    </row>
    <row r="26" spans="1:7">
      <c r="A26" s="92" t="s">
        <v>118</v>
      </c>
      <c r="B26" s="90" t="s">
        <v>438</v>
      </c>
      <c r="C26" s="95"/>
      <c r="D26" s="132" t="s">
        <v>68</v>
      </c>
      <c r="E26" s="165">
        <v>15</v>
      </c>
      <c r="F26" s="237"/>
      <c r="G26" s="238"/>
    </row>
    <row r="27" spans="1:7">
      <c r="A27" s="92"/>
      <c r="B27" s="90"/>
      <c r="C27" s="95"/>
      <c r="D27" s="132"/>
      <c r="E27" s="164"/>
      <c r="F27" s="226"/>
      <c r="G27" s="238"/>
    </row>
    <row r="28" spans="1:7">
      <c r="A28" s="92" t="s">
        <v>439</v>
      </c>
      <c r="B28" s="90" t="s">
        <v>440</v>
      </c>
      <c r="C28" s="95"/>
      <c r="D28" s="132" t="s">
        <v>118</v>
      </c>
      <c r="E28" s="165"/>
      <c r="F28" s="237"/>
      <c r="G28" s="238"/>
    </row>
    <row r="29" spans="1:7">
      <c r="A29" s="92"/>
      <c r="B29" s="90"/>
      <c r="C29" s="95"/>
      <c r="D29" s="132"/>
      <c r="E29" s="164"/>
      <c r="F29" s="226"/>
      <c r="G29" s="238"/>
    </row>
    <row r="30" spans="1:7">
      <c r="A30" s="92"/>
      <c r="B30" s="90" t="s">
        <v>441</v>
      </c>
      <c r="C30" s="95"/>
      <c r="D30" s="132" t="s">
        <v>30</v>
      </c>
      <c r="E30" s="166">
        <v>1</v>
      </c>
      <c r="F30" s="226"/>
      <c r="G30" s="238"/>
    </row>
    <row r="31" spans="1:7">
      <c r="A31" s="92"/>
      <c r="B31" s="90"/>
      <c r="C31" s="95"/>
      <c r="D31" s="132"/>
      <c r="E31" s="164"/>
      <c r="F31" s="226"/>
      <c r="G31" s="238"/>
    </row>
    <row r="32" spans="1:7" ht="30" customHeight="1">
      <c r="A32" s="92" t="s">
        <v>442</v>
      </c>
      <c r="B32" s="301" t="s">
        <v>443</v>
      </c>
      <c r="C32" s="302"/>
      <c r="D32" s="132" t="s">
        <v>82</v>
      </c>
      <c r="E32" s="164">
        <v>1</v>
      </c>
      <c r="F32" s="226"/>
      <c r="G32" s="238"/>
    </row>
    <row r="33" spans="1:7">
      <c r="A33" s="92"/>
      <c r="B33" s="90"/>
      <c r="C33" s="95"/>
      <c r="D33" s="132"/>
      <c r="E33" s="164"/>
      <c r="F33" s="226"/>
      <c r="G33" s="238"/>
    </row>
    <row r="34" spans="1:7">
      <c r="A34" s="92" t="s">
        <v>444</v>
      </c>
      <c r="B34" s="90" t="s">
        <v>445</v>
      </c>
      <c r="C34" s="95"/>
      <c r="D34" s="132" t="s">
        <v>75</v>
      </c>
      <c r="E34" s="164">
        <v>1</v>
      </c>
      <c r="F34" s="226"/>
      <c r="G34" s="238"/>
    </row>
    <row r="35" spans="1:7">
      <c r="A35" s="92"/>
      <c r="B35" s="90"/>
      <c r="C35" s="95"/>
      <c r="D35" s="132"/>
      <c r="E35" s="164"/>
      <c r="F35" s="226"/>
      <c r="G35" s="238"/>
    </row>
    <row r="36" spans="1:7">
      <c r="A36" s="92" t="s">
        <v>446</v>
      </c>
      <c r="B36" s="90" t="s">
        <v>447</v>
      </c>
      <c r="C36" s="95"/>
      <c r="D36" s="132"/>
      <c r="E36" s="164"/>
      <c r="F36" s="226"/>
      <c r="G36" s="238"/>
    </row>
    <row r="37" spans="1:7">
      <c r="A37" s="92"/>
      <c r="B37" s="90"/>
      <c r="C37" s="95"/>
      <c r="D37" s="132"/>
      <c r="E37" s="164"/>
      <c r="F37" s="226"/>
      <c r="G37" s="238"/>
    </row>
    <row r="38" spans="1:7">
      <c r="A38" s="92"/>
      <c r="B38" s="90" t="s">
        <v>448</v>
      </c>
      <c r="C38" s="95"/>
      <c r="D38" s="132" t="s">
        <v>68</v>
      </c>
      <c r="E38" s="165">
        <v>1</v>
      </c>
      <c r="F38" s="237"/>
      <c r="G38" s="238"/>
    </row>
    <row r="39" spans="1:7">
      <c r="A39" s="92"/>
      <c r="B39" s="90"/>
      <c r="C39" s="95"/>
      <c r="D39" s="132"/>
      <c r="E39" s="164"/>
      <c r="F39" s="226"/>
      <c r="G39" s="238"/>
    </row>
    <row r="40" spans="1:7">
      <c r="A40" s="92"/>
      <c r="B40" s="90" t="s">
        <v>449</v>
      </c>
      <c r="C40" s="95"/>
      <c r="D40" s="132" t="s">
        <v>68</v>
      </c>
      <c r="E40" s="165">
        <v>1</v>
      </c>
      <c r="F40" s="237"/>
      <c r="G40" s="238"/>
    </row>
    <row r="41" spans="1:7">
      <c r="A41" s="92"/>
      <c r="B41" s="90"/>
      <c r="C41" s="95"/>
      <c r="D41" s="132"/>
      <c r="E41" s="164"/>
      <c r="F41" s="226"/>
      <c r="G41" s="238"/>
    </row>
    <row r="42" spans="1:7" ht="28.5" customHeight="1">
      <c r="A42" s="92"/>
      <c r="B42" s="301" t="s">
        <v>450</v>
      </c>
      <c r="C42" s="303"/>
      <c r="D42" s="128" t="s">
        <v>68</v>
      </c>
      <c r="E42" s="193">
        <v>1</v>
      </c>
      <c r="F42" s="237"/>
      <c r="G42" s="238"/>
    </row>
    <row r="43" spans="1:7">
      <c r="A43" s="92"/>
      <c r="B43" s="90"/>
      <c r="C43" s="85"/>
      <c r="D43" s="92"/>
      <c r="E43" s="85"/>
      <c r="F43" s="194"/>
      <c r="G43" s="92"/>
    </row>
    <row r="44" spans="1:7">
      <c r="A44" s="263">
        <v>5700</v>
      </c>
      <c r="B44" s="289" t="s">
        <v>32</v>
      </c>
      <c r="C44" s="264"/>
      <c r="D44" s="264"/>
      <c r="E44" s="264"/>
      <c r="F44" s="282"/>
      <c r="G44" s="265"/>
    </row>
    <row r="45" spans="1:7">
      <c r="A45" s="263"/>
      <c r="B45" s="289"/>
      <c r="C45" s="264"/>
      <c r="D45" s="264"/>
      <c r="E45" s="264"/>
      <c r="F45" s="282"/>
      <c r="G45" s="265"/>
    </row>
    <row r="46" spans="1:7">
      <c r="A46" s="48"/>
      <c r="B46" s="48"/>
      <c r="C46" s="48"/>
      <c r="D46" s="48"/>
      <c r="E46" s="48"/>
      <c r="F46" s="48"/>
      <c r="G46" s="48"/>
    </row>
    <row r="47" spans="1:7">
      <c r="A47" s="48"/>
      <c r="B47" s="48"/>
      <c r="C47" s="48"/>
      <c r="D47" s="48"/>
      <c r="E47" s="48"/>
      <c r="F47" s="48"/>
      <c r="G47" s="48"/>
    </row>
    <row r="48" spans="1:7">
      <c r="A48" s="48"/>
      <c r="B48" s="48"/>
      <c r="C48" s="48"/>
      <c r="D48" s="48"/>
      <c r="E48" s="48"/>
      <c r="F48" s="48"/>
      <c r="G48" s="48"/>
    </row>
    <row r="49" spans="1:7">
      <c r="A49" s="48"/>
      <c r="B49" s="48"/>
      <c r="C49" s="48"/>
      <c r="D49" s="48"/>
      <c r="E49" s="48"/>
      <c r="F49" s="48"/>
      <c r="G49" s="48"/>
    </row>
    <row r="50" spans="1:7">
      <c r="A50" s="48"/>
      <c r="B50" s="48"/>
      <c r="C50" s="48"/>
      <c r="D50" s="48"/>
      <c r="E50" s="48"/>
      <c r="F50" s="48"/>
      <c r="G50" s="48"/>
    </row>
    <row r="51" spans="1:7">
      <c r="A51" s="48"/>
      <c r="B51" s="48"/>
      <c r="C51" s="48"/>
      <c r="D51" s="48"/>
      <c r="E51" s="48"/>
      <c r="F51" s="48"/>
      <c r="G51" s="48"/>
    </row>
    <row r="52" spans="1:7">
      <c r="A52" s="48"/>
      <c r="B52" s="48"/>
      <c r="C52" s="48"/>
      <c r="D52" s="48"/>
      <c r="E52" s="48"/>
      <c r="F52" s="48"/>
      <c r="G52" s="48"/>
    </row>
    <row r="53" spans="1:7">
      <c r="A53" s="48"/>
      <c r="B53" s="48"/>
      <c r="C53" s="48"/>
      <c r="D53" s="48"/>
      <c r="E53" s="48"/>
      <c r="F53" s="48"/>
      <c r="G53" s="48"/>
    </row>
    <row r="54" spans="1:7">
      <c r="A54" s="48"/>
      <c r="B54" s="48"/>
      <c r="C54" s="48"/>
      <c r="D54" s="48"/>
      <c r="E54" s="48"/>
      <c r="F54" s="48"/>
      <c r="G54" s="48"/>
    </row>
    <row r="55" spans="1:7">
      <c r="A55" s="48"/>
      <c r="B55" s="48"/>
      <c r="C55" s="48"/>
      <c r="D55" s="48"/>
      <c r="E55" s="48"/>
      <c r="F55" s="48"/>
      <c r="G55" s="48"/>
    </row>
    <row r="56" spans="1:7">
      <c r="A56" s="48"/>
      <c r="B56" s="48"/>
      <c r="C56" s="48"/>
      <c r="D56" s="48"/>
      <c r="E56" s="48"/>
      <c r="F56" s="48"/>
      <c r="G56" s="48"/>
    </row>
    <row r="57" spans="1:7">
      <c r="A57" s="48"/>
      <c r="B57" s="48"/>
      <c r="C57" s="48"/>
      <c r="D57" s="48"/>
      <c r="E57" s="48"/>
      <c r="F57" s="48"/>
      <c r="G57" s="48"/>
    </row>
    <row r="58" spans="1:7">
      <c r="A58" s="48"/>
      <c r="B58" s="48"/>
      <c r="C58" s="48"/>
      <c r="D58" s="48"/>
      <c r="E58" s="48"/>
      <c r="F58" s="48"/>
      <c r="G58" s="48"/>
    </row>
    <row r="59" spans="1:7">
      <c r="A59" s="48"/>
      <c r="B59" s="48"/>
      <c r="C59" s="48"/>
      <c r="D59" s="48"/>
      <c r="E59" s="48"/>
      <c r="F59" s="48"/>
      <c r="G59" s="48"/>
    </row>
    <row r="60" spans="1:7">
      <c r="A60" s="48"/>
      <c r="B60" s="48"/>
      <c r="C60" s="48"/>
      <c r="D60" s="48"/>
      <c r="E60" s="48"/>
      <c r="F60" s="48"/>
      <c r="G60" s="48"/>
    </row>
    <row r="61" spans="1:7">
      <c r="A61" s="48"/>
      <c r="B61" s="48"/>
      <c r="C61" s="48"/>
      <c r="D61" s="48"/>
      <c r="E61" s="48"/>
      <c r="F61" s="48"/>
      <c r="G61" s="48"/>
    </row>
    <row r="62" spans="1:7">
      <c r="A62" s="48"/>
      <c r="B62" s="48"/>
      <c r="C62" s="48"/>
      <c r="D62" s="48"/>
      <c r="E62" s="48"/>
      <c r="F62" s="48"/>
      <c r="G62" s="48"/>
    </row>
    <row r="63" spans="1:7">
      <c r="A63" s="48"/>
      <c r="B63" s="48"/>
      <c r="C63" s="48"/>
      <c r="D63" s="48"/>
      <c r="E63" s="48"/>
      <c r="F63" s="48"/>
      <c r="G63" s="48"/>
    </row>
    <row r="64" spans="1:7">
      <c r="A64" s="48"/>
      <c r="B64" s="48"/>
      <c r="C64" s="48"/>
      <c r="D64" s="48"/>
      <c r="E64" s="48"/>
      <c r="F64" s="48"/>
      <c r="G64" s="48"/>
    </row>
    <row r="65" spans="1:7">
      <c r="A65" s="48"/>
      <c r="B65" s="48"/>
      <c r="C65" s="48"/>
      <c r="D65" s="48"/>
      <c r="E65" s="48"/>
      <c r="F65" s="48"/>
      <c r="G65" s="48"/>
    </row>
    <row r="66" spans="1:7">
      <c r="A66" s="48"/>
      <c r="B66" s="48"/>
      <c r="C66" s="48"/>
      <c r="D66" s="48"/>
      <c r="E66" s="48"/>
      <c r="F66" s="48"/>
      <c r="G66" s="48"/>
    </row>
    <row r="67" spans="1:7">
      <c r="A67" s="48"/>
      <c r="B67" s="48"/>
      <c r="C67" s="48"/>
      <c r="D67" s="48"/>
      <c r="E67" s="48"/>
      <c r="F67" s="48"/>
      <c r="G67" s="48"/>
    </row>
    <row r="68" spans="1:7">
      <c r="A68" s="48"/>
      <c r="B68" s="48"/>
      <c r="C68" s="48"/>
      <c r="D68" s="48"/>
      <c r="E68" s="48"/>
      <c r="F68" s="48"/>
      <c r="G68" s="48"/>
    </row>
    <row r="69" spans="1:7">
      <c r="A69" s="48"/>
      <c r="B69" s="48"/>
      <c r="C69" s="48"/>
      <c r="D69" s="48"/>
      <c r="E69" s="48"/>
      <c r="F69" s="48"/>
      <c r="G69" s="48"/>
    </row>
    <row r="70" spans="1:7">
      <c r="A70" s="48"/>
      <c r="B70" s="48"/>
      <c r="C70" s="48"/>
      <c r="D70" s="48"/>
      <c r="E70" s="48"/>
      <c r="F70" s="48"/>
      <c r="G70" s="48"/>
    </row>
    <row r="71" spans="1:7">
      <c r="A71" s="48"/>
      <c r="B71" s="48"/>
      <c r="C71" s="48"/>
      <c r="D71" s="48"/>
      <c r="E71" s="48"/>
      <c r="F71" s="48"/>
      <c r="G71" s="48"/>
    </row>
    <row r="72" spans="1:7">
      <c r="A72" s="48"/>
      <c r="B72" s="48"/>
      <c r="C72" s="48"/>
      <c r="D72" s="48"/>
      <c r="E72" s="48"/>
      <c r="F72" s="48"/>
      <c r="G72" s="48"/>
    </row>
    <row r="73" spans="1:7">
      <c r="A73" s="48"/>
      <c r="B73" s="48"/>
      <c r="C73" s="48"/>
      <c r="D73" s="48"/>
      <c r="E73" s="48"/>
      <c r="F73" s="48"/>
      <c r="G73" s="48"/>
    </row>
    <row r="74" spans="1:7">
      <c r="A74" s="48"/>
      <c r="B74" s="48"/>
      <c r="C74" s="48"/>
      <c r="D74" s="48"/>
      <c r="E74" s="48"/>
      <c r="F74" s="48"/>
      <c r="G74" s="48"/>
    </row>
    <row r="75" spans="1:7">
      <c r="A75" s="48"/>
      <c r="B75" s="48"/>
      <c r="C75" s="48"/>
      <c r="D75" s="48"/>
      <c r="E75" s="48"/>
      <c r="F75" s="48"/>
      <c r="G75" s="48"/>
    </row>
    <row r="76" spans="1:7">
      <c r="A76" s="48"/>
      <c r="B76" s="48"/>
      <c r="C76" s="48"/>
      <c r="D76" s="48"/>
      <c r="E76" s="48"/>
      <c r="F76" s="48"/>
      <c r="G76" s="48"/>
    </row>
  </sheetData>
  <mergeCells count="12">
    <mergeCell ref="A4:G4"/>
    <mergeCell ref="A5:A6"/>
    <mergeCell ref="B5:C6"/>
    <mergeCell ref="D5:D6"/>
    <mergeCell ref="E5:E6"/>
    <mergeCell ref="F5:F6"/>
    <mergeCell ref="G5:G6"/>
    <mergeCell ref="B32:C32"/>
    <mergeCell ref="B42:C42"/>
    <mergeCell ref="A44:A45"/>
    <mergeCell ref="B44:F45"/>
    <mergeCell ref="G44:G45"/>
  </mergeCells>
  <pageMargins left="0.25" right="0.25" top="0.75" bottom="0.75" header="0.3" footer="0.3"/>
  <pageSetup paperSize="9" scale="78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9EAC-72DC-49AB-8E9E-BCD97552399A}">
  <dimension ref="A1:G23"/>
  <sheetViews>
    <sheetView view="pageBreakPreview" zoomScale="60" zoomScaleNormal="66" workbookViewId="0">
      <selection activeCell="C22" sqref="C22:C60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22.72656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468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44"/>
      <c r="B7" s="110"/>
      <c r="C7" s="46"/>
      <c r="D7" s="30"/>
      <c r="E7" s="44"/>
      <c r="F7" s="30"/>
      <c r="G7" s="44"/>
    </row>
    <row r="8" spans="1:7" ht="33" customHeight="1">
      <c r="A8" s="147">
        <v>5900</v>
      </c>
      <c r="B8" s="304" t="s">
        <v>451</v>
      </c>
      <c r="C8" s="305"/>
      <c r="D8" s="30"/>
      <c r="E8" s="40"/>
      <c r="F8" s="30"/>
      <c r="G8" s="40"/>
    </row>
    <row r="9" spans="1:7" ht="33" customHeight="1">
      <c r="A9" s="40"/>
      <c r="B9" s="39"/>
      <c r="C9" s="42"/>
      <c r="D9" s="30"/>
      <c r="E9" s="40"/>
      <c r="F9" s="30"/>
      <c r="G9" s="40"/>
    </row>
    <row r="10" spans="1:7">
      <c r="A10" s="40" t="s">
        <v>452</v>
      </c>
      <c r="B10" s="39" t="s">
        <v>453</v>
      </c>
      <c r="C10" s="42"/>
      <c r="D10" s="30"/>
      <c r="E10" s="40"/>
      <c r="F10" s="30"/>
      <c r="G10" s="40"/>
    </row>
    <row r="11" spans="1:7">
      <c r="A11" s="40"/>
      <c r="B11" s="39"/>
      <c r="C11" s="42"/>
      <c r="D11" s="30"/>
      <c r="E11" s="40"/>
      <c r="F11" s="30"/>
      <c r="G11" s="103"/>
    </row>
    <row r="12" spans="1:7">
      <c r="A12" s="40" t="s">
        <v>118</v>
      </c>
      <c r="B12" s="39" t="s">
        <v>454</v>
      </c>
      <c r="C12" s="42"/>
      <c r="D12" s="135" t="s">
        <v>82</v>
      </c>
      <c r="E12" s="151">
        <f>(0.74+0.1)*1.15</f>
        <v>0.96599999999999986</v>
      </c>
      <c r="F12" s="235"/>
      <c r="G12" s="157"/>
    </row>
    <row r="13" spans="1:7">
      <c r="A13" s="40"/>
      <c r="B13" s="39"/>
      <c r="C13" s="42"/>
      <c r="D13" s="135"/>
      <c r="E13" s="133"/>
      <c r="F13" s="225"/>
      <c r="G13" s="157"/>
    </row>
    <row r="14" spans="1:7">
      <c r="A14" s="40" t="s">
        <v>455</v>
      </c>
      <c r="B14" s="39" t="s">
        <v>456</v>
      </c>
      <c r="C14" s="42"/>
      <c r="D14" s="135" t="s">
        <v>118</v>
      </c>
      <c r="E14" s="133"/>
      <c r="F14" s="225"/>
      <c r="G14" s="157"/>
    </row>
    <row r="15" spans="1:7">
      <c r="A15" s="40"/>
      <c r="B15" s="39"/>
      <c r="C15" s="42"/>
      <c r="D15" s="135"/>
      <c r="E15" s="133"/>
      <c r="F15" s="225"/>
      <c r="G15" s="157"/>
    </row>
    <row r="16" spans="1:7">
      <c r="A16" s="40" t="s">
        <v>118</v>
      </c>
      <c r="B16" s="39" t="s">
        <v>457</v>
      </c>
      <c r="C16" s="42"/>
      <c r="D16" s="135" t="s">
        <v>118</v>
      </c>
      <c r="E16" s="133"/>
      <c r="F16" s="225"/>
      <c r="G16" s="157"/>
    </row>
    <row r="17" spans="1:7">
      <c r="A17" s="40"/>
      <c r="B17" s="39"/>
      <c r="C17" s="42"/>
      <c r="D17" s="135"/>
      <c r="E17" s="133"/>
      <c r="F17" s="225"/>
      <c r="G17" s="157"/>
    </row>
    <row r="18" spans="1:7">
      <c r="A18" s="40" t="s">
        <v>118</v>
      </c>
      <c r="B18" s="39" t="s">
        <v>458</v>
      </c>
      <c r="C18" s="42"/>
      <c r="D18" s="135" t="s">
        <v>110</v>
      </c>
      <c r="E18" s="151">
        <v>100</v>
      </c>
      <c r="F18" s="235"/>
      <c r="G18" s="157"/>
    </row>
    <row r="19" spans="1:7">
      <c r="A19" s="40"/>
      <c r="B19" s="39"/>
      <c r="C19" s="42"/>
      <c r="D19" s="135"/>
      <c r="E19" s="133"/>
      <c r="F19" s="225"/>
      <c r="G19" s="157"/>
    </row>
    <row r="20" spans="1:7">
      <c r="A20" s="40" t="s">
        <v>118</v>
      </c>
      <c r="B20" s="39" t="s">
        <v>459</v>
      </c>
      <c r="C20" s="42"/>
      <c r="D20" s="135" t="s">
        <v>110</v>
      </c>
      <c r="E20" s="133">
        <v>200</v>
      </c>
      <c r="F20" s="225"/>
      <c r="G20" s="157"/>
    </row>
    <row r="21" spans="1:7">
      <c r="A21" s="40"/>
      <c r="B21" s="39"/>
      <c r="C21" s="42"/>
      <c r="D21" s="30"/>
      <c r="E21" s="40"/>
      <c r="F21" s="30"/>
      <c r="G21" s="40"/>
    </row>
    <row r="22" spans="1:7">
      <c r="A22" s="263">
        <v>5900</v>
      </c>
      <c r="B22" s="289" t="s">
        <v>32</v>
      </c>
      <c r="C22" s="264"/>
      <c r="D22" s="264"/>
      <c r="E22" s="264"/>
      <c r="F22" s="282"/>
      <c r="G22" s="265"/>
    </row>
    <row r="23" spans="1:7">
      <c r="A23" s="263"/>
      <c r="B23" s="289"/>
      <c r="C23" s="264"/>
      <c r="D23" s="264"/>
      <c r="E23" s="264"/>
      <c r="F23" s="282"/>
      <c r="G23" s="265"/>
    </row>
  </sheetData>
  <mergeCells count="11">
    <mergeCell ref="B8:C8"/>
    <mergeCell ref="A22:A23"/>
    <mergeCell ref="B22:F23"/>
    <mergeCell ref="G22:G23"/>
    <mergeCell ref="A4:G4"/>
    <mergeCell ref="A5:A6"/>
    <mergeCell ref="B5:C6"/>
    <mergeCell ref="D5:D6"/>
    <mergeCell ref="E5:E6"/>
    <mergeCell ref="F5:F6"/>
    <mergeCell ref="G5:G6"/>
  </mergeCells>
  <pageMargins left="0.7" right="0.7" top="0.75" bottom="0.75" header="0.3" footer="0.3"/>
  <pageSetup paperSize="9" scale="6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46C60-CA0A-472D-A680-4E463F603C06}">
  <sheetPr>
    <pageSetUpPr fitToPage="1"/>
  </sheetPr>
  <dimension ref="A1:G19"/>
  <sheetViews>
    <sheetView view="pageBreakPreview" zoomScale="60" zoomScaleNormal="62" workbookViewId="0">
      <selection activeCell="C18" sqref="C18:C60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4.1796875" customWidth="1"/>
    <col min="6" max="6" width="13.54296875" customWidth="1"/>
    <col min="7" max="7" width="22.72656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467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7">
      <c r="A6" s="269"/>
      <c r="B6" s="271"/>
      <c r="C6" s="271"/>
      <c r="D6" s="294"/>
      <c r="E6" s="275"/>
      <c r="F6" s="296"/>
      <c r="G6" s="277"/>
    </row>
    <row r="7" spans="1:7">
      <c r="A7" s="32"/>
      <c r="B7" s="22"/>
      <c r="C7" s="23"/>
      <c r="D7" s="13"/>
      <c r="E7" s="54"/>
      <c r="F7" s="13"/>
      <c r="G7" s="32"/>
    </row>
    <row r="8" spans="1:7">
      <c r="A8" s="81">
        <v>8100</v>
      </c>
      <c r="B8" s="167" t="s">
        <v>460</v>
      </c>
      <c r="C8" s="25"/>
      <c r="D8" s="13"/>
      <c r="E8" s="32"/>
      <c r="F8" s="13"/>
      <c r="G8" s="32"/>
    </row>
    <row r="9" spans="1:7">
      <c r="A9" s="82"/>
      <c r="B9" s="167" t="s">
        <v>461</v>
      </c>
      <c r="C9" s="25"/>
      <c r="D9" s="13"/>
      <c r="E9" s="32"/>
      <c r="F9" s="13"/>
      <c r="G9" s="32"/>
    </row>
    <row r="10" spans="1:7">
      <c r="A10" s="82"/>
      <c r="B10" s="78"/>
      <c r="C10" s="25"/>
      <c r="D10" s="13"/>
      <c r="E10" s="32"/>
      <c r="F10" s="13"/>
      <c r="G10" s="32"/>
    </row>
    <row r="11" spans="1:7">
      <c r="A11" s="82">
        <v>81.02</v>
      </c>
      <c r="B11" s="77" t="s">
        <v>462</v>
      </c>
      <c r="C11" s="25"/>
      <c r="D11" s="13"/>
      <c r="E11" s="32"/>
      <c r="F11" s="13"/>
      <c r="G11" s="32"/>
    </row>
    <row r="12" spans="1:7">
      <c r="A12" s="82"/>
      <c r="B12" s="77" t="s">
        <v>463</v>
      </c>
      <c r="C12" s="25"/>
      <c r="D12" s="13"/>
      <c r="E12" s="32"/>
      <c r="F12" s="13"/>
      <c r="G12" s="32"/>
    </row>
    <row r="13" spans="1:7">
      <c r="A13" s="82"/>
      <c r="B13" s="77"/>
      <c r="C13" s="25"/>
      <c r="D13" s="13"/>
      <c r="E13" s="32"/>
      <c r="F13" s="52"/>
      <c r="G13" s="32"/>
    </row>
    <row r="14" spans="1:7">
      <c r="A14" s="83" t="s">
        <v>11</v>
      </c>
      <c r="B14" s="77" t="s">
        <v>464</v>
      </c>
      <c r="C14" s="25"/>
      <c r="D14" s="109" t="s">
        <v>466</v>
      </c>
      <c r="E14" s="108">
        <v>1</v>
      </c>
      <c r="F14" s="122">
        <v>150000</v>
      </c>
      <c r="G14" s="157">
        <f>F14*E14</f>
        <v>150000</v>
      </c>
    </row>
    <row r="15" spans="1:7">
      <c r="A15" s="83"/>
      <c r="B15" s="77"/>
      <c r="C15" s="25"/>
      <c r="D15" s="109"/>
      <c r="E15" s="108"/>
      <c r="F15" s="120"/>
      <c r="G15" s="157"/>
    </row>
    <row r="16" spans="1:7">
      <c r="A16" s="83" t="s">
        <v>23</v>
      </c>
      <c r="B16" s="77" t="s">
        <v>465</v>
      </c>
      <c r="C16" s="25"/>
      <c r="D16" s="109" t="s">
        <v>16</v>
      </c>
      <c r="E16" s="155">
        <f>G14</f>
        <v>150000</v>
      </c>
      <c r="F16" s="168"/>
      <c r="G16" s="157"/>
    </row>
    <row r="17" spans="1:7">
      <c r="A17" s="32"/>
      <c r="B17" s="21"/>
      <c r="C17" s="25"/>
      <c r="D17" s="13"/>
      <c r="E17" s="32"/>
      <c r="F17" s="13"/>
      <c r="G17" s="220"/>
    </row>
    <row r="18" spans="1:7">
      <c r="A18" s="263">
        <v>8100</v>
      </c>
      <c r="B18" s="289" t="s">
        <v>32</v>
      </c>
      <c r="C18" s="264"/>
      <c r="D18" s="264"/>
      <c r="E18" s="264"/>
      <c r="F18" s="282"/>
      <c r="G18" s="265"/>
    </row>
    <row r="19" spans="1:7">
      <c r="A19" s="263"/>
      <c r="B19" s="289"/>
      <c r="C19" s="264"/>
      <c r="D19" s="264"/>
      <c r="E19" s="264"/>
      <c r="F19" s="282"/>
      <c r="G19" s="265"/>
    </row>
  </sheetData>
  <mergeCells count="10">
    <mergeCell ref="A18:A19"/>
    <mergeCell ref="B18:F19"/>
    <mergeCell ref="G18:G19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7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5ED1-B157-4281-8FBA-58A3FA2B0CF4}">
  <sheetPr>
    <pageSetUpPr fitToPage="1"/>
  </sheetPr>
  <dimension ref="A1:H15"/>
  <sheetViews>
    <sheetView view="pageBreakPreview" zoomScale="60" zoomScaleNormal="100" workbookViewId="0">
      <selection activeCell="E12" sqref="E12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22.7265625" customWidth="1"/>
  </cols>
  <sheetData>
    <row r="1" spans="1:8">
      <c r="A1" s="20" t="s">
        <v>0</v>
      </c>
      <c r="B1" s="13"/>
      <c r="C1" s="13"/>
      <c r="D1" s="13"/>
      <c r="E1" s="13"/>
      <c r="F1" s="13"/>
      <c r="G1" s="13"/>
    </row>
    <row r="2" spans="1:8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8">
      <c r="A3" s="20" t="s">
        <v>1</v>
      </c>
      <c r="B3" s="13"/>
      <c r="C3" s="13"/>
      <c r="D3" s="13"/>
      <c r="E3" s="13"/>
      <c r="F3" s="13"/>
      <c r="G3" s="13"/>
    </row>
    <row r="4" spans="1:8">
      <c r="A4" s="268" t="s">
        <v>473</v>
      </c>
      <c r="B4" s="268"/>
      <c r="C4" s="268"/>
      <c r="D4" s="268"/>
      <c r="E4" s="268"/>
      <c r="F4" s="268"/>
      <c r="G4" s="268"/>
    </row>
    <row r="5" spans="1:8">
      <c r="A5" s="269" t="s">
        <v>2</v>
      </c>
      <c r="B5" s="271" t="s">
        <v>3</v>
      </c>
      <c r="C5" s="271"/>
      <c r="D5" s="293" t="s">
        <v>4</v>
      </c>
      <c r="E5" s="274" t="s">
        <v>5</v>
      </c>
      <c r="F5" s="295" t="s">
        <v>6</v>
      </c>
      <c r="G5" s="276" t="s">
        <v>7</v>
      </c>
    </row>
    <row r="6" spans="1:8">
      <c r="A6" s="269"/>
      <c r="B6" s="271"/>
      <c r="C6" s="271"/>
      <c r="D6" s="294"/>
      <c r="E6" s="275"/>
      <c r="F6" s="296"/>
      <c r="G6" s="277"/>
    </row>
    <row r="7" spans="1:8">
      <c r="A7" s="40"/>
      <c r="B7" s="110"/>
      <c r="C7" s="46"/>
      <c r="D7" s="30"/>
      <c r="E7" s="44"/>
      <c r="F7" s="30"/>
      <c r="G7" s="44"/>
    </row>
    <row r="8" spans="1:8">
      <c r="A8" s="6" t="s">
        <v>469</v>
      </c>
      <c r="B8" s="35" t="s">
        <v>470</v>
      </c>
      <c r="C8" s="28"/>
      <c r="D8" s="8"/>
      <c r="E8" s="4"/>
      <c r="F8" s="175"/>
      <c r="G8" s="170"/>
      <c r="H8" s="172"/>
    </row>
    <row r="9" spans="1:8">
      <c r="A9" s="45"/>
      <c r="B9" s="5"/>
      <c r="C9" s="28"/>
      <c r="D9" s="8"/>
      <c r="E9" s="4"/>
      <c r="F9" s="175"/>
      <c r="G9" s="170"/>
      <c r="H9" s="172"/>
    </row>
    <row r="10" spans="1:8">
      <c r="A10" s="47"/>
      <c r="B10" s="5" t="s">
        <v>471</v>
      </c>
      <c r="C10" s="28"/>
      <c r="D10" s="8"/>
      <c r="E10" s="4"/>
      <c r="F10" s="175"/>
      <c r="G10" s="170"/>
      <c r="H10" s="172"/>
    </row>
    <row r="11" spans="1:8">
      <c r="A11" s="4"/>
      <c r="B11" s="5"/>
      <c r="C11" s="28"/>
      <c r="D11" s="8"/>
      <c r="E11" s="4"/>
      <c r="F11" s="175"/>
      <c r="G11" s="171"/>
      <c r="H11" s="173"/>
    </row>
    <row r="12" spans="1:8">
      <c r="A12" s="4"/>
      <c r="B12" s="5" t="s">
        <v>11</v>
      </c>
      <c r="C12" s="28" t="s">
        <v>472</v>
      </c>
      <c r="D12" s="177" t="s">
        <v>30</v>
      </c>
      <c r="E12" s="169">
        <v>4</v>
      </c>
      <c r="F12" s="176"/>
      <c r="G12" s="50"/>
      <c r="H12" s="174"/>
    </row>
    <row r="13" spans="1:8">
      <c r="A13" s="4"/>
      <c r="B13" s="5"/>
      <c r="C13" s="28"/>
      <c r="D13" s="8"/>
      <c r="E13" s="4"/>
      <c r="F13" s="175"/>
      <c r="G13" s="171"/>
      <c r="H13" s="173"/>
    </row>
    <row r="14" spans="1:8">
      <c r="A14" s="263">
        <v>11000</v>
      </c>
      <c r="B14" s="289" t="s">
        <v>32</v>
      </c>
      <c r="C14" s="264"/>
      <c r="D14" s="264"/>
      <c r="E14" s="264"/>
      <c r="F14" s="282"/>
      <c r="G14" s="265"/>
    </row>
    <row r="15" spans="1:8">
      <c r="A15" s="263"/>
      <c r="B15" s="289"/>
      <c r="C15" s="264"/>
      <c r="D15" s="264"/>
      <c r="E15" s="264"/>
      <c r="F15" s="282"/>
      <c r="G15" s="265"/>
    </row>
  </sheetData>
  <mergeCells count="10">
    <mergeCell ref="A14:A15"/>
    <mergeCell ref="B14:F15"/>
    <mergeCell ref="G14:G15"/>
    <mergeCell ref="A4:G4"/>
    <mergeCell ref="A5:A6"/>
    <mergeCell ref="B5:C6"/>
    <mergeCell ref="D5:D6"/>
    <mergeCell ref="E5:E6"/>
    <mergeCell ref="F5:F6"/>
    <mergeCell ref="G5:G6"/>
  </mergeCells>
  <pageMargins left="0.23622047244094488" right="0.23622047244094488" top="0.74803149606299213" bottom="0.74803149606299213" header="0.31496062992125984" footer="0.31496062992125984"/>
  <pageSetup paperSize="9" scale="78" fitToHeight="0" orientation="portrait" r:id="rId1"/>
  <colBreaks count="1" manualBreakCount="1">
    <brk id="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C808-167F-4C40-9A6C-D79468B798EE}">
  <sheetPr>
    <pageSetUpPr fitToPage="1"/>
  </sheetPr>
  <dimension ref="A1:D69"/>
  <sheetViews>
    <sheetView view="pageBreakPreview" zoomScale="71" zoomScaleNormal="100" zoomScaleSheetLayoutView="71" workbookViewId="0">
      <selection activeCell="B73" sqref="B73"/>
    </sheetView>
  </sheetViews>
  <sheetFormatPr defaultRowHeight="14.5"/>
  <cols>
    <col min="1" max="1" width="8.26953125" customWidth="1"/>
    <col min="2" max="2" width="73.26953125" customWidth="1"/>
    <col min="3" max="3" width="3.7265625" customWidth="1"/>
    <col min="4" max="4" width="27.7265625" customWidth="1"/>
  </cols>
  <sheetData>
    <row r="1" spans="1:4">
      <c r="A1" s="20" t="s">
        <v>0</v>
      </c>
      <c r="B1" s="13"/>
      <c r="C1" s="30"/>
      <c r="D1" s="30"/>
    </row>
    <row r="2" spans="1:4">
      <c r="A2" s="20" t="str">
        <f>'1400'!A2</f>
        <v>CONTRACT NO: 28/2023/24</v>
      </c>
      <c r="B2" s="13"/>
      <c r="C2" s="30"/>
      <c r="D2" s="30"/>
    </row>
    <row r="3" spans="1:4">
      <c r="A3" s="20" t="s">
        <v>1</v>
      </c>
      <c r="B3" s="13"/>
      <c r="C3" s="30"/>
      <c r="D3" s="30"/>
    </row>
    <row r="4" spans="1:4">
      <c r="B4" s="30"/>
      <c r="C4" s="30"/>
      <c r="D4" s="30"/>
    </row>
    <row r="5" spans="1:4">
      <c r="A5" s="308" t="s">
        <v>474</v>
      </c>
      <c r="B5" s="308"/>
      <c r="C5" s="308"/>
      <c r="D5" s="308"/>
    </row>
    <row r="6" spans="1:4">
      <c r="A6" s="178"/>
      <c r="B6" s="179"/>
      <c r="C6" s="180"/>
      <c r="D6" s="188"/>
    </row>
    <row r="7" spans="1:4">
      <c r="A7" s="179">
        <v>1200</v>
      </c>
      <c r="B7" s="179" t="s">
        <v>8</v>
      </c>
      <c r="C7" s="181" t="s">
        <v>475</v>
      </c>
      <c r="D7" s="182"/>
    </row>
    <row r="8" spans="1:4">
      <c r="A8" s="179"/>
      <c r="B8" s="179"/>
      <c r="C8" s="181"/>
      <c r="D8" s="182"/>
    </row>
    <row r="9" spans="1:4">
      <c r="A9" s="179">
        <v>1300</v>
      </c>
      <c r="B9" s="179" t="s">
        <v>476</v>
      </c>
      <c r="C9" s="181"/>
      <c r="D9" s="182"/>
    </row>
    <row r="10" spans="1:4">
      <c r="A10" s="179"/>
      <c r="B10" s="179" t="s">
        <v>489</v>
      </c>
      <c r="C10" s="181" t="s">
        <v>475</v>
      </c>
      <c r="D10" s="182"/>
    </row>
    <row r="11" spans="1:4">
      <c r="A11" s="179"/>
      <c r="B11" s="179"/>
      <c r="C11" s="181"/>
      <c r="D11" s="182"/>
    </row>
    <row r="12" spans="1:4">
      <c r="A12" s="179">
        <v>1400</v>
      </c>
      <c r="B12" s="183" t="s">
        <v>65</v>
      </c>
      <c r="C12" s="181"/>
      <c r="D12" s="182"/>
    </row>
    <row r="13" spans="1:4">
      <c r="A13" s="179"/>
      <c r="B13" s="183" t="s">
        <v>488</v>
      </c>
      <c r="C13" s="181" t="s">
        <v>475</v>
      </c>
      <c r="D13" s="182"/>
    </row>
    <row r="14" spans="1:4">
      <c r="A14" s="179"/>
      <c r="B14" s="184"/>
      <c r="C14" s="181"/>
      <c r="D14" s="182"/>
    </row>
    <row r="15" spans="1:4">
      <c r="A15" s="179">
        <v>1500</v>
      </c>
      <c r="B15" s="179" t="s">
        <v>76</v>
      </c>
      <c r="C15" s="181" t="s">
        <v>475</v>
      </c>
      <c r="D15" s="185"/>
    </row>
    <row r="16" spans="1:4">
      <c r="A16" s="179"/>
      <c r="B16" s="179"/>
      <c r="C16" s="181"/>
      <c r="D16" s="185"/>
    </row>
    <row r="17" spans="1:4">
      <c r="A17" s="179">
        <v>1700</v>
      </c>
      <c r="B17" s="179" t="s">
        <v>115</v>
      </c>
      <c r="C17" s="181" t="s">
        <v>475</v>
      </c>
      <c r="D17" s="185"/>
    </row>
    <row r="18" spans="1:4">
      <c r="A18" s="179"/>
      <c r="B18" s="179"/>
      <c r="C18" s="181"/>
      <c r="D18" s="185"/>
    </row>
    <row r="19" spans="1:4">
      <c r="A19" s="179">
        <v>1800</v>
      </c>
      <c r="B19" s="179" t="s">
        <v>130</v>
      </c>
      <c r="C19" s="181" t="s">
        <v>475</v>
      </c>
      <c r="D19" s="185"/>
    </row>
    <row r="20" spans="1:4">
      <c r="A20" s="179"/>
      <c r="B20" s="179"/>
      <c r="C20" s="181"/>
      <c r="D20" s="185"/>
    </row>
    <row r="21" spans="1:4">
      <c r="A21" s="179">
        <v>2100</v>
      </c>
      <c r="B21" s="179" t="s">
        <v>162</v>
      </c>
      <c r="C21" s="181" t="s">
        <v>475</v>
      </c>
      <c r="D21" s="185"/>
    </row>
    <row r="22" spans="1:4">
      <c r="A22" s="179"/>
      <c r="B22" s="179"/>
      <c r="C22" s="181"/>
      <c r="D22" s="185"/>
    </row>
    <row r="23" spans="1:4">
      <c r="A23" s="179">
        <v>2300</v>
      </c>
      <c r="B23" s="179" t="s">
        <v>477</v>
      </c>
      <c r="C23" s="181"/>
      <c r="D23" s="185"/>
    </row>
    <row r="24" spans="1:4">
      <c r="A24" s="179"/>
      <c r="B24" s="179" t="s">
        <v>487</v>
      </c>
      <c r="C24" s="181" t="s">
        <v>475</v>
      </c>
      <c r="D24" s="185"/>
    </row>
    <row r="25" spans="1:4">
      <c r="A25" s="179"/>
      <c r="B25" s="179"/>
      <c r="C25" s="181"/>
      <c r="D25" s="185"/>
    </row>
    <row r="26" spans="1:4">
      <c r="A26" s="179">
        <v>3300</v>
      </c>
      <c r="B26" s="179" t="s">
        <v>194</v>
      </c>
      <c r="C26" s="181" t="s">
        <v>475</v>
      </c>
      <c r="D26" s="185"/>
    </row>
    <row r="27" spans="1:4">
      <c r="A27" s="179"/>
      <c r="B27" s="179"/>
      <c r="C27" s="181"/>
      <c r="D27" s="185"/>
    </row>
    <row r="28" spans="1:4">
      <c r="A28" s="179">
        <v>3400</v>
      </c>
      <c r="B28" s="179" t="s">
        <v>486</v>
      </c>
      <c r="C28" s="181" t="s">
        <v>475</v>
      </c>
      <c r="D28" s="185"/>
    </row>
    <row r="29" spans="1:4">
      <c r="A29" s="179"/>
      <c r="B29" s="179"/>
      <c r="C29" s="181"/>
      <c r="D29" s="185"/>
    </row>
    <row r="30" spans="1:4">
      <c r="A30" s="179">
        <v>3500</v>
      </c>
      <c r="B30" s="179" t="s">
        <v>234</v>
      </c>
      <c r="C30" s="181" t="s">
        <v>475</v>
      </c>
      <c r="D30" s="185"/>
    </row>
    <row r="31" spans="1:4">
      <c r="A31" s="179"/>
      <c r="B31" s="179"/>
      <c r="C31" s="181"/>
      <c r="D31" s="185"/>
    </row>
    <row r="32" spans="1:4">
      <c r="A32" s="179">
        <v>4100</v>
      </c>
      <c r="B32" s="179" t="s">
        <v>283</v>
      </c>
      <c r="C32" s="181" t="s">
        <v>475</v>
      </c>
      <c r="D32" s="185"/>
    </row>
    <row r="33" spans="1:4">
      <c r="A33" s="179"/>
      <c r="B33" s="179"/>
      <c r="C33" s="181"/>
      <c r="D33" s="185"/>
    </row>
    <row r="34" spans="1:4">
      <c r="A34" s="179">
        <v>4200</v>
      </c>
      <c r="B34" s="1" t="s">
        <v>293</v>
      </c>
      <c r="C34" s="181" t="s">
        <v>475</v>
      </c>
      <c r="D34" s="185"/>
    </row>
    <row r="35" spans="1:4">
      <c r="A35" s="179"/>
      <c r="B35" s="179"/>
      <c r="C35" s="181"/>
      <c r="D35" s="185"/>
    </row>
    <row r="36" spans="1:4">
      <c r="A36" s="179">
        <v>4400</v>
      </c>
      <c r="B36" s="1" t="s">
        <v>321</v>
      </c>
      <c r="C36" s="181" t="s">
        <v>475</v>
      </c>
      <c r="D36" s="185"/>
    </row>
    <row r="37" spans="1:4">
      <c r="A37" s="179"/>
      <c r="B37" s="179"/>
      <c r="C37" s="181"/>
      <c r="D37" s="185"/>
    </row>
    <row r="38" spans="1:4">
      <c r="A38" s="179">
        <v>4500</v>
      </c>
      <c r="B38" s="1" t="s">
        <v>484</v>
      </c>
      <c r="C38" s="181" t="s">
        <v>475</v>
      </c>
      <c r="D38" s="185"/>
    </row>
    <row r="39" spans="1:4">
      <c r="A39" s="179"/>
      <c r="B39" s="179"/>
      <c r="C39" s="181"/>
      <c r="D39" s="185"/>
    </row>
    <row r="40" spans="1:4">
      <c r="A40" s="179">
        <v>4800</v>
      </c>
      <c r="B40" s="1" t="s">
        <v>485</v>
      </c>
      <c r="C40" s="181" t="s">
        <v>475</v>
      </c>
      <c r="D40" s="185"/>
    </row>
    <row r="41" spans="1:4">
      <c r="A41" s="179"/>
      <c r="B41" s="179"/>
      <c r="C41" s="181"/>
      <c r="D41" s="185"/>
    </row>
    <row r="42" spans="1:4">
      <c r="A42" s="179">
        <v>5100</v>
      </c>
      <c r="B42" s="179" t="s">
        <v>490</v>
      </c>
      <c r="C42" s="181" t="s">
        <v>475</v>
      </c>
      <c r="D42" s="185"/>
    </row>
    <row r="43" spans="1:4">
      <c r="A43" s="179"/>
      <c r="B43" s="179"/>
      <c r="C43" s="181"/>
      <c r="D43" s="185"/>
    </row>
    <row r="44" spans="1:4">
      <c r="A44" s="179">
        <v>5600</v>
      </c>
      <c r="B44" s="179" t="s">
        <v>386</v>
      </c>
      <c r="C44" s="181" t="s">
        <v>475</v>
      </c>
      <c r="D44" s="182"/>
    </row>
    <row r="45" spans="1:4">
      <c r="A45" s="179"/>
      <c r="B45" s="179"/>
      <c r="C45" s="181"/>
      <c r="D45" s="182"/>
    </row>
    <row r="46" spans="1:4">
      <c r="A46" s="179">
        <v>5700</v>
      </c>
      <c r="B46" s="179" t="s">
        <v>429</v>
      </c>
      <c r="C46" s="181" t="s">
        <v>475</v>
      </c>
      <c r="D46" s="182"/>
    </row>
    <row r="47" spans="1:4">
      <c r="A47" s="179"/>
      <c r="B47" s="179"/>
      <c r="C47" s="181"/>
      <c r="D47" s="182"/>
    </row>
    <row r="48" spans="1:4">
      <c r="A48" s="179">
        <v>5900</v>
      </c>
      <c r="B48" s="179" t="s">
        <v>478</v>
      </c>
      <c r="C48" s="181"/>
      <c r="D48" s="182"/>
    </row>
    <row r="49" spans="1:4">
      <c r="A49" s="179"/>
      <c r="B49" s="179" t="s">
        <v>491</v>
      </c>
      <c r="C49" s="181" t="s">
        <v>475</v>
      </c>
      <c r="D49" s="182"/>
    </row>
    <row r="50" spans="1:4">
      <c r="A50" s="179"/>
      <c r="B50" s="179"/>
      <c r="C50" s="181"/>
      <c r="D50" s="182"/>
    </row>
    <row r="51" spans="1:4">
      <c r="A51" s="179">
        <v>8100</v>
      </c>
      <c r="B51" s="179" t="s">
        <v>492</v>
      </c>
      <c r="C51" s="181" t="s">
        <v>475</v>
      </c>
      <c r="D51" s="182"/>
    </row>
    <row r="52" spans="1:4">
      <c r="A52" s="179"/>
      <c r="B52" s="179"/>
      <c r="C52" s="181"/>
      <c r="D52" s="182"/>
    </row>
    <row r="53" spans="1:4">
      <c r="A53" s="179" t="s">
        <v>469</v>
      </c>
      <c r="B53" s="179" t="s">
        <v>470</v>
      </c>
      <c r="C53" s="181" t="s">
        <v>475</v>
      </c>
      <c r="D53" s="182"/>
    </row>
    <row r="54" spans="1:4">
      <c r="A54" s="179"/>
      <c r="B54" s="179"/>
      <c r="C54" s="181"/>
      <c r="D54" s="182"/>
    </row>
    <row r="55" spans="1:4">
      <c r="A55" s="180"/>
      <c r="B55" s="192" t="s">
        <v>479</v>
      </c>
      <c r="C55" s="181" t="s">
        <v>475</v>
      </c>
      <c r="D55" s="182"/>
    </row>
    <row r="56" spans="1:4">
      <c r="A56" s="180"/>
      <c r="B56" s="179"/>
      <c r="C56" s="180"/>
      <c r="D56" s="180"/>
    </row>
    <row r="57" spans="1:4">
      <c r="A57" s="308" t="s">
        <v>480</v>
      </c>
      <c r="B57" s="308"/>
      <c r="C57" s="308"/>
      <c r="D57" s="308"/>
    </row>
    <row r="58" spans="1:4">
      <c r="A58" s="309"/>
      <c r="B58" s="309"/>
      <c r="C58" s="181"/>
      <c r="D58" s="180"/>
    </row>
    <row r="59" spans="1:4">
      <c r="A59" s="310" t="s">
        <v>493</v>
      </c>
      <c r="B59" s="310"/>
      <c r="C59" s="181" t="s">
        <v>475</v>
      </c>
      <c r="D59" s="182"/>
    </row>
    <row r="60" spans="1:4">
      <c r="A60" s="179"/>
      <c r="B60" s="179"/>
      <c r="C60" s="181"/>
      <c r="D60" s="182"/>
    </row>
    <row r="61" spans="1:4">
      <c r="A61" s="180" t="s">
        <v>503</v>
      </c>
      <c r="B61" s="179"/>
      <c r="C61" s="181" t="s">
        <v>475</v>
      </c>
      <c r="D61" s="182"/>
    </row>
    <row r="62" spans="1:4">
      <c r="A62" s="189"/>
      <c r="B62" s="190"/>
      <c r="C62" s="181"/>
      <c r="D62" s="182"/>
    </row>
    <row r="63" spans="1:4">
      <c r="A63" s="306" t="s">
        <v>481</v>
      </c>
      <c r="B63" s="306"/>
      <c r="C63" s="181" t="s">
        <v>475</v>
      </c>
      <c r="D63" s="182"/>
    </row>
    <row r="64" spans="1:4">
      <c r="A64" s="180"/>
      <c r="B64" s="179"/>
      <c r="C64" s="180"/>
      <c r="D64" s="191"/>
    </row>
    <row r="65" spans="1:4">
      <c r="A65" s="180" t="s">
        <v>482</v>
      </c>
      <c r="B65" s="179"/>
      <c r="C65" s="180"/>
      <c r="D65" s="180"/>
    </row>
    <row r="66" spans="1:4">
      <c r="A66" s="180" t="s">
        <v>496</v>
      </c>
      <c r="B66" s="179"/>
      <c r="C66" s="181" t="s">
        <v>475</v>
      </c>
      <c r="D66" s="182"/>
    </row>
    <row r="67" spans="1:4">
      <c r="A67" s="180"/>
      <c r="B67" s="179"/>
      <c r="C67" s="180"/>
      <c r="D67" s="180"/>
    </row>
    <row r="68" spans="1:4">
      <c r="A68" s="307" t="s">
        <v>483</v>
      </c>
      <c r="B68" s="307"/>
      <c r="C68" s="181" t="s">
        <v>475</v>
      </c>
      <c r="D68" s="186"/>
    </row>
    <row r="69" spans="1:4">
      <c r="A69" s="180"/>
      <c r="B69" s="179"/>
      <c r="C69" s="180"/>
      <c r="D69" s="180" t="s">
        <v>78</v>
      </c>
    </row>
  </sheetData>
  <mergeCells count="6">
    <mergeCell ref="A63:B63"/>
    <mergeCell ref="A68:B68"/>
    <mergeCell ref="A5:D5"/>
    <mergeCell ref="A57:D57"/>
    <mergeCell ref="A58:B58"/>
    <mergeCell ref="A59:B59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1F2AF-3235-4006-A552-44FA86A5F0B4}">
  <sheetPr>
    <tabColor theme="0" tint="-4.9989318521683403E-2"/>
    <pageSetUpPr fitToPage="1"/>
  </sheetPr>
  <dimension ref="A1:G36"/>
  <sheetViews>
    <sheetView view="pageBreakPreview" zoomScale="93" zoomScaleNormal="93" zoomScaleSheetLayoutView="93" workbookViewId="0">
      <selection activeCell="D13" sqref="D13"/>
    </sheetView>
  </sheetViews>
  <sheetFormatPr defaultRowHeight="14.5"/>
  <cols>
    <col min="2" max="2" width="3.81640625" customWidth="1"/>
    <col min="3" max="3" width="63.7265625" customWidth="1"/>
    <col min="4" max="4" width="11" customWidth="1"/>
    <col min="5" max="5" width="12.453125" customWidth="1"/>
    <col min="6" max="6" width="13.54296875" customWidth="1"/>
    <col min="7" max="7" width="18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">
        <v>501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45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0" t="s">
        <v>3</v>
      </c>
      <c r="C5" s="271"/>
      <c r="D5" s="272" t="s">
        <v>4</v>
      </c>
      <c r="E5" s="274" t="s">
        <v>5</v>
      </c>
      <c r="F5" s="276" t="s">
        <v>6</v>
      </c>
      <c r="G5" s="276" t="s">
        <v>7</v>
      </c>
    </row>
    <row r="6" spans="1:7">
      <c r="A6" s="269"/>
      <c r="B6" s="270"/>
      <c r="C6" s="271"/>
      <c r="D6" s="273"/>
      <c r="E6" s="275"/>
      <c r="F6" s="277"/>
      <c r="G6" s="277"/>
    </row>
    <row r="7" spans="1:7">
      <c r="A7" s="6">
        <v>1400</v>
      </c>
      <c r="B7" s="36" t="s">
        <v>67</v>
      </c>
      <c r="C7" s="13"/>
      <c r="D7" s="17"/>
      <c r="E7" s="14"/>
      <c r="F7" s="17"/>
      <c r="G7" s="15"/>
    </row>
    <row r="8" spans="1:7">
      <c r="A8" s="32"/>
      <c r="B8" s="36" t="s">
        <v>66</v>
      </c>
      <c r="C8" s="13"/>
      <c r="D8" s="17"/>
      <c r="E8" s="14"/>
      <c r="F8" s="17"/>
      <c r="G8" s="17"/>
    </row>
    <row r="9" spans="1:7">
      <c r="A9" s="32"/>
      <c r="B9" s="13"/>
      <c r="C9" s="13"/>
      <c r="D9" s="17"/>
      <c r="E9" s="14"/>
      <c r="F9" s="17"/>
      <c r="G9" s="17"/>
    </row>
    <row r="10" spans="1:7">
      <c r="A10" s="32" t="s">
        <v>46</v>
      </c>
      <c r="B10" s="13" t="s">
        <v>47</v>
      </c>
      <c r="C10" s="13"/>
      <c r="D10" s="17"/>
      <c r="E10" s="14"/>
      <c r="F10" s="17"/>
      <c r="G10" s="17"/>
    </row>
    <row r="11" spans="1:7" ht="66.75" customHeight="1">
      <c r="A11" s="32"/>
      <c r="B11" s="280" t="s">
        <v>510</v>
      </c>
      <c r="C11" s="281"/>
      <c r="D11" s="17"/>
      <c r="E11" s="14"/>
      <c r="F11" s="17"/>
      <c r="G11" s="17"/>
    </row>
    <row r="12" spans="1:7" ht="15" customHeight="1">
      <c r="A12" s="32"/>
      <c r="B12" s="243"/>
      <c r="C12" s="243"/>
      <c r="D12" s="17"/>
      <c r="E12" s="14"/>
      <c r="F12" s="17"/>
      <c r="G12" s="17"/>
    </row>
    <row r="13" spans="1:7">
      <c r="A13" s="32"/>
      <c r="B13" s="13" t="s">
        <v>11</v>
      </c>
      <c r="C13" s="13" t="s">
        <v>48</v>
      </c>
      <c r="D13" s="51" t="s">
        <v>68</v>
      </c>
      <c r="E13" s="14">
        <v>40</v>
      </c>
      <c r="F13" s="18"/>
      <c r="G13" s="50"/>
    </row>
    <row r="14" spans="1:7">
      <c r="A14" s="32"/>
      <c r="B14" s="13" t="s">
        <v>23</v>
      </c>
      <c r="C14" s="13" t="s">
        <v>49</v>
      </c>
      <c r="D14" s="17" t="s">
        <v>17</v>
      </c>
      <c r="E14" s="56">
        <v>1</v>
      </c>
      <c r="F14" s="50"/>
      <c r="G14" s="50"/>
    </row>
    <row r="15" spans="1:7">
      <c r="A15" s="32"/>
      <c r="B15" s="13"/>
      <c r="C15" s="13"/>
      <c r="D15" s="17"/>
      <c r="E15" s="14"/>
      <c r="F15" s="18"/>
      <c r="G15" s="50"/>
    </row>
    <row r="16" spans="1:7">
      <c r="A16" s="32" t="s">
        <v>50</v>
      </c>
      <c r="B16" s="13" t="s">
        <v>51</v>
      </c>
      <c r="C16" s="13"/>
      <c r="D16" s="17"/>
      <c r="E16" s="14"/>
      <c r="F16" s="18"/>
      <c r="G16" s="50"/>
    </row>
    <row r="17" spans="1:7">
      <c r="A17" s="32"/>
      <c r="B17" s="13" t="s">
        <v>11</v>
      </c>
      <c r="C17" s="13" t="s">
        <v>52</v>
      </c>
      <c r="D17" s="17" t="s">
        <v>30</v>
      </c>
      <c r="E17" s="14">
        <v>10</v>
      </c>
      <c r="F17" s="18"/>
      <c r="G17" s="50"/>
    </row>
    <row r="18" spans="1:7">
      <c r="A18" s="32"/>
      <c r="B18" s="13" t="s">
        <v>12</v>
      </c>
      <c r="C18" s="13" t="s">
        <v>53</v>
      </c>
      <c r="D18" s="17" t="s">
        <v>30</v>
      </c>
      <c r="E18" s="14">
        <v>1</v>
      </c>
      <c r="F18" s="18"/>
      <c r="G18" s="50"/>
    </row>
    <row r="19" spans="1:7">
      <c r="A19" s="32"/>
      <c r="B19" s="13" t="s">
        <v>54</v>
      </c>
      <c r="C19" s="13" t="s">
        <v>55</v>
      </c>
      <c r="D19" s="17" t="s">
        <v>30</v>
      </c>
      <c r="E19" s="14">
        <v>1</v>
      </c>
      <c r="F19" s="18"/>
      <c r="G19" s="50"/>
    </row>
    <row r="20" spans="1:7">
      <c r="A20" s="32"/>
      <c r="B20" s="13"/>
      <c r="C20" s="13"/>
      <c r="D20" s="17"/>
      <c r="E20" s="14"/>
      <c r="F20" s="18"/>
      <c r="G20" s="50"/>
    </row>
    <row r="21" spans="1:7">
      <c r="A21" s="32" t="s">
        <v>56</v>
      </c>
      <c r="B21" s="13" t="s">
        <v>57</v>
      </c>
      <c r="C21" s="13"/>
      <c r="D21" s="17"/>
      <c r="E21" s="14"/>
      <c r="F21" s="18"/>
      <c r="G21" s="50"/>
    </row>
    <row r="22" spans="1:7">
      <c r="A22" s="32"/>
      <c r="B22" s="13" t="s">
        <v>58</v>
      </c>
      <c r="C22" s="13"/>
      <c r="D22" s="17"/>
      <c r="E22" s="14"/>
      <c r="F22" s="18"/>
      <c r="G22" s="50"/>
    </row>
    <row r="23" spans="1:7">
      <c r="A23" s="32"/>
      <c r="B23" s="13" t="s">
        <v>11</v>
      </c>
      <c r="C23" s="13" t="s">
        <v>59</v>
      </c>
      <c r="D23" s="17"/>
      <c r="E23" s="14"/>
      <c r="F23" s="18"/>
      <c r="G23" s="50"/>
    </row>
    <row r="24" spans="1:7">
      <c r="A24" s="32"/>
      <c r="B24" s="13" t="s">
        <v>60</v>
      </c>
      <c r="C24" s="13" t="s">
        <v>61</v>
      </c>
      <c r="D24" s="17" t="s">
        <v>30</v>
      </c>
      <c r="E24" s="14">
        <v>3</v>
      </c>
      <c r="F24" s="18"/>
      <c r="G24" s="50"/>
    </row>
    <row r="25" spans="1:7">
      <c r="A25" s="32"/>
      <c r="B25" s="13"/>
      <c r="C25" s="13"/>
      <c r="D25" s="17"/>
      <c r="E25" s="14"/>
      <c r="F25" s="18"/>
      <c r="G25" s="50"/>
    </row>
    <row r="26" spans="1:7">
      <c r="A26" s="32"/>
      <c r="B26" s="13" t="s">
        <v>25</v>
      </c>
      <c r="C26" s="13" t="s">
        <v>70</v>
      </c>
      <c r="D26" s="279" t="s">
        <v>30</v>
      </c>
      <c r="E26" s="278">
        <v>1</v>
      </c>
      <c r="F26" s="50"/>
      <c r="G26" s="50"/>
    </row>
    <row r="27" spans="1:7">
      <c r="A27" s="32"/>
      <c r="B27" s="13"/>
      <c r="C27" s="13" t="s">
        <v>71</v>
      </c>
      <c r="D27" s="279"/>
      <c r="E27" s="278"/>
      <c r="F27" s="18"/>
      <c r="G27" s="50"/>
    </row>
    <row r="28" spans="1:7">
      <c r="A28" s="32"/>
      <c r="B28" s="13" t="s">
        <v>62</v>
      </c>
      <c r="C28" s="13" t="s">
        <v>72</v>
      </c>
      <c r="D28" s="279" t="s">
        <v>30</v>
      </c>
      <c r="E28" s="278">
        <v>1</v>
      </c>
      <c r="F28" s="18"/>
      <c r="G28" s="50"/>
    </row>
    <row r="29" spans="1:7">
      <c r="A29" s="32"/>
      <c r="B29" s="13"/>
      <c r="C29" s="13" t="s">
        <v>73</v>
      </c>
      <c r="D29" s="279"/>
      <c r="E29" s="278"/>
      <c r="F29" s="18"/>
      <c r="G29" s="50"/>
    </row>
    <row r="30" spans="1:7">
      <c r="A30" s="32"/>
      <c r="B30" s="13" t="s">
        <v>63</v>
      </c>
      <c r="C30" s="13" t="s">
        <v>69</v>
      </c>
      <c r="D30" s="17" t="s">
        <v>30</v>
      </c>
      <c r="E30" s="14">
        <v>1</v>
      </c>
      <c r="F30" s="18"/>
      <c r="G30" s="50"/>
    </row>
    <row r="31" spans="1:7">
      <c r="A31" s="32"/>
      <c r="B31" s="13"/>
      <c r="C31" s="13"/>
      <c r="D31" s="17"/>
      <c r="E31" s="14"/>
      <c r="F31" s="18"/>
      <c r="G31" s="50"/>
    </row>
    <row r="32" spans="1:7">
      <c r="A32" s="32"/>
      <c r="B32" s="13" t="s">
        <v>23</v>
      </c>
      <c r="C32" s="13" t="s">
        <v>494</v>
      </c>
      <c r="D32" s="17"/>
      <c r="E32" s="14"/>
      <c r="F32" s="18"/>
      <c r="G32" s="50"/>
    </row>
    <row r="33" spans="1:7">
      <c r="A33" s="32"/>
      <c r="B33" s="13" t="s">
        <v>64</v>
      </c>
      <c r="C33" s="13" t="s">
        <v>74</v>
      </c>
      <c r="D33" s="17" t="s">
        <v>30</v>
      </c>
      <c r="E33" s="14">
        <v>1</v>
      </c>
      <c r="F33" s="18"/>
      <c r="G33" s="50"/>
    </row>
    <row r="34" spans="1:7">
      <c r="A34" s="45"/>
      <c r="B34" s="8"/>
      <c r="C34" s="8"/>
      <c r="D34" s="10"/>
      <c r="E34" s="57"/>
      <c r="F34" s="50"/>
      <c r="G34" s="53"/>
    </row>
    <row r="35" spans="1:7">
      <c r="A35" s="263">
        <v>1400</v>
      </c>
      <c r="B35" s="264" t="s">
        <v>32</v>
      </c>
      <c r="C35" s="264"/>
      <c r="D35" s="264"/>
      <c r="E35" s="264"/>
      <c r="F35" s="264"/>
      <c r="G35" s="265"/>
    </row>
    <row r="36" spans="1:7">
      <c r="A36" s="263"/>
      <c r="B36" s="264"/>
      <c r="C36" s="264"/>
      <c r="D36" s="264"/>
      <c r="E36" s="264"/>
      <c r="F36" s="264"/>
      <c r="G36" s="263"/>
    </row>
  </sheetData>
  <mergeCells count="15">
    <mergeCell ref="A35:A36"/>
    <mergeCell ref="B35:F36"/>
    <mergeCell ref="A4:G4"/>
    <mergeCell ref="A5:A6"/>
    <mergeCell ref="B5:C6"/>
    <mergeCell ref="D5:D6"/>
    <mergeCell ref="E5:E6"/>
    <mergeCell ref="F5:F6"/>
    <mergeCell ref="G5:G6"/>
    <mergeCell ref="G35:G36"/>
    <mergeCell ref="E26:E27"/>
    <mergeCell ref="D26:D27"/>
    <mergeCell ref="D28:D29"/>
    <mergeCell ref="E28:E29"/>
    <mergeCell ref="B11:C11"/>
  </mergeCells>
  <pageMargins left="0.25" right="0.25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A18F1-A977-4D54-B865-16B6AF8AD5BA}">
  <sheetPr>
    <pageSetUpPr fitToPage="1"/>
  </sheetPr>
  <dimension ref="A1:G52"/>
  <sheetViews>
    <sheetView view="pageBreakPreview" topLeftCell="A47" zoomScale="112" zoomScaleNormal="78" zoomScaleSheetLayoutView="112" workbookViewId="0">
      <selection activeCell="C50" sqref="B50:F58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128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72" t="s">
        <v>4</v>
      </c>
      <c r="E5" s="274" t="s">
        <v>5</v>
      </c>
      <c r="F5" s="276" t="s">
        <v>6</v>
      </c>
      <c r="G5" s="276" t="s">
        <v>7</v>
      </c>
    </row>
    <row r="6" spans="1:7">
      <c r="A6" s="269"/>
      <c r="B6" s="271"/>
      <c r="C6" s="271"/>
      <c r="D6" s="273"/>
      <c r="E6" s="275"/>
      <c r="F6" s="277"/>
      <c r="G6" s="277"/>
    </row>
    <row r="7" spans="1:7">
      <c r="A7" s="44"/>
      <c r="B7" s="39"/>
      <c r="C7" s="42"/>
      <c r="D7" s="44"/>
      <c r="E7" s="44"/>
      <c r="F7" s="30"/>
      <c r="G7" s="44"/>
    </row>
    <row r="8" spans="1:7">
      <c r="A8" s="68">
        <v>1500</v>
      </c>
      <c r="B8" s="67" t="s">
        <v>76</v>
      </c>
      <c r="C8" s="62"/>
      <c r="D8" s="70"/>
      <c r="E8" s="60"/>
      <c r="F8" s="30"/>
      <c r="G8" s="40"/>
    </row>
    <row r="9" spans="1:7">
      <c r="A9" s="60"/>
      <c r="B9" s="61"/>
      <c r="C9" s="62"/>
      <c r="D9" s="70"/>
      <c r="E9" s="60"/>
      <c r="F9" s="30"/>
      <c r="G9" s="40"/>
    </row>
    <row r="10" spans="1:7">
      <c r="A10" s="60">
        <v>15.01</v>
      </c>
      <c r="B10" s="61" t="s">
        <v>77</v>
      </c>
      <c r="C10" s="62"/>
      <c r="D10" s="70"/>
      <c r="E10" s="60"/>
      <c r="F10" s="30"/>
      <c r="G10" s="40"/>
    </row>
    <row r="11" spans="1:7">
      <c r="A11" s="60" t="s">
        <v>78</v>
      </c>
      <c r="B11" s="61" t="s">
        <v>79</v>
      </c>
      <c r="C11" s="62"/>
      <c r="D11" s="60" t="s">
        <v>43</v>
      </c>
      <c r="E11" s="49">
        <v>3</v>
      </c>
      <c r="F11" s="198"/>
      <c r="G11" s="64"/>
    </row>
    <row r="12" spans="1:7">
      <c r="A12" s="60"/>
      <c r="B12" s="61"/>
      <c r="C12" s="62"/>
      <c r="D12" s="60"/>
      <c r="E12" s="49"/>
      <c r="F12" s="198"/>
      <c r="G12" s="64"/>
    </row>
    <row r="13" spans="1:7">
      <c r="A13" s="60">
        <v>15.02</v>
      </c>
      <c r="B13" s="61" t="s">
        <v>80</v>
      </c>
      <c r="C13" s="62"/>
      <c r="D13" s="60"/>
      <c r="E13" s="49"/>
      <c r="F13" s="198"/>
      <c r="G13" s="64"/>
    </row>
    <row r="14" spans="1:7">
      <c r="A14" s="60"/>
      <c r="B14" s="61"/>
      <c r="C14" s="62"/>
      <c r="D14" s="60"/>
      <c r="E14" s="49"/>
      <c r="F14" s="198"/>
      <c r="G14" s="64"/>
    </row>
    <row r="15" spans="1:7">
      <c r="A15" s="60"/>
      <c r="B15" s="61" t="s">
        <v>11</v>
      </c>
      <c r="C15" s="62" t="s">
        <v>81</v>
      </c>
      <c r="D15" s="60" t="s">
        <v>114</v>
      </c>
      <c r="E15" s="49">
        <v>1</v>
      </c>
      <c r="F15" s="198"/>
      <c r="G15" s="64"/>
    </row>
    <row r="16" spans="1:7">
      <c r="A16" s="60"/>
      <c r="B16" s="61"/>
      <c r="C16" s="62"/>
      <c r="D16" s="60"/>
      <c r="E16" s="49"/>
      <c r="F16" s="198"/>
      <c r="G16" s="64"/>
    </row>
    <row r="17" spans="1:7">
      <c r="A17" s="60" t="s">
        <v>83</v>
      </c>
      <c r="B17" s="61" t="s">
        <v>84</v>
      </c>
      <c r="C17" s="62"/>
      <c r="D17" s="60"/>
      <c r="E17" s="49"/>
      <c r="F17" s="198"/>
      <c r="G17" s="64"/>
    </row>
    <row r="18" spans="1:7">
      <c r="A18" s="60"/>
      <c r="B18" s="61"/>
      <c r="C18" s="62"/>
      <c r="D18" s="60"/>
      <c r="E18" s="49"/>
      <c r="F18" s="198"/>
      <c r="G18" s="64"/>
    </row>
    <row r="19" spans="1:7">
      <c r="A19" s="60"/>
      <c r="B19" s="61" t="s">
        <v>11</v>
      </c>
      <c r="C19" s="62" t="s">
        <v>85</v>
      </c>
      <c r="D19" s="60" t="s">
        <v>86</v>
      </c>
      <c r="E19" s="49">
        <f>22*3*4</f>
        <v>264</v>
      </c>
      <c r="F19" s="198"/>
      <c r="G19" s="64"/>
    </row>
    <row r="20" spans="1:7">
      <c r="A20" s="60"/>
      <c r="B20" s="61"/>
      <c r="C20" s="62"/>
      <c r="D20" s="60"/>
      <c r="E20" s="49"/>
      <c r="F20" s="198"/>
      <c r="G20" s="64"/>
    </row>
    <row r="21" spans="1:7">
      <c r="A21" s="60"/>
      <c r="B21" s="61" t="s">
        <v>23</v>
      </c>
      <c r="C21" s="62" t="s">
        <v>87</v>
      </c>
      <c r="D21" s="60" t="s">
        <v>88</v>
      </c>
      <c r="E21" s="49">
        <v>6</v>
      </c>
      <c r="F21" s="198"/>
      <c r="G21" s="64"/>
    </row>
    <row r="22" spans="1:7">
      <c r="A22" s="60"/>
      <c r="B22" s="61"/>
      <c r="C22" s="62"/>
      <c r="D22" s="60"/>
      <c r="E22" s="49"/>
      <c r="F22" s="198"/>
      <c r="G22" s="64"/>
    </row>
    <row r="23" spans="1:7">
      <c r="A23" s="60"/>
      <c r="B23" s="61" t="s">
        <v>13</v>
      </c>
      <c r="C23" s="62" t="s">
        <v>89</v>
      </c>
      <c r="D23" s="60" t="s">
        <v>88</v>
      </c>
      <c r="E23" s="49">
        <v>6</v>
      </c>
      <c r="F23" s="198"/>
      <c r="G23" s="64"/>
    </row>
    <row r="24" spans="1:7">
      <c r="A24" s="60"/>
      <c r="B24" s="61"/>
      <c r="C24" s="62"/>
      <c r="D24" s="60"/>
      <c r="E24" s="49"/>
      <c r="F24" s="198"/>
      <c r="G24" s="64"/>
    </row>
    <row r="25" spans="1:7">
      <c r="A25" s="60"/>
      <c r="B25" s="61" t="s">
        <v>54</v>
      </c>
      <c r="C25" s="62" t="s">
        <v>90</v>
      </c>
      <c r="D25" s="60" t="s">
        <v>88</v>
      </c>
      <c r="E25" s="49">
        <v>6</v>
      </c>
      <c r="F25" s="198"/>
      <c r="G25" s="64"/>
    </row>
    <row r="26" spans="1:7">
      <c r="A26" s="60"/>
      <c r="B26" s="61"/>
      <c r="C26" s="62"/>
      <c r="D26" s="60"/>
      <c r="E26" s="49"/>
      <c r="F26" s="198"/>
      <c r="G26" s="64"/>
    </row>
    <row r="27" spans="1:7">
      <c r="A27" s="60"/>
      <c r="B27" s="61" t="s">
        <v>91</v>
      </c>
      <c r="C27" s="62" t="s">
        <v>92</v>
      </c>
      <c r="D27" s="60"/>
      <c r="E27" s="49"/>
      <c r="F27" s="198"/>
      <c r="G27" s="64"/>
    </row>
    <row r="28" spans="1:7">
      <c r="A28" s="60"/>
      <c r="B28" s="61"/>
      <c r="C28" s="62" t="s">
        <v>93</v>
      </c>
      <c r="D28" s="60" t="s">
        <v>68</v>
      </c>
      <c r="E28" s="49">
        <v>6</v>
      </c>
      <c r="F28" s="198"/>
      <c r="G28" s="64"/>
    </row>
    <row r="29" spans="1:7">
      <c r="A29" s="60"/>
      <c r="B29" s="61"/>
      <c r="C29" s="62"/>
      <c r="D29" s="60"/>
      <c r="E29" s="49"/>
      <c r="F29" s="198"/>
      <c r="G29" s="64"/>
    </row>
    <row r="30" spans="1:7">
      <c r="A30" s="60"/>
      <c r="B30" s="61" t="s">
        <v>94</v>
      </c>
      <c r="C30" s="62" t="s">
        <v>95</v>
      </c>
      <c r="D30" s="60"/>
      <c r="E30" s="49"/>
      <c r="F30" s="198"/>
      <c r="G30" s="64"/>
    </row>
    <row r="31" spans="1:7">
      <c r="A31" s="60"/>
      <c r="B31" s="61"/>
      <c r="C31" s="62"/>
      <c r="D31" s="60"/>
      <c r="E31" s="49"/>
      <c r="F31" s="198"/>
      <c r="G31" s="64"/>
    </row>
    <row r="32" spans="1:7">
      <c r="A32" s="60"/>
      <c r="B32" s="62" t="s">
        <v>60</v>
      </c>
      <c r="C32" s="63" t="s">
        <v>96</v>
      </c>
      <c r="D32" s="60" t="s">
        <v>88</v>
      </c>
      <c r="E32" s="49">
        <v>10</v>
      </c>
      <c r="F32" s="198"/>
      <c r="G32" s="64"/>
    </row>
    <row r="33" spans="1:7">
      <c r="A33" s="60"/>
      <c r="B33" s="62"/>
      <c r="C33" s="63"/>
      <c r="D33" s="60"/>
      <c r="E33" s="49"/>
      <c r="F33" s="198"/>
      <c r="G33" s="64"/>
    </row>
    <row r="34" spans="1:7">
      <c r="A34" s="60"/>
      <c r="B34" s="62" t="s">
        <v>10</v>
      </c>
      <c r="C34" s="63" t="s">
        <v>97</v>
      </c>
      <c r="D34" s="60" t="s">
        <v>88</v>
      </c>
      <c r="E34" s="49">
        <v>10</v>
      </c>
      <c r="F34" s="198"/>
      <c r="G34" s="64"/>
    </row>
    <row r="35" spans="1:7">
      <c r="A35" s="60"/>
      <c r="B35" s="61"/>
      <c r="C35" s="62"/>
      <c r="D35" s="60"/>
      <c r="E35" s="49"/>
      <c r="F35" s="198"/>
      <c r="G35" s="64"/>
    </row>
    <row r="36" spans="1:7">
      <c r="A36" s="60"/>
      <c r="B36" s="61" t="s">
        <v>98</v>
      </c>
      <c r="C36" s="62" t="s">
        <v>99</v>
      </c>
      <c r="D36" s="60" t="s">
        <v>88</v>
      </c>
      <c r="E36" s="49">
        <v>8</v>
      </c>
      <c r="F36" s="198"/>
      <c r="G36" s="64"/>
    </row>
    <row r="37" spans="1:7">
      <c r="A37" s="60"/>
      <c r="B37" s="61"/>
      <c r="C37" s="62"/>
      <c r="D37" s="60"/>
      <c r="E37" s="49"/>
      <c r="F37" s="198"/>
      <c r="G37" s="64"/>
    </row>
    <row r="38" spans="1:7">
      <c r="A38" s="60"/>
      <c r="B38" s="61" t="s">
        <v>100</v>
      </c>
      <c r="C38" s="62" t="s">
        <v>101</v>
      </c>
      <c r="D38" s="60" t="s">
        <v>102</v>
      </c>
      <c r="E38" s="49">
        <v>8</v>
      </c>
      <c r="F38" s="198"/>
      <c r="G38" s="64"/>
    </row>
    <row r="39" spans="1:7">
      <c r="A39" s="60"/>
      <c r="B39" s="61"/>
      <c r="C39" s="62"/>
      <c r="D39" s="60"/>
      <c r="E39" s="49"/>
      <c r="F39" s="198"/>
      <c r="G39" s="64"/>
    </row>
    <row r="40" spans="1:7">
      <c r="A40" s="60"/>
      <c r="B40" s="61" t="s">
        <v>103</v>
      </c>
      <c r="C40" s="62" t="s">
        <v>104</v>
      </c>
      <c r="D40" s="60" t="s">
        <v>102</v>
      </c>
      <c r="E40" s="49">
        <v>2</v>
      </c>
      <c r="F40" s="198"/>
      <c r="G40" s="64"/>
    </row>
    <row r="41" spans="1:7">
      <c r="A41" s="60"/>
      <c r="B41" s="61"/>
      <c r="C41" s="62"/>
      <c r="D41" s="60"/>
      <c r="E41" s="49"/>
      <c r="F41" s="198"/>
      <c r="G41" s="64"/>
    </row>
    <row r="42" spans="1:7">
      <c r="A42" s="60"/>
      <c r="B42" s="61"/>
      <c r="C42" s="62"/>
      <c r="D42" s="60"/>
      <c r="E42" s="49"/>
      <c r="F42" s="198"/>
      <c r="G42" s="64"/>
    </row>
    <row r="43" spans="1:7">
      <c r="A43" s="60" t="s">
        <v>105</v>
      </c>
      <c r="B43" s="61" t="s">
        <v>106</v>
      </c>
      <c r="C43" s="62"/>
      <c r="D43" s="60"/>
      <c r="E43" s="49"/>
      <c r="F43" s="198"/>
      <c r="G43" s="64"/>
    </row>
    <row r="44" spans="1:7">
      <c r="A44" s="60"/>
      <c r="B44" s="61" t="s">
        <v>107</v>
      </c>
      <c r="C44" s="62"/>
      <c r="D44" s="60"/>
      <c r="E44" s="49"/>
      <c r="F44" s="198"/>
      <c r="G44" s="64"/>
    </row>
    <row r="45" spans="1:7">
      <c r="A45" s="60"/>
      <c r="B45" s="61" t="s">
        <v>108</v>
      </c>
      <c r="C45" s="62"/>
      <c r="D45" s="60"/>
      <c r="E45" s="49"/>
      <c r="F45" s="198"/>
      <c r="G45" s="64"/>
    </row>
    <row r="46" spans="1:7">
      <c r="A46" s="60"/>
      <c r="B46" s="61"/>
      <c r="C46" s="62"/>
      <c r="D46" s="60"/>
      <c r="E46" s="49"/>
      <c r="F46" s="198"/>
      <c r="G46" s="64"/>
    </row>
    <row r="47" spans="1:7">
      <c r="A47" s="60"/>
      <c r="B47" s="61" t="s">
        <v>11</v>
      </c>
      <c r="C47" s="62" t="s">
        <v>109</v>
      </c>
      <c r="D47" s="60" t="s">
        <v>110</v>
      </c>
      <c r="E47" s="49">
        <v>50</v>
      </c>
      <c r="F47" s="198"/>
      <c r="G47" s="64"/>
    </row>
    <row r="48" spans="1:7">
      <c r="A48" s="60"/>
      <c r="B48" s="61"/>
      <c r="C48" s="62"/>
      <c r="D48" s="60"/>
      <c r="E48" s="60"/>
      <c r="G48" s="64"/>
    </row>
    <row r="49" spans="1:7">
      <c r="A49" s="60" t="s">
        <v>111</v>
      </c>
      <c r="B49" s="61" t="s">
        <v>112</v>
      </c>
      <c r="C49" s="62"/>
      <c r="D49" s="60" t="s">
        <v>113</v>
      </c>
      <c r="E49" s="49">
        <f>18*3*10*1.1</f>
        <v>594</v>
      </c>
      <c r="F49" s="198"/>
      <c r="G49" s="64"/>
    </row>
    <row r="50" spans="1:7">
      <c r="A50" s="60"/>
      <c r="B50" s="65"/>
      <c r="C50" s="66"/>
      <c r="D50" s="71"/>
      <c r="E50" s="71"/>
      <c r="F50" s="30"/>
      <c r="G50" s="99"/>
    </row>
    <row r="51" spans="1:7">
      <c r="A51" s="263">
        <v>1500</v>
      </c>
      <c r="B51" s="264" t="s">
        <v>32</v>
      </c>
      <c r="C51" s="264"/>
      <c r="D51" s="264"/>
      <c r="E51" s="264"/>
      <c r="F51" s="264"/>
      <c r="G51" s="265"/>
    </row>
    <row r="52" spans="1:7">
      <c r="A52" s="263"/>
      <c r="B52" s="264"/>
      <c r="C52" s="264"/>
      <c r="D52" s="264"/>
      <c r="E52" s="264"/>
      <c r="F52" s="264"/>
      <c r="G52" s="263"/>
    </row>
  </sheetData>
  <mergeCells count="10">
    <mergeCell ref="A51:A52"/>
    <mergeCell ref="B51:F52"/>
    <mergeCell ref="G51:G52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E442E-6F3C-4C25-A0CE-4C9BFA4D15F1}">
  <sheetPr>
    <pageSetUpPr fitToPage="1"/>
  </sheetPr>
  <dimension ref="A1:G38"/>
  <sheetViews>
    <sheetView view="pageBreakPreview" zoomScale="80" zoomScaleNormal="78" zoomScaleSheetLayoutView="80" workbookViewId="0">
      <selection activeCell="C8" sqref="C8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5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127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72" t="s">
        <v>4</v>
      </c>
      <c r="E5" s="274" t="s">
        <v>5</v>
      </c>
      <c r="F5" s="276" t="s">
        <v>6</v>
      </c>
      <c r="G5" s="276" t="s">
        <v>7</v>
      </c>
    </row>
    <row r="6" spans="1:7">
      <c r="A6" s="269"/>
      <c r="B6" s="271"/>
      <c r="C6" s="271"/>
      <c r="D6" s="273"/>
      <c r="E6" s="275"/>
      <c r="F6" s="277"/>
      <c r="G6" s="277"/>
    </row>
    <row r="7" spans="1:7">
      <c r="A7" s="32"/>
      <c r="B7" s="21"/>
      <c r="C7" s="25"/>
      <c r="D7" s="54"/>
      <c r="E7" s="13"/>
      <c r="F7" s="54"/>
      <c r="G7" s="54"/>
    </row>
    <row r="8" spans="1:7">
      <c r="A8" s="81">
        <v>1700</v>
      </c>
      <c r="B8" s="72" t="s">
        <v>115</v>
      </c>
      <c r="C8" s="25"/>
      <c r="D8" s="32"/>
      <c r="E8" s="13"/>
      <c r="F8" s="32"/>
      <c r="G8" s="32"/>
    </row>
    <row r="9" spans="1:7">
      <c r="A9" s="32"/>
      <c r="B9" s="21"/>
      <c r="C9" s="25"/>
      <c r="D9" s="32"/>
      <c r="E9" s="13"/>
      <c r="F9" s="32"/>
      <c r="G9" s="32"/>
    </row>
    <row r="10" spans="1:7">
      <c r="A10" s="82">
        <v>17.010000000000002</v>
      </c>
      <c r="B10" s="21"/>
      <c r="C10" s="79" t="s">
        <v>119</v>
      </c>
      <c r="D10" s="34" t="s">
        <v>116</v>
      </c>
      <c r="E10" s="14">
        <v>0.5</v>
      </c>
      <c r="F10" s="18"/>
      <c r="G10" s="18"/>
    </row>
    <row r="11" spans="1:7">
      <c r="A11" s="82"/>
      <c r="B11" s="21"/>
      <c r="C11" s="79"/>
      <c r="D11" s="34"/>
      <c r="E11" s="14"/>
      <c r="F11" s="18"/>
      <c r="G11" s="18"/>
    </row>
    <row r="12" spans="1:7">
      <c r="A12" s="82">
        <v>17.02</v>
      </c>
      <c r="B12" s="21"/>
      <c r="C12" s="79" t="s">
        <v>120</v>
      </c>
      <c r="D12" s="34" t="s">
        <v>78</v>
      </c>
      <c r="E12" s="14" t="s">
        <v>78</v>
      </c>
      <c r="F12" s="18"/>
      <c r="G12" s="18"/>
    </row>
    <row r="13" spans="1:7">
      <c r="A13" s="73"/>
      <c r="B13" s="21"/>
      <c r="C13" s="79"/>
      <c r="D13" s="34"/>
      <c r="E13" s="14"/>
      <c r="F13" s="18"/>
      <c r="G13" s="18"/>
    </row>
    <row r="14" spans="1:7">
      <c r="A14" s="38"/>
      <c r="B14" s="38" t="s">
        <v>11</v>
      </c>
      <c r="C14" s="79" t="s">
        <v>121</v>
      </c>
      <c r="D14" s="34" t="s">
        <v>117</v>
      </c>
      <c r="E14" s="14">
        <v>1</v>
      </c>
      <c r="F14" s="18"/>
      <c r="G14" s="18"/>
    </row>
    <row r="15" spans="1:7">
      <c r="A15" s="73"/>
      <c r="B15" s="21"/>
      <c r="C15" s="80"/>
      <c r="D15" s="34"/>
      <c r="E15" s="14"/>
      <c r="F15" s="18"/>
      <c r="G15" s="18"/>
    </row>
    <row r="16" spans="1:7">
      <c r="A16" s="73">
        <v>17.04</v>
      </c>
      <c r="B16" s="21"/>
      <c r="C16" s="79" t="s">
        <v>122</v>
      </c>
      <c r="D16" s="34"/>
      <c r="E16" s="14"/>
      <c r="F16" s="18"/>
      <c r="G16" s="18"/>
    </row>
    <row r="17" spans="1:7">
      <c r="A17" s="73"/>
      <c r="B17" s="21"/>
      <c r="C17" s="79" t="s">
        <v>123</v>
      </c>
      <c r="D17" s="34" t="s">
        <v>68</v>
      </c>
      <c r="E17" s="14">
        <v>450</v>
      </c>
      <c r="F17" s="18"/>
      <c r="G17" s="18" t="s">
        <v>193</v>
      </c>
    </row>
    <row r="18" spans="1:7">
      <c r="A18" s="73"/>
      <c r="B18" s="21"/>
      <c r="C18" s="79"/>
      <c r="D18" s="34"/>
      <c r="E18" s="14"/>
      <c r="F18" s="18"/>
      <c r="G18" s="18"/>
    </row>
    <row r="19" spans="1:7">
      <c r="A19" s="73">
        <v>17.05</v>
      </c>
      <c r="B19" s="21"/>
      <c r="C19" s="79" t="s">
        <v>124</v>
      </c>
      <c r="D19" s="34" t="s">
        <v>78</v>
      </c>
      <c r="E19" s="14" t="s">
        <v>78</v>
      </c>
      <c r="F19" s="18"/>
      <c r="G19" s="18"/>
    </row>
    <row r="20" spans="1:7">
      <c r="A20" s="73"/>
      <c r="B20" s="21"/>
      <c r="C20" s="79"/>
      <c r="D20" s="34"/>
      <c r="E20" s="14"/>
      <c r="F20" s="18"/>
      <c r="G20" s="18"/>
    </row>
    <row r="21" spans="1:7">
      <c r="A21" s="38"/>
      <c r="B21" s="38" t="s">
        <v>11</v>
      </c>
      <c r="C21" s="79" t="s">
        <v>125</v>
      </c>
      <c r="D21" s="34" t="s">
        <v>110</v>
      </c>
      <c r="E21" s="14">
        <v>2</v>
      </c>
      <c r="F21" s="18"/>
      <c r="G21" s="18" t="s">
        <v>193</v>
      </c>
    </row>
    <row r="22" spans="1:7">
      <c r="A22" s="38"/>
      <c r="B22" s="38"/>
      <c r="C22" s="79"/>
      <c r="D22" s="34"/>
      <c r="E22" s="14"/>
      <c r="F22" s="18"/>
      <c r="G22" s="18"/>
    </row>
    <row r="23" spans="1:7">
      <c r="A23" s="38"/>
      <c r="B23" s="38" t="s">
        <v>37</v>
      </c>
      <c r="C23" s="79" t="s">
        <v>126</v>
      </c>
      <c r="D23" s="34" t="s">
        <v>110</v>
      </c>
      <c r="E23" s="14">
        <v>2</v>
      </c>
      <c r="F23" s="18"/>
      <c r="G23" s="18" t="s">
        <v>193</v>
      </c>
    </row>
    <row r="24" spans="1:7">
      <c r="A24" s="32"/>
      <c r="B24" s="74"/>
      <c r="C24" s="76"/>
      <c r="D24" s="75"/>
      <c r="E24" s="13"/>
      <c r="F24" s="75"/>
      <c r="G24" s="75"/>
    </row>
    <row r="25" spans="1:7">
      <c r="A25" s="263">
        <v>1700</v>
      </c>
      <c r="B25" s="264" t="s">
        <v>32</v>
      </c>
      <c r="C25" s="264"/>
      <c r="D25" s="264"/>
      <c r="E25" s="264"/>
      <c r="F25" s="264"/>
      <c r="G25" s="265"/>
    </row>
    <row r="26" spans="1:7">
      <c r="A26" s="263"/>
      <c r="B26" s="264"/>
      <c r="C26" s="264"/>
      <c r="D26" s="264"/>
      <c r="E26" s="264"/>
      <c r="F26" s="264"/>
      <c r="G26" s="26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3"/>
      <c r="B34" s="3"/>
      <c r="C34" s="3"/>
      <c r="D34" s="3"/>
      <c r="E34" s="3"/>
      <c r="F34" s="3"/>
      <c r="G34" s="3"/>
    </row>
    <row r="35" spans="1:7">
      <c r="A35" s="3"/>
      <c r="B35" s="3"/>
      <c r="C35" s="3"/>
      <c r="D35" s="3"/>
      <c r="E35" s="3"/>
      <c r="F35" s="3"/>
      <c r="G35" s="3"/>
    </row>
    <row r="36" spans="1:7">
      <c r="A36" s="3"/>
      <c r="B36" s="3"/>
      <c r="C36" s="3"/>
      <c r="D36" s="3"/>
      <c r="E36" s="3"/>
      <c r="F36" s="3"/>
      <c r="G36" s="3"/>
    </row>
    <row r="37" spans="1:7">
      <c r="A37" s="3"/>
      <c r="B37" s="3"/>
      <c r="C37" s="3"/>
      <c r="D37" s="3"/>
      <c r="E37" s="3"/>
      <c r="F37" s="3"/>
      <c r="G37" s="3"/>
    </row>
    <row r="38" spans="1:7">
      <c r="A38" s="3"/>
      <c r="B38" s="3"/>
      <c r="C38" s="3"/>
      <c r="D38" s="3"/>
      <c r="E38" s="3"/>
      <c r="F38" s="3"/>
      <c r="G38" s="3"/>
    </row>
  </sheetData>
  <mergeCells count="10">
    <mergeCell ref="A25:A26"/>
    <mergeCell ref="B25:F26"/>
    <mergeCell ref="G25:G26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5A69-3F46-45A2-BF43-51D7337D71DD}">
  <sheetPr>
    <pageSetUpPr fitToPage="1"/>
  </sheetPr>
  <dimension ref="A1:G105"/>
  <sheetViews>
    <sheetView tabSelected="1" view="pageBreakPreview" zoomScale="84" zoomScaleNormal="69" zoomScaleSheetLayoutView="84" workbookViewId="0">
      <selection activeCell="C38" sqref="C38"/>
    </sheetView>
  </sheetViews>
  <sheetFormatPr defaultRowHeight="14.5"/>
  <cols>
    <col min="2" max="2" width="3.81640625" customWidth="1"/>
    <col min="3" max="3" width="66.1796875" customWidth="1"/>
    <col min="4" max="4" width="11" customWidth="1"/>
    <col min="5" max="5" width="12.453125" customWidth="1"/>
    <col min="6" max="6" width="14.726562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157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71"/>
      <c r="D5" s="272" t="s">
        <v>4</v>
      </c>
      <c r="E5" s="274" t="s">
        <v>5</v>
      </c>
      <c r="F5" s="276" t="s">
        <v>6</v>
      </c>
      <c r="G5" s="276" t="s">
        <v>7</v>
      </c>
    </row>
    <row r="6" spans="1:7">
      <c r="A6" s="269"/>
      <c r="B6" s="271"/>
      <c r="C6" s="271"/>
      <c r="D6" s="273"/>
      <c r="E6" s="275"/>
      <c r="F6" s="277"/>
      <c r="G6" s="277"/>
    </row>
    <row r="7" spans="1:7">
      <c r="A7" s="97" t="s">
        <v>129</v>
      </c>
      <c r="B7" s="96" t="s">
        <v>130</v>
      </c>
      <c r="C7" s="94"/>
      <c r="D7" s="85"/>
      <c r="E7" s="51"/>
      <c r="F7" s="30"/>
      <c r="G7" s="40"/>
    </row>
    <row r="8" spans="1:7">
      <c r="A8" s="97"/>
      <c r="B8" s="96"/>
      <c r="C8" s="94"/>
      <c r="D8" s="85"/>
      <c r="E8" s="51"/>
      <c r="F8" s="30"/>
      <c r="G8" s="40"/>
    </row>
    <row r="9" spans="1:7">
      <c r="A9" s="32" t="s">
        <v>137</v>
      </c>
      <c r="B9" s="21" t="s">
        <v>138</v>
      </c>
      <c r="C9" s="25"/>
      <c r="D9" s="13"/>
      <c r="E9" s="17"/>
      <c r="F9" s="30"/>
      <c r="G9" s="103"/>
    </row>
    <row r="10" spans="1:7">
      <c r="A10" s="32"/>
      <c r="B10" s="21"/>
      <c r="C10" s="86" t="s">
        <v>131</v>
      </c>
      <c r="D10" s="19" t="s">
        <v>140</v>
      </c>
      <c r="E10" s="187">
        <v>1</v>
      </c>
      <c r="F10" s="199"/>
      <c r="G10" s="104" t="s">
        <v>193</v>
      </c>
    </row>
    <row r="11" spans="1:7">
      <c r="A11" s="32"/>
      <c r="B11" s="21"/>
      <c r="C11" s="86"/>
      <c r="D11" s="88"/>
      <c r="E11" s="187"/>
      <c r="F11" s="199"/>
      <c r="G11" s="104"/>
    </row>
    <row r="12" spans="1:7">
      <c r="A12" s="32"/>
      <c r="B12" s="21"/>
      <c r="C12" s="86" t="s">
        <v>132</v>
      </c>
      <c r="D12" s="19" t="s">
        <v>140</v>
      </c>
      <c r="E12" s="187">
        <v>1</v>
      </c>
      <c r="F12" s="199"/>
      <c r="G12" s="104" t="s">
        <v>193</v>
      </c>
    </row>
    <row r="13" spans="1:7">
      <c r="A13" s="32"/>
      <c r="B13" s="21"/>
      <c r="C13" s="86"/>
      <c r="D13" s="88"/>
      <c r="E13" s="187"/>
      <c r="F13" s="199"/>
      <c r="G13" s="104"/>
    </row>
    <row r="14" spans="1:7">
      <c r="A14" s="32"/>
      <c r="B14" s="21"/>
      <c r="C14" s="86" t="s">
        <v>133</v>
      </c>
      <c r="D14" s="19" t="s">
        <v>140</v>
      </c>
      <c r="E14" s="187">
        <v>1</v>
      </c>
      <c r="F14" s="199"/>
      <c r="G14" s="104" t="s">
        <v>193</v>
      </c>
    </row>
    <row r="15" spans="1:7">
      <c r="A15" s="32"/>
      <c r="B15" s="21"/>
      <c r="C15" s="86"/>
      <c r="D15" s="88"/>
      <c r="E15" s="187"/>
      <c r="F15" s="200"/>
      <c r="G15" s="104"/>
    </row>
    <row r="16" spans="1:7">
      <c r="A16" s="32"/>
      <c r="B16" s="21"/>
      <c r="C16" s="86" t="s">
        <v>134</v>
      </c>
      <c r="D16" s="19" t="s">
        <v>140</v>
      </c>
      <c r="E16" s="187">
        <v>1</v>
      </c>
      <c r="F16" s="200"/>
      <c r="G16" s="104" t="s">
        <v>193</v>
      </c>
    </row>
    <row r="17" spans="1:7">
      <c r="A17" s="32"/>
      <c r="B17" s="21"/>
      <c r="C17" s="86"/>
      <c r="D17" s="88"/>
      <c r="E17" s="187"/>
      <c r="F17" s="200"/>
      <c r="G17" s="104"/>
    </row>
    <row r="18" spans="1:7">
      <c r="A18" s="32"/>
      <c r="B18" s="21"/>
      <c r="C18" s="86" t="s">
        <v>135</v>
      </c>
      <c r="D18" s="19" t="s">
        <v>140</v>
      </c>
      <c r="E18" s="187">
        <v>1</v>
      </c>
      <c r="F18" s="200"/>
      <c r="G18" s="104" t="s">
        <v>193</v>
      </c>
    </row>
    <row r="19" spans="1:7">
      <c r="A19" s="32"/>
      <c r="B19" s="21"/>
      <c r="C19" s="86"/>
      <c r="D19" s="13"/>
      <c r="E19" s="17"/>
      <c r="F19" s="101"/>
      <c r="G19" s="104"/>
    </row>
    <row r="20" spans="1:7">
      <c r="A20" s="87" t="s">
        <v>139</v>
      </c>
      <c r="B20" s="21"/>
      <c r="C20" s="86" t="s">
        <v>136</v>
      </c>
      <c r="D20" s="13"/>
      <c r="E20" s="17"/>
      <c r="F20" s="101"/>
      <c r="G20" s="104"/>
    </row>
    <row r="21" spans="1:7">
      <c r="A21" s="32"/>
      <c r="B21" s="5" t="s">
        <v>60</v>
      </c>
      <c r="C21" s="28" t="s">
        <v>141</v>
      </c>
      <c r="D21" s="19" t="s">
        <v>140</v>
      </c>
      <c r="E21" s="84">
        <v>1</v>
      </c>
      <c r="F21" s="201"/>
      <c r="G21" s="104" t="s">
        <v>193</v>
      </c>
    </row>
    <row r="22" spans="1:7">
      <c r="A22" s="32"/>
      <c r="B22" s="5"/>
      <c r="C22" s="28"/>
      <c r="D22" s="19"/>
      <c r="E22" s="252"/>
      <c r="F22" s="201"/>
      <c r="G22" s="104"/>
    </row>
    <row r="23" spans="1:7">
      <c r="A23" s="32"/>
      <c r="B23" s="5" t="s">
        <v>10</v>
      </c>
      <c r="C23" s="28" t="s">
        <v>142</v>
      </c>
      <c r="D23" s="19" t="s">
        <v>140</v>
      </c>
      <c r="E23" s="84">
        <v>1</v>
      </c>
      <c r="F23" s="201"/>
      <c r="G23" s="104" t="s">
        <v>193</v>
      </c>
    </row>
    <row r="24" spans="1:7">
      <c r="A24" s="32"/>
      <c r="B24" s="5"/>
      <c r="C24" s="28"/>
      <c r="D24" s="19"/>
      <c r="E24" s="252"/>
      <c r="F24" s="201"/>
      <c r="G24" s="104"/>
    </row>
    <row r="25" spans="1:7">
      <c r="A25" s="32"/>
      <c r="B25" s="5" t="s">
        <v>149</v>
      </c>
      <c r="C25" s="28"/>
      <c r="D25" s="19" t="s">
        <v>140</v>
      </c>
      <c r="E25" s="84">
        <v>1</v>
      </c>
      <c r="F25" s="201"/>
      <c r="G25" s="104" t="s">
        <v>193</v>
      </c>
    </row>
    <row r="26" spans="1:7">
      <c r="A26" s="32"/>
      <c r="B26" s="5"/>
      <c r="C26" s="28"/>
      <c r="D26" s="19"/>
      <c r="E26" s="252"/>
      <c r="F26" s="201"/>
      <c r="G26" s="104"/>
    </row>
    <row r="27" spans="1:7">
      <c r="A27" s="32"/>
      <c r="B27" s="5" t="s">
        <v>150</v>
      </c>
      <c r="C27" s="28"/>
      <c r="D27" s="19" t="s">
        <v>140</v>
      </c>
      <c r="E27" s="84">
        <v>1</v>
      </c>
      <c r="F27" s="201"/>
      <c r="G27" s="104" t="s">
        <v>193</v>
      </c>
    </row>
    <row r="28" spans="1:7">
      <c r="A28" s="32"/>
      <c r="B28" s="5"/>
      <c r="C28" s="28"/>
      <c r="D28" s="19"/>
      <c r="E28" s="252"/>
      <c r="F28" s="201"/>
      <c r="G28" s="104"/>
    </row>
    <row r="29" spans="1:7">
      <c r="A29" s="32"/>
      <c r="B29" s="5" t="s">
        <v>151</v>
      </c>
      <c r="C29" s="28"/>
      <c r="D29" s="19" t="s">
        <v>82</v>
      </c>
      <c r="E29" s="84">
        <v>1</v>
      </c>
      <c r="F29" s="201"/>
      <c r="G29" s="104" t="s">
        <v>193</v>
      </c>
    </row>
    <row r="30" spans="1:7">
      <c r="A30" s="32"/>
      <c r="B30" s="5"/>
      <c r="C30" s="28"/>
      <c r="D30" s="19"/>
      <c r="E30" s="252"/>
      <c r="F30" s="102"/>
      <c r="G30" s="104"/>
    </row>
    <row r="31" spans="1:7">
      <c r="A31" s="32"/>
      <c r="B31" s="5" t="s">
        <v>152</v>
      </c>
      <c r="C31" s="28"/>
      <c r="D31" s="19"/>
      <c r="E31" s="252"/>
      <c r="F31" s="102"/>
      <c r="G31" s="104"/>
    </row>
    <row r="32" spans="1:7">
      <c r="A32" s="32"/>
      <c r="B32" s="5" t="s">
        <v>60</v>
      </c>
      <c r="C32" s="28" t="s">
        <v>143</v>
      </c>
      <c r="D32" s="19" t="s">
        <v>140</v>
      </c>
      <c r="E32" s="84">
        <v>1</v>
      </c>
      <c r="F32" s="201"/>
      <c r="G32" s="104" t="s">
        <v>193</v>
      </c>
    </row>
    <row r="33" spans="1:7">
      <c r="A33" s="32"/>
      <c r="B33" s="5" t="s">
        <v>10</v>
      </c>
      <c r="C33" s="28" t="s">
        <v>144</v>
      </c>
      <c r="D33" s="19" t="s">
        <v>140</v>
      </c>
      <c r="E33" s="84">
        <v>1</v>
      </c>
      <c r="F33" s="201"/>
      <c r="G33" s="104" t="s">
        <v>193</v>
      </c>
    </row>
    <row r="34" spans="1:7">
      <c r="A34" s="32"/>
      <c r="B34" s="5" t="s">
        <v>25</v>
      </c>
      <c r="C34" s="28" t="s">
        <v>145</v>
      </c>
      <c r="D34" s="19" t="s">
        <v>140</v>
      </c>
      <c r="E34" s="84">
        <v>1</v>
      </c>
      <c r="F34" s="201"/>
      <c r="G34" s="104" t="s">
        <v>193</v>
      </c>
    </row>
    <row r="35" spans="1:7">
      <c r="A35" s="32"/>
      <c r="B35" s="5" t="s">
        <v>505</v>
      </c>
      <c r="C35" s="28" t="s">
        <v>506</v>
      </c>
      <c r="D35" s="19" t="s">
        <v>140</v>
      </c>
      <c r="E35" s="84">
        <v>1</v>
      </c>
      <c r="F35" s="201"/>
      <c r="G35" s="104" t="s">
        <v>193</v>
      </c>
    </row>
    <row r="36" spans="1:7">
      <c r="A36" s="32"/>
      <c r="B36" s="5"/>
      <c r="C36" s="28"/>
      <c r="D36" s="19"/>
      <c r="E36" s="252"/>
      <c r="F36" s="201"/>
      <c r="G36" s="104"/>
    </row>
    <row r="37" spans="1:7">
      <c r="A37" s="32"/>
      <c r="B37" s="5" t="s">
        <v>153</v>
      </c>
      <c r="C37" s="28"/>
      <c r="D37" s="19"/>
      <c r="E37" s="252"/>
      <c r="F37" s="102"/>
      <c r="G37" s="104"/>
    </row>
    <row r="38" spans="1:7">
      <c r="A38" s="32"/>
      <c r="B38" s="5" t="s">
        <v>60</v>
      </c>
      <c r="C38" s="28" t="s">
        <v>146</v>
      </c>
      <c r="D38" s="19" t="s">
        <v>140</v>
      </c>
      <c r="E38" s="84">
        <v>1</v>
      </c>
      <c r="F38" s="201"/>
      <c r="G38" s="104" t="s">
        <v>193</v>
      </c>
    </row>
    <row r="39" spans="1:7">
      <c r="A39" s="32"/>
      <c r="B39" s="5"/>
      <c r="C39" s="28"/>
      <c r="D39" s="19"/>
      <c r="E39" s="252"/>
      <c r="F39" s="201"/>
      <c r="G39" s="104"/>
    </row>
    <row r="40" spans="1:7">
      <c r="A40" s="32"/>
      <c r="B40" s="5" t="s">
        <v>10</v>
      </c>
      <c r="C40" s="28" t="s">
        <v>147</v>
      </c>
      <c r="D40" s="19" t="s">
        <v>140</v>
      </c>
      <c r="E40" s="84">
        <v>1</v>
      </c>
      <c r="F40" s="201"/>
      <c r="G40" s="104" t="s">
        <v>193</v>
      </c>
    </row>
    <row r="41" spans="1:7">
      <c r="A41" s="32"/>
      <c r="B41" s="5"/>
      <c r="C41" s="28"/>
      <c r="D41" s="19"/>
      <c r="E41" s="252"/>
      <c r="F41" s="201"/>
      <c r="G41" s="104"/>
    </row>
    <row r="42" spans="1:7">
      <c r="A42" s="32"/>
      <c r="B42" s="5" t="s">
        <v>25</v>
      </c>
      <c r="C42" s="28" t="s">
        <v>148</v>
      </c>
      <c r="D42" s="19" t="s">
        <v>140</v>
      </c>
      <c r="E42" s="84">
        <v>1</v>
      </c>
      <c r="F42" s="201"/>
      <c r="G42" s="104" t="s">
        <v>193</v>
      </c>
    </row>
    <row r="43" spans="1:7">
      <c r="A43" s="32"/>
      <c r="B43" s="5"/>
      <c r="C43" s="28"/>
      <c r="D43" s="19"/>
      <c r="E43" s="252"/>
      <c r="F43" s="201"/>
      <c r="G43" s="104"/>
    </row>
    <row r="44" spans="1:7">
      <c r="A44" s="32"/>
      <c r="B44" s="5" t="s">
        <v>154</v>
      </c>
      <c r="C44" s="28"/>
      <c r="D44" s="19" t="s">
        <v>140</v>
      </c>
      <c r="E44" s="84">
        <v>1</v>
      </c>
      <c r="F44" s="201"/>
      <c r="G44" s="104" t="s">
        <v>193</v>
      </c>
    </row>
    <row r="45" spans="1:7">
      <c r="A45" s="32"/>
      <c r="B45" s="5" t="s">
        <v>155</v>
      </c>
      <c r="C45" s="28"/>
      <c r="D45" s="19" t="s">
        <v>140</v>
      </c>
      <c r="E45" s="84">
        <v>1</v>
      </c>
      <c r="F45" s="201"/>
      <c r="G45" s="104" t="s">
        <v>193</v>
      </c>
    </row>
    <row r="46" spans="1:7">
      <c r="A46" s="32"/>
      <c r="B46" s="5" t="s">
        <v>156</v>
      </c>
      <c r="C46" s="28"/>
      <c r="D46" s="19" t="s">
        <v>140</v>
      </c>
      <c r="E46" s="84">
        <v>1</v>
      </c>
      <c r="F46" s="201"/>
      <c r="G46" s="104" t="s">
        <v>193</v>
      </c>
    </row>
    <row r="47" spans="1:7">
      <c r="A47" s="32"/>
      <c r="B47" s="5" t="s">
        <v>504</v>
      </c>
      <c r="C47" s="28"/>
      <c r="D47" s="19" t="s">
        <v>140</v>
      </c>
      <c r="E47" s="84">
        <v>1</v>
      </c>
      <c r="F47" s="201"/>
      <c r="G47" s="104" t="s">
        <v>193</v>
      </c>
    </row>
    <row r="48" spans="1:7">
      <c r="A48" s="32"/>
      <c r="B48" s="5" t="s">
        <v>507</v>
      </c>
      <c r="C48" s="28"/>
      <c r="D48" s="19" t="s">
        <v>140</v>
      </c>
      <c r="E48" s="84">
        <v>1</v>
      </c>
      <c r="F48" s="201"/>
      <c r="G48" s="104" t="s">
        <v>193</v>
      </c>
    </row>
    <row r="49" spans="1:7">
      <c r="A49" s="92"/>
      <c r="B49" s="5" t="s">
        <v>508</v>
      </c>
      <c r="C49" s="28"/>
      <c r="D49" s="19" t="s">
        <v>140</v>
      </c>
      <c r="E49" s="84">
        <v>1</v>
      </c>
      <c r="F49" s="201"/>
      <c r="G49" s="104" t="s">
        <v>193</v>
      </c>
    </row>
    <row r="50" spans="1:7">
      <c r="A50" s="92"/>
      <c r="B50" s="5" t="s">
        <v>509</v>
      </c>
      <c r="C50" s="28"/>
      <c r="D50" s="19" t="s">
        <v>140</v>
      </c>
      <c r="E50" s="84">
        <v>1</v>
      </c>
      <c r="F50" s="201"/>
      <c r="G50" s="104" t="s">
        <v>193</v>
      </c>
    </row>
    <row r="51" spans="1:7">
      <c r="A51" s="92"/>
      <c r="B51" s="90"/>
      <c r="C51" s="95"/>
      <c r="D51" s="85"/>
      <c r="E51" s="51"/>
      <c r="F51" s="101"/>
      <c r="G51" s="104"/>
    </row>
    <row r="52" spans="1:7">
      <c r="A52" s="161"/>
      <c r="B52" s="77" t="s">
        <v>158</v>
      </c>
      <c r="C52" s="79"/>
      <c r="D52" s="19" t="s">
        <v>140</v>
      </c>
      <c r="E52" s="244">
        <v>1</v>
      </c>
      <c r="F52" s="245"/>
      <c r="G52" s="157" t="s">
        <v>193</v>
      </c>
    </row>
    <row r="53" spans="1:7">
      <c r="A53" s="161"/>
      <c r="B53" s="77"/>
      <c r="C53" s="79"/>
      <c r="D53" s="210"/>
      <c r="E53" s="246"/>
      <c r="F53" s="247"/>
      <c r="G53" s="157"/>
    </row>
    <row r="54" spans="1:7">
      <c r="A54" s="161"/>
      <c r="B54" s="77" t="s">
        <v>159</v>
      </c>
      <c r="C54" s="79"/>
      <c r="D54" s="19" t="s">
        <v>140</v>
      </c>
      <c r="E54" s="244">
        <v>1</v>
      </c>
      <c r="F54" s="245"/>
      <c r="G54" s="157" t="s">
        <v>193</v>
      </c>
    </row>
    <row r="55" spans="1:7">
      <c r="A55" s="161"/>
      <c r="B55" s="77"/>
      <c r="C55" s="79"/>
      <c r="D55" s="210"/>
      <c r="E55" s="246"/>
      <c r="F55" s="247"/>
      <c r="G55" s="157"/>
    </row>
    <row r="56" spans="1:7">
      <c r="A56" s="161"/>
      <c r="B56" s="77" t="s">
        <v>160</v>
      </c>
      <c r="C56" s="79"/>
      <c r="D56" s="19" t="s">
        <v>140</v>
      </c>
      <c r="E56" s="244">
        <v>1</v>
      </c>
      <c r="F56" s="245"/>
      <c r="G56" s="157" t="s">
        <v>193</v>
      </c>
    </row>
    <row r="57" spans="1:7">
      <c r="A57" s="161"/>
      <c r="B57" s="77"/>
      <c r="C57" s="79"/>
      <c r="D57" s="210"/>
      <c r="E57" s="246"/>
      <c r="F57" s="247"/>
      <c r="G57" s="157"/>
    </row>
    <row r="58" spans="1:7">
      <c r="A58" s="161"/>
      <c r="B58" s="77" t="s">
        <v>161</v>
      </c>
      <c r="C58" s="79"/>
      <c r="D58" s="19" t="s">
        <v>140</v>
      </c>
      <c r="E58" s="244">
        <v>1</v>
      </c>
      <c r="F58" s="245"/>
      <c r="G58" s="157" t="s">
        <v>193</v>
      </c>
    </row>
    <row r="59" spans="1:7">
      <c r="A59" s="161"/>
      <c r="B59" s="77"/>
      <c r="C59" s="79"/>
      <c r="D59" s="19"/>
      <c r="E59" s="244"/>
      <c r="F59" s="245"/>
      <c r="G59" s="157"/>
    </row>
    <row r="60" spans="1:7">
      <c r="A60" s="161" t="s">
        <v>497</v>
      </c>
      <c r="B60" s="77" t="s">
        <v>20</v>
      </c>
      <c r="C60" s="79" t="s">
        <v>498</v>
      </c>
      <c r="D60" s="19" t="s">
        <v>15</v>
      </c>
      <c r="E60" s="248">
        <v>1</v>
      </c>
      <c r="F60" s="245">
        <v>150000</v>
      </c>
      <c r="G60" s="157">
        <f>F60*E60</f>
        <v>150000</v>
      </c>
    </row>
    <row r="61" spans="1:7" ht="28.5" customHeight="1">
      <c r="A61" s="161"/>
      <c r="B61" s="249" t="s">
        <v>23</v>
      </c>
      <c r="C61" s="250" t="s">
        <v>499</v>
      </c>
      <c r="D61" s="19" t="s">
        <v>16</v>
      </c>
      <c r="E61" s="251">
        <f>G60</f>
        <v>150000</v>
      </c>
      <c r="F61" s="245"/>
      <c r="G61" s="157"/>
    </row>
    <row r="62" spans="1:7" ht="15" customHeight="1">
      <c r="A62" s="161"/>
      <c r="B62" s="249"/>
      <c r="C62" s="250"/>
      <c r="D62" s="19"/>
      <c r="E62" s="251"/>
      <c r="F62" s="245"/>
      <c r="G62" s="157"/>
    </row>
    <row r="63" spans="1:7">
      <c r="A63" s="263">
        <v>1800</v>
      </c>
      <c r="B63" s="264" t="s">
        <v>32</v>
      </c>
      <c r="C63" s="264"/>
      <c r="D63" s="264"/>
      <c r="E63" s="264"/>
      <c r="F63" s="264"/>
      <c r="G63" s="265"/>
    </row>
    <row r="64" spans="1:7">
      <c r="A64" s="263"/>
      <c r="B64" s="264"/>
      <c r="C64" s="264"/>
      <c r="D64" s="264"/>
      <c r="E64" s="264"/>
      <c r="F64" s="264"/>
      <c r="G64" s="265"/>
    </row>
    <row r="65" spans="1:5">
      <c r="A65" s="48"/>
      <c r="B65" s="48"/>
      <c r="C65" s="48"/>
      <c r="D65" s="48"/>
      <c r="E65" s="48"/>
    </row>
    <row r="66" spans="1:5">
      <c r="A66" s="48"/>
      <c r="B66" s="48"/>
      <c r="C66" s="48"/>
      <c r="D66" s="48"/>
      <c r="E66" s="48"/>
    </row>
    <row r="67" spans="1:5">
      <c r="A67" s="48"/>
      <c r="B67" s="48"/>
      <c r="C67" s="48"/>
      <c r="D67" s="48"/>
      <c r="E67" s="48"/>
    </row>
    <row r="68" spans="1:5">
      <c r="A68" s="48"/>
      <c r="B68" s="48"/>
      <c r="C68" s="48"/>
      <c r="D68" s="48"/>
      <c r="E68" s="48"/>
    </row>
    <row r="69" spans="1:5">
      <c r="A69" s="48"/>
      <c r="B69" s="48"/>
      <c r="C69" s="48"/>
      <c r="D69" s="48"/>
      <c r="E69" s="48"/>
    </row>
    <row r="70" spans="1:5">
      <c r="A70" s="48"/>
      <c r="B70" s="48"/>
      <c r="C70" s="48"/>
      <c r="D70" s="48"/>
      <c r="E70" s="48"/>
    </row>
    <row r="71" spans="1:5">
      <c r="A71" s="48"/>
      <c r="B71" s="48"/>
      <c r="C71" s="48"/>
      <c r="D71" s="48"/>
      <c r="E71" s="48"/>
    </row>
    <row r="72" spans="1:5">
      <c r="A72" s="48"/>
      <c r="B72" s="48"/>
      <c r="C72" s="48"/>
      <c r="D72" s="48"/>
      <c r="E72" s="48"/>
    </row>
    <row r="73" spans="1:5">
      <c r="A73" s="48"/>
      <c r="B73" s="48"/>
      <c r="C73" s="48"/>
      <c r="D73" s="48"/>
      <c r="E73" s="48"/>
    </row>
    <row r="74" spans="1:5">
      <c r="A74" s="48"/>
      <c r="B74" s="48"/>
      <c r="C74" s="48"/>
      <c r="D74" s="48"/>
      <c r="E74" s="48"/>
    </row>
    <row r="75" spans="1:5">
      <c r="A75" s="48"/>
      <c r="B75" s="48"/>
      <c r="C75" s="48"/>
      <c r="D75" s="48"/>
      <c r="E75" s="48"/>
    </row>
    <row r="76" spans="1:5">
      <c r="A76" s="48"/>
      <c r="B76" s="48"/>
      <c r="C76" s="48"/>
      <c r="D76" s="48"/>
      <c r="E76" s="48"/>
    </row>
    <row r="77" spans="1:5">
      <c r="A77" s="48"/>
      <c r="B77" s="48"/>
      <c r="C77" s="48"/>
      <c r="D77" s="48"/>
      <c r="E77" s="48"/>
    </row>
    <row r="78" spans="1:5">
      <c r="A78" s="48"/>
      <c r="B78" s="48"/>
      <c r="C78" s="48"/>
      <c r="D78" s="48"/>
      <c r="E78" s="48"/>
    </row>
    <row r="79" spans="1:5">
      <c r="A79" s="48"/>
      <c r="B79" s="48"/>
      <c r="C79" s="48"/>
      <c r="D79" s="48"/>
      <c r="E79" s="48"/>
    </row>
    <row r="80" spans="1:5">
      <c r="A80" s="48"/>
      <c r="B80" s="48"/>
      <c r="C80" s="48"/>
      <c r="D80" s="48"/>
      <c r="E80" s="48"/>
    </row>
    <row r="81" spans="1:5">
      <c r="A81" s="48"/>
      <c r="B81" s="48"/>
      <c r="C81" s="48"/>
      <c r="D81" s="48"/>
      <c r="E81" s="48"/>
    </row>
    <row r="82" spans="1:5">
      <c r="A82" s="48"/>
      <c r="B82" s="48"/>
      <c r="C82" s="48"/>
      <c r="D82" s="48"/>
      <c r="E82" s="48"/>
    </row>
    <row r="83" spans="1:5">
      <c r="A83" s="48"/>
      <c r="B83" s="48"/>
      <c r="C83" s="48"/>
      <c r="D83" s="48"/>
      <c r="E83" s="48"/>
    </row>
    <row r="84" spans="1:5">
      <c r="A84" s="48"/>
      <c r="B84" s="48"/>
      <c r="C84" s="48"/>
      <c r="D84" s="48"/>
      <c r="E84" s="48"/>
    </row>
    <row r="85" spans="1:5">
      <c r="A85" s="48"/>
      <c r="B85" s="48"/>
      <c r="C85" s="48"/>
      <c r="D85" s="48"/>
      <c r="E85" s="48"/>
    </row>
    <row r="86" spans="1:5">
      <c r="A86" s="48"/>
      <c r="B86" s="48"/>
      <c r="C86" s="48"/>
      <c r="D86" s="48"/>
      <c r="E86" s="48"/>
    </row>
    <row r="87" spans="1:5">
      <c r="A87" s="48"/>
      <c r="B87" s="48"/>
      <c r="C87" s="48"/>
      <c r="D87" s="48"/>
      <c r="E87" s="48"/>
    </row>
    <row r="88" spans="1:5">
      <c r="A88" s="48"/>
      <c r="B88" s="48"/>
      <c r="C88" s="48"/>
      <c r="D88" s="48"/>
      <c r="E88" s="48"/>
    </row>
    <row r="89" spans="1:5">
      <c r="A89" s="48"/>
      <c r="B89" s="48"/>
      <c r="C89" s="48"/>
      <c r="D89" s="48"/>
      <c r="E89" s="48"/>
    </row>
    <row r="90" spans="1:5">
      <c r="A90" s="48"/>
      <c r="B90" s="48"/>
      <c r="C90" s="48"/>
      <c r="D90" s="48"/>
      <c r="E90" s="48"/>
    </row>
    <row r="91" spans="1:5">
      <c r="A91" s="48"/>
      <c r="B91" s="48"/>
      <c r="C91" s="48"/>
      <c r="D91" s="48"/>
      <c r="E91" s="48"/>
    </row>
    <row r="92" spans="1:5">
      <c r="A92" s="48"/>
      <c r="B92" s="48"/>
      <c r="C92" s="48"/>
      <c r="D92" s="48"/>
      <c r="E92" s="48"/>
    </row>
    <row r="93" spans="1:5">
      <c r="A93" s="48"/>
      <c r="B93" s="48"/>
      <c r="C93" s="48"/>
      <c r="D93" s="48"/>
      <c r="E93" s="48"/>
    </row>
    <row r="94" spans="1:5">
      <c r="A94" s="48"/>
      <c r="B94" s="48"/>
      <c r="C94" s="48"/>
      <c r="D94" s="48"/>
      <c r="E94" s="48"/>
    </row>
    <row r="95" spans="1:5">
      <c r="A95" s="48"/>
      <c r="B95" s="48"/>
      <c r="C95" s="48"/>
      <c r="D95" s="48"/>
      <c r="E95" s="48"/>
    </row>
    <row r="96" spans="1:5">
      <c r="A96" s="48"/>
      <c r="B96" s="48"/>
      <c r="C96" s="48"/>
      <c r="D96" s="48"/>
      <c r="E96" s="48"/>
    </row>
    <row r="97" spans="1:5">
      <c r="A97" s="48"/>
      <c r="B97" s="48"/>
      <c r="C97" s="48"/>
      <c r="D97" s="48"/>
      <c r="E97" s="48"/>
    </row>
    <row r="98" spans="1:5">
      <c r="A98" s="48"/>
      <c r="B98" s="48"/>
      <c r="C98" s="48"/>
      <c r="D98" s="48"/>
      <c r="E98" s="48"/>
    </row>
    <row r="99" spans="1:5">
      <c r="A99" s="48"/>
      <c r="B99" s="48"/>
      <c r="C99" s="48"/>
      <c r="D99" s="48"/>
      <c r="E99" s="48"/>
    </row>
    <row r="100" spans="1:5">
      <c r="A100" s="48"/>
      <c r="B100" s="48"/>
      <c r="C100" s="48"/>
      <c r="D100" s="48"/>
      <c r="E100" s="48"/>
    </row>
    <row r="101" spans="1:5">
      <c r="A101" s="48"/>
      <c r="B101" s="48"/>
      <c r="C101" s="48"/>
      <c r="D101" s="48"/>
      <c r="E101" s="48"/>
    </row>
    <row r="102" spans="1:5">
      <c r="A102" s="48"/>
      <c r="B102" s="48"/>
      <c r="C102" s="48"/>
      <c r="D102" s="48"/>
      <c r="E102" s="48"/>
    </row>
    <row r="103" spans="1:5">
      <c r="A103" s="48"/>
      <c r="B103" s="48"/>
      <c r="C103" s="48"/>
      <c r="D103" s="48"/>
      <c r="E103" s="48"/>
    </row>
    <row r="104" spans="1:5">
      <c r="A104" s="48"/>
      <c r="B104" s="48"/>
      <c r="C104" s="48"/>
      <c r="D104" s="48"/>
      <c r="E104" s="48"/>
    </row>
    <row r="105" spans="1:5">
      <c r="A105" s="48"/>
      <c r="B105" s="48"/>
      <c r="C105" s="48"/>
      <c r="D105" s="48"/>
      <c r="E105" s="48"/>
    </row>
  </sheetData>
  <mergeCells count="10">
    <mergeCell ref="A63:A64"/>
    <mergeCell ref="B63:F64"/>
    <mergeCell ref="G63:G64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3D5D-93F5-4435-8218-82C4B4A9473B}">
  <sheetPr>
    <pageSetUpPr fitToPage="1"/>
  </sheetPr>
  <dimension ref="A1:G22"/>
  <sheetViews>
    <sheetView view="pageBreakPreview" topLeftCell="A6" zoomScale="98" zoomScaleNormal="100" zoomScaleSheetLayoutView="98" workbookViewId="0">
      <selection activeCell="C16" sqref="C16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168</v>
      </c>
      <c r="B4" s="268"/>
      <c r="C4" s="268"/>
      <c r="D4" s="268"/>
      <c r="E4" s="268"/>
      <c r="F4" s="268"/>
      <c r="G4" s="268"/>
    </row>
    <row r="5" spans="1:7">
      <c r="A5" s="269" t="s">
        <v>2</v>
      </c>
      <c r="B5" s="271" t="s">
        <v>3</v>
      </c>
      <c r="C5" s="283"/>
      <c r="D5" s="284" t="s">
        <v>4</v>
      </c>
      <c r="E5" s="286" t="s">
        <v>5</v>
      </c>
      <c r="F5" s="276" t="s">
        <v>6</v>
      </c>
      <c r="G5" s="276" t="s">
        <v>7</v>
      </c>
    </row>
    <row r="6" spans="1:7">
      <c r="A6" s="269"/>
      <c r="B6" s="271"/>
      <c r="C6" s="283"/>
      <c r="D6" s="285"/>
      <c r="E6" s="287"/>
      <c r="F6" s="277"/>
      <c r="G6" s="277"/>
    </row>
    <row r="7" spans="1:7">
      <c r="A7" s="69"/>
      <c r="B7" s="110"/>
      <c r="C7" s="46"/>
      <c r="D7" s="41"/>
      <c r="F7" s="41"/>
      <c r="G7" s="69"/>
    </row>
    <row r="8" spans="1:7">
      <c r="A8" s="112">
        <v>2100</v>
      </c>
      <c r="B8" s="113" t="s">
        <v>162</v>
      </c>
      <c r="C8" s="114"/>
      <c r="D8" s="40"/>
      <c r="E8" s="30"/>
      <c r="F8" s="40"/>
      <c r="G8" s="40"/>
    </row>
    <row r="9" spans="1:7">
      <c r="A9" s="111"/>
      <c r="B9" s="39"/>
      <c r="C9" s="42"/>
      <c r="D9" s="40"/>
      <c r="E9" s="30"/>
      <c r="F9" s="40"/>
      <c r="G9" s="40"/>
    </row>
    <row r="10" spans="1:7">
      <c r="A10" s="111">
        <v>21.02</v>
      </c>
      <c r="B10" s="39" t="s">
        <v>163</v>
      </c>
      <c r="C10" s="42"/>
      <c r="D10" s="108" t="s">
        <v>110</v>
      </c>
      <c r="E10" s="202">
        <f>(((490-150)*4.5*0.5/2)+((240-65)*1.55*0.2))*1.15</f>
        <v>502.26249999999999</v>
      </c>
      <c r="F10" s="204"/>
      <c r="G10" s="104"/>
    </row>
    <row r="11" spans="1:7">
      <c r="A11" s="111"/>
      <c r="B11" s="39"/>
      <c r="C11" s="42"/>
      <c r="D11" s="108"/>
      <c r="E11" s="109"/>
      <c r="F11" s="204"/>
      <c r="G11" s="104"/>
    </row>
    <row r="12" spans="1:7">
      <c r="A12" s="111" t="s">
        <v>164</v>
      </c>
      <c r="B12" s="39" t="s">
        <v>165</v>
      </c>
      <c r="C12" s="42"/>
      <c r="D12" s="100" t="s">
        <v>167</v>
      </c>
      <c r="E12" s="105">
        <v>5</v>
      </c>
      <c r="F12" s="203"/>
      <c r="G12" s="104"/>
    </row>
    <row r="13" spans="1:7">
      <c r="A13" s="111"/>
      <c r="B13" s="39"/>
      <c r="C13" s="42"/>
      <c r="D13" s="108"/>
      <c r="E13" s="109"/>
      <c r="F13" s="204"/>
      <c r="G13" s="104"/>
    </row>
    <row r="14" spans="1:7">
      <c r="A14" s="111">
        <v>21.16</v>
      </c>
      <c r="B14" s="39" t="s">
        <v>166</v>
      </c>
      <c r="C14" s="42"/>
      <c r="D14" s="108" t="s">
        <v>110</v>
      </c>
      <c r="E14" s="109">
        <v>2</v>
      </c>
      <c r="F14" s="205"/>
      <c r="G14" s="104"/>
    </row>
    <row r="15" spans="1:7">
      <c r="A15" s="111"/>
      <c r="B15" s="39"/>
      <c r="C15" s="42"/>
      <c r="D15" s="40"/>
      <c r="E15" s="30"/>
      <c r="F15" s="40"/>
      <c r="G15" s="40"/>
    </row>
    <row r="16" spans="1:7">
      <c r="A16" s="263">
        <v>2100</v>
      </c>
      <c r="B16" s="264" t="s">
        <v>32</v>
      </c>
      <c r="C16" s="264"/>
      <c r="D16" s="264"/>
      <c r="E16" s="264"/>
      <c r="F16" s="282"/>
      <c r="G16" s="265"/>
    </row>
    <row r="17" spans="1:7">
      <c r="A17" s="263"/>
      <c r="B17" s="264"/>
      <c r="C17" s="264"/>
      <c r="D17" s="264"/>
      <c r="E17" s="264"/>
      <c r="F17" s="282"/>
      <c r="G17" s="265"/>
    </row>
    <row r="18" spans="1:7">
      <c r="A18" s="30"/>
      <c r="B18" s="30"/>
      <c r="C18" s="30"/>
      <c r="D18" s="30"/>
      <c r="E18" s="30"/>
      <c r="F18" s="30"/>
      <c r="G18" s="30"/>
    </row>
    <row r="19" spans="1:7">
      <c r="A19" s="30"/>
      <c r="B19" s="30"/>
      <c r="C19" s="30"/>
      <c r="D19" s="30"/>
      <c r="E19" s="30"/>
      <c r="F19" s="30"/>
      <c r="G19" s="30"/>
    </row>
    <row r="20" spans="1:7">
      <c r="A20" s="30"/>
      <c r="B20" s="30"/>
      <c r="C20" s="30"/>
      <c r="D20" s="30"/>
      <c r="E20" s="30"/>
      <c r="F20" s="30"/>
      <c r="G20" s="30"/>
    </row>
    <row r="21" spans="1:7">
      <c r="A21" s="30"/>
      <c r="B21" s="30"/>
      <c r="C21" s="30"/>
      <c r="D21" s="30"/>
      <c r="E21" s="30"/>
      <c r="F21" s="30"/>
      <c r="G21" s="30"/>
    </row>
    <row r="22" spans="1:7">
      <c r="A22" s="30"/>
      <c r="B22" s="30"/>
      <c r="C22" s="30"/>
      <c r="D22" s="30"/>
      <c r="E22" s="30"/>
      <c r="F22" s="30"/>
      <c r="G22" s="30"/>
    </row>
  </sheetData>
  <mergeCells count="10">
    <mergeCell ref="A16:A17"/>
    <mergeCell ref="B16:F17"/>
    <mergeCell ref="G16:G17"/>
    <mergeCell ref="A4:G4"/>
    <mergeCell ref="A5:A6"/>
    <mergeCell ref="B5:C6"/>
    <mergeCell ref="D5:D6"/>
    <mergeCell ref="E5:E6"/>
    <mergeCell ref="F5:F6"/>
    <mergeCell ref="G5:G6"/>
  </mergeCells>
  <pageMargins left="0.25" right="0.25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04D3-408C-444E-81FA-6606D70CA183}">
  <sheetPr>
    <pageSetUpPr fitToPage="1"/>
  </sheetPr>
  <dimension ref="A1:G41"/>
  <sheetViews>
    <sheetView view="pageBreakPreview" topLeftCell="A19" zoomScale="73" zoomScaleNormal="100" zoomScaleSheetLayoutView="73" workbookViewId="0">
      <selection activeCell="E14" sqref="E14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169</v>
      </c>
      <c r="B4" s="268"/>
      <c r="C4" s="268"/>
      <c r="D4" s="268"/>
      <c r="E4" s="268"/>
      <c r="F4" s="268"/>
      <c r="G4" s="268"/>
    </row>
    <row r="5" spans="1:7">
      <c r="A5" s="288" t="s">
        <v>2</v>
      </c>
      <c r="B5" s="271" t="s">
        <v>3</v>
      </c>
      <c r="C5" s="271"/>
      <c r="D5" s="272" t="s">
        <v>4</v>
      </c>
      <c r="E5" s="286" t="s">
        <v>5</v>
      </c>
      <c r="F5" s="276" t="s">
        <v>6</v>
      </c>
      <c r="G5" s="276" t="s">
        <v>7</v>
      </c>
    </row>
    <row r="6" spans="1:7">
      <c r="A6" s="288"/>
      <c r="B6" s="271"/>
      <c r="C6" s="271"/>
      <c r="D6" s="273"/>
      <c r="E6" s="287"/>
      <c r="F6" s="277"/>
      <c r="G6" s="277"/>
    </row>
    <row r="7" spans="1:7">
      <c r="A7" s="54"/>
      <c r="B7" s="21"/>
      <c r="C7" s="25"/>
      <c r="D7" s="13"/>
      <c r="E7" s="54"/>
      <c r="F7" s="13"/>
      <c r="G7" s="207"/>
    </row>
    <row r="8" spans="1:7">
      <c r="A8" s="253">
        <v>2300</v>
      </c>
      <c r="B8" s="43" t="s">
        <v>170</v>
      </c>
      <c r="C8" s="116"/>
      <c r="D8" s="13"/>
      <c r="E8" s="32"/>
      <c r="F8" s="13"/>
      <c r="G8" s="55"/>
    </row>
    <row r="9" spans="1:7">
      <c r="A9" s="253"/>
      <c r="B9" s="43" t="s">
        <v>171</v>
      </c>
      <c r="C9" s="116"/>
      <c r="D9" s="13"/>
      <c r="E9" s="32"/>
      <c r="F9" s="13"/>
      <c r="G9" s="55"/>
    </row>
    <row r="10" spans="1:7">
      <c r="A10" s="220"/>
      <c r="B10" s="21"/>
      <c r="C10" s="25"/>
      <c r="D10" s="13"/>
      <c r="E10" s="32"/>
      <c r="F10" s="13"/>
      <c r="G10" s="55"/>
    </row>
    <row r="11" spans="1:7">
      <c r="A11" s="220">
        <v>23.01</v>
      </c>
      <c r="B11" s="21" t="s">
        <v>172</v>
      </c>
      <c r="C11" s="25"/>
      <c r="D11" s="109"/>
      <c r="E11" s="108"/>
      <c r="F11" s="213"/>
      <c r="G11" s="157"/>
    </row>
    <row r="12" spans="1:7">
      <c r="A12" s="220"/>
      <c r="B12" s="21"/>
      <c r="C12" s="25"/>
      <c r="D12" s="109"/>
      <c r="E12" s="108"/>
      <c r="F12" s="213"/>
      <c r="G12" s="157"/>
    </row>
    <row r="13" spans="1:7">
      <c r="A13" s="220" t="s">
        <v>11</v>
      </c>
      <c r="B13" s="21" t="s">
        <v>173</v>
      </c>
      <c r="C13" s="25"/>
      <c r="D13" s="109" t="s">
        <v>191</v>
      </c>
      <c r="E13" s="108">
        <f>((158*2)+150)*1.15</f>
        <v>535.9</v>
      </c>
      <c r="F13" s="213"/>
      <c r="G13" s="157"/>
    </row>
    <row r="14" spans="1:7">
      <c r="A14" s="220" t="s">
        <v>23</v>
      </c>
      <c r="B14" s="21" t="s">
        <v>174</v>
      </c>
      <c r="C14" s="25"/>
      <c r="D14" s="109" t="s">
        <v>191</v>
      </c>
      <c r="E14" s="108">
        <f>(740-158-100)*1.15</f>
        <v>554.29999999999995</v>
      </c>
      <c r="F14" s="213"/>
      <c r="G14" s="157"/>
    </row>
    <row r="15" spans="1:7">
      <c r="A15" s="220"/>
      <c r="B15" s="21" t="s">
        <v>78</v>
      </c>
      <c r="C15" s="25"/>
      <c r="D15" s="109"/>
      <c r="E15" s="108"/>
      <c r="F15" s="214"/>
      <c r="G15" s="157"/>
    </row>
    <row r="16" spans="1:7">
      <c r="A16" s="220">
        <v>23.02</v>
      </c>
      <c r="B16" s="21" t="s">
        <v>175</v>
      </c>
      <c r="C16" s="25"/>
      <c r="D16" s="109"/>
      <c r="E16" s="108"/>
      <c r="F16" s="213"/>
      <c r="G16" s="157"/>
    </row>
    <row r="17" spans="1:7">
      <c r="A17" s="220" t="s">
        <v>11</v>
      </c>
      <c r="B17" s="21" t="s">
        <v>176</v>
      </c>
      <c r="C17" s="25"/>
      <c r="D17" s="109" t="s">
        <v>191</v>
      </c>
      <c r="E17" s="108">
        <v>10</v>
      </c>
      <c r="F17" s="213"/>
      <c r="G17" s="157"/>
    </row>
    <row r="18" spans="1:7">
      <c r="A18" s="220"/>
      <c r="B18" s="21" t="s">
        <v>177</v>
      </c>
      <c r="C18" s="25"/>
      <c r="D18" s="109"/>
      <c r="E18" s="108"/>
      <c r="F18" s="213"/>
      <c r="G18" s="157"/>
    </row>
    <row r="19" spans="1:7">
      <c r="A19" s="220"/>
      <c r="B19" s="21"/>
      <c r="C19" s="25"/>
      <c r="D19" s="109"/>
      <c r="E19" s="108"/>
      <c r="F19" s="213"/>
      <c r="G19" s="157"/>
    </row>
    <row r="20" spans="1:7">
      <c r="A20" s="220" t="s">
        <v>23</v>
      </c>
      <c r="B20" s="21" t="s">
        <v>178</v>
      </c>
      <c r="C20" s="25"/>
      <c r="D20" s="109" t="s">
        <v>110</v>
      </c>
      <c r="E20" s="108">
        <v>5</v>
      </c>
      <c r="F20" s="213"/>
      <c r="G20" s="157" t="s">
        <v>193</v>
      </c>
    </row>
    <row r="21" spans="1:7">
      <c r="A21" s="220" t="s">
        <v>78</v>
      </c>
      <c r="B21" s="21" t="s">
        <v>179</v>
      </c>
      <c r="C21" s="25"/>
      <c r="D21" s="109" t="s">
        <v>78</v>
      </c>
      <c r="E21" s="108" t="s">
        <v>78</v>
      </c>
      <c r="F21" s="213"/>
      <c r="G21" s="157"/>
    </row>
    <row r="22" spans="1:7">
      <c r="A22" s="220"/>
      <c r="B22" s="21" t="s">
        <v>78</v>
      </c>
      <c r="C22" s="25"/>
      <c r="D22" s="109"/>
      <c r="E22" s="108"/>
      <c r="F22" s="213"/>
      <c r="G22" s="157"/>
    </row>
    <row r="23" spans="1:7">
      <c r="A23" s="220">
        <v>23.03</v>
      </c>
      <c r="B23" s="21" t="s">
        <v>180</v>
      </c>
      <c r="C23" s="25"/>
      <c r="D23" s="109"/>
      <c r="E23" s="108"/>
      <c r="F23" s="213"/>
      <c r="G23" s="157"/>
    </row>
    <row r="24" spans="1:7">
      <c r="A24" s="220" t="s">
        <v>11</v>
      </c>
      <c r="B24" s="21" t="s">
        <v>181</v>
      </c>
      <c r="C24" s="25"/>
      <c r="D24" s="109" t="s">
        <v>191</v>
      </c>
      <c r="E24" s="108">
        <v>2</v>
      </c>
      <c r="F24" s="213"/>
      <c r="G24" s="157" t="s">
        <v>193</v>
      </c>
    </row>
    <row r="25" spans="1:7">
      <c r="A25" s="220"/>
      <c r="B25" s="21" t="s">
        <v>177</v>
      </c>
      <c r="C25" s="25"/>
      <c r="D25" s="109"/>
      <c r="E25" s="108"/>
      <c r="F25" s="213"/>
      <c r="G25" s="157"/>
    </row>
    <row r="26" spans="1:7">
      <c r="A26" s="220"/>
      <c r="B26" s="21"/>
      <c r="C26" s="25"/>
      <c r="D26" s="210"/>
      <c r="E26" s="108"/>
      <c r="F26" s="213"/>
      <c r="G26" s="157"/>
    </row>
    <row r="27" spans="1:7">
      <c r="A27" s="220">
        <v>23.05</v>
      </c>
      <c r="B27" s="21" t="s">
        <v>182</v>
      </c>
      <c r="C27" s="25"/>
      <c r="D27" s="210"/>
      <c r="E27" s="108"/>
      <c r="F27" s="213"/>
      <c r="G27" s="157"/>
    </row>
    <row r="28" spans="1:7">
      <c r="A28" s="220" t="s">
        <v>11</v>
      </c>
      <c r="B28" s="21" t="s">
        <v>183</v>
      </c>
      <c r="C28" s="25"/>
      <c r="D28" s="109" t="s">
        <v>102</v>
      </c>
      <c r="E28" s="108">
        <v>2</v>
      </c>
      <c r="F28" s="213"/>
      <c r="G28" s="157" t="s">
        <v>193</v>
      </c>
    </row>
    <row r="29" spans="1:7">
      <c r="A29" s="220"/>
      <c r="B29" s="21" t="s">
        <v>184</v>
      </c>
      <c r="C29" s="25"/>
      <c r="D29" s="109"/>
      <c r="E29" s="108"/>
      <c r="F29" s="213"/>
      <c r="G29" s="157"/>
    </row>
    <row r="30" spans="1:7">
      <c r="A30" s="220"/>
      <c r="B30" s="21"/>
      <c r="C30" s="25"/>
      <c r="D30" s="109"/>
      <c r="E30" s="108"/>
      <c r="F30" s="213"/>
      <c r="G30" s="157"/>
    </row>
    <row r="31" spans="1:7">
      <c r="A31" s="220">
        <v>23.12</v>
      </c>
      <c r="B31" s="21" t="s">
        <v>185</v>
      </c>
      <c r="C31" s="25"/>
      <c r="D31" s="109"/>
      <c r="E31" s="108"/>
      <c r="F31" s="213"/>
      <c r="G31" s="157"/>
    </row>
    <row r="32" spans="1:7">
      <c r="A32" s="220" t="s">
        <v>37</v>
      </c>
      <c r="B32" s="21" t="s">
        <v>186</v>
      </c>
      <c r="C32" s="25"/>
      <c r="D32" s="109" t="s">
        <v>192</v>
      </c>
      <c r="E32" s="108">
        <v>150</v>
      </c>
      <c r="F32" s="213"/>
      <c r="G32" s="157" t="s">
        <v>193</v>
      </c>
    </row>
    <row r="33" spans="1:7">
      <c r="A33" s="220"/>
      <c r="B33" s="21"/>
      <c r="C33" s="25"/>
      <c r="D33" s="118"/>
      <c r="E33" s="117"/>
      <c r="F33" s="215"/>
      <c r="G33" s="157"/>
    </row>
    <row r="34" spans="1:7" ht="28.5" customHeight="1">
      <c r="A34" s="220" t="s">
        <v>187</v>
      </c>
      <c r="B34" s="280" t="s">
        <v>188</v>
      </c>
      <c r="C34" s="281"/>
      <c r="D34" s="135" t="s">
        <v>110</v>
      </c>
      <c r="E34" s="145">
        <f>150*1.15</f>
        <v>172.5</v>
      </c>
      <c r="F34" s="209"/>
      <c r="G34" s="206"/>
    </row>
    <row r="35" spans="1:7">
      <c r="A35" s="220"/>
      <c r="B35" s="21"/>
      <c r="C35" s="25"/>
      <c r="D35" s="212"/>
      <c r="E35" s="211"/>
      <c r="F35" s="216"/>
      <c r="G35" s="157"/>
    </row>
    <row r="36" spans="1:7">
      <c r="A36" s="220" t="s">
        <v>189</v>
      </c>
      <c r="B36" s="21" t="s">
        <v>190</v>
      </c>
      <c r="C36" s="25"/>
      <c r="D36" s="212" t="s">
        <v>191</v>
      </c>
      <c r="E36" s="211">
        <f>(18.5+19.2+18+18+10+20)*1.15</f>
        <v>119.255</v>
      </c>
      <c r="F36" s="216"/>
      <c r="G36" s="59"/>
    </row>
    <row r="37" spans="1:7">
      <c r="A37" s="32"/>
      <c r="B37" s="21"/>
      <c r="C37" s="25"/>
      <c r="D37" s="13"/>
      <c r="E37" s="32"/>
      <c r="F37" s="13"/>
      <c r="G37" s="103"/>
    </row>
    <row r="38" spans="1:7">
      <c r="A38" s="263">
        <v>2300</v>
      </c>
      <c r="B38" s="264" t="s">
        <v>32</v>
      </c>
      <c r="C38" s="264"/>
      <c r="D38" s="264"/>
      <c r="E38" s="264"/>
      <c r="F38" s="282"/>
      <c r="G38" s="265"/>
    </row>
    <row r="39" spans="1:7">
      <c r="A39" s="263"/>
      <c r="B39" s="264"/>
      <c r="C39" s="264"/>
      <c r="D39" s="264"/>
      <c r="E39" s="264"/>
      <c r="F39" s="282"/>
      <c r="G39" s="265"/>
    </row>
    <row r="40" spans="1:7">
      <c r="A40" s="3"/>
      <c r="B40" s="3"/>
      <c r="C40" s="3"/>
      <c r="D40" s="3"/>
      <c r="E40" s="3"/>
      <c r="F40" s="3"/>
    </row>
    <row r="41" spans="1:7">
      <c r="A41" s="3"/>
      <c r="B41" s="3"/>
      <c r="C41" s="3"/>
      <c r="D41" s="3"/>
      <c r="E41" s="3"/>
      <c r="F41" s="3"/>
    </row>
  </sheetData>
  <mergeCells count="11">
    <mergeCell ref="A38:A39"/>
    <mergeCell ref="B38:F39"/>
    <mergeCell ref="G38:G39"/>
    <mergeCell ref="A4:G4"/>
    <mergeCell ref="A5:A6"/>
    <mergeCell ref="B5:C6"/>
    <mergeCell ref="D5:D6"/>
    <mergeCell ref="E5:E6"/>
    <mergeCell ref="F5:F6"/>
    <mergeCell ref="G5:G6"/>
    <mergeCell ref="B34:C34"/>
  </mergeCells>
  <pageMargins left="0.25" right="0.25" top="0.75" bottom="0.75" header="0.3" footer="0.3"/>
  <pageSetup paperSize="9" scale="8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E530-C911-4A67-A524-F81C5316579C}">
  <dimension ref="A1:G26"/>
  <sheetViews>
    <sheetView view="pageBreakPreview" topLeftCell="A13" zoomScale="96" zoomScaleNormal="100" zoomScaleSheetLayoutView="96" workbookViewId="0">
      <selection activeCell="B24" sqref="B24:E58"/>
    </sheetView>
  </sheetViews>
  <sheetFormatPr defaultRowHeight="14.5"/>
  <cols>
    <col min="2" max="2" width="3.81640625" customWidth="1"/>
    <col min="3" max="3" width="54.54296875" customWidth="1"/>
    <col min="4" max="4" width="11" customWidth="1"/>
    <col min="5" max="5" width="12.453125" customWidth="1"/>
    <col min="6" max="6" width="13.54296875" customWidth="1"/>
    <col min="7" max="7" width="16.26953125" customWidth="1"/>
  </cols>
  <sheetData>
    <row r="1" spans="1:7">
      <c r="A1" s="20" t="s">
        <v>0</v>
      </c>
      <c r="B1" s="13"/>
      <c r="C1" s="13"/>
      <c r="D1" s="13"/>
      <c r="E1" s="13"/>
      <c r="F1" s="13"/>
      <c r="G1" s="13"/>
    </row>
    <row r="2" spans="1:7">
      <c r="A2" s="20" t="str">
        <f>'1400'!A2</f>
        <v>CONTRACT NO: 28/2023/24</v>
      </c>
      <c r="B2" s="13"/>
      <c r="C2" s="13"/>
      <c r="D2" s="13"/>
      <c r="E2" s="13"/>
      <c r="F2" s="13"/>
      <c r="G2" s="13"/>
    </row>
    <row r="3" spans="1:7">
      <c r="A3" s="20" t="s">
        <v>1</v>
      </c>
      <c r="B3" s="13"/>
      <c r="C3" s="13"/>
      <c r="D3" s="13"/>
      <c r="E3" s="13"/>
      <c r="F3" s="13"/>
      <c r="G3" s="13"/>
    </row>
    <row r="4" spans="1:7">
      <c r="A4" s="268" t="s">
        <v>206</v>
      </c>
      <c r="B4" s="268"/>
      <c r="C4" s="268"/>
      <c r="D4" s="268"/>
      <c r="E4" s="268"/>
      <c r="F4" s="268"/>
      <c r="G4" s="268"/>
    </row>
    <row r="5" spans="1:7">
      <c r="A5" s="288" t="s">
        <v>2</v>
      </c>
      <c r="B5" s="271" t="s">
        <v>3</v>
      </c>
      <c r="C5" s="271"/>
      <c r="D5" s="272" t="s">
        <v>4</v>
      </c>
      <c r="E5" s="286" t="s">
        <v>5</v>
      </c>
      <c r="F5" s="276" t="s">
        <v>6</v>
      </c>
      <c r="G5" s="276" t="s">
        <v>7</v>
      </c>
    </row>
    <row r="6" spans="1:7">
      <c r="A6" s="288"/>
      <c r="B6" s="271"/>
      <c r="C6" s="271"/>
      <c r="D6" s="273"/>
      <c r="E6" s="287"/>
      <c r="F6" s="277"/>
      <c r="G6" s="277"/>
    </row>
    <row r="7" spans="1:7">
      <c r="A7" s="44"/>
      <c r="B7" s="110"/>
      <c r="C7" s="46"/>
      <c r="D7" s="30"/>
      <c r="E7" s="44"/>
      <c r="F7" s="30"/>
      <c r="G7" s="44"/>
    </row>
    <row r="8" spans="1:7">
      <c r="A8" s="121">
        <v>3300</v>
      </c>
      <c r="B8" s="43" t="s">
        <v>194</v>
      </c>
      <c r="C8" s="116"/>
      <c r="D8" s="13"/>
      <c r="E8" s="32"/>
      <c r="F8" s="13"/>
      <c r="G8" s="32"/>
    </row>
    <row r="9" spans="1:7">
      <c r="A9" s="32"/>
      <c r="B9" s="21"/>
      <c r="C9" s="25"/>
      <c r="D9" s="13"/>
      <c r="E9" s="32"/>
      <c r="F9" s="13"/>
      <c r="G9" s="32"/>
    </row>
    <row r="10" spans="1:7">
      <c r="A10" s="32">
        <v>33.04</v>
      </c>
      <c r="B10" s="21" t="s">
        <v>195</v>
      </c>
      <c r="C10" s="25"/>
      <c r="D10" s="13"/>
      <c r="E10" s="32"/>
      <c r="F10" s="13"/>
      <c r="G10" s="32"/>
    </row>
    <row r="11" spans="1:7">
      <c r="A11" s="32"/>
      <c r="B11" s="21" t="s">
        <v>196</v>
      </c>
      <c r="C11" s="25"/>
      <c r="D11" s="13"/>
      <c r="E11" s="32"/>
      <c r="F11" s="13"/>
      <c r="G11" s="32"/>
    </row>
    <row r="12" spans="1:7">
      <c r="A12" s="32"/>
      <c r="B12" s="21"/>
      <c r="C12" s="25"/>
      <c r="D12" s="13"/>
      <c r="E12" s="32"/>
      <c r="F12" s="13"/>
      <c r="G12" s="32"/>
    </row>
    <row r="13" spans="1:7">
      <c r="A13" s="32" t="s">
        <v>11</v>
      </c>
      <c r="B13" s="21" t="s">
        <v>197</v>
      </c>
      <c r="C13" s="25"/>
      <c r="D13" s="109" t="s">
        <v>110</v>
      </c>
      <c r="E13" s="108">
        <f>740*6.5*0.15*1.15+(100*0.15*1.15)</f>
        <v>846.97499999999991</v>
      </c>
      <c r="F13" s="221"/>
      <c r="G13" s="59"/>
    </row>
    <row r="14" spans="1:7">
      <c r="A14" s="32"/>
      <c r="B14" s="21" t="s">
        <v>78</v>
      </c>
      <c r="C14" s="25"/>
      <c r="D14" s="109"/>
      <c r="E14" s="108"/>
      <c r="F14" s="214"/>
      <c r="G14" s="59"/>
    </row>
    <row r="15" spans="1:7">
      <c r="A15" s="32" t="s">
        <v>37</v>
      </c>
      <c r="B15" s="21" t="s">
        <v>198</v>
      </c>
      <c r="C15" s="25"/>
      <c r="D15" s="109" t="s">
        <v>110</v>
      </c>
      <c r="E15" s="108">
        <v>30</v>
      </c>
      <c r="F15" s="221"/>
      <c r="G15" s="59" t="s">
        <v>193</v>
      </c>
    </row>
    <row r="16" spans="1:7">
      <c r="A16" s="32" t="s">
        <v>78</v>
      </c>
      <c r="B16" s="21" t="s">
        <v>78</v>
      </c>
      <c r="C16" s="25"/>
      <c r="D16" s="109" t="s">
        <v>78</v>
      </c>
      <c r="E16" s="108" t="s">
        <v>78</v>
      </c>
      <c r="F16" s="221"/>
      <c r="G16" s="59"/>
    </row>
    <row r="17" spans="1:7">
      <c r="A17" s="32">
        <v>33.130000000000003</v>
      </c>
      <c r="B17" s="21" t="s">
        <v>199</v>
      </c>
      <c r="C17" s="25"/>
      <c r="D17" s="109" t="s">
        <v>78</v>
      </c>
      <c r="E17" s="108"/>
      <c r="F17" s="214"/>
      <c r="G17" s="59"/>
    </row>
    <row r="18" spans="1:7">
      <c r="A18" s="32"/>
      <c r="B18" s="21" t="s">
        <v>200</v>
      </c>
      <c r="C18" s="25"/>
      <c r="D18" s="109"/>
      <c r="E18" s="108"/>
      <c r="F18" s="214"/>
      <c r="G18" s="59"/>
    </row>
    <row r="19" spans="1:7">
      <c r="A19" s="32"/>
      <c r="B19" s="21"/>
      <c r="C19" s="25"/>
      <c r="D19" s="109"/>
      <c r="E19" s="108"/>
      <c r="F19" s="214"/>
      <c r="G19" s="59"/>
    </row>
    <row r="20" spans="1:7">
      <c r="A20" s="32" t="s">
        <v>11</v>
      </c>
      <c r="B20" s="21" t="s">
        <v>201</v>
      </c>
      <c r="C20" s="25"/>
      <c r="D20" s="109" t="s">
        <v>68</v>
      </c>
      <c r="E20" s="108">
        <v>5</v>
      </c>
      <c r="F20" s="221"/>
      <c r="G20" s="59" t="s">
        <v>193</v>
      </c>
    </row>
    <row r="21" spans="1:7">
      <c r="A21" s="32"/>
      <c r="B21" s="21"/>
      <c r="C21" s="25"/>
      <c r="D21" s="109"/>
      <c r="E21" s="108"/>
      <c r="F21" s="221"/>
      <c r="G21" s="59"/>
    </row>
    <row r="22" spans="1:7">
      <c r="A22" s="32" t="s">
        <v>202</v>
      </c>
      <c r="B22" s="21" t="s">
        <v>203</v>
      </c>
      <c r="C22" s="25"/>
      <c r="D22" s="109"/>
      <c r="E22" s="108"/>
      <c r="F22" s="221"/>
      <c r="G22" s="59"/>
    </row>
    <row r="23" spans="1:7">
      <c r="A23" s="32"/>
      <c r="B23" s="21" t="s">
        <v>204</v>
      </c>
      <c r="C23" s="25"/>
      <c r="D23" s="109" t="s">
        <v>205</v>
      </c>
      <c r="E23" s="108">
        <f>E13*10</f>
        <v>8469.75</v>
      </c>
      <c r="F23" s="221"/>
      <c r="G23" s="59"/>
    </row>
    <row r="24" spans="1:7">
      <c r="A24" s="40"/>
      <c r="B24" s="107"/>
      <c r="C24" s="106"/>
      <c r="D24" s="30"/>
      <c r="E24" s="99"/>
      <c r="F24" s="30"/>
      <c r="G24" s="40"/>
    </row>
    <row r="25" spans="1:7">
      <c r="A25" s="263">
        <v>3300</v>
      </c>
      <c r="B25" s="264" t="s">
        <v>32</v>
      </c>
      <c r="C25" s="264"/>
      <c r="D25" s="264"/>
      <c r="E25" s="264"/>
      <c r="F25" s="282"/>
      <c r="G25" s="265"/>
    </row>
    <row r="26" spans="1:7">
      <c r="A26" s="263"/>
      <c r="B26" s="264"/>
      <c r="C26" s="264"/>
      <c r="D26" s="264"/>
      <c r="E26" s="264"/>
      <c r="F26" s="282"/>
      <c r="G26" s="265"/>
    </row>
  </sheetData>
  <mergeCells count="10">
    <mergeCell ref="A25:A26"/>
    <mergeCell ref="B25:F26"/>
    <mergeCell ref="G25:G26"/>
    <mergeCell ref="A4:G4"/>
    <mergeCell ref="A5:A6"/>
    <mergeCell ref="B5:C6"/>
    <mergeCell ref="D5:D6"/>
    <mergeCell ref="E5:E6"/>
    <mergeCell ref="F5:F6"/>
    <mergeCell ref="G5:G6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1200</vt:lpstr>
      <vt:lpstr>1300</vt:lpstr>
      <vt:lpstr>1400</vt:lpstr>
      <vt:lpstr>1500</vt:lpstr>
      <vt:lpstr>1700</vt:lpstr>
      <vt:lpstr>1800</vt:lpstr>
      <vt:lpstr>2100</vt:lpstr>
      <vt:lpstr>2300</vt:lpstr>
      <vt:lpstr>3300</vt:lpstr>
      <vt:lpstr>3400</vt:lpstr>
      <vt:lpstr>3500</vt:lpstr>
      <vt:lpstr>3800</vt:lpstr>
      <vt:lpstr>3900</vt:lpstr>
      <vt:lpstr>4100</vt:lpstr>
      <vt:lpstr>4200</vt:lpstr>
      <vt:lpstr>4400</vt:lpstr>
      <vt:lpstr>4500</vt:lpstr>
      <vt:lpstr>4800</vt:lpstr>
      <vt:lpstr>5100</vt:lpstr>
      <vt:lpstr>5600</vt:lpstr>
      <vt:lpstr>5700</vt:lpstr>
      <vt:lpstr>5900</vt:lpstr>
      <vt:lpstr>8100</vt:lpstr>
      <vt:lpstr>11000</vt:lpstr>
      <vt:lpstr>SUMMARY</vt:lpstr>
      <vt:lpstr>'11000'!Print_Area</vt:lpstr>
      <vt:lpstr>'1400'!Print_Area</vt:lpstr>
      <vt:lpstr>'2100'!Print_Area</vt:lpstr>
      <vt:lpstr>'3300'!Print_Area</vt:lpstr>
      <vt:lpstr>'3400'!Print_Area</vt:lpstr>
      <vt:lpstr>'3900'!Print_Area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Phidza Kweli</dc:creator>
  <cp:lastModifiedBy>Sylvia Motsei</cp:lastModifiedBy>
  <cp:lastPrinted>2025-01-30T08:48:37Z</cp:lastPrinted>
  <dcterms:created xsi:type="dcterms:W3CDTF">2024-06-04T00:34:03Z</dcterms:created>
  <dcterms:modified xsi:type="dcterms:W3CDTF">2025-02-10T13:14:24Z</dcterms:modified>
</cp:coreProperties>
</file>