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cityoftshwane1-my.sharepoint.com/personal/lukkiet_tshwane_gov_za/Documents/Demand man/TENDER DOCUMENTS/202627/WSBU/WSBU 02 202627 Sanitation infrastructure/Final 07 September/"/>
    </mc:Choice>
  </mc:AlternateContent>
  <xr:revisionPtr revIDLastSave="17" documentId="14_{AF16875B-78B1-42AF-8E88-4C1DA54AAE68}" xr6:coauthVersionLast="47" xr6:coauthVersionMax="47" xr10:uidLastSave="{A4BCECE2-ED96-4F25-8903-6912B76DF697}"/>
  <bookViews>
    <workbookView xWindow="-108" yWindow="-108" windowWidth="23256" windowHeight="12456" tabRatio="939" activeTab="6" xr2:uid="{00000000-000D-0000-FFFF-FFFF00000000}"/>
  </bookViews>
  <sheets>
    <sheet name="S001" sheetId="1" r:id="rId1"/>
    <sheet name="S101" sheetId="13" r:id="rId2"/>
    <sheet name="S102" sheetId="14" r:id="rId3"/>
    <sheet name="S202" sheetId="21" r:id="rId4"/>
    <sheet name="S302" sheetId="16" r:id="rId5"/>
    <sheet name="B303" sheetId="25" r:id="rId6"/>
    <sheet name="B304" sheetId="24" r:id="rId7"/>
    <sheet name="B305" sheetId="17" r:id="rId8"/>
    <sheet name="SUMMARY" sheetId="12" r:id="rId9"/>
  </sheets>
  <definedNames>
    <definedName name="_Toc387842075" localSheetId="0">'S001'!$C$40</definedName>
    <definedName name="_xlnm.Print_Area" localSheetId="5">'B303'!$A$1:$F$37</definedName>
    <definedName name="_xlnm.Print_Area" localSheetId="6">'B304'!$A$1:$F$38</definedName>
    <definedName name="_xlnm.Print_Area" localSheetId="7">'B305'!$A$1:$F$33</definedName>
    <definedName name="_xlnm.Print_Area" localSheetId="0">'S001'!$A$1:$G$64</definedName>
    <definedName name="_xlnm.Print_Area" localSheetId="1">'S101'!$A$1:$F$39</definedName>
    <definedName name="_xlnm.Print_Area" localSheetId="2">'S102'!$A$1:$F$39</definedName>
    <definedName name="_xlnm.Print_Area" localSheetId="3">'S202'!$A$1:$F$41</definedName>
    <definedName name="_xlnm.Print_Area" localSheetId="4">'S302'!$A$1:$F$92</definedName>
    <definedName name="_xlnm.Print_Area" localSheetId="8">SUMMARY!$A$1:$C$23</definedName>
    <definedName name="_xlnm.Print_Titles" localSheetId="5">'B303'!$1:$4</definedName>
    <definedName name="_xlnm.Print_Titles" localSheetId="6">'B304'!$1:$4</definedName>
    <definedName name="_xlnm.Print_Titles" localSheetId="7">'B305'!$1:$4</definedName>
    <definedName name="_xlnm.Print_Titles" localSheetId="0">'S001'!$1:$4</definedName>
    <definedName name="_xlnm.Print_Titles" localSheetId="1">'S101'!$1:$4</definedName>
    <definedName name="_xlnm.Print_Titles" localSheetId="2">'S102'!$1:$4</definedName>
    <definedName name="_xlnm.Print_Titles" localSheetId="3">'S202'!$1:$4</definedName>
    <definedName name="_xlnm.Print_Titles" localSheetId="4">'S302'!$1:$4</definedName>
    <definedName name="Z_5035EAB8_F053_4251_BC37_534A5D3EDA48_.wvu.Cols" localSheetId="0" hidden="1">'S001'!$H:$I</definedName>
    <definedName name="Z_5035EAB8_F053_4251_BC37_534A5D3EDA48_.wvu.PrintArea" localSheetId="0" hidden="1">'S001'!$A$1:$J$15</definedName>
    <definedName name="Z_721BFE1F_A91B_42C5_ABF1_65980358F3EE_.wvu.Cols" localSheetId="0" hidden="1">'S001'!$H:$I</definedName>
    <definedName name="Z_721BFE1F_A91B_42C5_ABF1_65980358F3EE_.wvu.PrintArea" localSheetId="0" hidden="1">'S001'!$A$1:$G$63</definedName>
    <definedName name="Z_B1977FCC_55C6_43D5_B563_1D4594C6D3D5_.wvu.Cols" localSheetId="0" hidden="1">'S001'!$H:$I</definedName>
    <definedName name="Z_B1977FCC_55C6_43D5_B563_1D4594C6D3D5_.wvu.PrintArea" localSheetId="0" hidden="1">'S001'!$A$1:$G$63</definedName>
    <definedName name="Z_FFD33D0E_E95B_42B4_A3F5_8BC5295351C3_.wvu.Cols" localSheetId="0" hidden="1">'S001'!$H:$I</definedName>
    <definedName name="Z_FFD33D0E_E95B_42B4_A3F5_8BC5295351C3_.wvu.PrintArea" localSheetId="0" hidden="1">'S001'!$A$1:$G$63</definedName>
  </definedNames>
  <calcPr calcId="191028"/>
  <customWorkbookViews>
    <customWorkbookView name="Jurie Loots - Personal View" guid="{B1977FCC-55C6-43D5-B563-1D4594C6D3D5}" mergeInterval="0" personalView="1" maximized="1" windowWidth="1676" windowHeight="791" activeSheetId="12"/>
    <customWorkbookView name="Johann W. Wessels - Personal View" guid="{721BFE1F-A91B-42C5-ABF1-65980358F3EE}" mergeInterval="0" personalView="1" maximized="1" windowWidth="1916" windowHeight="736" activeSheetId="21"/>
    <customWorkbookView name="johannw - Personal View" guid="{FFD33D0E-E95B-42B4-A3F5-8BC5295351C3}" mergeInterval="0" personalView="1" maximized="1" xWindow="1" yWindow="1" windowWidth="1020" windowHeight="496" activeSheetId="12"/>
    <customWorkbookView name="Deon Vos - Personal View" guid="{5035EAB8-F053-4251-BC37-534A5D3EDA48}" mergeInterval="0" personalView="1" xWindow="969" yWindow="31" windowWidth="942" windowHeight="788" tabRatio="839" activeSheetId="8"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 i="13" l="1"/>
  <c r="G1" i="14"/>
  <c r="G1" i="21"/>
  <c r="G1" i="16"/>
  <c r="G1" i="25"/>
  <c r="G1" i="24"/>
  <c r="G1" i="17"/>
  <c r="G1" i="12"/>
  <c r="G1" i="1"/>
  <c r="F35" i="25"/>
  <c r="F34" i="25"/>
  <c r="F33" i="25"/>
  <c r="F32" i="25"/>
  <c r="F31" i="25"/>
  <c r="F30" i="25"/>
  <c r="F29" i="25"/>
  <c r="F28" i="25"/>
  <c r="F27" i="25"/>
  <c r="F26" i="25"/>
  <c r="F25" i="25"/>
  <c r="F24" i="25"/>
  <c r="F21" i="25"/>
  <c r="F20" i="25"/>
  <c r="F19" i="25"/>
  <c r="F18" i="25"/>
  <c r="F17" i="25"/>
  <c r="F16" i="25"/>
  <c r="F15" i="25"/>
  <c r="F14" i="25"/>
  <c r="F13" i="25"/>
  <c r="F12" i="25"/>
  <c r="F11" i="25"/>
  <c r="F10" i="25"/>
  <c r="F9" i="25"/>
  <c r="F8" i="25"/>
  <c r="F7" i="25"/>
  <c r="F1" i="25"/>
  <c r="F21" i="24"/>
  <c r="F20" i="24"/>
  <c r="F19" i="24"/>
  <c r="F18" i="24"/>
  <c r="F17" i="24"/>
  <c r="F16" i="24"/>
  <c r="F15" i="24"/>
  <c r="F14" i="24"/>
  <c r="F13" i="24"/>
  <c r="F12" i="24"/>
  <c r="F11" i="24"/>
  <c r="F10" i="24"/>
  <c r="F9" i="24"/>
  <c r="F8" i="24"/>
  <c r="F7" i="24"/>
  <c r="F6" i="24"/>
  <c r="F1" i="24"/>
  <c r="A2" i="14"/>
  <c r="A2" i="16"/>
  <c r="F57" i="16"/>
  <c r="F56" i="16"/>
  <c r="F55" i="16"/>
  <c r="F9" i="13"/>
  <c r="F13" i="13"/>
  <c r="F14" i="13"/>
  <c r="F10" i="13"/>
  <c r="F6" i="13"/>
  <c r="F82" i="16"/>
  <c r="F81" i="16"/>
  <c r="F80" i="16"/>
  <c r="F78" i="16"/>
  <c r="F69" i="16"/>
  <c r="F62" i="16"/>
  <c r="F54" i="16"/>
  <c r="F53" i="16"/>
  <c r="F52" i="16"/>
  <c r="F51" i="16"/>
  <c r="F50" i="16"/>
  <c r="F49" i="16"/>
  <c r="F48" i="16"/>
  <c r="F47" i="16"/>
  <c r="F46" i="16"/>
  <c r="F45" i="16"/>
  <c r="F44" i="16"/>
  <c r="F43" i="16"/>
  <c r="F31" i="16"/>
  <c r="F30" i="16"/>
  <c r="F29" i="16"/>
  <c r="F28" i="16"/>
  <c r="F27" i="16"/>
  <c r="F26" i="16"/>
  <c r="F25" i="16"/>
  <c r="F24" i="16"/>
  <c r="F23" i="16"/>
  <c r="F23" i="21"/>
  <c r="F41" i="21" s="1"/>
  <c r="F22" i="21"/>
  <c r="F19" i="21"/>
  <c r="F17" i="21"/>
  <c r="F15" i="21"/>
  <c r="F13" i="21"/>
  <c r="F10" i="21"/>
  <c r="F9" i="21"/>
  <c r="F8" i="21"/>
  <c r="F7" i="21"/>
  <c r="F6" i="21"/>
  <c r="C11" i="12"/>
  <c r="G19" i="1"/>
  <c r="G18" i="1"/>
  <c r="G15" i="1"/>
  <c r="G12" i="1"/>
  <c r="G11" i="1"/>
  <c r="G10" i="1"/>
  <c r="G9" i="1"/>
  <c r="G8" i="1"/>
  <c r="G7" i="1"/>
  <c r="G5" i="1"/>
  <c r="F1" i="13"/>
  <c r="F1" i="14"/>
  <c r="F1" i="21"/>
  <c r="F1" i="16"/>
  <c r="F6" i="17"/>
  <c r="F33" i="17"/>
  <c r="F1" i="17"/>
  <c r="C6" i="12"/>
  <c r="F11" i="14"/>
  <c r="F10" i="14"/>
  <c r="F7" i="14"/>
  <c r="F6" i="14"/>
  <c r="F39" i="14"/>
  <c r="C9" i="12"/>
  <c r="G63" i="1"/>
  <c r="C5" i="12"/>
  <c r="C19" i="12"/>
  <c r="C20" i="12" s="1"/>
  <c r="F36" i="25" l="1"/>
  <c r="F37" i="25" s="1"/>
  <c r="F22" i="24"/>
  <c r="F23" i="24" s="1"/>
  <c r="F38" i="24" s="1"/>
  <c r="F38" i="16"/>
  <c r="F39" i="16" s="1"/>
  <c r="F39" i="13"/>
  <c r="C8" i="12" s="1"/>
  <c r="C21" i="12"/>
  <c r="C22" i="12" s="1"/>
  <c r="C23" i="12" s="1"/>
  <c r="F58" i="16" l="1"/>
  <c r="F59" i="16" s="1"/>
  <c r="F92" i="16" s="1"/>
</calcChain>
</file>

<file path=xl/sharedStrings.xml><?xml version="1.0" encoding="utf-8"?>
<sst xmlns="http://schemas.openxmlformats.org/spreadsheetml/2006/main" count="488" uniqueCount="295">
  <si>
    <t>SERIES O:  GENERAL  -  GENERAL REQUIREMENTS AND CHARGES  :  SECTION 001</t>
  </si>
  <si>
    <t>Item</t>
  </si>
  <si>
    <t>Description</t>
  </si>
  <si>
    <t>Unit</t>
  </si>
  <si>
    <t>Qty</t>
  </si>
  <si>
    <t>Rate</t>
  </si>
  <si>
    <t>Amount</t>
  </si>
  <si>
    <t>Excavate by hand to expose existing  services, and backfill</t>
  </si>
  <si>
    <t>m3</t>
  </si>
  <si>
    <t>B001.04</t>
  </si>
  <si>
    <t>B001.04.01 Provision of Health and Safety Plan</t>
  </si>
  <si>
    <t>B001.04.02 Provision of Health and Safety file</t>
  </si>
  <si>
    <t>B001.04.04 Provision of a Safety Officer (full time)</t>
  </si>
  <si>
    <t>B001.04.08.01  Implementation of OHS Act (including provision of personal protective clothing, equipment, training, safety fences, etc.)</t>
  </si>
  <si>
    <t>B001.09</t>
  </si>
  <si>
    <t>B001.12</t>
  </si>
  <si>
    <t>hour</t>
  </si>
  <si>
    <t>carry forward</t>
  </si>
  <si>
    <t>brought forward</t>
  </si>
  <si>
    <t>Total carried forward to Summary</t>
  </si>
  <si>
    <t xml:space="preserve">SERIES 1  :  ANCILLARY WORKS  -  SITE CLEARING AND GRUBBING  :  SECTION 101 </t>
  </si>
  <si>
    <t>101.01</t>
  </si>
  <si>
    <t>101.01.01 Areas</t>
  </si>
  <si>
    <t>m2</t>
  </si>
  <si>
    <t>101.02</t>
  </si>
  <si>
    <t>Cutting and removal of large trees with a girth</t>
  </si>
  <si>
    <t>101.02.01 Exceeding 1m to 2m</t>
  </si>
  <si>
    <t>No</t>
  </si>
  <si>
    <t>101.02.02 Exceeding 2m to 3m</t>
  </si>
  <si>
    <t>101.03</t>
  </si>
  <si>
    <t>Grubbing and removal of large stumps and roots or large trees with a girth:</t>
  </si>
  <si>
    <t>101.03.01 Exceeding 1m to 2m</t>
  </si>
  <si>
    <t>101.03.02 Exceeding 2m to 3m</t>
  </si>
  <si>
    <t>SERIES 1  :  ANCILLARY WORKS  -  ACCOMMODATION OF TRAFFIC  :  SECTION 102</t>
  </si>
  <si>
    <t>102.12</t>
  </si>
  <si>
    <t>Provision of temporary bridges for maintaining access to properties</t>
  </si>
  <si>
    <t>102.12.01 Temporary pedestrain bridges</t>
  </si>
  <si>
    <t>102.12.02 Temporary vehicular bridges</t>
  </si>
  <si>
    <t>Moving of temporary bridges to and their re-erection in entirely new positions</t>
  </si>
  <si>
    <t>102.13.01  Temporary pedestrian bridges</t>
  </si>
  <si>
    <t>102.13.02  Temporary vehicular bridges</t>
  </si>
  <si>
    <t>SERIES 2 : EARTHWORKS  -  TRENCHING  :  SECTION 202</t>
  </si>
  <si>
    <t>Trench excavations.</t>
  </si>
  <si>
    <t>202.01.01  Up to 1.0m deep</t>
  </si>
  <si>
    <t>202.01.02 Over 1.0m and up to 2m deep</t>
  </si>
  <si>
    <t>202.01.03 Over 2m and up to 3m deep</t>
  </si>
  <si>
    <t>202.01.04 Over 3m and up to 4m deep</t>
  </si>
  <si>
    <t>202.01.05 Over 4m and up to 5m deep</t>
  </si>
  <si>
    <t>202.02.02 Hard material</t>
  </si>
  <si>
    <t>Excavations outside the normal trench profile</t>
  </si>
  <si>
    <t>Hand excavation (extra over item 202.01)</t>
  </si>
  <si>
    <t>The backfilling of trenches (excluding backfill around the pipe barrel) with material obtained from excavations</t>
  </si>
  <si>
    <t>Extra over item 202.06 for using backfill material obtained -</t>
  </si>
  <si>
    <t>202.07.01 From borrow areas</t>
  </si>
  <si>
    <t>202.07.02 From sources provided by the Contractor</t>
  </si>
  <si>
    <t>SERIES 3 : SEWERS  -  CONSTRUCTION  :  SECTION 302</t>
  </si>
  <si>
    <t>Supplying, laying, jointing of sewer pipes irrespective of depth/width of trench.</t>
  </si>
  <si>
    <t>m</t>
  </si>
  <si>
    <t>Construction of pipe bedding</t>
  </si>
  <si>
    <t>302.02.01  Class B bedding</t>
  </si>
  <si>
    <t>Construction of manholes up to 1.0m deep</t>
  </si>
  <si>
    <t>302.09.01.01.01 Type III</t>
  </si>
  <si>
    <t>Extra over 302.06 for construction of manholes in excess of 1.0m deep</t>
  </si>
  <si>
    <t>302.10</t>
  </si>
  <si>
    <t>302.10.01.01 Type III</t>
  </si>
  <si>
    <t>Supplying and installing manhole covers and frames</t>
  </si>
  <si>
    <t xml:space="preserve">302.12.01 SANS 558 Type 4 circular </t>
  </si>
  <si>
    <t>302.12.02 SANS 558 Type 2A circular</t>
  </si>
  <si>
    <t>302.12.03 Precast concrete cover with type 2A Cl frame</t>
  </si>
  <si>
    <t xml:space="preserve">302.12.04 Precast concrete cover with type 4 Cl frame </t>
  </si>
  <si>
    <t>302.14</t>
  </si>
  <si>
    <t>Supplying and placing selected backfill material around and up to 300mm
 above pipe barrels using</t>
  </si>
  <si>
    <t>302.14.01 Excavated material</t>
  </si>
  <si>
    <t>302.14.02 Imported material</t>
  </si>
  <si>
    <t>Dealing with sewage flow by overpumping with a water pump able to handle peak dry weather flow</t>
  </si>
  <si>
    <t>hrs</t>
  </si>
  <si>
    <t>PART C2: PRICING DATA</t>
  </si>
  <si>
    <t>PART C2: PRICING DATA: SUMMARY</t>
  </si>
  <si>
    <t>SERIES 0: GENERAL</t>
  </si>
  <si>
    <t>SECTION 001: GENERAL REQUIREMENTS AND CHARGES</t>
  </si>
  <si>
    <t>SERIES 1: ANCILLARY WORKS</t>
  </si>
  <si>
    <t xml:space="preserve">SECTION 101 : SITE CLEARING AND GRUBBING  </t>
  </si>
  <si>
    <t>SECTION 102 : ACCOMMODATION OF TRAFFIC</t>
  </si>
  <si>
    <t>SERIES 2 : EARTHWORKS</t>
  </si>
  <si>
    <t>SECTION 202 : TRENCHING</t>
  </si>
  <si>
    <t>SERIES 3 : SEWERS</t>
  </si>
  <si>
    <t xml:space="preserve">SECTION 302 : CONSTRUCTION </t>
  </si>
  <si>
    <t>VAT @ 15%</t>
  </si>
  <si>
    <r>
      <t xml:space="preserve">TENDER AMOUNT                                                                         </t>
    </r>
    <r>
      <rPr>
        <sz val="11"/>
        <color theme="1"/>
        <rFont val="Arial"/>
        <family val="2"/>
      </rPr>
      <t>carried forward to Form of Offer - Part C1</t>
    </r>
  </si>
  <si>
    <t>(a) SUBTOTAL (CONTRACT PRICE)</t>
  </si>
  <si>
    <t>Contract: WSBU 02 – 2026/27: TENDER FOR THE REPAIRS AND MAINTENANCE OF SANITATION INFRASTRUCTURE WITHIN THE CITY OF TSHWANE BOUNDARIES ON AN AS AND WHEN REQUIRED BASIS FOR A THREE (3) YEAR PERIOD</t>
  </si>
  <si>
    <t>B001.04.03 Provision of Site Supervisors</t>
  </si>
  <si>
    <t>per month/ per project (Region)</t>
  </si>
  <si>
    <t>B001.09.01</t>
  </si>
  <si>
    <t>Training of Targeted Labor (minimum for 20 people)</t>
  </si>
  <si>
    <t>DAY WORKS</t>
  </si>
  <si>
    <t>COMPLAINCE WITH THE OCCUPATIONAL HEALTH AND SAFETY ACT AND APPLICABLE REGULATIONS</t>
  </si>
  <si>
    <t>LC/LI</t>
  </si>
  <si>
    <t>Li</t>
  </si>
  <si>
    <t xml:space="preserve">EQUIPMENTS, PLANT AND MACHINERY </t>
  </si>
  <si>
    <t xml:space="preserve">Combination Back Acting 4x4 Excavators/ Front End loaders – TLBs </t>
  </si>
  <si>
    <t>Excavator – Hydraulic Type Operating weight: 18000 – 22 000 kg</t>
  </si>
  <si>
    <t>7/8 Ton Drop side Truck with Crane Side Tipper</t>
  </si>
  <si>
    <t>Provision of blockage removal vehicle (LDV) min GVM of 2700kg</t>
  </si>
  <si>
    <t>Provision of a qualified Artisan (Plumber)</t>
  </si>
  <si>
    <t xml:space="preserve">Provision of Sewer Pump Station Operator  </t>
  </si>
  <si>
    <t>B001.12.01</t>
  </si>
  <si>
    <t>B001.12.02</t>
  </si>
  <si>
    <t>B001.12.03</t>
  </si>
  <si>
    <t>B001.12.04</t>
  </si>
  <si>
    <t>100-300mm</t>
  </si>
  <si>
    <t>325-600mm</t>
  </si>
  <si>
    <t>&gt;600mm</t>
  </si>
  <si>
    <t>B305.02.01</t>
  </si>
  <si>
    <t>B305.02.02</t>
  </si>
  <si>
    <t>B305.02.03</t>
  </si>
  <si>
    <t>B305.02.</t>
  </si>
  <si>
    <t>B305.01</t>
  </si>
  <si>
    <t>Cleaning And Rehabilitation of Polluted Area as a Result Of Sewer Spillage</t>
  </si>
  <si>
    <t>Removal and disposal of rubble and other waste resulting from the sewer spillage</t>
  </si>
  <si>
    <t>m²</t>
  </si>
  <si>
    <t>Per task</t>
  </si>
  <si>
    <t xml:space="preserve"> B304.01.02  </t>
  </si>
  <si>
    <t> B304.01.03</t>
  </si>
  <si>
    <t xml:space="preserve"> B304.01.04  </t>
  </si>
  <si>
    <t xml:space="preserve"> B304.01.05  </t>
  </si>
  <si>
    <t xml:space="preserve"> B304.01.06  </t>
  </si>
  <si>
    <t>350mm nominal diameter</t>
  </si>
  <si>
    <t xml:space="preserve"> B304.01.07  </t>
  </si>
  <si>
    <t>375mm nominal diameter</t>
  </si>
  <si>
    <t xml:space="preserve"> B304.01.08  </t>
  </si>
  <si>
    <t>400mm nominal diameter</t>
  </si>
  <si>
    <t xml:space="preserve"> B304.01.09  </t>
  </si>
  <si>
    <t>425mm nominal diameter and above</t>
  </si>
  <si>
    <t xml:space="preserve">B304.01.01  </t>
  </si>
  <si>
    <t>B304.01</t>
  </si>
  <si>
    <t>Removal and Clearing of stubborn and outfall sewer network blockages of sand, silt, roots, etc. (all causes) from sewer pipes using various methods:</t>
  </si>
  <si>
    <t>110mm nominal diameter</t>
  </si>
  <si>
    <t>160mm nominal diameter</t>
  </si>
  <si>
    <t>200mm nominal diameter</t>
  </si>
  <si>
    <t>250mm nominal diameter</t>
  </si>
  <si>
    <t>300mm nominal diameter</t>
  </si>
  <si>
    <t>B303.03</t>
  </si>
  <si>
    <t>CCTV Camera Inspection</t>
  </si>
  <si>
    <t xml:space="preserve">B303.03.01 </t>
  </si>
  <si>
    <t>Sewer Pipe inspection using CCTV Camera (110mm to 1000mm diameter)</t>
  </si>
  <si>
    <t xml:space="preserve">B303.03.02 </t>
  </si>
  <si>
    <t>Sewer Pipe inspection using CCTV Camera (above 1000mm diameter)</t>
  </si>
  <si>
    <t>302.01.04. 225mm Class PE100 PN 6, SDR26</t>
  </si>
  <si>
    <t>302.01.06. 280mm Class PE100 PN 6, SDR26</t>
  </si>
  <si>
    <t>302.01.12. 560mm Class PE100 PN 6, SDR26</t>
  </si>
  <si>
    <t>302.01.14. 800mm Class PE100 PN 6, SDR26</t>
  </si>
  <si>
    <t>302.01.15. 900mm Class PE100 PN 6, SDR26</t>
  </si>
  <si>
    <t>302.01.16. 1 200mm Class PE100 PN 6, SDR26</t>
  </si>
  <si>
    <t>302.01.01. 110 mm Nominal Diameter</t>
  </si>
  <si>
    <t>302.01.02. 160mm Nominal Diameter</t>
  </si>
  <si>
    <t xml:space="preserve">302.01.03. 200mm Nominal Diameter </t>
  </si>
  <si>
    <t>302.01.04. 225mm Nominal Diameter</t>
  </si>
  <si>
    <t>302.01.05. 250mm Nominal Diameter</t>
  </si>
  <si>
    <t>302.01.06. 280mm Nominal Diameter</t>
  </si>
  <si>
    <t>302.01.07. 315mm Nominal Diameter</t>
  </si>
  <si>
    <t>302.01.08. 355mm Nominal Diameter</t>
  </si>
  <si>
    <t>302.01.09. 400mm Nominal Diameter</t>
  </si>
  <si>
    <t>302.01.10. 450mm Nominal Diameter</t>
  </si>
  <si>
    <t>302.01.11. 500mm Nominal Diameter</t>
  </si>
  <si>
    <t>302.01.12. 560mm Nominal Diameter</t>
  </si>
  <si>
    <t>302.01.13. 630mm Nominal Diameter</t>
  </si>
  <si>
    <t>302.01.14. 800mm Nominal Diameter</t>
  </si>
  <si>
    <t>302.01.15. 900mm Nominal Diameter</t>
  </si>
  <si>
    <t>302.01.16. 1 200mm Nominal Diameter</t>
  </si>
  <si>
    <t>302.10.02.01 Type III</t>
  </si>
  <si>
    <t>302.10.02</t>
  </si>
  <si>
    <t>302.10.01</t>
  </si>
  <si>
    <t xml:space="preserve">302.09.01 </t>
  </si>
  <si>
    <t>For sewers 300 mm in diameter
and smaller</t>
  </si>
  <si>
    <t xml:space="preserve"> For sewers  300mm in diameter and smaller</t>
  </si>
  <si>
    <t>For sewers with diameters
exceeding 300 mm</t>
  </si>
  <si>
    <t>302.09.02</t>
  </si>
  <si>
    <t>Extra over item 202.01, 202.03, 202.04 for excavating in- Hard material</t>
  </si>
  <si>
    <t>B001.13.05</t>
  </si>
  <si>
    <t>Lsum/per project (Region)</t>
  </si>
  <si>
    <t xml:space="preserve">TRAINING OF TARGETED LABOR </t>
  </si>
  <si>
    <t>Up to 15 litres /second</t>
  </si>
  <si>
    <t>B001.14.01</t>
  </si>
  <si>
    <t>B001.14.02</t>
  </si>
  <si>
    <t>B305.03</t>
  </si>
  <si>
    <t>B305.03.01</t>
  </si>
  <si>
    <t>B305.03.02</t>
  </si>
  <si>
    <t>CLEARING AND GRUBBING</t>
  </si>
  <si>
    <t>Provision of labour (general workers)</t>
  </si>
  <si>
    <t>Combination sewer jet  with an certified (trained) operator and two assistants (Labourers) (with a storage size of 10 kl or better, complete with high pressure washing and vacuum suction facility)</t>
  </si>
  <si>
    <t>B001.13.</t>
  </si>
  <si>
    <t>B001.13.01</t>
  </si>
  <si>
    <t>B001.13.02</t>
  </si>
  <si>
    <t>B001.13.03</t>
  </si>
  <si>
    <t>B001.13.04</t>
  </si>
  <si>
    <t>B001.13.06</t>
  </si>
  <si>
    <t>B001.13.07</t>
  </si>
  <si>
    <t>PENALTIESTO APPLY</t>
  </si>
  <si>
    <t>B001.14</t>
  </si>
  <si>
    <t>Failure to clean and rehabilitate site after completion of task (i.e. clearing of sewer blockages)</t>
  </si>
  <si>
    <t>10% of total cost of task per day</t>
  </si>
  <si>
    <t>Employees not wearing PPE</t>
  </si>
  <si>
    <t>Hazardous chemical/oil spill and/or dumping in non-approved sites.</t>
  </si>
  <si>
    <t>Damage to cultural and historical sites.</t>
  </si>
  <si>
    <t>Transportation of workers in an unsecure vehicle (transporting tools, equipment and material).</t>
  </si>
  <si>
    <t>Insufficient road signs or unavailability of flag personnel or improper road signs layout.</t>
  </si>
  <si>
    <t>No OHS Officer appointed by the contractor.</t>
  </si>
  <si>
    <t>R10 000 + work stoppage per incident</t>
  </si>
  <si>
    <t>Failure to correct OHS file notices within 7 days</t>
  </si>
  <si>
    <t>Littering on site.</t>
  </si>
  <si>
    <t>Lighting of illegal fires on site.</t>
  </si>
  <si>
    <t>Dumping of material inside drains.</t>
  </si>
  <si>
    <t>per incident</t>
  </si>
  <si>
    <t xml:space="preserve">R5 000 </t>
  </si>
  <si>
    <t>Entry of personnel, vehicles or plant into designated “no-go” areas</t>
  </si>
  <si>
    <t>Persistent and un-repaired oil leaks from machinery</t>
  </si>
  <si>
    <t>Use of inappropriate refuelling methods</t>
  </si>
  <si>
    <t>Failure to regularly empty waste bins</t>
  </si>
  <si>
    <t>Inadequate dust suppression and control</t>
  </si>
  <si>
    <t>Use of areas other than designated ablution facilities</t>
  </si>
  <si>
    <t>Pollution incident, spillage, fire, or environmental damage due to negligence</t>
  </si>
  <si>
    <t>Unnecessary damage or unauthorized removal of trees.</t>
  </si>
  <si>
    <t xml:space="preserve">R 2 000 </t>
  </si>
  <si>
    <t>R 1 000</t>
  </si>
  <si>
    <t>R 2 500</t>
  </si>
  <si>
    <t>R 5 000</t>
  </si>
  <si>
    <t>Penalties for Environmental Transgression</t>
  </si>
  <si>
    <t xml:space="preserve">A penalty of 10% of the value of work (task) per day must apply for the late completion of work. That is the work that was not completed within the specified time frames in line with the applicable norms and standards. 10% of the total cost of the task for every calendar day that elapses between “Due Completion Date” and the actual completion date.  </t>
  </si>
  <si>
    <t>OHS Transgression</t>
  </si>
  <si>
    <t xml:space="preserve"> Between 15  and 25 litres /second</t>
  </si>
  <si>
    <t>Provision of Sewer Blockage Removal Team (Unit)  (Consists of (LDV) min GVM of 2700kg, Artisan (Plumber), 4x general workers)</t>
  </si>
  <si>
    <t>SERIES 3 : SEWERS  -  TESTING  :  SECTION 303</t>
  </si>
  <si>
    <t>SERIES 3 : SEWERS  -  SEWER BLOCKAGE REMOVAL  :  SECTION 304</t>
  </si>
  <si>
    <t>SECTION 303: TESTING</t>
  </si>
  <si>
    <t>SECTION 304: BLOCKAGE REMOVAL</t>
  </si>
  <si>
    <t>SERIES 5 : DRAINAGE AND EROSION PROTECTION  -  DEALING WITH SEWERS  :  SECTION 305</t>
  </si>
  <si>
    <t xml:space="preserve">SECTION 305:DEALING WITH SEWERS </t>
  </si>
  <si>
    <t>TOTAL =  (a) + (b) = TENDER AMOUNT</t>
  </si>
  <si>
    <t>(b) SUBTOTAL: ESCALATIONS 10% OF (a)</t>
  </si>
  <si>
    <t>B001.14.03</t>
  </si>
  <si>
    <t>B001.14.04</t>
  </si>
  <si>
    <t>B001.14.05</t>
  </si>
  <si>
    <t>B001.14.06</t>
  </si>
  <si>
    <t>B001.14.07</t>
  </si>
  <si>
    <t>B001.14.08</t>
  </si>
  <si>
    <t>B001.14.09</t>
  </si>
  <si>
    <t>B001.14.10</t>
  </si>
  <si>
    <t>B001.14.11</t>
  </si>
  <si>
    <t>B001.14.12</t>
  </si>
  <si>
    <t>B001.14.13</t>
  </si>
  <si>
    <t>B001.14.14</t>
  </si>
  <si>
    <t>B001.14.15</t>
  </si>
  <si>
    <t>B001.14.16</t>
  </si>
  <si>
    <t>B001.14.17</t>
  </si>
  <si>
    <t>B001.14.18</t>
  </si>
  <si>
    <t>B001.14.19</t>
  </si>
  <si>
    <t>202.02
Li</t>
  </si>
  <si>
    <t>B202.03
 Li</t>
  </si>
  <si>
    <t>202.04 
Li</t>
  </si>
  <si>
    <t>202.06
Li</t>
  </si>
  <si>
    <t>202.07 Li</t>
  </si>
  <si>
    <t>302.09.02.01 Type III</t>
  </si>
  <si>
    <t>Cleaning and rehabilitation of the spillage area by applying sewer odour removing agent (lime)</t>
  </si>
  <si>
    <t>Blocking of sewers before inspection and repairs for pipe diameter:</t>
  </si>
  <si>
    <t>001.03
Li</t>
  </si>
  <si>
    <t>B001.09.02</t>
  </si>
  <si>
    <t>percentage (%)</t>
  </si>
  <si>
    <t>202.01
(Li)</t>
  </si>
  <si>
    <t>B305.01.01 (Li)</t>
  </si>
  <si>
    <t>B305.01.02 (Li)</t>
  </si>
  <si>
    <t>Fuel Driven Water Pump with minimum pump 10 l/s</t>
  </si>
  <si>
    <t>Fuel Driven  Water Pump with minimum pump capacity of  25 l/s</t>
  </si>
  <si>
    <t>Each person</t>
  </si>
  <si>
    <t>302.01.01. 110 mm Class PE100 PN 6, SDR25</t>
  </si>
  <si>
    <t xml:space="preserve">302.01.02. 160mm Class PE100 PN 6, SDR26 </t>
  </si>
  <si>
    <t>302.01.03. 200mm Class PE100 PN 6, SDR26</t>
  </si>
  <si>
    <t>302.01.05. 250mm Class PE100 PN 6, SDR26</t>
  </si>
  <si>
    <t>302.01.07. 315mm Class PE100 PN 6, SDR26</t>
  </si>
  <si>
    <t>302.01.08. 355mm Class PE100 PN 6, SDR26</t>
  </si>
  <si>
    <t>302.01.09. 400mm Class PE100 PN 6, SDR26</t>
  </si>
  <si>
    <t>302.01.10. 450mm Class PE100 PN 6, SDR26</t>
  </si>
  <si>
    <t>302.01.11. 500mm Class PE100 PN 6, SDR26</t>
  </si>
  <si>
    <t>302.01.13. 630mm Class PE100 PN 6, SDR26</t>
  </si>
  <si>
    <t>B001.09 .02   Charges required by the Contractor on  sub-item B001.09.01 above. The % shall be limited to maximum of 10.</t>
  </si>
  <si>
    <t>302.01.21. 315mm PVC Class 34</t>
  </si>
  <si>
    <t>302.01.17. 110 mm PVC Class 400</t>
  </si>
  <si>
    <t>302.01.18. 160mm PVC Class 400</t>
  </si>
  <si>
    <t>302.01.19. 200mm PVC Class 400</t>
  </si>
  <si>
    <t>302.01.20. 250mm PVC Class 400</t>
  </si>
  <si>
    <t>302.01.22. 355mm PVC Class 34</t>
  </si>
  <si>
    <t>302.01.23. 400mm PVC Class 34</t>
  </si>
  <si>
    <t>302.01.24. 450mm PVC Class 34</t>
  </si>
  <si>
    <t>302.01.25. 500mm PVC Class 34</t>
  </si>
  <si>
    <t>302.01.26. 630mm PVC Class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</si>
</sst>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R-1C09]\ #,##0.00"/>
    <numFmt numFmtId="165" formatCode="&quot;R&quot;\ #,##0.00"/>
    <numFmt numFmtId="166" formatCode="[$-F800]dddd\,\ mmmm\ dd\,\ yyyy"/>
    <numFmt numFmtId="167" formatCode="0.0"/>
    <numFmt numFmtId="168" formatCode="&quot;R&quot;\ #,##0"/>
  </numFmts>
  <fonts count="30" x14ac:knownFonts="1">
    <font>
      <sz val="11"/>
      <color theme="1"/>
      <name val="Calibri"/>
      <family val="2"/>
      <scheme val="minor"/>
    </font>
    <font>
      <sz val="12"/>
      <name val="Times New Roman"/>
      <family val="1"/>
    </font>
    <font>
      <sz val="10"/>
      <name val="Arial"/>
      <family val="2"/>
    </font>
    <font>
      <i/>
      <sz val="10"/>
      <name val="Arial"/>
      <family val="2"/>
    </font>
    <font>
      <sz val="11"/>
      <color theme="1"/>
      <name val="Arial"/>
      <family val="2"/>
    </font>
    <font>
      <b/>
      <sz val="11"/>
      <color theme="1"/>
      <name val="Arial"/>
      <family val="2"/>
    </font>
    <font>
      <sz val="11"/>
      <name val="Arial"/>
      <family val="2"/>
    </font>
    <font>
      <b/>
      <sz val="11"/>
      <name val="Arial"/>
      <family val="2"/>
    </font>
    <font>
      <b/>
      <sz val="11"/>
      <color theme="1"/>
      <name val="Calibri"/>
      <family val="2"/>
      <scheme val="minor"/>
    </font>
    <font>
      <sz val="12"/>
      <name val="Arial"/>
      <family val="2"/>
    </font>
    <font>
      <b/>
      <sz val="12"/>
      <name val="Arial"/>
      <family val="2"/>
    </font>
    <font>
      <sz val="18"/>
      <name val="Arial"/>
      <family val="2"/>
    </font>
    <font>
      <sz val="8"/>
      <name val="Arial"/>
      <family val="2"/>
    </font>
    <font>
      <i/>
      <sz val="12"/>
      <name val="Arial"/>
      <family val="2"/>
    </font>
    <font>
      <sz val="8"/>
      <name val="Courier New"/>
      <family val="3"/>
    </font>
    <font>
      <sz val="18"/>
      <name val="Times New Roman"/>
      <family val="1"/>
    </font>
    <font>
      <i/>
      <sz val="14"/>
      <name val="Times New Roman"/>
      <family val="1"/>
    </font>
    <font>
      <sz val="11"/>
      <color theme="1"/>
      <name val="Calibri"/>
      <family val="2"/>
      <scheme val="minor"/>
    </font>
    <font>
      <sz val="11"/>
      <color rgb="FF000000"/>
      <name val="Arial"/>
      <family val="2"/>
    </font>
    <font>
      <sz val="10"/>
      <color theme="1"/>
      <name val="Arial"/>
      <family val="2"/>
    </font>
    <font>
      <sz val="11"/>
      <color theme="0"/>
      <name val="Arial"/>
      <family val="2"/>
    </font>
    <font>
      <b/>
      <sz val="11"/>
      <color theme="0"/>
      <name val="Arial"/>
      <family val="2"/>
    </font>
    <font>
      <b/>
      <sz val="12"/>
      <color theme="0"/>
      <name val="Arial"/>
      <family val="2"/>
    </font>
    <font>
      <b/>
      <sz val="18"/>
      <color theme="1"/>
      <name val="Arial"/>
      <family val="2"/>
    </font>
    <font>
      <b/>
      <sz val="14"/>
      <color theme="1"/>
      <name val="Arial"/>
      <family val="2"/>
    </font>
    <font>
      <sz val="11"/>
      <name val="Calibri"/>
      <family val="2"/>
      <scheme val="minor"/>
    </font>
    <font>
      <sz val="12"/>
      <color theme="0"/>
      <name val="Arial"/>
      <family val="2"/>
    </font>
    <font>
      <sz val="8"/>
      <name val="Calibri"/>
      <family val="2"/>
      <scheme val="minor"/>
    </font>
    <font>
      <b/>
      <sz val="12"/>
      <color theme="1"/>
      <name val="Arial"/>
      <family val="2"/>
    </font>
    <font>
      <sz val="12"/>
      <color theme="1"/>
      <name val="Arial"/>
      <family val="2"/>
    </font>
  </fonts>
  <fills count="4">
    <fill>
      <patternFill patternType="none"/>
    </fill>
    <fill>
      <patternFill patternType="gray125"/>
    </fill>
    <fill>
      <patternFill patternType="solid">
        <fgColor indexed="9"/>
        <bgColor indexed="9"/>
      </patternFill>
    </fill>
    <fill>
      <patternFill patternType="solid">
        <fgColor theme="0" tint="-0.2499465926084170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26">
    <xf numFmtId="0" fontId="0" fillId="0" borderId="0"/>
    <xf numFmtId="0" fontId="1" fillId="0" borderId="0"/>
    <xf numFmtId="166" fontId="1" fillId="0" borderId="0"/>
    <xf numFmtId="0" fontId="1" fillId="0" borderId="0"/>
    <xf numFmtId="166"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9" fillId="2" borderId="0"/>
    <xf numFmtId="0" fontId="9" fillId="2" borderId="0"/>
    <xf numFmtId="0" fontId="11" fillId="2" borderId="0"/>
    <xf numFmtId="0" fontId="12" fillId="2" borderId="0"/>
    <xf numFmtId="0" fontId="13" fillId="2" borderId="0"/>
    <xf numFmtId="0" fontId="14" fillId="2" borderId="0"/>
    <xf numFmtId="0" fontId="15" fillId="2" borderId="0"/>
    <xf numFmtId="0" fontId="2" fillId="2" borderId="0"/>
    <xf numFmtId="0" fontId="16" fillId="2" borderId="0"/>
    <xf numFmtId="2" fontId="9" fillId="2" borderId="0"/>
    <xf numFmtId="0" fontId="1" fillId="2" borderId="0"/>
    <xf numFmtId="0" fontId="10" fillId="2" borderId="0"/>
    <xf numFmtId="0" fontId="9" fillId="2" borderId="14"/>
  </cellStyleXfs>
  <cellXfs count="243">
    <xf numFmtId="0" fontId="0" fillId="0" borderId="0" xfId="0"/>
    <xf numFmtId="1" fontId="6" fillId="0" borderId="9" xfId="1" applyNumberFormat="1" applyFont="1" applyBorder="1" applyAlignment="1">
      <alignment horizontal="center"/>
    </xf>
    <xf numFmtId="0" fontId="4" fillId="0" borderId="0" xfId="0" applyFont="1"/>
    <xf numFmtId="0" fontId="8" fillId="0" borderId="0" xfId="0" applyFont="1"/>
    <xf numFmtId="0" fontId="5" fillId="0" borderId="0" xfId="0" applyFont="1"/>
    <xf numFmtId="1" fontId="6" fillId="0" borderId="3" xfId="7" applyNumberFormat="1" applyFont="1" applyBorder="1" applyAlignment="1">
      <alignment horizontal="center" vertical="justify"/>
    </xf>
    <xf numFmtId="1" fontId="6" fillId="0" borderId="9" xfId="7" applyNumberFormat="1" applyFont="1" applyBorder="1" applyAlignment="1">
      <alignment vertical="justify"/>
    </xf>
    <xf numFmtId="0" fontId="17" fillId="0" borderId="0" xfId="0" applyFont="1"/>
    <xf numFmtId="1" fontId="17" fillId="0" borderId="0" xfId="0" applyNumberFormat="1" applyFont="1"/>
    <xf numFmtId="1" fontId="4" fillId="0" borderId="0" xfId="0" applyNumberFormat="1" applyFont="1"/>
    <xf numFmtId="0" fontId="5" fillId="0" borderId="0" xfId="0" applyFont="1" applyAlignment="1">
      <alignment horizontal="center" vertical="center"/>
    </xf>
    <xf numFmtId="168" fontId="4" fillId="0" borderId="0" xfId="0" applyNumberFormat="1" applyFont="1"/>
    <xf numFmtId="0" fontId="4" fillId="0" borderId="3" xfId="0" applyFont="1" applyBorder="1" applyAlignment="1">
      <alignment horizontal="center" vertical="center"/>
    </xf>
    <xf numFmtId="1" fontId="6" fillId="0" borderId="3" xfId="9" applyNumberFormat="1" applyFont="1" applyBorder="1" applyAlignment="1">
      <alignment horizontal="center" vertical="center"/>
    </xf>
    <xf numFmtId="0" fontId="19" fillId="0" borderId="3" xfId="0" applyFont="1" applyBorder="1" applyAlignment="1">
      <alignment horizontal="center" vertical="center" wrapText="1"/>
    </xf>
    <xf numFmtId="2" fontId="7" fillId="0" borderId="5" xfId="1" applyNumberFormat="1" applyFont="1" applyBorder="1" applyAlignment="1">
      <alignment horizontal="center" vertical="justify" wrapText="1"/>
    </xf>
    <xf numFmtId="0" fontId="4" fillId="0" borderId="0" xfId="0" applyFont="1" applyAlignment="1">
      <alignment horizontal="right"/>
    </xf>
    <xf numFmtId="1" fontId="7" fillId="3" borderId="1" xfId="1" applyNumberFormat="1" applyFont="1" applyFill="1" applyBorder="1" applyAlignment="1">
      <alignment horizontal="center" vertical="center"/>
    </xf>
    <xf numFmtId="165" fontId="7" fillId="3" borderId="1" xfId="1" applyNumberFormat="1" applyFont="1" applyFill="1" applyBorder="1" applyAlignment="1">
      <alignment horizontal="center" vertical="center"/>
    </xf>
    <xf numFmtId="1" fontId="7" fillId="3" borderId="5" xfId="1" applyNumberFormat="1" applyFont="1" applyFill="1" applyBorder="1" applyAlignment="1">
      <alignment horizontal="center" vertical="center"/>
    </xf>
    <xf numFmtId="0" fontId="4" fillId="0" borderId="0" xfId="0" applyFont="1" applyAlignment="1">
      <alignment horizontal="right" vertical="top"/>
    </xf>
    <xf numFmtId="0" fontId="4" fillId="0" borderId="6" xfId="0" applyFont="1" applyBorder="1" applyAlignment="1">
      <alignment vertical="top"/>
    </xf>
    <xf numFmtId="0" fontId="4" fillId="0" borderId="6" xfId="0" applyFont="1" applyBorder="1" applyAlignment="1">
      <alignment horizontal="center" vertical="top"/>
    </xf>
    <xf numFmtId="1" fontId="4" fillId="0" borderId="6" xfId="0" applyNumberFormat="1" applyFont="1" applyBorder="1" applyAlignment="1">
      <alignment horizontal="center" vertical="top"/>
    </xf>
    <xf numFmtId="2" fontId="6" fillId="0" borderId="6" xfId="1" applyNumberFormat="1" applyFont="1" applyBorder="1" applyAlignment="1">
      <alignment horizontal="left" vertical="justify" indent="2"/>
    </xf>
    <xf numFmtId="2" fontId="6" fillId="0" borderId="3" xfId="1" applyNumberFormat="1" applyFont="1" applyBorder="1" applyAlignment="1">
      <alignment horizontal="center"/>
    </xf>
    <xf numFmtId="1" fontId="6" fillId="0" borderId="5" xfId="1" applyNumberFormat="1" applyFont="1" applyBorder="1" applyAlignment="1">
      <alignment horizontal="center" vertical="justify"/>
    </xf>
    <xf numFmtId="4" fontId="4" fillId="0" borderId="9" xfId="0" applyNumberFormat="1" applyFont="1" applyBorder="1" applyAlignment="1" applyProtection="1">
      <alignment horizontal="right" indent="1"/>
      <protection locked="0"/>
    </xf>
    <xf numFmtId="168" fontId="7" fillId="3" borderId="5" xfId="1" applyNumberFormat="1" applyFont="1" applyFill="1" applyBorder="1" applyAlignment="1">
      <alignment horizontal="center" vertical="center"/>
    </xf>
    <xf numFmtId="4" fontId="4" fillId="0" borderId="10" xfId="0" applyNumberFormat="1" applyFont="1" applyBorder="1" applyAlignment="1" applyProtection="1">
      <alignment horizontal="right" indent="1"/>
      <protection locked="0"/>
    </xf>
    <xf numFmtId="2" fontId="6" fillId="0" borderId="4" xfId="1" applyNumberFormat="1" applyFont="1" applyBorder="1" applyAlignment="1">
      <alignment horizontal="center"/>
    </xf>
    <xf numFmtId="1" fontId="6" fillId="0" borderId="10" xfId="1" applyNumberFormat="1" applyFont="1" applyBorder="1" applyAlignment="1">
      <alignment horizontal="center"/>
    </xf>
    <xf numFmtId="2" fontId="6" fillId="0" borderId="6" xfId="1" applyNumberFormat="1" applyFont="1" applyBorder="1" applyAlignment="1">
      <alignment horizontal="center"/>
    </xf>
    <xf numFmtId="4" fontId="20" fillId="0" borderId="3" xfId="0" applyNumberFormat="1" applyFont="1" applyBorder="1" applyAlignment="1" applyProtection="1">
      <alignment horizontal="right" indent="1"/>
      <protection locked="0"/>
    </xf>
    <xf numFmtId="4" fontId="20" fillId="0" borderId="4" xfId="0" applyNumberFormat="1" applyFont="1" applyBorder="1" applyAlignment="1" applyProtection="1">
      <alignment horizontal="right" indent="1"/>
      <protection locked="0"/>
    </xf>
    <xf numFmtId="4" fontId="20" fillId="0" borderId="1" xfId="0" applyNumberFormat="1" applyFont="1" applyBorder="1" applyAlignment="1" applyProtection="1">
      <alignment horizontal="right" indent="1"/>
      <protection locked="0"/>
    </xf>
    <xf numFmtId="1" fontId="7" fillId="0" borderId="4" xfId="7" applyNumberFormat="1" applyFont="1" applyBorder="1" applyAlignment="1">
      <alignment horizontal="center" vertical="justify"/>
    </xf>
    <xf numFmtId="1" fontId="6" fillId="0" borderId="10" xfId="7" applyNumberFormat="1" applyFont="1" applyBorder="1" applyAlignment="1">
      <alignment vertical="justify"/>
    </xf>
    <xf numFmtId="2" fontId="6" fillId="0" borderId="3" xfId="9" applyNumberFormat="1" applyFont="1" applyBorder="1" applyAlignment="1">
      <alignment horizontal="center" vertical="center"/>
    </xf>
    <xf numFmtId="1" fontId="6" fillId="0" borderId="3" xfId="9" quotePrefix="1" applyNumberFormat="1" applyFont="1" applyBorder="1" applyAlignment="1">
      <alignment horizontal="center" vertical="center"/>
    </xf>
    <xf numFmtId="0" fontId="4" fillId="0" borderId="3" xfId="0" quotePrefix="1" applyFont="1" applyBorder="1" applyAlignment="1">
      <alignment horizontal="center" vertical="center"/>
    </xf>
    <xf numFmtId="0" fontId="6" fillId="0" borderId="3" xfId="9" applyFont="1" applyBorder="1" applyAlignment="1">
      <alignment horizontal="center" vertical="center"/>
    </xf>
    <xf numFmtId="1" fontId="6" fillId="0" borderId="3" xfId="9" applyNumberFormat="1" applyFont="1" applyBorder="1" applyAlignment="1">
      <alignment horizontal="center" vertical="center" wrapText="1"/>
    </xf>
    <xf numFmtId="0" fontId="24" fillId="0" borderId="0" xfId="0" applyFont="1" applyAlignment="1">
      <alignment vertical="top"/>
    </xf>
    <xf numFmtId="0" fontId="5" fillId="0" borderId="0" xfId="0" applyFont="1" applyAlignment="1">
      <alignment horizontal="right" vertical="top"/>
    </xf>
    <xf numFmtId="3" fontId="6" fillId="0" borderId="6" xfId="1" applyNumberFormat="1" applyFont="1" applyBorder="1" applyAlignment="1">
      <alignment horizontal="center"/>
    </xf>
    <xf numFmtId="2" fontId="6" fillId="0" borderId="3" xfId="1" applyNumberFormat="1" applyFont="1" applyBorder="1" applyAlignment="1">
      <alignment horizontal="center" vertical="center"/>
    </xf>
    <xf numFmtId="1" fontId="6" fillId="0" borderId="3" xfId="1" applyNumberFormat="1" applyFont="1" applyBorder="1" applyAlignment="1">
      <alignment horizontal="center" vertical="center"/>
    </xf>
    <xf numFmtId="2" fontId="6" fillId="0" borderId="4" xfId="1" applyNumberFormat="1" applyFont="1" applyBorder="1" applyAlignment="1">
      <alignment horizontal="center" vertical="center"/>
    </xf>
    <xf numFmtId="1" fontId="6" fillId="0" borderId="9" xfId="1" applyNumberFormat="1" applyFont="1" applyBorder="1" applyAlignment="1">
      <alignment horizontal="center" vertical="center"/>
    </xf>
    <xf numFmtId="4" fontId="4" fillId="0" borderId="9" xfId="0" applyNumberFormat="1" applyFont="1" applyBorder="1" applyAlignment="1" applyProtection="1">
      <alignment horizontal="right" vertical="center"/>
      <protection locked="0"/>
    </xf>
    <xf numFmtId="4" fontId="20" fillId="0" borderId="3" xfId="0" applyNumberFormat="1" applyFont="1" applyBorder="1" applyAlignment="1" applyProtection="1">
      <alignment horizontal="right" vertical="center"/>
      <protection locked="0"/>
    </xf>
    <xf numFmtId="1" fontId="6" fillId="0" borderId="10" xfId="1" applyNumberFormat="1" applyFont="1" applyBorder="1" applyAlignment="1">
      <alignment horizontal="center" vertical="center"/>
    </xf>
    <xf numFmtId="4" fontId="20" fillId="0" borderId="4" xfId="0" applyNumberFormat="1" applyFont="1" applyBorder="1" applyAlignment="1" applyProtection="1">
      <alignment horizontal="right" vertical="center"/>
      <protection locked="0"/>
    </xf>
    <xf numFmtId="1" fontId="6" fillId="0" borderId="5" xfId="1" applyNumberFormat="1" applyFont="1" applyBorder="1" applyAlignment="1">
      <alignment horizontal="center" vertical="center"/>
    </xf>
    <xf numFmtId="4" fontId="4" fillId="0" borderId="5" xfId="0" applyNumberFormat="1" applyFont="1" applyBorder="1" applyAlignment="1" applyProtection="1">
      <alignment horizontal="right" vertical="center"/>
      <protection locked="0"/>
    </xf>
    <xf numFmtId="4" fontId="20" fillId="0" borderId="1" xfId="0" applyNumberFormat="1" applyFont="1" applyBorder="1" applyAlignment="1" applyProtection="1">
      <alignment horizontal="right" vertical="center"/>
      <protection locked="0"/>
    </xf>
    <xf numFmtId="1" fontId="6" fillId="0" borderId="8" xfId="1" applyNumberFormat="1" applyFont="1" applyBorder="1" applyAlignment="1">
      <alignment horizontal="center" vertical="center"/>
    </xf>
    <xf numFmtId="1" fontId="6" fillId="0" borderId="4" xfId="0" applyNumberFormat="1" applyFont="1" applyBorder="1" applyAlignment="1" applyProtection="1">
      <alignment horizontal="left" vertical="center" wrapText="1"/>
      <protection locked="0"/>
    </xf>
    <xf numFmtId="2" fontId="6" fillId="0" borderId="2" xfId="1" applyNumberFormat="1" applyFont="1" applyBorder="1" applyAlignment="1">
      <alignment horizontal="center" vertical="center"/>
    </xf>
    <xf numFmtId="4" fontId="4" fillId="0" borderId="8" xfId="0" applyNumberFormat="1" applyFont="1" applyBorder="1" applyAlignment="1" applyProtection="1">
      <alignment horizontal="right" vertical="center"/>
      <protection locked="0"/>
    </xf>
    <xf numFmtId="1" fontId="6" fillId="0" borderId="3" xfId="0" applyNumberFormat="1" applyFont="1" applyBorder="1" applyAlignment="1" applyProtection="1">
      <alignment horizontal="left" vertical="center" wrapText="1"/>
      <protection locked="0"/>
    </xf>
    <xf numFmtId="2" fontId="6" fillId="0" borderId="6" xfId="1" applyNumberFormat="1" applyFont="1" applyBorder="1" applyAlignment="1">
      <alignment horizontal="left" vertical="center"/>
    </xf>
    <xf numFmtId="2" fontId="6" fillId="0" borderId="6" xfId="1" applyNumberFormat="1" applyFont="1" applyBorder="1" applyAlignment="1">
      <alignment horizontal="center" vertical="center"/>
    </xf>
    <xf numFmtId="4" fontId="20" fillId="0" borderId="2" xfId="0" applyNumberFormat="1" applyFont="1" applyBorder="1" applyAlignment="1" applyProtection="1">
      <alignment horizontal="right" vertical="center"/>
      <protection locked="0"/>
    </xf>
    <xf numFmtId="2" fontId="7" fillId="0" borderId="5" xfId="1" applyNumberFormat="1" applyFont="1" applyBorder="1" applyAlignment="1">
      <alignment horizontal="center" vertical="center" wrapText="1"/>
    </xf>
    <xf numFmtId="0" fontId="4" fillId="0" borderId="6" xfId="0" applyFont="1" applyBorder="1" applyAlignment="1">
      <alignment vertical="center"/>
    </xf>
    <xf numFmtId="0" fontId="4" fillId="0" borderId="6" xfId="0" applyFont="1" applyBorder="1" applyAlignment="1">
      <alignment horizontal="center" vertical="center"/>
    </xf>
    <xf numFmtId="1" fontId="4" fillId="0" borderId="6" xfId="0" applyNumberFormat="1" applyFont="1" applyBorder="1" applyAlignment="1">
      <alignment horizontal="center" vertical="center"/>
    </xf>
    <xf numFmtId="4" fontId="4" fillId="0" borderId="7" xfId="0" applyNumberFormat="1" applyFont="1" applyBorder="1" applyAlignment="1" applyProtection="1">
      <alignment horizontal="right" vertical="center"/>
      <protection locked="0"/>
    </xf>
    <xf numFmtId="4" fontId="6" fillId="0" borderId="8" xfId="0" applyNumberFormat="1" applyFont="1" applyBorder="1" applyAlignment="1" applyProtection="1">
      <alignment horizontal="right" vertical="center"/>
      <protection locked="0"/>
    </xf>
    <xf numFmtId="4" fontId="6" fillId="0" borderId="9" xfId="0" applyNumberFormat="1" applyFont="1" applyBorder="1" applyAlignment="1" applyProtection="1">
      <alignment horizontal="right" vertical="center"/>
      <protection locked="0"/>
    </xf>
    <xf numFmtId="4" fontId="6" fillId="0" borderId="10" xfId="0" applyNumberFormat="1" applyFont="1" applyBorder="1" applyAlignment="1" applyProtection="1">
      <alignment horizontal="right" vertical="center"/>
      <protection locked="0"/>
    </xf>
    <xf numFmtId="2" fontId="7" fillId="0" borderId="10" xfId="1" applyNumberFormat="1" applyFont="1" applyBorder="1" applyAlignment="1">
      <alignment horizontal="center" vertical="center" wrapText="1"/>
    </xf>
    <xf numFmtId="0" fontId="4" fillId="0" borderId="13" xfId="0" applyFont="1" applyBorder="1" applyAlignment="1">
      <alignment vertical="center"/>
    </xf>
    <xf numFmtId="0" fontId="4" fillId="0" borderId="13" xfId="0" applyFont="1" applyBorder="1" applyAlignment="1">
      <alignment horizontal="center" vertical="center"/>
    </xf>
    <xf numFmtId="1" fontId="4" fillId="0" borderId="13" xfId="0" applyNumberFormat="1" applyFont="1" applyBorder="1" applyAlignment="1">
      <alignment horizontal="center" vertical="center"/>
    </xf>
    <xf numFmtId="4" fontId="4" fillId="0" borderId="15" xfId="0" applyNumberFormat="1" applyFont="1" applyBorder="1" applyAlignment="1" applyProtection="1">
      <alignment horizontal="right" vertical="center"/>
      <protection locked="0"/>
    </xf>
    <xf numFmtId="0" fontId="6" fillId="0" borderId="0" xfId="0" applyFont="1" applyAlignment="1">
      <alignment vertical="center"/>
    </xf>
    <xf numFmtId="168" fontId="6" fillId="0" borderId="0" xfId="0" applyNumberFormat="1" applyFont="1" applyAlignment="1">
      <alignment vertical="center"/>
    </xf>
    <xf numFmtId="0" fontId="6" fillId="0" borderId="0" xfId="0" applyFont="1" applyAlignment="1">
      <alignment horizontal="right" vertical="center"/>
    </xf>
    <xf numFmtId="0" fontId="7" fillId="0" borderId="0" xfId="0" applyFont="1" applyAlignment="1">
      <alignment vertical="center"/>
    </xf>
    <xf numFmtId="0" fontId="6" fillId="0" borderId="6" xfId="0" applyFont="1" applyBorder="1" applyAlignment="1">
      <alignment vertical="center"/>
    </xf>
    <xf numFmtId="1" fontId="6" fillId="0" borderId="6" xfId="0" applyNumberFormat="1" applyFont="1" applyBorder="1" applyAlignment="1">
      <alignment horizontal="center" vertical="center"/>
    </xf>
    <xf numFmtId="4" fontId="6" fillId="0" borderId="2" xfId="0" applyNumberFormat="1" applyFont="1" applyBorder="1" applyAlignment="1" applyProtection="1">
      <alignment horizontal="right" vertical="center"/>
      <protection locked="0"/>
    </xf>
    <xf numFmtId="0" fontId="25" fillId="0" borderId="0" xfId="0" applyFont="1" applyAlignment="1">
      <alignment vertical="center"/>
    </xf>
    <xf numFmtId="1" fontId="6" fillId="0" borderId="3" xfId="1" applyNumberFormat="1" applyFont="1" applyBorder="1" applyAlignment="1">
      <alignment horizontal="center" vertical="center" wrapText="1"/>
    </xf>
    <xf numFmtId="2" fontId="6" fillId="0" borderId="3" xfId="1" applyNumberFormat="1" applyFont="1" applyBorder="1" applyAlignment="1">
      <alignment horizontal="center" vertical="center" wrapText="1"/>
    </xf>
    <xf numFmtId="4" fontId="6" fillId="0" borderId="3" xfId="0" applyNumberFormat="1" applyFont="1" applyBorder="1" applyAlignment="1" applyProtection="1">
      <alignment horizontal="right" vertical="center"/>
      <protection locked="0"/>
    </xf>
    <xf numFmtId="10" fontId="3" fillId="0" borderId="3" xfId="0" applyNumberFormat="1" applyFont="1" applyBorder="1" applyAlignment="1">
      <alignment vertical="center"/>
    </xf>
    <xf numFmtId="164" fontId="2" fillId="0" borderId="3" xfId="0" applyNumberFormat="1" applyFont="1" applyBorder="1" applyAlignment="1">
      <alignment vertical="center"/>
    </xf>
    <xf numFmtId="2" fontId="2" fillId="0" borderId="11" xfId="0" applyNumberFormat="1" applyFont="1" applyBorder="1" applyAlignment="1">
      <alignment vertical="center"/>
    </xf>
    <xf numFmtId="1" fontId="6" fillId="0" borderId="3" xfId="1" quotePrefix="1" applyNumberFormat="1" applyFont="1" applyBorder="1" applyAlignment="1">
      <alignment horizontal="center" vertical="center" wrapText="1"/>
    </xf>
    <xf numFmtId="0" fontId="25" fillId="0" borderId="0" xfId="0" applyFont="1" applyAlignment="1">
      <alignment vertical="center" wrapText="1"/>
    </xf>
    <xf numFmtId="4" fontId="6" fillId="0" borderId="4" xfId="0" applyNumberFormat="1" applyFont="1" applyBorder="1" applyAlignment="1" applyProtection="1">
      <alignment horizontal="right" vertical="center"/>
      <protection locked="0"/>
    </xf>
    <xf numFmtId="4" fontId="6" fillId="0" borderId="1" xfId="0" applyNumberFormat="1" applyFont="1" applyBorder="1" applyAlignment="1" applyProtection="1">
      <alignment horizontal="right" vertical="center"/>
      <protection locked="0"/>
    </xf>
    <xf numFmtId="4" fontId="6" fillId="0" borderId="7" xfId="0" applyNumberFormat="1" applyFont="1" applyBorder="1" applyAlignment="1" applyProtection="1">
      <alignment horizontal="right" vertical="center"/>
      <protection locked="0"/>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165" fontId="6" fillId="0" borderId="0" xfId="0" applyNumberFormat="1" applyFont="1" applyAlignment="1">
      <alignment horizontal="right" vertical="center" wrapText="1"/>
    </xf>
    <xf numFmtId="1" fontId="6" fillId="0" borderId="2" xfId="0" applyNumberFormat="1" applyFont="1" applyBorder="1" applyAlignment="1" applyProtection="1">
      <alignment horizontal="left" vertical="center" wrapText="1"/>
      <protection locked="0"/>
    </xf>
    <xf numFmtId="1" fontId="6" fillId="0" borderId="5" xfId="1" applyNumberFormat="1" applyFont="1" applyBorder="1" applyAlignment="1">
      <alignment horizontal="right" vertical="center"/>
    </xf>
    <xf numFmtId="2" fontId="6" fillId="0" borderId="6" xfId="1" applyNumberFormat="1" applyFont="1" applyBorder="1" applyAlignment="1">
      <alignment horizontal="right" vertical="center"/>
    </xf>
    <xf numFmtId="1" fontId="6" fillId="0" borderId="6" xfId="1" applyNumberFormat="1" applyFont="1" applyBorder="1" applyAlignment="1">
      <alignment horizontal="right" vertical="center"/>
    </xf>
    <xf numFmtId="0" fontId="25" fillId="0" borderId="0" xfId="0" applyFont="1" applyAlignment="1">
      <alignment horizontal="right" vertical="center" wrapText="1"/>
    </xf>
    <xf numFmtId="0" fontId="25" fillId="0" borderId="0" xfId="0" applyFont="1" applyAlignment="1">
      <alignment horizontal="right" vertical="center"/>
    </xf>
    <xf numFmtId="1" fontId="6" fillId="0" borderId="10" xfId="1" applyNumberFormat="1" applyFont="1" applyBorder="1" applyAlignment="1">
      <alignment horizontal="right" vertical="center"/>
    </xf>
    <xf numFmtId="2" fontId="6" fillId="0" borderId="13" xfId="1" applyNumberFormat="1" applyFont="1" applyBorder="1" applyAlignment="1">
      <alignment horizontal="right" vertical="center"/>
    </xf>
    <xf numFmtId="1" fontId="6" fillId="0" borderId="13" xfId="1" applyNumberFormat="1" applyFont="1" applyBorder="1" applyAlignment="1">
      <alignment horizontal="right" vertical="center"/>
    </xf>
    <xf numFmtId="2" fontId="6" fillId="0" borderId="4" xfId="1" applyNumberFormat="1" applyFont="1" applyBorder="1" applyAlignment="1">
      <alignment horizontal="center" vertical="center" wrapText="1"/>
    </xf>
    <xf numFmtId="4" fontId="4" fillId="0" borderId="7" xfId="0" applyNumberFormat="1" applyFont="1" applyBorder="1" applyAlignment="1" applyProtection="1">
      <alignment horizontal="right" vertical="center" indent="1"/>
      <protection locked="0"/>
    </xf>
    <xf numFmtId="0" fontId="6" fillId="0" borderId="0" xfId="0" applyFont="1" applyAlignment="1">
      <alignment horizontal="right"/>
    </xf>
    <xf numFmtId="167" fontId="6" fillId="0" borderId="0" xfId="3" quotePrefix="1" applyNumberFormat="1" applyFont="1" applyAlignment="1">
      <alignment horizontal="left" vertical="center"/>
    </xf>
    <xf numFmtId="1" fontId="6" fillId="0" borderId="3" xfId="3" applyNumberFormat="1" applyFont="1" applyBorder="1" applyAlignment="1">
      <alignment horizontal="center" vertical="center"/>
    </xf>
    <xf numFmtId="1" fontId="6" fillId="0" borderId="4" xfId="3" applyNumberFormat="1" applyFont="1" applyBorder="1" applyAlignment="1">
      <alignment horizontal="center" vertical="center"/>
    </xf>
    <xf numFmtId="1" fontId="6" fillId="0" borderId="13" xfId="3" applyNumberFormat="1" applyFont="1" applyBorder="1" applyAlignment="1">
      <alignment vertical="center"/>
    </xf>
    <xf numFmtId="3" fontId="6" fillId="0" borderId="9" xfId="1" applyNumberFormat="1" applyFont="1" applyBorder="1" applyAlignment="1">
      <alignment horizontal="center" vertical="center"/>
    </xf>
    <xf numFmtId="1" fontId="6" fillId="0" borderId="3" xfId="1" applyNumberFormat="1" applyFont="1" applyBorder="1" applyAlignment="1">
      <alignment vertical="center" wrapText="1"/>
    </xf>
    <xf numFmtId="0" fontId="4" fillId="0" borderId="3" xfId="0" applyFont="1" applyBorder="1" applyAlignment="1">
      <alignment vertical="center"/>
    </xf>
    <xf numFmtId="1" fontId="7" fillId="0" borderId="4" xfId="8" applyNumberFormat="1" applyFont="1" applyBorder="1" applyAlignment="1">
      <alignment horizontal="center" vertical="center"/>
    </xf>
    <xf numFmtId="1" fontId="6" fillId="0" borderId="13" xfId="8" applyNumberFormat="1" applyFont="1" applyBorder="1" applyAlignment="1">
      <alignment vertical="center"/>
    </xf>
    <xf numFmtId="0" fontId="4" fillId="0" borderId="3" xfId="0" applyFont="1" applyBorder="1" applyAlignment="1">
      <alignment horizontal="center" vertical="center" wrapText="1"/>
    </xf>
    <xf numFmtId="1" fontId="6" fillId="0" borderId="3" xfId="7" applyNumberFormat="1" applyFont="1" applyBorder="1" applyAlignment="1">
      <alignment horizontal="center" vertical="center"/>
    </xf>
    <xf numFmtId="1" fontId="6" fillId="0" borderId="3" xfId="9" applyNumberFormat="1" applyFont="1" applyBorder="1" applyAlignment="1">
      <alignment horizontal="left" vertical="center"/>
    </xf>
    <xf numFmtId="1" fontId="6" fillId="0" borderId="3" xfId="9" applyNumberFormat="1" applyFont="1" applyBorder="1" applyAlignment="1">
      <alignment vertical="center"/>
    </xf>
    <xf numFmtId="0" fontId="4" fillId="0" borderId="3" xfId="0" applyFont="1" applyBorder="1" applyAlignment="1">
      <alignment vertical="center" wrapText="1"/>
    </xf>
    <xf numFmtId="4" fontId="4" fillId="0" borderId="5" xfId="0" applyNumberFormat="1" applyFont="1" applyBorder="1" applyAlignment="1" applyProtection="1">
      <alignment horizontal="right" vertical="center" indent="1"/>
      <protection locked="0"/>
    </xf>
    <xf numFmtId="3" fontId="6" fillId="0" borderId="6" xfId="1" applyNumberFormat="1" applyFont="1" applyBorder="1" applyAlignment="1">
      <alignment horizontal="center" vertical="center"/>
    </xf>
    <xf numFmtId="3" fontId="6" fillId="0" borderId="3" xfId="1" applyNumberFormat="1" applyFont="1" applyBorder="1" applyAlignment="1">
      <alignment horizontal="center" vertical="center"/>
    </xf>
    <xf numFmtId="4" fontId="4" fillId="0" borderId="3" xfId="0" applyNumberFormat="1" applyFont="1" applyBorder="1" applyAlignment="1" applyProtection="1">
      <alignment horizontal="right" vertical="center"/>
      <protection locked="0"/>
    </xf>
    <xf numFmtId="1" fontId="6" fillId="0" borderId="3" xfId="10" applyNumberFormat="1" applyFont="1" applyBorder="1" applyAlignment="1">
      <alignment horizontal="center" vertical="center"/>
    </xf>
    <xf numFmtId="1" fontId="6" fillId="0" borderId="3" xfId="1" quotePrefix="1" applyNumberFormat="1" applyFont="1" applyBorder="1" applyAlignment="1">
      <alignment horizontal="left" vertical="center" wrapText="1" indent="1"/>
    </xf>
    <xf numFmtId="1" fontId="6" fillId="0" borderId="3" xfId="2" applyNumberFormat="1" applyFont="1" applyBorder="1" applyAlignment="1" applyProtection="1">
      <alignment horizontal="left" vertical="center" indent="1"/>
      <protection locked="0"/>
    </xf>
    <xf numFmtId="1" fontId="6" fillId="0" borderId="3" xfId="2" applyNumberFormat="1" applyFont="1" applyBorder="1" applyAlignment="1" applyProtection="1">
      <alignment horizontal="left" vertical="center" wrapText="1" indent="1"/>
      <protection locked="0"/>
    </xf>
    <xf numFmtId="0" fontId="6" fillId="0" borderId="3" xfId="0" applyFont="1" applyBorder="1" applyAlignment="1" applyProtection="1">
      <alignment horizontal="left" vertical="center" wrapText="1" indent="1"/>
      <protection locked="0"/>
    </xf>
    <xf numFmtId="1" fontId="6" fillId="0" borderId="4" xfId="2" applyNumberFormat="1" applyFont="1" applyBorder="1" applyAlignment="1" applyProtection="1">
      <alignment horizontal="left" vertical="center" wrapText="1" indent="1"/>
      <protection locked="0"/>
    </xf>
    <xf numFmtId="1" fontId="6" fillId="0" borderId="0" xfId="3" quotePrefix="1" applyNumberFormat="1" applyFont="1" applyAlignment="1">
      <alignment horizontal="left" vertical="center" indent="1"/>
    </xf>
    <xf numFmtId="167" fontId="6" fillId="0" borderId="0" xfId="3" quotePrefix="1" applyNumberFormat="1" applyFont="1" applyAlignment="1">
      <alignment horizontal="left" vertical="center" indent="1"/>
    </xf>
    <xf numFmtId="1" fontId="6" fillId="0" borderId="9" xfId="3" quotePrefix="1" applyNumberFormat="1" applyFont="1" applyBorder="1" applyAlignment="1">
      <alignment horizontal="left" vertical="center" indent="1"/>
    </xf>
    <xf numFmtId="1" fontId="6" fillId="0" borderId="9" xfId="7" applyNumberFormat="1" applyFont="1" applyBorder="1" applyAlignment="1">
      <alignment horizontal="left" vertical="center" indent="1"/>
    </xf>
    <xf numFmtId="1" fontId="6" fillId="0" borderId="3" xfId="1" applyNumberFormat="1" applyFont="1" applyBorder="1" applyAlignment="1">
      <alignment horizontal="left" vertical="center" indent="1"/>
    </xf>
    <xf numFmtId="1" fontId="6" fillId="0" borderId="3" xfId="1" quotePrefix="1" applyNumberFormat="1" applyFont="1" applyBorder="1" applyAlignment="1">
      <alignment horizontal="left" vertical="center" indent="1"/>
    </xf>
    <xf numFmtId="1" fontId="6" fillId="0" borderId="3" xfId="1" applyNumberFormat="1" applyFont="1" applyBorder="1" applyAlignment="1">
      <alignment horizontal="left" vertical="center" wrapText="1" indent="1"/>
    </xf>
    <xf numFmtId="1" fontId="6" fillId="0" borderId="9" xfId="9" applyNumberFormat="1" applyFont="1" applyBorder="1" applyAlignment="1">
      <alignment horizontal="left" vertical="center" indent="1"/>
    </xf>
    <xf numFmtId="1" fontId="6" fillId="0" borderId="3" xfId="9" applyNumberFormat="1" applyFont="1" applyBorder="1" applyAlignment="1">
      <alignment horizontal="left" vertical="center" indent="1"/>
    </xf>
    <xf numFmtId="0" fontId="18" fillId="0" borderId="3" xfId="0" applyFont="1" applyBorder="1" applyAlignment="1">
      <alignment horizontal="left" vertical="center" indent="1"/>
    </xf>
    <xf numFmtId="0" fontId="4" fillId="0" borderId="3" xfId="0" applyFont="1" applyBorder="1" applyAlignment="1">
      <alignment horizontal="left" vertical="center" indent="1"/>
    </xf>
    <xf numFmtId="0" fontId="4" fillId="0" borderId="3" xfId="0" quotePrefix="1" applyFont="1" applyBorder="1" applyAlignment="1">
      <alignment horizontal="left" vertical="center" indent="1"/>
    </xf>
    <xf numFmtId="0" fontId="4" fillId="0" borderId="12" xfId="0" applyFont="1" applyBorder="1" applyAlignment="1">
      <alignment vertical="center"/>
    </xf>
    <xf numFmtId="0" fontId="4" fillId="0" borderId="0" xfId="0" applyFont="1" applyAlignment="1">
      <alignment vertical="center"/>
    </xf>
    <xf numFmtId="2" fontId="6" fillId="0" borderId="9" xfId="1" applyNumberFormat="1" applyFont="1" applyBorder="1" applyAlignment="1">
      <alignment horizontal="left" vertical="center" indent="1"/>
    </xf>
    <xf numFmtId="0" fontId="4" fillId="0" borderId="8" xfId="0" applyFont="1" applyBorder="1" applyAlignment="1">
      <alignment horizontal="left" vertical="center"/>
    </xf>
    <xf numFmtId="4" fontId="20" fillId="0" borderId="2" xfId="0" applyNumberFormat="1" applyFont="1" applyBorder="1" applyAlignment="1">
      <alignment horizontal="right" vertical="center"/>
    </xf>
    <xf numFmtId="0" fontId="4" fillId="0" borderId="9" xfId="0" applyFont="1" applyBorder="1" applyAlignment="1">
      <alignment horizontal="left" vertical="center"/>
    </xf>
    <xf numFmtId="4" fontId="20" fillId="0" borderId="3" xfId="0" applyNumberFormat="1" applyFont="1" applyBorder="1" applyAlignment="1">
      <alignment horizontal="right" vertical="center"/>
    </xf>
    <xf numFmtId="0" fontId="4" fillId="0" borderId="10" xfId="0" applyFont="1" applyBorder="1" applyAlignment="1">
      <alignment horizontal="left" vertical="center"/>
    </xf>
    <xf numFmtId="4" fontId="20" fillId="0" borderId="4" xfId="0" applyNumberFormat="1" applyFont="1" applyBorder="1" applyAlignment="1">
      <alignment horizontal="right" vertical="center"/>
    </xf>
    <xf numFmtId="0" fontId="4" fillId="0" borderId="9" xfId="0" applyFont="1" applyBorder="1" applyAlignment="1">
      <alignment vertical="center"/>
    </xf>
    <xf numFmtId="0" fontId="4" fillId="0" borderId="10" xfId="0" applyFont="1" applyBorder="1" applyAlignment="1">
      <alignment vertical="center"/>
    </xf>
    <xf numFmtId="4" fontId="21" fillId="0" borderId="4" xfId="0" applyNumberFormat="1" applyFont="1" applyBorder="1" applyAlignment="1">
      <alignment horizontal="right" vertical="center" wrapText="1"/>
    </xf>
    <xf numFmtId="0" fontId="4" fillId="0" borderId="13" xfId="0" applyFont="1" applyBorder="1" applyAlignment="1">
      <alignment horizontal="center" vertical="center" wrapText="1"/>
    </xf>
    <xf numFmtId="4" fontId="22" fillId="0" borderId="4" xfId="0" applyNumberFormat="1" applyFont="1" applyBorder="1" applyAlignment="1">
      <alignment horizontal="right" vertical="center" wrapText="1"/>
    </xf>
    <xf numFmtId="4" fontId="26" fillId="0" borderId="4" xfId="0" applyNumberFormat="1" applyFont="1" applyBorder="1" applyAlignment="1">
      <alignment horizontal="right" vertical="center" wrapText="1"/>
    </xf>
    <xf numFmtId="0" fontId="5" fillId="0" borderId="10" xfId="0" applyFont="1" applyBorder="1" applyAlignment="1">
      <alignment horizontal="left" vertical="center"/>
    </xf>
    <xf numFmtId="0" fontId="4" fillId="0" borderId="13" xfId="0" applyFont="1" applyBorder="1" applyAlignment="1">
      <alignment horizontal="right" vertical="center" wrapText="1"/>
    </xf>
    <xf numFmtId="0" fontId="4" fillId="0" borderId="10" xfId="0" applyFont="1" applyBorder="1" applyAlignment="1">
      <alignment horizontal="left" vertical="center" indent="1"/>
    </xf>
    <xf numFmtId="2" fontId="6" fillId="0" borderId="2" xfId="10" applyNumberFormat="1" applyFont="1" applyBorder="1" applyAlignment="1">
      <alignment horizontal="center" vertical="center"/>
    </xf>
    <xf numFmtId="1" fontId="7" fillId="0" borderId="3" xfId="0" applyNumberFormat="1" applyFont="1" applyBorder="1" applyAlignment="1">
      <alignment vertical="center" wrapText="1"/>
    </xf>
    <xf numFmtId="0" fontId="7" fillId="0" borderId="3" xfId="0" applyFont="1" applyBorder="1" applyAlignment="1" applyProtection="1">
      <alignment vertical="center" wrapText="1"/>
      <protection locked="0"/>
    </xf>
    <xf numFmtId="2" fontId="2" fillId="0" borderId="0" xfId="0" applyNumberFormat="1" applyFont="1" applyAlignment="1">
      <alignment vertical="center"/>
    </xf>
    <xf numFmtId="10" fontId="3" fillId="0" borderId="0" xfId="0" applyNumberFormat="1" applyFont="1" applyAlignment="1">
      <alignment vertical="center"/>
    </xf>
    <xf numFmtId="164" fontId="2" fillId="0" borderId="0" xfId="0" applyNumberFormat="1" applyFont="1" applyAlignment="1">
      <alignment vertical="center"/>
    </xf>
    <xf numFmtId="2" fontId="7" fillId="0" borderId="6" xfId="1" applyNumberFormat="1" applyFont="1" applyBorder="1" applyAlignment="1">
      <alignment horizontal="center" vertical="center" wrapText="1"/>
    </xf>
    <xf numFmtId="1" fontId="7" fillId="0" borderId="3" xfId="0" applyNumberFormat="1" applyFont="1" applyBorder="1" applyAlignment="1" applyProtection="1">
      <alignment horizontal="left" vertical="center" wrapText="1"/>
      <protection locked="0"/>
    </xf>
    <xf numFmtId="1" fontId="6" fillId="0" borderId="0" xfId="1" applyNumberFormat="1" applyFont="1" applyAlignment="1">
      <alignment horizontal="center" vertical="center"/>
    </xf>
    <xf numFmtId="2" fontId="6" fillId="0" borderId="0" xfId="1" applyNumberFormat="1" applyFont="1" applyAlignment="1">
      <alignment horizontal="center" vertical="center"/>
    </xf>
    <xf numFmtId="0" fontId="4" fillId="0" borderId="0" xfId="0" applyFont="1" applyAlignment="1">
      <alignment wrapText="1"/>
    </xf>
    <xf numFmtId="1" fontId="7" fillId="3" borderId="1" xfId="1" applyNumberFormat="1" applyFont="1" applyFill="1" applyBorder="1" applyAlignment="1">
      <alignment horizontal="center" vertical="center" wrapText="1"/>
    </xf>
    <xf numFmtId="1" fontId="6" fillId="0" borderId="9" xfId="10" applyNumberFormat="1" applyFont="1" applyBorder="1" applyAlignment="1">
      <alignment horizontal="left" vertical="center" wrapText="1"/>
    </xf>
    <xf numFmtId="1" fontId="7" fillId="0" borderId="8" xfId="10" applyNumberFormat="1" applyFont="1" applyBorder="1" applyAlignment="1">
      <alignment vertical="center" wrapText="1"/>
    </xf>
    <xf numFmtId="1" fontId="6" fillId="0" borderId="9" xfId="10" applyNumberFormat="1" applyFont="1" applyBorder="1" applyAlignment="1">
      <alignment vertical="center" wrapText="1"/>
    </xf>
    <xf numFmtId="0" fontId="4" fillId="0" borderId="6" xfId="0" applyFont="1" applyBorder="1" applyAlignment="1">
      <alignment vertical="center" wrapText="1"/>
    </xf>
    <xf numFmtId="2" fontId="7" fillId="0" borderId="3" xfId="9" applyNumberFormat="1" applyFont="1" applyBorder="1" applyAlignment="1">
      <alignment horizontal="center" vertical="center"/>
    </xf>
    <xf numFmtId="1" fontId="7" fillId="0" borderId="9" xfId="9" applyNumberFormat="1" applyFont="1" applyBorder="1" applyAlignment="1">
      <alignment vertical="center" wrapText="1"/>
    </xf>
    <xf numFmtId="1" fontId="7" fillId="0" borderId="9" xfId="9" applyNumberFormat="1" applyFont="1" applyBorder="1" applyAlignment="1">
      <alignment vertical="center"/>
    </xf>
    <xf numFmtId="0" fontId="5" fillId="0" borderId="3" xfId="0" applyFont="1" applyBorder="1" applyAlignment="1">
      <alignment horizontal="center" vertical="center"/>
    </xf>
    <xf numFmtId="0" fontId="5" fillId="0" borderId="3" xfId="0" applyFont="1" applyBorder="1" applyAlignment="1">
      <alignment vertical="center"/>
    </xf>
    <xf numFmtId="0" fontId="5" fillId="0" borderId="3" xfId="0" quotePrefix="1" applyFont="1" applyBorder="1" applyAlignment="1">
      <alignment horizontal="center" vertical="center"/>
    </xf>
    <xf numFmtId="1" fontId="7" fillId="0" borderId="3" xfId="9" applyNumberFormat="1" applyFont="1" applyBorder="1" applyAlignment="1">
      <alignment vertical="center"/>
    </xf>
    <xf numFmtId="0" fontId="5" fillId="0" borderId="3" xfId="0" applyFont="1" applyBorder="1" applyAlignment="1">
      <alignment horizontal="left" vertical="center" indent="1"/>
    </xf>
    <xf numFmtId="0" fontId="7" fillId="0" borderId="3" xfId="9" applyFont="1" applyBorder="1" applyAlignment="1">
      <alignment horizontal="center" vertical="center"/>
    </xf>
    <xf numFmtId="1" fontId="7" fillId="0" borderId="3" xfId="9" applyNumberFormat="1" applyFont="1" applyBorder="1" applyAlignment="1">
      <alignment horizontal="left" vertical="center" wrapText="1"/>
    </xf>
    <xf numFmtId="2" fontId="7" fillId="0" borderId="3" xfId="1" applyNumberFormat="1" applyFont="1" applyBorder="1" applyAlignment="1">
      <alignment horizontal="center" vertical="center"/>
    </xf>
    <xf numFmtId="0" fontId="5" fillId="0" borderId="3" xfId="0" applyFont="1" applyBorder="1" applyAlignment="1">
      <alignment vertical="center" wrapText="1"/>
    </xf>
    <xf numFmtId="0" fontId="5" fillId="0" borderId="3" xfId="0" quotePrefix="1" applyFont="1" applyBorder="1" applyAlignment="1">
      <alignment horizontal="left" vertical="center" wrapText="1" indent="1"/>
    </xf>
    <xf numFmtId="0" fontId="5" fillId="0" borderId="3" xfId="0" applyFont="1" applyBorder="1" applyAlignment="1">
      <alignment horizontal="left" vertical="center" wrapText="1" indent="1"/>
    </xf>
    <xf numFmtId="1" fontId="7" fillId="0" borderId="2" xfId="1" applyNumberFormat="1" applyFont="1" applyBorder="1" applyAlignment="1">
      <alignment horizontal="center" vertical="center" wrapText="1"/>
    </xf>
    <xf numFmtId="1" fontId="7" fillId="0" borderId="2" xfId="1" applyNumberFormat="1" applyFont="1" applyBorder="1" applyAlignment="1">
      <alignment vertical="center"/>
    </xf>
    <xf numFmtId="1" fontId="7" fillId="0" borderId="3" xfId="1" applyNumberFormat="1" applyFont="1" applyBorder="1" applyAlignment="1">
      <alignment horizontal="center" vertical="center" wrapText="1"/>
    </xf>
    <xf numFmtId="1" fontId="7" fillId="0" borderId="3" xfId="1" applyNumberFormat="1" applyFont="1" applyBorder="1" applyAlignment="1">
      <alignment vertical="center"/>
    </xf>
    <xf numFmtId="1" fontId="7" fillId="0" borderId="3" xfId="1" applyNumberFormat="1" applyFont="1" applyBorder="1" applyAlignment="1">
      <alignment vertical="center" wrapText="1"/>
    </xf>
    <xf numFmtId="1" fontId="7" fillId="0" borderId="2" xfId="3" quotePrefix="1" applyNumberFormat="1" applyFont="1" applyBorder="1" applyAlignment="1">
      <alignment horizontal="center" vertical="center"/>
    </xf>
    <xf numFmtId="1" fontId="7" fillId="0" borderId="8" xfId="3" applyNumberFormat="1" applyFont="1" applyBorder="1" applyAlignment="1">
      <alignment vertical="center"/>
    </xf>
    <xf numFmtId="2" fontId="7" fillId="0" borderId="3" xfId="7" applyNumberFormat="1" applyFont="1" applyBorder="1" applyAlignment="1">
      <alignment horizontal="center" vertical="center"/>
    </xf>
    <xf numFmtId="1" fontId="7" fillId="0" borderId="9" xfId="7" applyNumberFormat="1" applyFont="1" applyBorder="1" applyAlignment="1">
      <alignment vertical="center" wrapText="1"/>
    </xf>
    <xf numFmtId="1" fontId="7" fillId="0" borderId="12" xfId="3" applyNumberFormat="1" applyFont="1" applyBorder="1" applyAlignment="1">
      <alignment vertical="center"/>
    </xf>
    <xf numFmtId="2" fontId="7" fillId="0" borderId="2" xfId="1" applyNumberFormat="1" applyFont="1" applyBorder="1" applyAlignment="1">
      <alignment horizontal="center" vertical="center"/>
    </xf>
    <xf numFmtId="1" fontId="7" fillId="0" borderId="8" xfId="1" applyNumberFormat="1" applyFont="1" applyBorder="1" applyAlignment="1">
      <alignment horizontal="center" vertical="center"/>
    </xf>
    <xf numFmtId="4" fontId="7" fillId="0" borderId="8" xfId="0" applyNumberFormat="1" applyFont="1" applyBorder="1" applyAlignment="1" applyProtection="1">
      <alignment horizontal="right" vertical="center"/>
      <protection locked="0"/>
    </xf>
    <xf numFmtId="4" fontId="21" fillId="0" borderId="2" xfId="0" applyNumberFormat="1" applyFont="1" applyBorder="1" applyAlignment="1" applyProtection="1">
      <alignment horizontal="right" vertical="center"/>
      <protection locked="0"/>
    </xf>
    <xf numFmtId="1" fontId="7" fillId="0" borderId="3" xfId="3" quotePrefix="1" applyNumberFormat="1" applyFont="1" applyBorder="1" applyAlignment="1">
      <alignment horizontal="center" vertical="center"/>
    </xf>
    <xf numFmtId="1" fontId="7" fillId="0" borderId="0" xfId="3" applyNumberFormat="1" applyFont="1" applyAlignment="1">
      <alignment vertical="center"/>
    </xf>
    <xf numFmtId="2" fontId="6" fillId="0" borderId="6" xfId="1" applyNumberFormat="1" applyFont="1" applyBorder="1" applyAlignment="1">
      <alignment horizontal="right" vertical="center" wrapText="1"/>
    </xf>
    <xf numFmtId="2" fontId="6" fillId="0" borderId="13" xfId="1" applyNumberFormat="1" applyFont="1" applyBorder="1" applyAlignment="1">
      <alignment horizontal="right" vertical="center" wrapText="1"/>
    </xf>
    <xf numFmtId="2" fontId="6" fillId="0" borderId="2" xfId="1" applyNumberFormat="1" applyFont="1" applyBorder="1" applyAlignment="1">
      <alignment horizontal="center" vertical="center" wrapText="1"/>
    </xf>
    <xf numFmtId="0" fontId="6" fillId="0" borderId="6" xfId="0" applyFont="1" applyBorder="1" applyAlignment="1">
      <alignment horizontal="center" vertical="center" wrapText="1"/>
    </xf>
    <xf numFmtId="0" fontId="4" fillId="0" borderId="3" xfId="0" applyFont="1" applyBorder="1" applyAlignment="1">
      <alignment wrapText="1"/>
    </xf>
    <xf numFmtId="4" fontId="6" fillId="0" borderId="3" xfId="1" quotePrefix="1" applyNumberFormat="1" applyFont="1" applyBorder="1" applyAlignment="1">
      <alignment horizontal="center" vertical="center" wrapText="1"/>
    </xf>
    <xf numFmtId="1" fontId="6" fillId="0" borderId="3" xfId="0" applyNumberFormat="1" applyFont="1" applyBorder="1" applyAlignment="1">
      <alignment vertical="center" wrapText="1"/>
    </xf>
    <xf numFmtId="1" fontId="6" fillId="0" borderId="3" xfId="2" quotePrefix="1" applyNumberFormat="1" applyFont="1" applyBorder="1" applyAlignment="1">
      <alignment horizontal="left" vertical="center" wrapText="1" indent="1"/>
    </xf>
    <xf numFmtId="2" fontId="7" fillId="0" borderId="9" xfId="1" applyNumberFormat="1" applyFont="1" applyBorder="1" applyAlignment="1">
      <alignment vertical="center" wrapText="1"/>
    </xf>
    <xf numFmtId="1" fontId="7" fillId="0" borderId="3" xfId="10" applyNumberFormat="1" applyFont="1" applyBorder="1" applyAlignment="1">
      <alignment horizontal="center" vertical="center"/>
    </xf>
    <xf numFmtId="1" fontId="7" fillId="0" borderId="9" xfId="1" applyNumberFormat="1" applyFont="1" applyBorder="1" applyAlignment="1">
      <alignment horizontal="center" vertical="center"/>
    </xf>
    <xf numFmtId="4" fontId="5" fillId="0" borderId="9" xfId="0" applyNumberFormat="1" applyFont="1" applyBorder="1" applyAlignment="1" applyProtection="1">
      <alignment horizontal="right" vertical="center"/>
      <protection locked="0"/>
    </xf>
    <xf numFmtId="4" fontId="21" fillId="0" borderId="3" xfId="0" applyNumberFormat="1" applyFont="1" applyBorder="1" applyAlignment="1" applyProtection="1">
      <alignment horizontal="right" vertical="center"/>
      <protection locked="0"/>
    </xf>
    <xf numFmtId="1" fontId="7" fillId="0" borderId="9" xfId="10" applyNumberFormat="1" applyFont="1" applyBorder="1" applyAlignment="1">
      <alignment horizontal="left" vertical="center" wrapText="1"/>
    </xf>
    <xf numFmtId="0" fontId="7" fillId="0" borderId="0" xfId="0" applyFont="1" applyAlignment="1">
      <alignment horizontal="right"/>
    </xf>
    <xf numFmtId="0" fontId="28" fillId="0" borderId="0" xfId="0" applyFont="1"/>
    <xf numFmtId="0" fontId="29" fillId="0" borderId="0" xfId="0" applyFont="1"/>
    <xf numFmtId="1" fontId="6" fillId="0" borderId="9" xfId="0" applyNumberFormat="1" applyFont="1" applyBorder="1" applyAlignment="1" applyProtection="1">
      <alignment horizontal="left" vertical="center" wrapText="1"/>
      <protection locked="0"/>
    </xf>
    <xf numFmtId="0" fontId="18" fillId="0" borderId="3" xfId="0" applyFont="1" applyBorder="1" applyAlignment="1">
      <alignment vertical="center" wrapText="1"/>
    </xf>
    <xf numFmtId="0" fontId="18" fillId="0" borderId="3" xfId="0" applyFont="1" applyBorder="1" applyAlignment="1">
      <alignment horizontal="left" vertical="center" wrapText="1"/>
    </xf>
    <xf numFmtId="0" fontId="4" fillId="0" borderId="3" xfId="0" applyFont="1" applyBorder="1" applyAlignment="1">
      <alignment horizontal="justify" vertical="center"/>
    </xf>
    <xf numFmtId="0" fontId="4" fillId="0" borderId="11" xfId="0" applyFont="1" applyBorder="1" applyAlignment="1">
      <alignment vertical="center"/>
    </xf>
    <xf numFmtId="0" fontId="4" fillId="0" borderId="16" xfId="0" applyFont="1" applyBorder="1" applyAlignment="1">
      <alignment vertical="center"/>
    </xf>
    <xf numFmtId="0" fontId="5" fillId="0" borderId="12" xfId="0" applyFont="1" applyBorder="1" applyAlignment="1">
      <alignment vertical="center"/>
    </xf>
    <xf numFmtId="0" fontId="29" fillId="0" borderId="0" xfId="0" applyFont="1" applyAlignment="1">
      <alignment vertical="center"/>
    </xf>
    <xf numFmtId="1" fontId="6" fillId="0" borderId="3" xfId="10" applyNumberFormat="1" applyFont="1" applyBorder="1" applyAlignment="1">
      <alignment horizontal="center" vertical="center" wrapText="1"/>
    </xf>
    <xf numFmtId="1" fontId="7" fillId="0" borderId="0" xfId="3" applyNumberFormat="1" applyFont="1" applyAlignment="1">
      <alignment vertical="center" wrapText="1"/>
    </xf>
    <xf numFmtId="0" fontId="23"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left" vertical="center" wrapText="1"/>
    </xf>
  </cellXfs>
  <cellStyles count="26">
    <cellStyle name="Comma 2" xfId="13" xr:uid="{00000000-0005-0000-0000-000000000000}"/>
    <cellStyle name="Date" xfId="14" xr:uid="{00000000-0005-0000-0000-000001000000}"/>
    <cellStyle name="F2" xfId="15" xr:uid="{00000000-0005-0000-0000-000002000000}"/>
    <cellStyle name="F3" xfId="16" xr:uid="{00000000-0005-0000-0000-000003000000}"/>
    <cellStyle name="F4" xfId="17" xr:uid="{00000000-0005-0000-0000-000004000000}"/>
    <cellStyle name="F5" xfId="18" xr:uid="{00000000-0005-0000-0000-000005000000}"/>
    <cellStyle name="F6" xfId="19" xr:uid="{00000000-0005-0000-0000-000006000000}"/>
    <cellStyle name="F7" xfId="20" xr:uid="{00000000-0005-0000-0000-000007000000}"/>
    <cellStyle name="F8" xfId="21" xr:uid="{00000000-0005-0000-0000-000008000000}"/>
    <cellStyle name="Fixed" xfId="22" xr:uid="{00000000-0005-0000-0000-000009000000}"/>
    <cellStyle name="HEADING1" xfId="23" xr:uid="{00000000-0005-0000-0000-00000A000000}"/>
    <cellStyle name="HEADING2" xfId="24" xr:uid="{00000000-0005-0000-0000-00000B000000}"/>
    <cellStyle name="Normal" xfId="0" builtinId="0"/>
    <cellStyle name="Normal 11" xfId="3" xr:uid="{00000000-0005-0000-0000-00000D000000}"/>
    <cellStyle name="Normal 14" xfId="7" xr:uid="{00000000-0005-0000-0000-00000E000000}"/>
    <cellStyle name="Normal 15" xfId="8" xr:uid="{00000000-0005-0000-0000-00000F000000}"/>
    <cellStyle name="Normal 16" xfId="9" xr:uid="{00000000-0005-0000-0000-000010000000}"/>
    <cellStyle name="Normal 19" xfId="10" xr:uid="{00000000-0005-0000-0000-000011000000}"/>
    <cellStyle name="Normal 2" xfId="2" xr:uid="{00000000-0005-0000-0000-000012000000}"/>
    <cellStyle name="Normal 23" xfId="6" xr:uid="{00000000-0005-0000-0000-000013000000}"/>
    <cellStyle name="Normal 25" xfId="11" xr:uid="{00000000-0005-0000-0000-000014000000}"/>
    <cellStyle name="Normal 26" xfId="12" xr:uid="{00000000-0005-0000-0000-000015000000}"/>
    <cellStyle name="Normal 27" xfId="1" xr:uid="{00000000-0005-0000-0000-000016000000}"/>
    <cellStyle name="Normal 3" xfId="4" xr:uid="{00000000-0005-0000-0000-000017000000}"/>
    <cellStyle name="Normal 7" xfId="5" xr:uid="{00000000-0005-0000-0000-000018000000}"/>
    <cellStyle name="Total 2" xfId="25"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ustomProperty" Target="../customProperty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customProperty" Target="../customProperty5.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customProperty" Target="../customProperty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howOutlineSymbols="0"/>
    <pageSetUpPr fitToPage="1"/>
  </sheetPr>
  <dimension ref="A1:J63"/>
  <sheetViews>
    <sheetView showGridLines="0" showZeros="0" showOutlineSymbols="0" showWhiteSpace="0" view="pageBreakPreview" topLeftCell="A53" zoomScaleNormal="106" zoomScaleSheetLayoutView="100" zoomScalePageLayoutView="90" workbookViewId="0">
      <selection activeCell="F6" sqref="F6"/>
    </sheetView>
  </sheetViews>
  <sheetFormatPr defaultColWidth="8.88671875" defaultRowHeight="14.4" x14ac:dyDescent="0.3"/>
  <cols>
    <col min="1" max="1" width="14.5546875" style="97" customWidth="1"/>
    <col min="2" max="2" width="6.6640625" style="97" customWidth="1"/>
    <col min="3" max="3" width="75.6640625" style="98" customWidth="1"/>
    <col min="4" max="4" width="11.6640625" style="99" customWidth="1"/>
    <col min="5" max="5" width="13" style="99" customWidth="1"/>
    <col min="6" max="6" width="14.33203125" style="99" customWidth="1"/>
    <col min="7" max="7" width="15.6640625" style="100" customWidth="1"/>
    <col min="8" max="8" width="9.44140625" style="93" hidden="1" customWidth="1"/>
    <col min="9" max="9" width="8.88671875" style="93" hidden="1" customWidth="1"/>
    <col min="10" max="10" width="3" style="93" hidden="1" customWidth="1"/>
    <col min="11" max="16384" width="8.88671875" style="85"/>
  </cols>
  <sheetData>
    <row r="1" spans="1:10" s="78" customFormat="1" ht="30" customHeight="1" x14ac:dyDescent="0.3">
      <c r="D1" s="98"/>
      <c r="F1" s="79"/>
      <c r="G1" s="80" t="str">
        <f>SUMMARY!C1</f>
        <v>PART C2: PRICING DATA</v>
      </c>
    </row>
    <row r="2" spans="1:10" s="78" customFormat="1" ht="50.1" customHeight="1" x14ac:dyDescent="0.3">
      <c r="A2" s="242" t="s">
        <v>90</v>
      </c>
      <c r="B2" s="242"/>
      <c r="C2" s="242"/>
      <c r="D2" s="242"/>
      <c r="E2" s="242"/>
      <c r="F2" s="242"/>
      <c r="G2" s="242"/>
    </row>
    <row r="3" spans="1:10" s="78" customFormat="1" ht="27.9" customHeight="1" x14ac:dyDescent="0.25">
      <c r="A3" s="81"/>
      <c r="B3" s="81"/>
      <c r="C3" s="112"/>
      <c r="D3" s="98"/>
      <c r="F3" s="79"/>
      <c r="G3" s="227" t="s">
        <v>0</v>
      </c>
    </row>
    <row r="4" spans="1:10" s="78" customFormat="1" ht="13.8" x14ac:dyDescent="0.3">
      <c r="A4" s="17" t="s">
        <v>1</v>
      </c>
      <c r="B4" s="17" t="s">
        <v>97</v>
      </c>
      <c r="C4" s="17" t="s">
        <v>2</v>
      </c>
      <c r="D4" s="178" t="s">
        <v>3</v>
      </c>
      <c r="E4" s="19" t="s">
        <v>4</v>
      </c>
      <c r="F4" s="28" t="s">
        <v>5</v>
      </c>
      <c r="G4" s="18" t="s">
        <v>6</v>
      </c>
    </row>
    <row r="5" spans="1:10" ht="27.9" customHeight="1" x14ac:dyDescent="0.3">
      <c r="A5" s="218" t="s">
        <v>265</v>
      </c>
      <c r="B5" s="218" t="s">
        <v>98</v>
      </c>
      <c r="C5" s="219" t="s">
        <v>7</v>
      </c>
      <c r="D5" s="87" t="s">
        <v>8</v>
      </c>
      <c r="E5" s="49">
        <v>50</v>
      </c>
      <c r="F5" s="71"/>
      <c r="G5" s="88">
        <f t="shared" ref="G5:G19" si="0">ROUND(F5*E5,2)</f>
        <v>0</v>
      </c>
      <c r="H5" s="91"/>
      <c r="I5" s="89"/>
      <c r="J5" s="90"/>
    </row>
    <row r="6" spans="1:10" ht="27.9" customHeight="1" x14ac:dyDescent="0.3">
      <c r="A6" s="218"/>
      <c r="B6" s="218"/>
      <c r="C6" s="219"/>
      <c r="D6" s="87"/>
      <c r="E6" s="49"/>
      <c r="F6" s="71"/>
      <c r="G6" s="88"/>
      <c r="H6" s="91"/>
      <c r="I6" s="89"/>
      <c r="J6" s="90"/>
    </row>
    <row r="7" spans="1:10" ht="27.9" customHeight="1" x14ac:dyDescent="0.3">
      <c r="A7" s="92" t="s">
        <v>9</v>
      </c>
      <c r="B7" s="92"/>
      <c r="C7" s="168" t="s">
        <v>96</v>
      </c>
      <c r="D7" s="87"/>
      <c r="E7" s="49"/>
      <c r="F7" s="71"/>
      <c r="G7" s="88">
        <f t="shared" si="0"/>
        <v>0</v>
      </c>
      <c r="H7" s="91"/>
      <c r="I7" s="89"/>
      <c r="J7" s="90"/>
    </row>
    <row r="8" spans="1:10" ht="46.5" customHeight="1" x14ac:dyDescent="0.3">
      <c r="A8" s="86"/>
      <c r="B8" s="86"/>
      <c r="C8" s="132" t="s">
        <v>10</v>
      </c>
      <c r="D8" s="87" t="s">
        <v>180</v>
      </c>
      <c r="E8" s="49">
        <v>1</v>
      </c>
      <c r="F8" s="71"/>
      <c r="G8" s="88">
        <f t="shared" si="0"/>
        <v>0</v>
      </c>
      <c r="H8" s="91"/>
      <c r="I8" s="89"/>
      <c r="J8" s="90"/>
    </row>
    <row r="9" spans="1:10" ht="49.5" customHeight="1" x14ac:dyDescent="0.3">
      <c r="A9" s="86"/>
      <c r="B9" s="86"/>
      <c r="C9" s="132" t="s">
        <v>11</v>
      </c>
      <c r="D9" s="87" t="s">
        <v>180</v>
      </c>
      <c r="E9" s="49">
        <v>1</v>
      </c>
      <c r="F9" s="71"/>
      <c r="G9" s="88">
        <f t="shared" si="0"/>
        <v>0</v>
      </c>
      <c r="H9" s="91"/>
      <c r="I9" s="89"/>
      <c r="J9" s="90"/>
    </row>
    <row r="10" spans="1:10" ht="45" customHeight="1" x14ac:dyDescent="0.3">
      <c r="A10" s="86"/>
      <c r="B10" s="86"/>
      <c r="C10" s="132" t="s">
        <v>91</v>
      </c>
      <c r="D10" s="87" t="s">
        <v>92</v>
      </c>
      <c r="E10" s="49">
        <v>36</v>
      </c>
      <c r="F10" s="71"/>
      <c r="G10" s="88">
        <f t="shared" si="0"/>
        <v>0</v>
      </c>
      <c r="H10" s="91"/>
      <c r="I10" s="89"/>
      <c r="J10" s="90"/>
    </row>
    <row r="11" spans="1:10" ht="45" customHeight="1" x14ac:dyDescent="0.3">
      <c r="A11" s="86"/>
      <c r="B11" s="86"/>
      <c r="C11" s="132" t="s">
        <v>12</v>
      </c>
      <c r="D11" s="87" t="s">
        <v>92</v>
      </c>
      <c r="E11" s="49">
        <v>36</v>
      </c>
      <c r="F11" s="71"/>
      <c r="G11" s="88">
        <f t="shared" si="0"/>
        <v>0</v>
      </c>
      <c r="H11" s="91"/>
      <c r="I11" s="89"/>
      <c r="J11" s="90"/>
    </row>
    <row r="12" spans="1:10" ht="48" customHeight="1" x14ac:dyDescent="0.3">
      <c r="A12" s="86"/>
      <c r="B12" s="86"/>
      <c r="C12" s="220" t="s">
        <v>13</v>
      </c>
      <c r="D12" s="87" t="s">
        <v>180</v>
      </c>
      <c r="E12" s="49">
        <v>1</v>
      </c>
      <c r="F12" s="71"/>
      <c r="G12" s="88">
        <f t="shared" si="0"/>
        <v>0</v>
      </c>
      <c r="H12" s="91"/>
      <c r="I12" s="89"/>
      <c r="J12" s="90"/>
    </row>
    <row r="13" spans="1:10" ht="27.9" customHeight="1" x14ac:dyDescent="0.3">
      <c r="A13" s="86"/>
      <c r="B13" s="86"/>
      <c r="C13" s="220"/>
      <c r="D13" s="87"/>
      <c r="E13" s="49"/>
      <c r="F13" s="71"/>
      <c r="G13" s="88"/>
      <c r="H13" s="170"/>
      <c r="I13" s="171"/>
      <c r="J13" s="172"/>
    </row>
    <row r="14" spans="1:10" ht="27.9" customHeight="1" x14ac:dyDescent="0.3">
      <c r="A14" s="174" t="s">
        <v>14</v>
      </c>
      <c r="B14" s="61"/>
      <c r="C14" s="169" t="s">
        <v>181</v>
      </c>
      <c r="D14" s="87"/>
      <c r="E14" s="49"/>
      <c r="F14" s="71"/>
      <c r="G14" s="88"/>
    </row>
    <row r="15" spans="1:10" ht="27.9" customHeight="1" x14ac:dyDescent="0.25">
      <c r="A15" s="61" t="s">
        <v>93</v>
      </c>
      <c r="B15" s="61"/>
      <c r="C15" s="134" t="s">
        <v>94</v>
      </c>
      <c r="D15" s="217" t="s">
        <v>273</v>
      </c>
      <c r="E15" s="47">
        <v>20</v>
      </c>
      <c r="F15" s="88"/>
      <c r="G15" s="88">
        <f t="shared" si="0"/>
        <v>0</v>
      </c>
    </row>
    <row r="16" spans="1:10" ht="27.9" customHeight="1" x14ac:dyDescent="0.25">
      <c r="A16" s="61" t="s">
        <v>266</v>
      </c>
      <c r="B16" s="61"/>
      <c r="C16" s="134" t="s">
        <v>284</v>
      </c>
      <c r="D16" s="217" t="s">
        <v>267</v>
      </c>
      <c r="E16" s="47"/>
      <c r="F16" s="88"/>
      <c r="G16" s="88"/>
    </row>
    <row r="17" spans="1:10" ht="21" customHeight="1" x14ac:dyDescent="0.3">
      <c r="A17" s="61"/>
      <c r="B17" s="61"/>
      <c r="C17" s="126"/>
      <c r="D17" s="126"/>
      <c r="E17" s="47"/>
      <c r="F17" s="88"/>
      <c r="G17" s="88"/>
    </row>
    <row r="18" spans="1:10" ht="27.9" customHeight="1" x14ac:dyDescent="0.3">
      <c r="A18" s="61" t="s">
        <v>15</v>
      </c>
      <c r="B18" s="61"/>
      <c r="C18" s="169" t="s">
        <v>95</v>
      </c>
      <c r="D18" s="87"/>
      <c r="E18" s="47"/>
      <c r="F18" s="88"/>
      <c r="G18" s="88">
        <f t="shared" si="0"/>
        <v>0</v>
      </c>
    </row>
    <row r="19" spans="1:10" ht="27.9" customHeight="1" x14ac:dyDescent="0.3">
      <c r="A19" s="61" t="s">
        <v>106</v>
      </c>
      <c r="B19" s="61"/>
      <c r="C19" s="135" t="s">
        <v>104</v>
      </c>
      <c r="D19" s="87" t="s">
        <v>16</v>
      </c>
      <c r="E19" s="47">
        <v>8760</v>
      </c>
      <c r="F19" s="88"/>
      <c r="G19" s="88">
        <f t="shared" si="0"/>
        <v>0</v>
      </c>
    </row>
    <row r="20" spans="1:10" ht="27.9" customHeight="1" x14ac:dyDescent="0.3">
      <c r="A20" s="61" t="s">
        <v>107</v>
      </c>
      <c r="B20" s="61"/>
      <c r="C20" s="135" t="s">
        <v>189</v>
      </c>
      <c r="D20" s="87" t="s">
        <v>16</v>
      </c>
      <c r="E20" s="47">
        <v>8760</v>
      </c>
      <c r="F20" s="88"/>
      <c r="G20" s="88">
        <v>0</v>
      </c>
    </row>
    <row r="21" spans="1:10" ht="27.9" customHeight="1" x14ac:dyDescent="0.3">
      <c r="A21" s="61" t="s">
        <v>108</v>
      </c>
      <c r="B21" s="61"/>
      <c r="C21" s="135" t="s">
        <v>105</v>
      </c>
      <c r="D21" s="87" t="s">
        <v>16</v>
      </c>
      <c r="E21" s="49">
        <v>712</v>
      </c>
      <c r="F21" s="71"/>
      <c r="G21" s="88">
        <v>0</v>
      </c>
    </row>
    <row r="22" spans="1:10" ht="27.9" customHeight="1" x14ac:dyDescent="0.3">
      <c r="A22" s="61" t="s">
        <v>109</v>
      </c>
      <c r="B22" s="61"/>
      <c r="C22" s="135" t="s">
        <v>231</v>
      </c>
      <c r="D22" s="87" t="s">
        <v>16</v>
      </c>
      <c r="E22" s="49">
        <v>8760</v>
      </c>
      <c r="F22" s="71"/>
      <c r="G22" s="88">
        <v>0</v>
      </c>
    </row>
    <row r="23" spans="1:10" ht="27.9" customHeight="1" x14ac:dyDescent="0.3">
      <c r="A23" s="61"/>
      <c r="B23" s="61"/>
      <c r="C23" s="135"/>
      <c r="D23" s="87"/>
      <c r="E23" s="49"/>
      <c r="F23" s="71"/>
      <c r="G23" s="88">
        <v>0</v>
      </c>
    </row>
    <row r="24" spans="1:10" ht="27.9" customHeight="1" x14ac:dyDescent="0.3">
      <c r="A24" s="61"/>
      <c r="B24" s="61"/>
      <c r="C24" s="135"/>
      <c r="D24" s="87"/>
      <c r="E24" s="49"/>
      <c r="F24" s="71"/>
      <c r="G24" s="88"/>
    </row>
    <row r="25" spans="1:10" ht="27.9" customHeight="1" x14ac:dyDescent="0.3">
      <c r="A25" s="61"/>
      <c r="B25" s="61"/>
      <c r="C25" s="135"/>
      <c r="D25" s="87"/>
      <c r="E25" s="49"/>
      <c r="F25" s="71"/>
      <c r="G25" s="88"/>
    </row>
    <row r="26" spans="1:10" ht="27.9" customHeight="1" x14ac:dyDescent="0.3">
      <c r="A26" s="61"/>
      <c r="B26" s="61"/>
      <c r="C26" s="135"/>
      <c r="D26" s="87"/>
      <c r="E26" s="49"/>
      <c r="F26" s="71"/>
      <c r="G26" s="88"/>
    </row>
    <row r="27" spans="1:10" ht="27.9" customHeight="1" x14ac:dyDescent="0.3">
      <c r="A27" s="58"/>
      <c r="B27" s="58"/>
      <c r="C27" s="136"/>
      <c r="D27" s="110"/>
      <c r="E27" s="52"/>
      <c r="F27" s="72"/>
      <c r="G27" s="94"/>
    </row>
    <row r="28" spans="1:10" s="106" customFormat="1" ht="30" customHeight="1" x14ac:dyDescent="0.3">
      <c r="A28" s="102"/>
      <c r="B28" s="104"/>
      <c r="C28" s="103"/>
      <c r="D28" s="213"/>
      <c r="E28" s="104"/>
      <c r="F28" s="96" t="s">
        <v>17</v>
      </c>
      <c r="G28" s="95"/>
      <c r="H28" s="105"/>
      <c r="I28" s="105"/>
      <c r="J28" s="105"/>
    </row>
    <row r="29" spans="1:10" s="106" customFormat="1" ht="30" customHeight="1" x14ac:dyDescent="0.3">
      <c r="A29" s="107"/>
      <c r="B29" s="109"/>
      <c r="C29" s="108"/>
      <c r="D29" s="214"/>
      <c r="E29" s="109"/>
      <c r="F29" s="72" t="s">
        <v>18</v>
      </c>
      <c r="G29" s="94"/>
      <c r="H29" s="105"/>
      <c r="I29" s="105"/>
      <c r="J29" s="105"/>
    </row>
    <row r="30" spans="1:10" ht="30" customHeight="1" x14ac:dyDescent="0.25">
      <c r="A30" s="101" t="s">
        <v>191</v>
      </c>
      <c r="B30" s="101"/>
      <c r="C30" s="4" t="s">
        <v>99</v>
      </c>
      <c r="D30" s="215"/>
      <c r="E30" s="57"/>
      <c r="F30" s="70"/>
      <c r="G30" s="84"/>
    </row>
    <row r="31" spans="1:10" ht="48.75" customHeight="1" x14ac:dyDescent="0.3">
      <c r="A31" s="61" t="s">
        <v>192</v>
      </c>
      <c r="B31" s="61"/>
      <c r="C31" s="134" t="s">
        <v>190</v>
      </c>
      <c r="D31" s="87" t="s">
        <v>16</v>
      </c>
      <c r="E31" s="49">
        <v>1460</v>
      </c>
      <c r="F31" s="71"/>
      <c r="G31" s="88"/>
    </row>
    <row r="32" spans="1:10" ht="22.5" customHeight="1" x14ac:dyDescent="0.3">
      <c r="A32" s="61" t="s">
        <v>193</v>
      </c>
      <c r="B32" s="61"/>
      <c r="C32" s="134" t="s">
        <v>100</v>
      </c>
      <c r="D32" s="87" t="s">
        <v>16</v>
      </c>
      <c r="E32" s="49">
        <v>1460</v>
      </c>
      <c r="F32" s="71"/>
      <c r="G32" s="88">
        <v>0</v>
      </c>
    </row>
    <row r="33" spans="1:7" ht="21" customHeight="1" x14ac:dyDescent="0.3">
      <c r="A33" s="61" t="s">
        <v>194</v>
      </c>
      <c r="B33" s="61"/>
      <c r="C33" s="134" t="s">
        <v>101</v>
      </c>
      <c r="D33" s="87" t="s">
        <v>16</v>
      </c>
      <c r="E33" s="49">
        <v>1460</v>
      </c>
      <c r="F33" s="71"/>
      <c r="G33" s="88">
        <v>0</v>
      </c>
    </row>
    <row r="34" spans="1:7" ht="23.25" customHeight="1" x14ac:dyDescent="0.3">
      <c r="A34" s="61" t="s">
        <v>195</v>
      </c>
      <c r="B34" s="61"/>
      <c r="C34" s="134" t="s">
        <v>102</v>
      </c>
      <c r="D34" s="87" t="s">
        <v>16</v>
      </c>
      <c r="E34" s="49">
        <v>1460</v>
      </c>
      <c r="F34" s="71"/>
      <c r="G34" s="88">
        <v>0</v>
      </c>
    </row>
    <row r="35" spans="1:7" ht="21" customHeight="1" x14ac:dyDescent="0.3">
      <c r="A35" s="61" t="s">
        <v>179</v>
      </c>
      <c r="B35" s="61"/>
      <c r="C35" s="135" t="s">
        <v>103</v>
      </c>
      <c r="D35" s="87" t="s">
        <v>16</v>
      </c>
      <c r="E35" s="49">
        <v>8760</v>
      </c>
      <c r="F35" s="71"/>
      <c r="G35" s="88"/>
    </row>
    <row r="36" spans="1:7" ht="21" customHeight="1" x14ac:dyDescent="0.3">
      <c r="A36" s="61" t="s">
        <v>196</v>
      </c>
      <c r="B36" s="61"/>
      <c r="C36" s="133" t="s">
        <v>272</v>
      </c>
      <c r="D36" s="87" t="s">
        <v>16</v>
      </c>
      <c r="E36" s="49">
        <v>1460</v>
      </c>
      <c r="F36" s="71"/>
      <c r="G36" s="88"/>
    </row>
    <row r="37" spans="1:7" ht="22.5" customHeight="1" x14ac:dyDescent="0.3">
      <c r="A37" s="61" t="s">
        <v>197</v>
      </c>
      <c r="B37" s="61"/>
      <c r="C37" s="133" t="s">
        <v>271</v>
      </c>
      <c r="D37" s="87" t="s">
        <v>16</v>
      </c>
      <c r="E37" s="49">
        <v>1460</v>
      </c>
      <c r="F37" s="71"/>
      <c r="G37" s="88"/>
    </row>
    <row r="38" spans="1:7" ht="9.75" customHeight="1" x14ac:dyDescent="0.3">
      <c r="A38" s="61"/>
      <c r="B38" s="61"/>
      <c r="C38" s="134"/>
      <c r="D38" s="87"/>
      <c r="E38" s="49"/>
      <c r="F38" s="71"/>
      <c r="G38" s="88"/>
    </row>
    <row r="39" spans="1:7" ht="21" customHeight="1" x14ac:dyDescent="0.3">
      <c r="A39" s="228" t="s">
        <v>199</v>
      </c>
      <c r="B39" s="61"/>
      <c r="C39" s="221" t="s">
        <v>198</v>
      </c>
      <c r="D39" s="87"/>
      <c r="E39" s="49"/>
      <c r="F39" s="71"/>
      <c r="G39" s="88"/>
    </row>
    <row r="40" spans="1:7" ht="93" customHeight="1" x14ac:dyDescent="0.25">
      <c r="A40" s="229"/>
      <c r="B40" s="230"/>
      <c r="C40" s="233" t="s">
        <v>228</v>
      </c>
      <c r="D40" s="87"/>
      <c r="E40" s="175"/>
      <c r="F40" s="71"/>
      <c r="G40" s="88"/>
    </row>
    <row r="41" spans="1:7" ht="21" customHeight="1" x14ac:dyDescent="0.3">
      <c r="A41" s="228"/>
      <c r="B41" s="230"/>
      <c r="C41" s="221"/>
      <c r="D41" s="87"/>
      <c r="E41" s="175"/>
      <c r="F41" s="71"/>
      <c r="G41" s="88"/>
    </row>
    <row r="42" spans="1:7" ht="21" customHeight="1" x14ac:dyDescent="0.25">
      <c r="A42" s="229" t="s">
        <v>183</v>
      </c>
      <c r="B42" s="230"/>
      <c r="C42" s="221" t="s">
        <v>229</v>
      </c>
      <c r="D42" s="87"/>
      <c r="E42" s="175"/>
      <c r="F42" s="71"/>
      <c r="G42" s="88"/>
    </row>
    <row r="43" spans="1:7" ht="43.5" customHeight="1" x14ac:dyDescent="0.3">
      <c r="A43" s="237" t="s">
        <v>183</v>
      </c>
      <c r="B43" s="230"/>
      <c r="C43" s="231" t="s">
        <v>200</v>
      </c>
      <c r="D43" s="231" t="s">
        <v>201</v>
      </c>
      <c r="E43" s="175"/>
      <c r="F43" s="71"/>
      <c r="G43" s="88"/>
    </row>
    <row r="44" spans="1:7" ht="23.25" customHeight="1" x14ac:dyDescent="0.25">
      <c r="A44" s="229" t="s">
        <v>184</v>
      </c>
      <c r="B44" s="230"/>
      <c r="C44" s="231" t="s">
        <v>202</v>
      </c>
      <c r="D44" s="232" t="s">
        <v>213</v>
      </c>
      <c r="E44" s="175"/>
      <c r="F44" s="71" t="s">
        <v>214</v>
      </c>
      <c r="G44" s="88"/>
    </row>
    <row r="45" spans="1:7" ht="36.75" customHeight="1" x14ac:dyDescent="0.25">
      <c r="A45" s="229" t="s">
        <v>240</v>
      </c>
      <c r="B45" s="230"/>
      <c r="C45" s="126" t="s">
        <v>203</v>
      </c>
      <c r="D45" s="232" t="s">
        <v>213</v>
      </c>
      <c r="E45" s="175"/>
      <c r="F45" s="71">
        <v>10000</v>
      </c>
      <c r="G45" s="88"/>
    </row>
    <row r="46" spans="1:7" ht="23.25" customHeight="1" x14ac:dyDescent="0.25">
      <c r="A46" s="229" t="s">
        <v>241</v>
      </c>
      <c r="B46" s="230"/>
      <c r="C46" s="126" t="s">
        <v>204</v>
      </c>
      <c r="D46" s="232" t="s">
        <v>213</v>
      </c>
      <c r="E46" s="175"/>
      <c r="F46" s="71">
        <v>10000</v>
      </c>
      <c r="G46" s="88"/>
    </row>
    <row r="47" spans="1:7" ht="30" customHeight="1" x14ac:dyDescent="0.25">
      <c r="A47" s="229" t="s">
        <v>242</v>
      </c>
      <c r="B47" s="230"/>
      <c r="C47" s="126" t="s">
        <v>205</v>
      </c>
      <c r="D47" s="232" t="s">
        <v>213</v>
      </c>
      <c r="E47" s="175"/>
      <c r="F47" s="71">
        <v>5000</v>
      </c>
      <c r="G47" s="88"/>
    </row>
    <row r="48" spans="1:7" ht="33.75" customHeight="1" x14ac:dyDescent="0.25">
      <c r="A48" s="229" t="s">
        <v>243</v>
      </c>
      <c r="B48" s="230"/>
      <c r="C48" s="126" t="s">
        <v>206</v>
      </c>
      <c r="D48" s="232" t="s">
        <v>213</v>
      </c>
      <c r="E48" s="175"/>
      <c r="F48" s="71">
        <v>5000</v>
      </c>
      <c r="G48" s="88"/>
    </row>
    <row r="49" spans="1:7" ht="66.75" customHeight="1" x14ac:dyDescent="0.3">
      <c r="A49" s="237" t="s">
        <v>244</v>
      </c>
      <c r="B49" s="230"/>
      <c r="C49" s="126" t="s">
        <v>207</v>
      </c>
      <c r="D49" s="232" t="s">
        <v>208</v>
      </c>
      <c r="E49" s="175"/>
      <c r="F49" s="71"/>
      <c r="G49" s="88"/>
    </row>
    <row r="50" spans="1:7" ht="30" customHeight="1" x14ac:dyDescent="0.25">
      <c r="A50" s="229" t="s">
        <v>245</v>
      </c>
      <c r="B50" s="230"/>
      <c r="C50" s="126" t="s">
        <v>209</v>
      </c>
      <c r="D50" s="232" t="s">
        <v>213</v>
      </c>
      <c r="E50" s="175"/>
      <c r="F50" s="71">
        <v>5000</v>
      </c>
      <c r="G50" s="88"/>
    </row>
    <row r="51" spans="1:7" ht="25.5" customHeight="1" x14ac:dyDescent="0.25">
      <c r="A51" s="229" t="s">
        <v>246</v>
      </c>
      <c r="B51" s="230"/>
      <c r="C51" s="126" t="s">
        <v>210</v>
      </c>
      <c r="D51" s="232" t="s">
        <v>213</v>
      </c>
      <c r="E51" s="175"/>
      <c r="F51" s="71">
        <v>1000</v>
      </c>
      <c r="G51" s="88"/>
    </row>
    <row r="52" spans="1:7" ht="21.75" customHeight="1" x14ac:dyDescent="0.25">
      <c r="A52" s="229" t="s">
        <v>247</v>
      </c>
      <c r="B52" s="230"/>
      <c r="C52" s="126" t="s">
        <v>211</v>
      </c>
      <c r="D52" s="232" t="s">
        <v>213</v>
      </c>
      <c r="E52" s="175"/>
      <c r="F52" s="71">
        <v>1000</v>
      </c>
      <c r="G52" s="88"/>
    </row>
    <row r="53" spans="1:7" ht="24" customHeight="1" x14ac:dyDescent="0.25">
      <c r="A53" s="229" t="s">
        <v>248</v>
      </c>
      <c r="B53" s="230"/>
      <c r="C53" s="126" t="s">
        <v>212</v>
      </c>
      <c r="D53" s="232" t="s">
        <v>213</v>
      </c>
      <c r="E53" s="175"/>
      <c r="F53" s="71">
        <v>1000</v>
      </c>
      <c r="G53" s="88"/>
    </row>
    <row r="54" spans="1:7" ht="30" customHeight="1" x14ac:dyDescent="0.25">
      <c r="A54" s="229"/>
      <c r="B54" s="61"/>
      <c r="C54" s="4" t="s">
        <v>227</v>
      </c>
      <c r="D54" s="87"/>
      <c r="E54" s="49"/>
      <c r="F54" s="71"/>
      <c r="G54" s="88"/>
    </row>
    <row r="55" spans="1:7" ht="30" customHeight="1" x14ac:dyDescent="0.25">
      <c r="A55" s="229" t="s">
        <v>249</v>
      </c>
      <c r="B55" s="61"/>
      <c r="C55" s="133" t="s">
        <v>215</v>
      </c>
      <c r="D55" s="87" t="s">
        <v>213</v>
      </c>
      <c r="E55" s="49"/>
      <c r="F55" s="71" t="s">
        <v>223</v>
      </c>
      <c r="G55" s="88"/>
    </row>
    <row r="56" spans="1:7" ht="30" customHeight="1" x14ac:dyDescent="0.25">
      <c r="A56" s="229" t="s">
        <v>250</v>
      </c>
      <c r="B56" s="61"/>
      <c r="C56" s="133" t="s">
        <v>216</v>
      </c>
      <c r="D56" s="87" t="s">
        <v>213</v>
      </c>
      <c r="E56" s="49"/>
      <c r="F56" s="71" t="s">
        <v>224</v>
      </c>
      <c r="G56" s="88"/>
    </row>
    <row r="57" spans="1:7" ht="30" customHeight="1" x14ac:dyDescent="0.25">
      <c r="A57" s="229" t="s">
        <v>251</v>
      </c>
      <c r="B57" s="61"/>
      <c r="C57" s="133" t="s">
        <v>217</v>
      </c>
      <c r="D57" s="87" t="s">
        <v>213</v>
      </c>
      <c r="E57" s="49"/>
      <c r="F57" s="71" t="s">
        <v>224</v>
      </c>
      <c r="G57" s="88"/>
    </row>
    <row r="58" spans="1:7" ht="30" customHeight="1" x14ac:dyDescent="0.25">
      <c r="A58" s="229" t="s">
        <v>252</v>
      </c>
      <c r="B58" s="61"/>
      <c r="C58" s="133" t="s">
        <v>218</v>
      </c>
      <c r="D58" s="87" t="s">
        <v>213</v>
      </c>
      <c r="E58" s="49"/>
      <c r="F58" s="71" t="s">
        <v>224</v>
      </c>
      <c r="G58" s="88"/>
    </row>
    <row r="59" spans="1:7" ht="30" customHeight="1" x14ac:dyDescent="0.25">
      <c r="A59" s="229" t="s">
        <v>253</v>
      </c>
      <c r="B59" s="61"/>
      <c r="C59" s="133" t="s">
        <v>219</v>
      </c>
      <c r="D59" s="87" t="s">
        <v>213</v>
      </c>
      <c r="E59" s="49"/>
      <c r="F59" s="71" t="s">
        <v>225</v>
      </c>
      <c r="G59" s="88"/>
    </row>
    <row r="60" spans="1:7" ht="30" customHeight="1" x14ac:dyDescent="0.25">
      <c r="A60" s="229" t="s">
        <v>254</v>
      </c>
      <c r="B60" s="61"/>
      <c r="C60" s="133" t="s">
        <v>220</v>
      </c>
      <c r="D60" s="87" t="s">
        <v>213</v>
      </c>
      <c r="E60" s="49"/>
      <c r="F60" s="71">
        <v>500</v>
      </c>
      <c r="G60" s="88"/>
    </row>
    <row r="61" spans="1:7" ht="30" customHeight="1" x14ac:dyDescent="0.25">
      <c r="A61" s="229" t="s">
        <v>255</v>
      </c>
      <c r="B61" s="61"/>
      <c r="C61" s="133" t="s">
        <v>221</v>
      </c>
      <c r="D61" s="87" t="s">
        <v>213</v>
      </c>
      <c r="E61" s="49"/>
      <c r="F61" s="71" t="s">
        <v>226</v>
      </c>
      <c r="G61" s="88"/>
    </row>
    <row r="62" spans="1:7" ht="30" customHeight="1" x14ac:dyDescent="0.25">
      <c r="A62" s="229" t="s">
        <v>256</v>
      </c>
      <c r="B62" s="61"/>
      <c r="C62" s="133" t="s">
        <v>222</v>
      </c>
      <c r="D62" s="87" t="s">
        <v>213</v>
      </c>
      <c r="E62" s="49"/>
      <c r="F62" s="71" t="s">
        <v>226</v>
      </c>
      <c r="G62" s="88">
        <v>0</v>
      </c>
    </row>
    <row r="63" spans="1:7" ht="30" customHeight="1" x14ac:dyDescent="0.3">
      <c r="A63" s="65"/>
      <c r="B63" s="173"/>
      <c r="C63" s="82"/>
      <c r="D63" s="216"/>
      <c r="E63" s="83"/>
      <c r="F63" s="96" t="s">
        <v>19</v>
      </c>
      <c r="G63" s="95">
        <f>SUM(G29:G62)</f>
        <v>0</v>
      </c>
    </row>
  </sheetData>
  <customSheetViews>
    <customSheetView guid="{B1977FCC-55C6-43D5-B563-1D4594C6D3D5}" scale="62" showPageBreaks="1" showGridLines="0" printArea="1" hiddenColumns="1" view="pageBreakPreview">
      <selection activeCell="S34" sqref="S34"/>
      <pageMargins left="0" right="0" top="0" bottom="0" header="0" footer="0"/>
      <pageSetup paperSize="9" scale="77" orientation="landscape" r:id="rId1"/>
    </customSheetView>
    <customSheetView guid="{721BFE1F-A91B-42C5-ABF1-65980358F3EE}" scale="62" showPageBreaks="1" showGridLines="0" printArea="1" hiddenColumns="1" view="pageBreakPreview">
      <selection activeCell="S34" sqref="S34"/>
      <pageMargins left="0" right="0" top="0" bottom="0" header="0" footer="0"/>
      <pageSetup paperSize="9" scale="77" orientation="landscape" r:id="rId2"/>
    </customSheetView>
    <customSheetView guid="{FFD33D0E-E95B-42B4-A3F5-8BC5295351C3}" scale="62" showPageBreaks="1" showGridLines="0" printArea="1" hiddenColumns="1" view="pageBreakPreview" topLeftCell="A13">
      <selection activeCell="A4" sqref="A4:F30"/>
      <pageMargins left="0" right="0" top="0" bottom="0" header="0" footer="0"/>
      <pageSetup paperSize="9" scale="77" orientation="landscape" r:id="rId3"/>
    </customSheetView>
    <customSheetView guid="{5035EAB8-F053-4251-BC37-534A5D3EDA48}" scale="80" showPageBreaks="1" showGridLines="0" printArea="1" hiddenColumns="1" view="pageBreakPreview">
      <selection activeCell="N30" sqref="N30"/>
      <pageMargins left="0" right="0" top="0" bottom="0" header="0" footer="0"/>
      <pageSetup paperSize="9" scale="77" orientation="landscape" r:id="rId4"/>
    </customSheetView>
  </customSheetViews>
  <mergeCells count="1">
    <mergeCell ref="A2:G2"/>
  </mergeCells>
  <phoneticPr fontId="27" type="noConversion"/>
  <pageMargins left="0.70866141732283505" right="0.70866141732283505" top="0.74803149606299202" bottom="0.74803149606299202" header="0.31496062992126" footer="0.31496062992126"/>
  <pageSetup paperSize="9" scale="57" fitToHeight="0" orientation="portrait" r:id="rId5"/>
  <headerFooter>
    <oddFooter>&amp;RPage &amp;P/&amp;N</oddFooter>
  </headerFooter>
  <rowBreaks count="1" manualBreakCount="1">
    <brk id="28" max="16383" man="1"/>
  </rowBreaks>
  <customProperties>
    <customPr name="_pios_id" r:id="rId6"/>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G69"/>
  <sheetViews>
    <sheetView view="pageBreakPreview" zoomScaleNormal="100" zoomScaleSheetLayoutView="100" workbookViewId="0">
      <selection activeCell="F6" sqref="F6"/>
    </sheetView>
  </sheetViews>
  <sheetFormatPr defaultColWidth="8.88671875" defaultRowHeight="14.4" x14ac:dyDescent="0.3"/>
  <cols>
    <col min="1" max="1" width="12.6640625" customWidth="1"/>
    <col min="2" max="2" width="75.6640625" customWidth="1"/>
    <col min="3" max="4" width="11.6640625" customWidth="1"/>
    <col min="5" max="5" width="12.6640625" customWidth="1"/>
    <col min="6" max="6" width="15.6640625" customWidth="1"/>
  </cols>
  <sheetData>
    <row r="1" spans="1:7" s="2" customFormat="1" ht="30" customHeight="1" x14ac:dyDescent="0.25">
      <c r="E1" s="11"/>
      <c r="F1" s="20" t="str">
        <f>SUMMARY!C1</f>
        <v>PART C2: PRICING DATA</v>
      </c>
      <c r="G1" s="2" t="str">
        <f>SUMMARY!C1</f>
        <v>PART C2: PRICING DATA</v>
      </c>
    </row>
    <row r="2" spans="1:7" s="2" customFormat="1" ht="50.1" customHeight="1" x14ac:dyDescent="0.25">
      <c r="A2" s="242" t="s">
        <v>90</v>
      </c>
      <c r="B2" s="242"/>
      <c r="C2" s="242"/>
      <c r="D2" s="242"/>
      <c r="E2" s="242"/>
      <c r="F2" s="242"/>
    </row>
    <row r="3" spans="1:7" s="2" customFormat="1" ht="30" customHeight="1" x14ac:dyDescent="0.25">
      <c r="A3" s="4"/>
      <c r="E3" s="11"/>
      <c r="F3" s="16" t="s">
        <v>20</v>
      </c>
    </row>
    <row r="4" spans="1:7" s="2" customFormat="1" ht="15" customHeight="1" x14ac:dyDescent="0.25">
      <c r="A4" s="17" t="s">
        <v>1</v>
      </c>
      <c r="B4" s="17" t="s">
        <v>2</v>
      </c>
      <c r="C4" s="17" t="s">
        <v>3</v>
      </c>
      <c r="D4" s="19" t="s">
        <v>4</v>
      </c>
      <c r="E4" s="28" t="s">
        <v>5</v>
      </c>
      <c r="F4" s="18" t="s">
        <v>6</v>
      </c>
    </row>
    <row r="5" spans="1:7" s="3" customFormat="1" ht="30" customHeight="1" x14ac:dyDescent="0.3">
      <c r="A5" s="202" t="s">
        <v>21</v>
      </c>
      <c r="B5" s="206" t="s">
        <v>188</v>
      </c>
      <c r="C5" s="207"/>
      <c r="D5" s="208"/>
      <c r="E5" s="209"/>
      <c r="F5" s="210"/>
    </row>
    <row r="6" spans="1:7" ht="30" customHeight="1" x14ac:dyDescent="0.3">
      <c r="A6" s="14" t="s">
        <v>98</v>
      </c>
      <c r="B6" s="137" t="s">
        <v>22</v>
      </c>
      <c r="C6" s="46" t="s">
        <v>23</v>
      </c>
      <c r="D6" s="49">
        <v>250</v>
      </c>
      <c r="E6" s="71"/>
      <c r="F6" s="51">
        <f>ROUND(E6*D6,2)</f>
        <v>0</v>
      </c>
    </row>
    <row r="7" spans="1:7" ht="17.25" customHeight="1" x14ac:dyDescent="0.3">
      <c r="A7" s="14"/>
      <c r="B7" s="137"/>
      <c r="C7" s="46"/>
      <c r="D7" s="49"/>
      <c r="E7" s="71"/>
      <c r="F7" s="51"/>
    </row>
    <row r="8" spans="1:7" ht="30" customHeight="1" x14ac:dyDescent="0.3">
      <c r="A8" s="211" t="s">
        <v>24</v>
      </c>
      <c r="B8" s="212" t="s">
        <v>25</v>
      </c>
      <c r="C8" s="46"/>
      <c r="D8" s="49"/>
      <c r="E8" s="71"/>
      <c r="F8" s="51"/>
    </row>
    <row r="9" spans="1:7" ht="30" customHeight="1" x14ac:dyDescent="0.3">
      <c r="A9" s="14" t="s">
        <v>98</v>
      </c>
      <c r="B9" s="138" t="s">
        <v>26</v>
      </c>
      <c r="C9" s="46" t="s">
        <v>27</v>
      </c>
      <c r="D9" s="49">
        <v>5</v>
      </c>
      <c r="E9" s="71"/>
      <c r="F9" s="51">
        <f>ROUND(E9*D9,2)</f>
        <v>0</v>
      </c>
    </row>
    <row r="10" spans="1:7" ht="30" customHeight="1" x14ac:dyDescent="0.3">
      <c r="A10" s="14" t="s">
        <v>98</v>
      </c>
      <c r="B10" s="138" t="s">
        <v>28</v>
      </c>
      <c r="C10" s="46" t="s">
        <v>27</v>
      </c>
      <c r="D10" s="49">
        <v>5</v>
      </c>
      <c r="E10" s="71"/>
      <c r="F10" s="51">
        <f>ROUND(E10*D10,2)</f>
        <v>0</v>
      </c>
    </row>
    <row r="11" spans="1:7" ht="30" customHeight="1" x14ac:dyDescent="0.3">
      <c r="A11" s="14"/>
      <c r="B11" s="138"/>
      <c r="C11" s="46"/>
      <c r="D11" s="49"/>
      <c r="E11" s="71"/>
      <c r="F11" s="51"/>
    </row>
    <row r="12" spans="1:7" ht="30" customHeight="1" x14ac:dyDescent="0.3">
      <c r="A12" s="211" t="s">
        <v>29</v>
      </c>
      <c r="B12" s="239" t="s">
        <v>30</v>
      </c>
      <c r="C12" s="46"/>
      <c r="D12" s="49"/>
      <c r="E12" s="71"/>
      <c r="F12" s="51"/>
    </row>
    <row r="13" spans="1:7" ht="30" customHeight="1" x14ac:dyDescent="0.3">
      <c r="A13" s="14" t="s">
        <v>98</v>
      </c>
      <c r="B13" s="138" t="s">
        <v>31</v>
      </c>
      <c r="C13" s="46" t="s">
        <v>27</v>
      </c>
      <c r="D13" s="49">
        <v>5</v>
      </c>
      <c r="E13" s="71"/>
      <c r="F13" s="51">
        <f>ROUND(E13*D13,2)</f>
        <v>0</v>
      </c>
    </row>
    <row r="14" spans="1:7" ht="30" customHeight="1" x14ac:dyDescent="0.3">
      <c r="A14" s="14" t="s">
        <v>98</v>
      </c>
      <c r="B14" s="138" t="s">
        <v>32</v>
      </c>
      <c r="C14" s="46" t="s">
        <v>27</v>
      </c>
      <c r="D14" s="49">
        <v>5</v>
      </c>
      <c r="E14" s="71"/>
      <c r="F14" s="51">
        <f>ROUND(E14*D14,2)</f>
        <v>0</v>
      </c>
    </row>
    <row r="15" spans="1:7" ht="30" customHeight="1" x14ac:dyDescent="0.3">
      <c r="A15" s="14"/>
      <c r="B15" s="113"/>
      <c r="C15" s="46"/>
      <c r="D15" s="49"/>
      <c r="E15" s="71"/>
      <c r="F15" s="51"/>
    </row>
    <row r="16" spans="1:7" ht="30" customHeight="1" x14ac:dyDescent="0.3">
      <c r="A16" s="14"/>
      <c r="B16" s="113"/>
      <c r="C16" s="46"/>
      <c r="D16" s="49"/>
      <c r="E16" s="71"/>
      <c r="F16" s="51"/>
    </row>
    <row r="17" spans="1:6" ht="30" customHeight="1" x14ac:dyDescent="0.3">
      <c r="A17" s="14"/>
      <c r="B17" s="113"/>
      <c r="C17" s="46"/>
      <c r="D17" s="49"/>
      <c r="E17" s="71"/>
      <c r="F17" s="51"/>
    </row>
    <row r="18" spans="1:6" ht="30" customHeight="1" x14ac:dyDescent="0.3">
      <c r="A18" s="14"/>
      <c r="B18" s="113"/>
      <c r="C18" s="46"/>
      <c r="D18" s="49"/>
      <c r="E18" s="71"/>
      <c r="F18" s="51"/>
    </row>
    <row r="19" spans="1:6" ht="30" customHeight="1" x14ac:dyDescent="0.3">
      <c r="A19" s="14"/>
      <c r="B19" s="113"/>
      <c r="C19" s="46"/>
      <c r="D19" s="49"/>
      <c r="E19" s="71"/>
      <c r="F19" s="51"/>
    </row>
    <row r="20" spans="1:6" ht="30" customHeight="1" x14ac:dyDescent="0.3">
      <c r="A20" s="14"/>
      <c r="B20" s="113"/>
      <c r="C20" s="46"/>
      <c r="D20" s="49"/>
      <c r="E20" s="71"/>
      <c r="F20" s="51"/>
    </row>
    <row r="21" spans="1:6" ht="30" customHeight="1" x14ac:dyDescent="0.3">
      <c r="A21" s="14"/>
      <c r="B21" s="113"/>
      <c r="C21" s="46"/>
      <c r="D21" s="49"/>
      <c r="E21" s="71"/>
      <c r="F21" s="51"/>
    </row>
    <row r="22" spans="1:6" ht="30" customHeight="1" x14ac:dyDescent="0.3">
      <c r="A22" s="14"/>
      <c r="B22" s="113"/>
      <c r="C22" s="46"/>
      <c r="D22" s="49"/>
      <c r="E22" s="71"/>
      <c r="F22" s="51"/>
    </row>
    <row r="23" spans="1:6" ht="30" customHeight="1" x14ac:dyDescent="0.3">
      <c r="A23" s="14"/>
      <c r="B23" s="113"/>
      <c r="C23" s="46"/>
      <c r="D23" s="49"/>
      <c r="E23" s="71"/>
      <c r="F23" s="51"/>
    </row>
    <row r="24" spans="1:6" ht="30" customHeight="1" x14ac:dyDescent="0.3">
      <c r="A24" s="14"/>
      <c r="B24" s="113"/>
      <c r="C24" s="46"/>
      <c r="D24" s="49"/>
      <c r="E24" s="71"/>
      <c r="F24" s="51"/>
    </row>
    <row r="25" spans="1:6" ht="30" customHeight="1" x14ac:dyDescent="0.3">
      <c r="A25" s="14"/>
      <c r="B25" s="113"/>
      <c r="C25" s="46"/>
      <c r="D25" s="49"/>
      <c r="E25" s="71"/>
      <c r="F25" s="51"/>
    </row>
    <row r="26" spans="1:6" ht="30" customHeight="1" x14ac:dyDescent="0.3">
      <c r="A26" s="14"/>
      <c r="B26" s="113"/>
      <c r="C26" s="46"/>
      <c r="D26" s="49"/>
      <c r="E26" s="71"/>
      <c r="F26" s="51"/>
    </row>
    <row r="27" spans="1:6" ht="30" customHeight="1" x14ac:dyDescent="0.3">
      <c r="A27" s="14"/>
      <c r="B27" s="113"/>
      <c r="C27" s="46"/>
      <c r="D27" s="49"/>
      <c r="E27" s="71"/>
      <c r="F27" s="51"/>
    </row>
    <row r="28" spans="1:6" ht="30" customHeight="1" x14ac:dyDescent="0.3">
      <c r="A28" s="14"/>
      <c r="B28" s="113"/>
      <c r="C28" s="46"/>
      <c r="D28" s="49"/>
      <c r="E28" s="71"/>
      <c r="F28" s="51"/>
    </row>
    <row r="29" spans="1:6" ht="30" customHeight="1" x14ac:dyDescent="0.3">
      <c r="A29" s="14"/>
      <c r="B29" s="113"/>
      <c r="C29" s="46"/>
      <c r="D29" s="49"/>
      <c r="E29" s="71"/>
      <c r="F29" s="51"/>
    </row>
    <row r="30" spans="1:6" ht="30" customHeight="1" x14ac:dyDescent="0.3">
      <c r="A30" s="14"/>
      <c r="B30" s="113"/>
      <c r="C30" s="46"/>
      <c r="D30" s="49"/>
      <c r="E30" s="71"/>
      <c r="F30" s="51"/>
    </row>
    <row r="31" spans="1:6" ht="30" customHeight="1" x14ac:dyDescent="0.3">
      <c r="A31" s="14"/>
      <c r="B31" s="113"/>
      <c r="C31" s="46"/>
      <c r="D31" s="49"/>
      <c r="E31" s="71"/>
      <c r="F31" s="51"/>
    </row>
    <row r="32" spans="1:6" ht="30" customHeight="1" x14ac:dyDescent="0.3">
      <c r="A32" s="14"/>
      <c r="B32" s="113"/>
      <c r="C32" s="46"/>
      <c r="D32" s="49"/>
      <c r="E32" s="71"/>
      <c r="F32" s="51"/>
    </row>
    <row r="33" spans="1:6" ht="30" customHeight="1" x14ac:dyDescent="0.3">
      <c r="A33" s="14"/>
      <c r="B33" s="113"/>
      <c r="C33" s="46"/>
      <c r="D33" s="49"/>
      <c r="E33" s="71"/>
      <c r="F33" s="51"/>
    </row>
    <row r="34" spans="1:6" ht="30" customHeight="1" x14ac:dyDescent="0.3">
      <c r="A34" s="14"/>
      <c r="B34" s="113"/>
      <c r="C34" s="46"/>
      <c r="D34" s="49"/>
      <c r="E34" s="71"/>
      <c r="F34" s="51"/>
    </row>
    <row r="35" spans="1:6" ht="30" customHeight="1" x14ac:dyDescent="0.3">
      <c r="A35" s="14"/>
      <c r="B35" s="113"/>
      <c r="C35" s="46"/>
      <c r="D35" s="49"/>
      <c r="E35" s="71"/>
      <c r="F35" s="51"/>
    </row>
    <row r="36" spans="1:6" ht="30" customHeight="1" x14ac:dyDescent="0.3">
      <c r="A36" s="14"/>
      <c r="B36" s="113"/>
      <c r="C36" s="46"/>
      <c r="D36" s="49"/>
      <c r="E36" s="71"/>
      <c r="F36" s="51"/>
    </row>
    <row r="37" spans="1:6" ht="30" customHeight="1" x14ac:dyDescent="0.3">
      <c r="A37" s="14"/>
      <c r="B37" s="113"/>
      <c r="C37" s="46"/>
      <c r="D37" s="49"/>
      <c r="E37" s="71"/>
      <c r="F37" s="51"/>
    </row>
    <row r="38" spans="1:6" ht="30" customHeight="1" x14ac:dyDescent="0.3">
      <c r="A38" s="115"/>
      <c r="B38" s="116"/>
      <c r="C38" s="48"/>
      <c r="D38" s="52"/>
      <c r="E38" s="72"/>
      <c r="F38" s="53"/>
    </row>
    <row r="39" spans="1:6" ht="30" customHeight="1" x14ac:dyDescent="0.3">
      <c r="A39" s="73"/>
      <c r="B39" s="74"/>
      <c r="C39" s="75"/>
      <c r="D39" s="76"/>
      <c r="E39" s="77" t="s">
        <v>19</v>
      </c>
      <c r="F39" s="53">
        <f>SUM(F5:F38)</f>
        <v>0</v>
      </c>
    </row>
    <row r="40" spans="1:6" ht="30" customHeight="1" x14ac:dyDescent="0.3"/>
    <row r="41" spans="1:6" ht="30" customHeight="1" x14ac:dyDescent="0.3"/>
    <row r="42" spans="1:6" ht="30" customHeight="1" x14ac:dyDescent="0.3"/>
    <row r="43" spans="1:6" ht="30" customHeight="1" x14ac:dyDescent="0.3"/>
    <row r="44" spans="1:6" ht="30" customHeight="1" x14ac:dyDescent="0.3"/>
    <row r="45" spans="1:6" ht="30" customHeight="1" x14ac:dyDescent="0.3"/>
    <row r="46" spans="1:6" ht="30" customHeight="1" x14ac:dyDescent="0.3"/>
    <row r="47" spans="1:6" ht="30" customHeight="1" x14ac:dyDescent="0.3"/>
    <row r="48" spans="1:6" ht="30" customHeight="1" x14ac:dyDescent="0.3"/>
    <row r="49" ht="30" customHeight="1" x14ac:dyDescent="0.3"/>
    <row r="50" ht="30" customHeight="1" x14ac:dyDescent="0.3"/>
    <row r="51" ht="30" customHeight="1" x14ac:dyDescent="0.3"/>
    <row r="52" ht="30" customHeight="1" x14ac:dyDescent="0.3"/>
    <row r="53" ht="30" customHeight="1" x14ac:dyDescent="0.3"/>
    <row r="54" ht="30" customHeight="1" x14ac:dyDescent="0.3"/>
    <row r="55" ht="30" customHeight="1" x14ac:dyDescent="0.3"/>
    <row r="56" ht="30" customHeight="1" x14ac:dyDescent="0.3"/>
    <row r="57" ht="30" customHeight="1" x14ac:dyDescent="0.3"/>
    <row r="58" ht="30" customHeight="1" x14ac:dyDescent="0.3"/>
    <row r="59" ht="30" customHeight="1" x14ac:dyDescent="0.3"/>
    <row r="60" ht="30" customHeight="1" x14ac:dyDescent="0.3"/>
    <row r="61" ht="30" customHeight="1" x14ac:dyDescent="0.3"/>
    <row r="62" ht="30" customHeight="1" x14ac:dyDescent="0.3"/>
    <row r="63" ht="30" customHeight="1" x14ac:dyDescent="0.3"/>
    <row r="64" ht="30" customHeight="1" x14ac:dyDescent="0.3"/>
    <row r="65" ht="30" customHeight="1" x14ac:dyDescent="0.3"/>
    <row r="66" ht="30" customHeight="1" x14ac:dyDescent="0.3"/>
    <row r="67" ht="30" customHeight="1" x14ac:dyDescent="0.3"/>
    <row r="68" ht="30" customHeight="1" x14ac:dyDescent="0.3"/>
    <row r="69" ht="30" customHeight="1" x14ac:dyDescent="0.3"/>
  </sheetData>
  <customSheetViews>
    <customSheetView guid="{B1977FCC-55C6-43D5-B563-1D4594C6D3D5}">
      <selection activeCell="B4" sqref="B4"/>
      <pageMargins left="0" right="0" top="0" bottom="0" header="0" footer="0"/>
    </customSheetView>
    <customSheetView guid="{721BFE1F-A91B-42C5-ABF1-65980358F3EE}">
      <selection sqref="A1:F19"/>
      <pageMargins left="0" right="0" top="0" bottom="0" header="0" footer="0"/>
    </customSheetView>
    <customSheetView guid="{FFD33D0E-E95B-42B4-A3F5-8BC5295351C3}">
      <selection activeCell="E10" sqref="E10"/>
      <pageMargins left="0" right="0" top="0" bottom="0" header="0" footer="0"/>
    </customSheetView>
    <customSheetView guid="{5035EAB8-F053-4251-BC37-534A5D3EDA48}">
      <selection activeCell="D11" sqref="D11"/>
      <pageMargins left="0" right="0" top="0" bottom="0" header="0" footer="0"/>
    </customSheetView>
  </customSheetViews>
  <mergeCells count="1">
    <mergeCell ref="A2:F2"/>
  </mergeCells>
  <pageMargins left="0.70866141732283505" right="0.70866141732283505" top="0.74803149606299202" bottom="0.74803149606299202" header="0.31496062992126" footer="0.31496062992126"/>
  <pageSetup paperSize="9" scale="62" fitToHeight="0" orientation="portrait" r:id="rId1"/>
  <headerFooter>
    <oddFooter>&amp;RPage &amp;P/&amp;N</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G72"/>
  <sheetViews>
    <sheetView view="pageBreakPreview" topLeftCell="A26" zoomScaleNormal="100" zoomScaleSheetLayoutView="100" workbookViewId="0">
      <selection activeCell="F6" sqref="F6"/>
    </sheetView>
  </sheetViews>
  <sheetFormatPr defaultRowHeight="14.4" x14ac:dyDescent="0.3"/>
  <cols>
    <col min="1" max="1" width="12.6640625" style="3" customWidth="1"/>
    <col min="2" max="2" width="75.6640625" customWidth="1"/>
    <col min="3" max="4" width="11.6640625" customWidth="1"/>
    <col min="5" max="5" width="12.6640625" customWidth="1"/>
    <col min="6" max="6" width="15.6640625" customWidth="1"/>
  </cols>
  <sheetData>
    <row r="1" spans="1:7" s="2" customFormat="1" ht="30" customHeight="1" x14ac:dyDescent="0.25">
      <c r="E1" s="11"/>
      <c r="F1" s="20" t="str">
        <f>SUMMARY!C1</f>
        <v>PART C2: PRICING DATA</v>
      </c>
      <c r="G1" s="2" t="str">
        <f>SUMMARY!C1</f>
        <v>PART C2: PRICING DATA</v>
      </c>
    </row>
    <row r="2" spans="1:7" s="150" customFormat="1" ht="50.1" customHeight="1" x14ac:dyDescent="0.3">
      <c r="A2" s="242" t="str">
        <f>'S101'!A2</f>
        <v>Contract: WSBU 02 – 2026/27: TENDER FOR THE REPAIRS AND MAINTENANCE OF SANITATION INFRASTRUCTURE WITHIN THE CITY OF TSHWANE BOUNDARIES ON AN AS AND WHEN REQUIRED BASIS FOR A THREE (3) YEAR PERIOD</v>
      </c>
      <c r="B2" s="242"/>
      <c r="C2" s="242"/>
      <c r="D2" s="242"/>
      <c r="E2" s="242"/>
      <c r="F2" s="242"/>
    </row>
    <row r="3" spans="1:7" s="2" customFormat="1" ht="30" customHeight="1" x14ac:dyDescent="0.25">
      <c r="A3" s="4"/>
      <c r="E3" s="11"/>
      <c r="F3" s="16" t="s">
        <v>33</v>
      </c>
    </row>
    <row r="4" spans="1:7" s="2" customFormat="1" ht="15" customHeight="1" x14ac:dyDescent="0.25">
      <c r="A4" s="17" t="s">
        <v>1</v>
      </c>
      <c r="B4" s="17" t="s">
        <v>2</v>
      </c>
      <c r="C4" s="17" t="s">
        <v>3</v>
      </c>
      <c r="D4" s="19" t="s">
        <v>4</v>
      </c>
      <c r="E4" s="28" t="s">
        <v>5</v>
      </c>
      <c r="F4" s="18" t="s">
        <v>6</v>
      </c>
    </row>
    <row r="5" spans="1:7" ht="30" customHeight="1" x14ac:dyDescent="0.3">
      <c r="A5" s="202" t="s">
        <v>34</v>
      </c>
      <c r="B5" s="203" t="s">
        <v>35</v>
      </c>
      <c r="C5" s="59"/>
      <c r="D5" s="57"/>
      <c r="E5" s="60"/>
      <c r="F5" s="64"/>
    </row>
    <row r="6" spans="1:7" ht="30" customHeight="1" x14ac:dyDescent="0.3">
      <c r="A6" s="114" t="s">
        <v>98</v>
      </c>
      <c r="B6" s="139" t="s">
        <v>36</v>
      </c>
      <c r="C6" s="46" t="s">
        <v>27</v>
      </c>
      <c r="D6" s="49">
        <v>5</v>
      </c>
      <c r="E6" s="50"/>
      <c r="F6" s="51">
        <f>+D6*E6</f>
        <v>0</v>
      </c>
    </row>
    <row r="7" spans="1:7" ht="30" customHeight="1" x14ac:dyDescent="0.3">
      <c r="A7" s="114" t="s">
        <v>98</v>
      </c>
      <c r="B7" s="139" t="s">
        <v>37</v>
      </c>
      <c r="C7" s="46" t="s">
        <v>27</v>
      </c>
      <c r="D7" s="49">
        <v>5</v>
      </c>
      <c r="E7" s="50"/>
      <c r="F7" s="51">
        <f>+D7*E7</f>
        <v>0</v>
      </c>
    </row>
    <row r="8" spans="1:7" ht="15.75" customHeight="1" x14ac:dyDescent="0.3">
      <c r="A8" s="114"/>
      <c r="B8" s="139"/>
      <c r="C8" s="46"/>
      <c r="D8" s="49"/>
      <c r="E8" s="50"/>
      <c r="F8" s="51"/>
    </row>
    <row r="9" spans="1:7" ht="30" customHeight="1" x14ac:dyDescent="0.3">
      <c r="A9" s="204">
        <v>102.13</v>
      </c>
      <c r="B9" s="205" t="s">
        <v>38</v>
      </c>
      <c r="C9" s="46"/>
      <c r="D9" s="49"/>
      <c r="E9" s="50"/>
      <c r="F9" s="51"/>
    </row>
    <row r="10" spans="1:7" ht="30" customHeight="1" x14ac:dyDescent="0.3">
      <c r="A10" s="123" t="s">
        <v>98</v>
      </c>
      <c r="B10" s="140" t="s">
        <v>39</v>
      </c>
      <c r="C10" s="46" t="s">
        <v>27</v>
      </c>
      <c r="D10" s="49">
        <v>5</v>
      </c>
      <c r="E10" s="50"/>
      <c r="F10" s="51">
        <f t="shared" ref="F10:F11" si="0">+D10*E10</f>
        <v>0</v>
      </c>
    </row>
    <row r="11" spans="1:7" ht="30" customHeight="1" x14ac:dyDescent="0.3">
      <c r="A11" s="123" t="s">
        <v>98</v>
      </c>
      <c r="B11" s="140" t="s">
        <v>40</v>
      </c>
      <c r="C11" s="46" t="s">
        <v>27</v>
      </c>
      <c r="D11" s="49">
        <v>5</v>
      </c>
      <c r="E11" s="50"/>
      <c r="F11" s="51">
        <f t="shared" si="0"/>
        <v>0</v>
      </c>
    </row>
    <row r="12" spans="1:7" ht="30" customHeight="1" x14ac:dyDescent="0.3">
      <c r="A12" s="5"/>
      <c r="B12" s="6"/>
      <c r="C12" s="25"/>
      <c r="D12" s="1"/>
      <c r="E12" s="27"/>
      <c r="F12" s="33"/>
    </row>
    <row r="13" spans="1:7" ht="30" customHeight="1" x14ac:dyDescent="0.3">
      <c r="A13" s="5"/>
      <c r="B13" s="6"/>
      <c r="C13" s="25"/>
      <c r="D13" s="1"/>
      <c r="E13" s="27"/>
      <c r="F13" s="33"/>
    </row>
    <row r="14" spans="1:7" ht="30" customHeight="1" x14ac:dyDescent="0.3">
      <c r="A14" s="5"/>
      <c r="B14" s="6"/>
      <c r="C14" s="25"/>
      <c r="D14" s="1"/>
      <c r="E14" s="27"/>
      <c r="F14" s="33"/>
    </row>
    <row r="15" spans="1:7" ht="30" customHeight="1" x14ac:dyDescent="0.3">
      <c r="A15" s="5"/>
      <c r="B15" s="6"/>
      <c r="C15" s="25"/>
      <c r="D15" s="1"/>
      <c r="E15" s="27"/>
      <c r="F15" s="33"/>
    </row>
    <row r="16" spans="1:7" ht="30" customHeight="1" x14ac:dyDescent="0.3">
      <c r="A16" s="5"/>
      <c r="B16" s="6"/>
      <c r="C16" s="25"/>
      <c r="D16" s="1"/>
      <c r="E16" s="27"/>
      <c r="F16" s="33"/>
    </row>
    <row r="17" spans="1:6" ht="30" customHeight="1" x14ac:dyDescent="0.3">
      <c r="A17" s="5"/>
      <c r="B17" s="6"/>
      <c r="C17" s="25"/>
      <c r="D17" s="1"/>
      <c r="E17" s="27"/>
      <c r="F17" s="33"/>
    </row>
    <row r="18" spans="1:6" ht="30" customHeight="1" x14ac:dyDescent="0.3">
      <c r="A18" s="5"/>
      <c r="B18" s="6"/>
      <c r="C18" s="25"/>
      <c r="D18" s="1"/>
      <c r="E18" s="27"/>
      <c r="F18" s="33"/>
    </row>
    <row r="19" spans="1:6" ht="30" customHeight="1" x14ac:dyDescent="0.3">
      <c r="A19" s="5"/>
      <c r="B19" s="6"/>
      <c r="C19" s="25"/>
      <c r="D19" s="1"/>
      <c r="E19" s="27"/>
      <c r="F19" s="33"/>
    </row>
    <row r="20" spans="1:6" ht="30" customHeight="1" x14ac:dyDescent="0.3">
      <c r="A20" s="5"/>
      <c r="B20" s="6"/>
      <c r="C20" s="25"/>
      <c r="D20" s="1"/>
      <c r="E20" s="27"/>
      <c r="F20" s="33"/>
    </row>
    <row r="21" spans="1:6" ht="30" customHeight="1" x14ac:dyDescent="0.3">
      <c r="A21" s="5"/>
      <c r="B21" s="6"/>
      <c r="C21" s="25"/>
      <c r="D21" s="1"/>
      <c r="E21" s="27"/>
      <c r="F21" s="33"/>
    </row>
    <row r="22" spans="1:6" ht="30" customHeight="1" x14ac:dyDescent="0.3">
      <c r="A22" s="5"/>
      <c r="B22" s="6"/>
      <c r="C22" s="25"/>
      <c r="D22" s="1"/>
      <c r="E22" s="27"/>
      <c r="F22" s="33"/>
    </row>
    <row r="23" spans="1:6" ht="30" customHeight="1" x14ac:dyDescent="0.3">
      <c r="A23" s="5"/>
      <c r="B23" s="6"/>
      <c r="C23" s="25"/>
      <c r="D23" s="1"/>
      <c r="E23" s="27"/>
      <c r="F23" s="33"/>
    </row>
    <row r="24" spans="1:6" ht="30" customHeight="1" x14ac:dyDescent="0.3">
      <c r="A24" s="5"/>
      <c r="B24" s="6"/>
      <c r="C24" s="25"/>
      <c r="D24" s="1"/>
      <c r="E24" s="27"/>
      <c r="F24" s="33"/>
    </row>
    <row r="25" spans="1:6" ht="30" customHeight="1" x14ac:dyDescent="0.3">
      <c r="A25" s="5"/>
      <c r="B25" s="6"/>
      <c r="C25" s="25"/>
      <c r="D25" s="1"/>
      <c r="E25" s="27"/>
      <c r="F25" s="33"/>
    </row>
    <row r="26" spans="1:6" ht="30" customHeight="1" x14ac:dyDescent="0.3">
      <c r="A26" s="5"/>
      <c r="B26" s="6"/>
      <c r="C26" s="25"/>
      <c r="D26" s="1"/>
      <c r="E26" s="27"/>
      <c r="F26" s="33"/>
    </row>
    <row r="27" spans="1:6" ht="30" customHeight="1" x14ac:dyDescent="0.3">
      <c r="A27" s="5"/>
      <c r="B27" s="6"/>
      <c r="C27" s="25"/>
      <c r="D27" s="1"/>
      <c r="E27" s="27"/>
      <c r="F27" s="33"/>
    </row>
    <row r="28" spans="1:6" ht="30" customHeight="1" x14ac:dyDescent="0.3">
      <c r="A28" s="5"/>
      <c r="B28" s="6"/>
      <c r="C28" s="25"/>
      <c r="D28" s="1"/>
      <c r="E28" s="27"/>
      <c r="F28" s="33"/>
    </row>
    <row r="29" spans="1:6" ht="30" customHeight="1" x14ac:dyDescent="0.3">
      <c r="A29" s="5"/>
      <c r="B29" s="6"/>
      <c r="C29" s="25"/>
      <c r="D29" s="1"/>
      <c r="E29" s="27"/>
      <c r="F29" s="33"/>
    </row>
    <row r="30" spans="1:6" ht="30" customHeight="1" x14ac:dyDescent="0.3">
      <c r="A30" s="5"/>
      <c r="B30" s="6"/>
      <c r="C30" s="25"/>
      <c r="D30" s="1"/>
      <c r="E30" s="27"/>
      <c r="F30" s="33"/>
    </row>
    <row r="31" spans="1:6" ht="30" customHeight="1" x14ac:dyDescent="0.3">
      <c r="A31" s="5"/>
      <c r="B31" s="6"/>
      <c r="C31" s="25"/>
      <c r="D31" s="1"/>
      <c r="E31" s="27"/>
      <c r="F31" s="33"/>
    </row>
    <row r="32" spans="1:6" ht="30" customHeight="1" x14ac:dyDescent="0.3">
      <c r="A32" s="5"/>
      <c r="B32" s="6"/>
      <c r="C32" s="25"/>
      <c r="D32" s="1"/>
      <c r="E32" s="27"/>
      <c r="F32" s="33"/>
    </row>
    <row r="33" spans="1:6" ht="30" customHeight="1" x14ac:dyDescent="0.3">
      <c r="A33" s="5"/>
      <c r="B33" s="6"/>
      <c r="C33" s="25"/>
      <c r="D33" s="1"/>
      <c r="E33" s="27"/>
      <c r="F33" s="33"/>
    </row>
    <row r="34" spans="1:6" ht="30" customHeight="1" x14ac:dyDescent="0.3">
      <c r="A34" s="5"/>
      <c r="B34" s="6"/>
      <c r="C34" s="25"/>
      <c r="D34" s="1"/>
      <c r="E34" s="27"/>
      <c r="F34" s="33"/>
    </row>
    <row r="35" spans="1:6" ht="30" customHeight="1" x14ac:dyDescent="0.3">
      <c r="A35" s="5"/>
      <c r="B35" s="6"/>
      <c r="C35" s="25"/>
      <c r="D35" s="1"/>
      <c r="E35" s="27"/>
      <c r="F35" s="33"/>
    </row>
    <row r="36" spans="1:6" ht="30" customHeight="1" x14ac:dyDescent="0.3">
      <c r="A36" s="5"/>
      <c r="B36" s="6"/>
      <c r="C36" s="25"/>
      <c r="D36" s="1"/>
      <c r="E36" s="27"/>
      <c r="F36" s="33"/>
    </row>
    <row r="37" spans="1:6" ht="30" customHeight="1" x14ac:dyDescent="0.3">
      <c r="A37" s="5"/>
      <c r="B37" s="6"/>
      <c r="C37" s="25"/>
      <c r="D37" s="1"/>
      <c r="E37" s="27"/>
      <c r="F37" s="33"/>
    </row>
    <row r="38" spans="1:6" ht="30" customHeight="1" x14ac:dyDescent="0.3">
      <c r="A38" s="36"/>
      <c r="B38" s="37"/>
      <c r="C38" s="30"/>
      <c r="D38" s="31"/>
      <c r="E38" s="29"/>
      <c r="F38" s="34"/>
    </row>
    <row r="39" spans="1:6" ht="30" customHeight="1" x14ac:dyDescent="0.3">
      <c r="A39" s="15"/>
      <c r="B39" s="21"/>
      <c r="C39" s="22"/>
      <c r="D39" s="23"/>
      <c r="E39" s="111" t="s">
        <v>19</v>
      </c>
      <c r="F39" s="35">
        <f>SUM(F5:F38)</f>
        <v>0</v>
      </c>
    </row>
    <row r="40" spans="1:6" ht="30" customHeight="1" x14ac:dyDescent="0.3">
      <c r="B40" s="7"/>
      <c r="C40" s="7"/>
      <c r="D40" s="7"/>
      <c r="E40" s="7"/>
      <c r="F40" s="7"/>
    </row>
    <row r="41" spans="1:6" ht="30" customHeight="1" x14ac:dyDescent="0.3"/>
    <row r="42" spans="1:6" ht="30" customHeight="1" x14ac:dyDescent="0.3"/>
    <row r="43" spans="1:6" ht="30" customHeight="1" x14ac:dyDescent="0.3"/>
    <row r="44" spans="1:6" ht="30" customHeight="1" x14ac:dyDescent="0.3"/>
    <row r="45" spans="1:6" ht="30" customHeight="1" x14ac:dyDescent="0.3"/>
    <row r="46" spans="1:6" ht="30" customHeight="1" x14ac:dyDescent="0.3"/>
    <row r="47" spans="1:6" ht="30" customHeight="1" x14ac:dyDescent="0.3"/>
    <row r="48" spans="1:6" ht="30" customHeight="1" x14ac:dyDescent="0.3"/>
    <row r="49" ht="30" customHeight="1" x14ac:dyDescent="0.3"/>
    <row r="50" ht="30" customHeight="1" x14ac:dyDescent="0.3"/>
    <row r="51" ht="30" customHeight="1" x14ac:dyDescent="0.3"/>
    <row r="52" ht="30" customHeight="1" x14ac:dyDescent="0.3"/>
    <row r="53" ht="30" customHeight="1" x14ac:dyDescent="0.3"/>
    <row r="54" ht="30" customHeight="1" x14ac:dyDescent="0.3"/>
    <row r="55" ht="30" customHeight="1" x14ac:dyDescent="0.3"/>
    <row r="56" ht="30" customHeight="1" x14ac:dyDescent="0.3"/>
    <row r="57" ht="30" customHeight="1" x14ac:dyDescent="0.3"/>
    <row r="58" ht="30" customHeight="1" x14ac:dyDescent="0.3"/>
    <row r="59" ht="30" customHeight="1" x14ac:dyDescent="0.3"/>
    <row r="60" ht="30" customHeight="1" x14ac:dyDescent="0.3"/>
    <row r="61" ht="30" customHeight="1" x14ac:dyDescent="0.3"/>
    <row r="62" ht="30" customHeight="1" x14ac:dyDescent="0.3"/>
    <row r="63" ht="30" customHeight="1" x14ac:dyDescent="0.3"/>
    <row r="64" ht="30" customHeight="1" x14ac:dyDescent="0.3"/>
    <row r="65" ht="30" customHeight="1" x14ac:dyDescent="0.3"/>
    <row r="66" ht="30" customHeight="1" x14ac:dyDescent="0.3"/>
    <row r="67" ht="30" customHeight="1" x14ac:dyDescent="0.3"/>
    <row r="68" ht="30" customHeight="1" x14ac:dyDescent="0.3"/>
    <row r="69" ht="30" customHeight="1" x14ac:dyDescent="0.3"/>
    <row r="70" ht="30" customHeight="1" x14ac:dyDescent="0.3"/>
    <row r="71" ht="30" customHeight="1" x14ac:dyDescent="0.3"/>
    <row r="72" ht="30" customHeight="1" x14ac:dyDescent="0.3"/>
  </sheetData>
  <customSheetViews>
    <customSheetView guid="{B1977FCC-55C6-43D5-B563-1D4594C6D3D5}">
      <selection activeCell="B3" sqref="B3"/>
      <pageMargins left="0" right="0" top="0" bottom="0" header="0" footer="0"/>
    </customSheetView>
    <customSheetView guid="{721BFE1F-A91B-42C5-ABF1-65980358F3EE}">
      <selection sqref="A1:F16"/>
      <pageMargins left="0" right="0" top="0" bottom="0" header="0" footer="0"/>
    </customSheetView>
    <customSheetView guid="{FFD33D0E-E95B-42B4-A3F5-8BC5295351C3}">
      <selection activeCell="B1" sqref="B1:B1048576"/>
      <pageMargins left="0" right="0" top="0" bottom="0" header="0" footer="0"/>
    </customSheetView>
    <customSheetView guid="{5035EAB8-F053-4251-BC37-534A5D3EDA48}">
      <selection activeCell="D16" sqref="D16"/>
      <pageMargins left="0" right="0" top="0" bottom="0" header="0" footer="0"/>
    </customSheetView>
  </customSheetViews>
  <mergeCells count="1">
    <mergeCell ref="A2:F2"/>
  </mergeCells>
  <pageMargins left="0.70866141732283505" right="0.70866141732283505" top="0.74803149606299202" bottom="0.74803149606299202" header="0.31496062992126" footer="0.31496062992126"/>
  <pageSetup paperSize="9" scale="62" fitToHeight="0" orientation="portrait" r:id="rId1"/>
  <headerFooter>
    <oddFooter>&amp;RPage &amp;P/&amp;N</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M60"/>
  <sheetViews>
    <sheetView view="pageBreakPreview" topLeftCell="A28" zoomScaleNormal="100" zoomScaleSheetLayoutView="100" workbookViewId="0">
      <selection activeCell="F6" sqref="F6"/>
    </sheetView>
  </sheetViews>
  <sheetFormatPr defaultColWidth="8.88671875" defaultRowHeight="14.4" x14ac:dyDescent="0.3"/>
  <cols>
    <col min="1" max="1" width="12.6640625" style="3" customWidth="1"/>
    <col min="2" max="2" width="75.6640625" style="7" customWidth="1"/>
    <col min="3" max="4" width="11.6640625" style="7" customWidth="1"/>
    <col min="5" max="5" width="12.6640625" style="7" customWidth="1"/>
    <col min="6" max="6" width="15.6640625" style="7" customWidth="1"/>
    <col min="7" max="16384" width="8.88671875" style="7"/>
  </cols>
  <sheetData>
    <row r="1" spans="1:13" s="2" customFormat="1" ht="30" customHeight="1" x14ac:dyDescent="0.25">
      <c r="E1" s="11"/>
      <c r="F1" s="20" t="str">
        <f>SUMMARY!C1</f>
        <v>PART C2: PRICING DATA</v>
      </c>
      <c r="G1" s="2" t="str">
        <f>SUMMARY!C1</f>
        <v>PART C2: PRICING DATA</v>
      </c>
    </row>
    <row r="2" spans="1:13" s="150" customFormat="1" ht="50.1" customHeight="1" x14ac:dyDescent="0.3">
      <c r="A2" s="242" t="s">
        <v>90</v>
      </c>
      <c r="B2" s="242"/>
      <c r="C2" s="242"/>
      <c r="D2" s="242"/>
      <c r="E2" s="242"/>
      <c r="F2" s="242"/>
    </row>
    <row r="3" spans="1:13" s="2" customFormat="1" ht="30" customHeight="1" x14ac:dyDescent="0.25">
      <c r="A3" s="4"/>
      <c r="E3" s="11"/>
      <c r="F3" s="16" t="s">
        <v>41</v>
      </c>
    </row>
    <row r="4" spans="1:13" s="2" customFormat="1" ht="15" customHeight="1" x14ac:dyDescent="0.25">
      <c r="A4" s="17" t="s">
        <v>1</v>
      </c>
      <c r="B4" s="17" t="s">
        <v>2</v>
      </c>
      <c r="C4" s="17" t="s">
        <v>3</v>
      </c>
      <c r="D4" s="19" t="s">
        <v>4</v>
      </c>
      <c r="E4" s="28" t="s">
        <v>5</v>
      </c>
      <c r="F4" s="18" t="s">
        <v>6</v>
      </c>
    </row>
    <row r="5" spans="1:13" ht="30.75" customHeight="1" x14ac:dyDescent="0.3">
      <c r="A5" s="197" t="s">
        <v>268</v>
      </c>
      <c r="B5" s="198" t="s">
        <v>42</v>
      </c>
      <c r="C5" s="59"/>
      <c r="D5" s="57"/>
      <c r="E5" s="60"/>
      <c r="F5" s="64"/>
    </row>
    <row r="6" spans="1:13" ht="30" customHeight="1" x14ac:dyDescent="0.3">
      <c r="A6" s="12" t="s">
        <v>98</v>
      </c>
      <c r="B6" s="141" t="s">
        <v>43</v>
      </c>
      <c r="C6" s="46" t="s">
        <v>8</v>
      </c>
      <c r="D6" s="117">
        <v>500</v>
      </c>
      <c r="E6" s="50"/>
      <c r="F6" s="51">
        <f>ROUND(E6*D6,2)</f>
        <v>0</v>
      </c>
      <c r="M6" s="8"/>
    </row>
    <row r="7" spans="1:13" ht="30" customHeight="1" x14ac:dyDescent="0.3">
      <c r="A7" s="47"/>
      <c r="B7" s="141" t="s">
        <v>44</v>
      </c>
      <c r="C7" s="46" t="s">
        <v>8</v>
      </c>
      <c r="D7" s="117">
        <v>500</v>
      </c>
      <c r="E7" s="50"/>
      <c r="F7" s="51">
        <f>ROUND(E7*D7,2)</f>
        <v>0</v>
      </c>
    </row>
    <row r="8" spans="1:13" ht="30" customHeight="1" x14ac:dyDescent="0.3">
      <c r="A8" s="47"/>
      <c r="B8" s="141" t="s">
        <v>45</v>
      </c>
      <c r="C8" s="46" t="s">
        <v>8</v>
      </c>
      <c r="D8" s="117">
        <v>250</v>
      </c>
      <c r="E8" s="50"/>
      <c r="F8" s="51">
        <f>ROUND(E8*D8,2)</f>
        <v>0</v>
      </c>
    </row>
    <row r="9" spans="1:13" ht="30" customHeight="1" x14ac:dyDescent="0.3">
      <c r="A9" s="47"/>
      <c r="B9" s="141" t="s">
        <v>46</v>
      </c>
      <c r="C9" s="46" t="s">
        <v>8</v>
      </c>
      <c r="D9" s="117">
        <v>250</v>
      </c>
      <c r="E9" s="50"/>
      <c r="F9" s="51">
        <f>ROUND(E9*D9,2)</f>
        <v>0</v>
      </c>
    </row>
    <row r="10" spans="1:13" ht="30" customHeight="1" x14ac:dyDescent="0.3">
      <c r="A10" s="47"/>
      <c r="B10" s="141" t="s">
        <v>47</v>
      </c>
      <c r="C10" s="46" t="s">
        <v>8</v>
      </c>
      <c r="D10" s="117">
        <v>150</v>
      </c>
      <c r="E10" s="50"/>
      <c r="F10" s="51">
        <f>ROUND(E10*D10,2)</f>
        <v>0</v>
      </c>
      <c r="H10" s="8"/>
    </row>
    <row r="11" spans="1:13" ht="14.25" customHeight="1" x14ac:dyDescent="0.3">
      <c r="A11" s="47"/>
      <c r="B11" s="141"/>
      <c r="C11" s="46"/>
      <c r="D11" s="117"/>
      <c r="E11" s="50"/>
      <c r="F11" s="51"/>
      <c r="H11" s="8"/>
    </row>
    <row r="12" spans="1:13" ht="30" customHeight="1" x14ac:dyDescent="0.3">
      <c r="A12" s="199" t="s">
        <v>257</v>
      </c>
      <c r="B12" s="200" t="s">
        <v>178</v>
      </c>
      <c r="C12" s="46"/>
      <c r="D12" s="49"/>
      <c r="E12" s="50"/>
      <c r="F12" s="51"/>
    </row>
    <row r="13" spans="1:13" ht="30" customHeight="1" x14ac:dyDescent="0.3">
      <c r="A13" s="12"/>
      <c r="B13" s="142" t="s">
        <v>48</v>
      </c>
      <c r="C13" s="46" t="s">
        <v>23</v>
      </c>
      <c r="D13" s="117">
        <v>250</v>
      </c>
      <c r="E13" s="50"/>
      <c r="F13" s="51">
        <f>ROUND(E13*D13,2)</f>
        <v>0</v>
      </c>
    </row>
    <row r="14" spans="1:13" ht="15.75" customHeight="1" x14ac:dyDescent="0.3">
      <c r="A14" s="12"/>
      <c r="B14" s="142"/>
      <c r="C14" s="46"/>
      <c r="D14" s="117"/>
      <c r="E14" s="50"/>
      <c r="F14" s="51"/>
    </row>
    <row r="15" spans="1:13" ht="27.6" x14ac:dyDescent="0.3">
      <c r="A15" s="122" t="s">
        <v>258</v>
      </c>
      <c r="B15" s="119" t="s">
        <v>49</v>
      </c>
      <c r="C15" s="46" t="s">
        <v>8</v>
      </c>
      <c r="D15" s="117">
        <v>250</v>
      </c>
      <c r="E15" s="50"/>
      <c r="F15" s="51">
        <f>ROUND(E15*D15,2)</f>
        <v>0</v>
      </c>
      <c r="H15" s="8"/>
    </row>
    <row r="16" spans="1:13" x14ac:dyDescent="0.3">
      <c r="A16" s="122"/>
      <c r="B16" s="119"/>
      <c r="C16" s="46"/>
      <c r="D16" s="117"/>
      <c r="E16" s="50"/>
      <c r="F16" s="51"/>
      <c r="H16" s="8"/>
    </row>
    <row r="17" spans="1:6" ht="27.6" x14ac:dyDescent="0.3">
      <c r="A17" s="122" t="s">
        <v>259</v>
      </c>
      <c r="B17" s="119" t="s">
        <v>50</v>
      </c>
      <c r="C17" s="46" t="s">
        <v>8</v>
      </c>
      <c r="D17" s="117">
        <v>100</v>
      </c>
      <c r="E17" s="50"/>
      <c r="F17" s="51">
        <f>ROUND(E17*D17,2)</f>
        <v>0</v>
      </c>
    </row>
    <row r="18" spans="1:6" x14ac:dyDescent="0.3">
      <c r="A18" s="122"/>
      <c r="B18" s="119"/>
      <c r="C18" s="46"/>
      <c r="D18" s="117"/>
      <c r="E18" s="50"/>
      <c r="F18" s="51"/>
    </row>
    <row r="19" spans="1:6" ht="30" customHeight="1" x14ac:dyDescent="0.3">
      <c r="A19" s="86" t="s">
        <v>260</v>
      </c>
      <c r="B19" s="118" t="s">
        <v>51</v>
      </c>
      <c r="C19" s="46" t="s">
        <v>8</v>
      </c>
      <c r="D19" s="117">
        <v>100</v>
      </c>
      <c r="E19" s="50"/>
      <c r="F19" s="51">
        <f>ROUND(E19*D19,2)</f>
        <v>0</v>
      </c>
    </row>
    <row r="20" spans="1:6" ht="16.5" customHeight="1" x14ac:dyDescent="0.3">
      <c r="A20" s="86"/>
      <c r="B20" s="118"/>
      <c r="C20" s="46"/>
      <c r="D20" s="117"/>
      <c r="E20" s="50"/>
      <c r="F20" s="51"/>
    </row>
    <row r="21" spans="1:6" ht="30" customHeight="1" x14ac:dyDescent="0.3">
      <c r="A21" s="199" t="s">
        <v>261</v>
      </c>
      <c r="B21" s="201" t="s">
        <v>52</v>
      </c>
      <c r="C21" s="46"/>
      <c r="D21" s="49"/>
      <c r="E21" s="50"/>
      <c r="F21" s="51"/>
    </row>
    <row r="22" spans="1:6" ht="30" customHeight="1" x14ac:dyDescent="0.3">
      <c r="A22" s="86"/>
      <c r="B22" s="143" t="s">
        <v>53</v>
      </c>
      <c r="C22" s="46" t="s">
        <v>8</v>
      </c>
      <c r="D22" s="117">
        <v>100</v>
      </c>
      <c r="E22" s="50"/>
      <c r="F22" s="51">
        <f>ROUND(E22*D22,2)</f>
        <v>0</v>
      </c>
    </row>
    <row r="23" spans="1:6" ht="30" customHeight="1" x14ac:dyDescent="0.3">
      <c r="A23" s="86"/>
      <c r="B23" s="143" t="s">
        <v>54</v>
      </c>
      <c r="C23" s="46" t="s">
        <v>8</v>
      </c>
      <c r="D23" s="117">
        <v>100</v>
      </c>
      <c r="E23" s="50"/>
      <c r="F23" s="51">
        <f>ROUND(E23*D23,2)</f>
        <v>0</v>
      </c>
    </row>
    <row r="24" spans="1:6" ht="30" customHeight="1" x14ac:dyDescent="0.3">
      <c r="A24" s="86"/>
      <c r="B24" s="143"/>
      <c r="C24" s="46"/>
      <c r="D24" s="117"/>
      <c r="E24" s="50"/>
      <c r="F24" s="51"/>
    </row>
    <row r="25" spans="1:6" ht="30" customHeight="1" x14ac:dyDescent="0.3">
      <c r="A25" s="86"/>
      <c r="B25" s="143"/>
      <c r="C25" s="46"/>
      <c r="D25" s="117"/>
      <c r="E25" s="50"/>
      <c r="F25" s="51"/>
    </row>
    <row r="26" spans="1:6" ht="30" customHeight="1" x14ac:dyDescent="0.3">
      <c r="A26" s="86"/>
      <c r="B26" s="143"/>
      <c r="C26" s="46"/>
      <c r="D26" s="117"/>
      <c r="E26" s="50"/>
      <c r="F26" s="51"/>
    </row>
    <row r="27" spans="1:6" ht="30" customHeight="1" x14ac:dyDescent="0.3">
      <c r="A27" s="86"/>
      <c r="B27" s="143"/>
      <c r="C27" s="46"/>
      <c r="D27" s="117"/>
      <c r="E27" s="50"/>
      <c r="F27" s="51"/>
    </row>
    <row r="28" spans="1:6" ht="30" customHeight="1" x14ac:dyDescent="0.3">
      <c r="A28" s="86"/>
      <c r="B28" s="143"/>
      <c r="C28" s="46"/>
      <c r="D28" s="117"/>
      <c r="E28" s="50"/>
      <c r="F28" s="51"/>
    </row>
    <row r="29" spans="1:6" ht="30" customHeight="1" x14ac:dyDescent="0.3">
      <c r="A29" s="86"/>
      <c r="B29" s="143"/>
      <c r="C29" s="46"/>
      <c r="D29" s="117"/>
      <c r="E29" s="50"/>
      <c r="F29" s="51"/>
    </row>
    <row r="30" spans="1:6" ht="30" customHeight="1" x14ac:dyDescent="0.3">
      <c r="A30" s="86"/>
      <c r="B30" s="143"/>
      <c r="C30" s="46"/>
      <c r="D30" s="117"/>
      <c r="E30" s="50"/>
      <c r="F30" s="51"/>
    </row>
    <row r="31" spans="1:6" ht="30" customHeight="1" x14ac:dyDescent="0.3">
      <c r="A31" s="86"/>
      <c r="B31" s="143"/>
      <c r="C31" s="46"/>
      <c r="D31" s="117"/>
      <c r="E31" s="50"/>
      <c r="F31" s="51"/>
    </row>
    <row r="32" spans="1:6" ht="30" customHeight="1" x14ac:dyDescent="0.3">
      <c r="A32" s="86"/>
      <c r="B32" s="143"/>
      <c r="C32" s="46"/>
      <c r="D32" s="117"/>
      <c r="E32" s="50"/>
      <c r="F32" s="51"/>
    </row>
    <row r="33" spans="1:6" ht="30" customHeight="1" x14ac:dyDescent="0.3">
      <c r="A33" s="86"/>
      <c r="B33" s="143"/>
      <c r="C33" s="46"/>
      <c r="D33" s="117"/>
      <c r="E33" s="50"/>
      <c r="F33" s="51"/>
    </row>
    <row r="34" spans="1:6" ht="30" customHeight="1" x14ac:dyDescent="0.3">
      <c r="A34" s="86"/>
      <c r="B34" s="143"/>
      <c r="C34" s="46"/>
      <c r="D34" s="117"/>
      <c r="E34" s="50"/>
      <c r="F34" s="51"/>
    </row>
    <row r="35" spans="1:6" ht="30" customHeight="1" x14ac:dyDescent="0.3">
      <c r="A35" s="86"/>
      <c r="B35" s="143"/>
      <c r="C35" s="46"/>
      <c r="D35" s="117"/>
      <c r="E35" s="50"/>
      <c r="F35" s="51"/>
    </row>
    <row r="36" spans="1:6" ht="30" customHeight="1" x14ac:dyDescent="0.3">
      <c r="A36" s="86"/>
      <c r="B36" s="143"/>
      <c r="C36" s="46"/>
      <c r="D36" s="117"/>
      <c r="E36" s="50"/>
      <c r="F36" s="51"/>
    </row>
    <row r="37" spans="1:6" ht="30" customHeight="1" x14ac:dyDescent="0.3">
      <c r="A37" s="86"/>
      <c r="B37" s="143"/>
      <c r="C37" s="46"/>
      <c r="D37" s="117"/>
      <c r="E37" s="50"/>
      <c r="F37" s="51"/>
    </row>
    <row r="38" spans="1:6" ht="30" customHeight="1" x14ac:dyDescent="0.3">
      <c r="A38" s="86"/>
      <c r="B38" s="143"/>
      <c r="C38" s="46"/>
      <c r="D38" s="117"/>
      <c r="E38" s="50"/>
      <c r="F38" s="51"/>
    </row>
    <row r="39" spans="1:6" ht="30" customHeight="1" x14ac:dyDescent="0.3">
      <c r="A39" s="12"/>
      <c r="B39" s="119"/>
      <c r="C39" s="46"/>
      <c r="D39" s="49"/>
      <c r="E39" s="50"/>
      <c r="F39" s="51"/>
    </row>
    <row r="40" spans="1:6" ht="30" customHeight="1" x14ac:dyDescent="0.3">
      <c r="A40" s="120"/>
      <c r="B40" s="121"/>
      <c r="C40" s="46"/>
      <c r="D40" s="49"/>
      <c r="E40" s="50"/>
      <c r="F40" s="51"/>
    </row>
    <row r="41" spans="1:6" ht="30" customHeight="1" x14ac:dyDescent="0.3">
      <c r="A41" s="65"/>
      <c r="B41" s="66"/>
      <c r="C41" s="67"/>
      <c r="D41" s="68"/>
      <c r="E41" s="69" t="s">
        <v>19</v>
      </c>
      <c r="F41" s="56">
        <f>SUM(F5:F40)</f>
        <v>0</v>
      </c>
    </row>
    <row r="42" spans="1:6" ht="30" customHeight="1" x14ac:dyDescent="0.3"/>
    <row r="43" spans="1:6" ht="30" customHeight="1" x14ac:dyDescent="0.3"/>
    <row r="44" spans="1:6" ht="30" customHeight="1" x14ac:dyDescent="0.3"/>
    <row r="45" spans="1:6" ht="30" customHeight="1" x14ac:dyDescent="0.3"/>
    <row r="46" spans="1:6" ht="30" customHeight="1" x14ac:dyDescent="0.3"/>
    <row r="47" spans="1:6" ht="30" customHeight="1" x14ac:dyDescent="0.3"/>
    <row r="48" spans="1:6" ht="30" customHeight="1" x14ac:dyDescent="0.3"/>
    <row r="49" ht="30" customHeight="1" x14ac:dyDescent="0.3"/>
    <row r="50" ht="30" customHeight="1" x14ac:dyDescent="0.3"/>
    <row r="51" ht="30" customHeight="1" x14ac:dyDescent="0.3"/>
    <row r="52" ht="30" customHeight="1" x14ac:dyDescent="0.3"/>
    <row r="53" ht="30" customHeight="1" x14ac:dyDescent="0.3"/>
    <row r="54" ht="30" customHeight="1" x14ac:dyDescent="0.3"/>
    <row r="55" ht="30" customHeight="1" x14ac:dyDescent="0.3"/>
    <row r="56" ht="30" customHeight="1" x14ac:dyDescent="0.3"/>
    <row r="57" ht="30" customHeight="1" x14ac:dyDescent="0.3"/>
    <row r="58" ht="30" customHeight="1" x14ac:dyDescent="0.3"/>
    <row r="59" ht="30" customHeight="1" x14ac:dyDescent="0.3"/>
    <row r="60" ht="30" customHeight="1" x14ac:dyDescent="0.3"/>
  </sheetData>
  <customSheetViews>
    <customSheetView guid="{B1977FCC-55C6-43D5-B563-1D4594C6D3D5}">
      <selection activeCell="B4" sqref="B4"/>
      <pageMargins left="0" right="0" top="0" bottom="0" header="0" footer="0"/>
    </customSheetView>
    <customSheetView guid="{721BFE1F-A91B-42C5-ABF1-65980358F3EE}">
      <selection activeCell="F21" sqref="F21"/>
      <pageMargins left="0" right="0" top="0" bottom="0" header="0" footer="0"/>
    </customSheetView>
    <customSheetView guid="{FFD33D0E-E95B-42B4-A3F5-8BC5295351C3}" topLeftCell="A25">
      <selection activeCell="F30" sqref="F30"/>
      <pageMargins left="0" right="0" top="0" bottom="0" header="0" footer="0"/>
    </customSheetView>
    <customSheetView guid="{5035EAB8-F053-4251-BC37-534A5D3EDA48}">
      <selection activeCell="B23" sqref="B23"/>
      <pageMargins left="0" right="0" top="0" bottom="0" header="0" footer="0"/>
    </customSheetView>
  </customSheetViews>
  <mergeCells count="1">
    <mergeCell ref="A2:F2"/>
  </mergeCells>
  <pageMargins left="0.70866141732283505" right="0.70866141732283505" top="0.74803149606299202" bottom="0.74803149606299202" header="0.31496062992126" footer="0.31496062992126"/>
  <pageSetup paperSize="9" scale="62" fitToHeight="0" orientation="portrait" r:id="rId1"/>
  <headerFooter>
    <oddFooter>&amp;RPage &amp;P/&amp;N</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H92"/>
  <sheetViews>
    <sheetView view="pageBreakPreview" topLeftCell="A77" zoomScale="85" zoomScaleNormal="100" zoomScaleSheetLayoutView="85" workbookViewId="0">
      <selection activeCell="F6" sqref="F6"/>
    </sheetView>
  </sheetViews>
  <sheetFormatPr defaultColWidth="8.88671875" defaultRowHeight="13.8" x14ac:dyDescent="0.25"/>
  <cols>
    <col min="1" max="1" width="12.6640625" style="10" customWidth="1"/>
    <col min="2" max="2" width="75.6640625" style="2" customWidth="1"/>
    <col min="3" max="3" width="11.6640625" style="2" customWidth="1"/>
    <col min="4" max="4" width="11.6640625" style="9" customWidth="1"/>
    <col min="5" max="5" width="12.6640625" style="2" customWidth="1"/>
    <col min="6" max="6" width="15.6640625" style="2" customWidth="1"/>
    <col min="7" max="16384" width="8.88671875" style="2"/>
  </cols>
  <sheetData>
    <row r="1" spans="1:7" ht="30" customHeight="1" x14ac:dyDescent="0.25">
      <c r="A1" s="2"/>
      <c r="D1" s="2"/>
      <c r="E1" s="11"/>
      <c r="F1" s="20" t="str">
        <f>SUMMARY!C1</f>
        <v>PART C2: PRICING DATA</v>
      </c>
      <c r="G1" s="2" t="str">
        <f>SUMMARY!C1</f>
        <v>PART C2: PRICING DATA</v>
      </c>
    </row>
    <row r="2" spans="1:7" s="150" customFormat="1" ht="50.1" customHeight="1" x14ac:dyDescent="0.3">
      <c r="A2" s="242" t="str">
        <f>'S202'!A2</f>
        <v>Contract: WSBU 02 – 2026/27: TENDER FOR THE REPAIRS AND MAINTENANCE OF SANITATION INFRASTRUCTURE WITHIN THE CITY OF TSHWANE BOUNDARIES ON AN AS AND WHEN REQUIRED BASIS FOR A THREE (3) YEAR PERIOD</v>
      </c>
      <c r="B2" s="242"/>
      <c r="C2" s="242"/>
      <c r="D2" s="242"/>
      <c r="E2" s="242"/>
      <c r="F2" s="242"/>
    </row>
    <row r="3" spans="1:7" ht="30" customHeight="1" x14ac:dyDescent="0.25">
      <c r="A3" s="4"/>
      <c r="D3" s="2"/>
      <c r="E3" s="11"/>
      <c r="F3" s="16" t="s">
        <v>55</v>
      </c>
    </row>
    <row r="4" spans="1:7" ht="15" customHeight="1" x14ac:dyDescent="0.25">
      <c r="A4" s="17" t="s">
        <v>1</v>
      </c>
      <c r="B4" s="17" t="s">
        <v>2</v>
      </c>
      <c r="C4" s="17" t="s">
        <v>3</v>
      </c>
      <c r="D4" s="19" t="s">
        <v>4</v>
      </c>
      <c r="E4" s="28" t="s">
        <v>5</v>
      </c>
      <c r="F4" s="18" t="s">
        <v>6</v>
      </c>
    </row>
    <row r="5" spans="1:7" ht="30" customHeight="1" x14ac:dyDescent="0.25">
      <c r="A5" s="183">
        <v>302.01</v>
      </c>
      <c r="B5" s="185" t="s">
        <v>56</v>
      </c>
      <c r="C5" s="46"/>
      <c r="D5" s="49"/>
      <c r="E5" s="50"/>
      <c r="F5" s="51"/>
    </row>
    <row r="6" spans="1:7" ht="30" customHeight="1" x14ac:dyDescent="0.25">
      <c r="A6" s="183"/>
      <c r="B6" s="144" t="s">
        <v>274</v>
      </c>
      <c r="C6" s="46" t="s">
        <v>57</v>
      </c>
      <c r="D6" s="117">
        <v>200</v>
      </c>
      <c r="E6" s="50"/>
      <c r="F6" s="51"/>
    </row>
    <row r="7" spans="1:7" ht="30" customHeight="1" x14ac:dyDescent="0.25">
      <c r="A7" s="183"/>
      <c r="B7" s="144" t="s">
        <v>275</v>
      </c>
      <c r="C7" s="46" t="s">
        <v>57</v>
      </c>
      <c r="D7" s="117">
        <v>500</v>
      </c>
      <c r="E7" s="50"/>
      <c r="F7" s="51"/>
    </row>
    <row r="8" spans="1:7" ht="30" customHeight="1" x14ac:dyDescent="0.25">
      <c r="A8" s="183"/>
      <c r="B8" s="145" t="s">
        <v>276</v>
      </c>
      <c r="C8" s="46" t="s">
        <v>57</v>
      </c>
      <c r="D8" s="117">
        <v>100</v>
      </c>
      <c r="E8" s="50"/>
      <c r="F8" s="51"/>
    </row>
    <row r="9" spans="1:7" ht="30" customHeight="1" x14ac:dyDescent="0.25">
      <c r="A9" s="183"/>
      <c r="B9" s="145" t="s">
        <v>148</v>
      </c>
      <c r="C9" s="46" t="s">
        <v>57</v>
      </c>
      <c r="D9" s="117">
        <v>75</v>
      </c>
      <c r="E9" s="50"/>
      <c r="F9" s="51"/>
    </row>
    <row r="10" spans="1:7" ht="30" customHeight="1" x14ac:dyDescent="0.25">
      <c r="A10" s="183"/>
      <c r="B10" s="145" t="s">
        <v>277</v>
      </c>
      <c r="C10" s="46" t="s">
        <v>57</v>
      </c>
      <c r="D10" s="117">
        <v>42</v>
      </c>
      <c r="E10" s="50"/>
      <c r="F10" s="51"/>
    </row>
    <row r="11" spans="1:7" ht="30" customHeight="1" x14ac:dyDescent="0.25">
      <c r="A11" s="183"/>
      <c r="B11" s="145" t="s">
        <v>149</v>
      </c>
      <c r="C11" s="46" t="s">
        <v>57</v>
      </c>
      <c r="D11" s="117">
        <v>42</v>
      </c>
      <c r="E11" s="50"/>
      <c r="F11" s="51"/>
    </row>
    <row r="12" spans="1:7" ht="30" customHeight="1" x14ac:dyDescent="0.25">
      <c r="A12" s="183"/>
      <c r="B12" s="145" t="s">
        <v>278</v>
      </c>
      <c r="C12" s="46" t="s">
        <v>57</v>
      </c>
      <c r="D12" s="117">
        <v>42</v>
      </c>
      <c r="E12" s="50"/>
      <c r="F12" s="51"/>
    </row>
    <row r="13" spans="1:7" ht="30" customHeight="1" x14ac:dyDescent="0.25">
      <c r="A13" s="183"/>
      <c r="B13" s="145" t="s">
        <v>279</v>
      </c>
      <c r="C13" s="46" t="s">
        <v>57</v>
      </c>
      <c r="D13" s="117">
        <v>42</v>
      </c>
      <c r="E13" s="50"/>
      <c r="F13" s="51"/>
    </row>
    <row r="14" spans="1:7" ht="30" customHeight="1" x14ac:dyDescent="0.25">
      <c r="A14" s="183"/>
      <c r="B14" s="145" t="s">
        <v>280</v>
      </c>
      <c r="C14" s="46" t="s">
        <v>57</v>
      </c>
      <c r="D14" s="117">
        <v>42</v>
      </c>
      <c r="E14" s="50"/>
      <c r="F14" s="51"/>
    </row>
    <row r="15" spans="1:7" ht="30" customHeight="1" x14ac:dyDescent="0.25">
      <c r="A15" s="183"/>
      <c r="B15" s="145" t="s">
        <v>281</v>
      </c>
      <c r="C15" s="46" t="s">
        <v>57</v>
      </c>
      <c r="D15" s="117">
        <v>42</v>
      </c>
      <c r="E15" s="50"/>
      <c r="F15" s="51"/>
    </row>
    <row r="16" spans="1:7" ht="30" customHeight="1" x14ac:dyDescent="0.25">
      <c r="A16" s="183"/>
      <c r="B16" s="146" t="s">
        <v>282</v>
      </c>
      <c r="C16" s="46" t="s">
        <v>57</v>
      </c>
      <c r="D16" s="117">
        <v>42</v>
      </c>
      <c r="E16" s="50"/>
      <c r="F16" s="51"/>
    </row>
    <row r="17" spans="1:6" ht="30" customHeight="1" x14ac:dyDescent="0.25">
      <c r="A17" s="183"/>
      <c r="B17" s="146" t="s">
        <v>150</v>
      </c>
      <c r="C17" s="46" t="s">
        <v>57</v>
      </c>
      <c r="D17" s="117">
        <v>42</v>
      </c>
      <c r="E17" s="50"/>
      <c r="F17" s="51"/>
    </row>
    <row r="18" spans="1:6" ht="30" customHeight="1" x14ac:dyDescent="0.25">
      <c r="A18" s="183"/>
      <c r="B18" s="146" t="s">
        <v>283</v>
      </c>
      <c r="C18" s="46" t="s">
        <v>57</v>
      </c>
      <c r="D18" s="117">
        <v>42</v>
      </c>
      <c r="E18" s="50"/>
      <c r="F18" s="51"/>
    </row>
    <row r="19" spans="1:6" ht="30" customHeight="1" x14ac:dyDescent="0.25">
      <c r="A19" s="183"/>
      <c r="B19" s="146" t="s">
        <v>151</v>
      </c>
      <c r="C19" s="46" t="s">
        <v>57</v>
      </c>
      <c r="D19" s="117">
        <v>42</v>
      </c>
      <c r="E19" s="50"/>
      <c r="F19" s="51"/>
    </row>
    <row r="20" spans="1:6" ht="30" customHeight="1" x14ac:dyDescent="0.25">
      <c r="A20" s="183"/>
      <c r="B20" s="146" t="s">
        <v>152</v>
      </c>
      <c r="C20" s="46" t="s">
        <v>57</v>
      </c>
      <c r="D20" s="117">
        <v>42</v>
      </c>
      <c r="E20" s="50"/>
      <c r="F20" s="51"/>
    </row>
    <row r="21" spans="1:6" ht="30" customHeight="1" x14ac:dyDescent="0.25">
      <c r="A21" s="183"/>
      <c r="B21" s="146" t="s">
        <v>153</v>
      </c>
      <c r="C21" s="46" t="s">
        <v>57</v>
      </c>
      <c r="D21" s="117">
        <v>42</v>
      </c>
      <c r="E21" s="50"/>
      <c r="F21" s="51"/>
    </row>
    <row r="22" spans="1:6" ht="30" customHeight="1" x14ac:dyDescent="0.25">
      <c r="A22" s="38"/>
      <c r="B22" s="144" t="s">
        <v>286</v>
      </c>
      <c r="C22" s="46" t="s">
        <v>57</v>
      </c>
      <c r="D22" s="117">
        <v>200</v>
      </c>
      <c r="E22" s="50"/>
      <c r="F22" s="51"/>
    </row>
    <row r="23" spans="1:6" ht="30" customHeight="1" x14ac:dyDescent="0.25">
      <c r="A23" s="13"/>
      <c r="B23" s="144" t="s">
        <v>287</v>
      </c>
      <c r="C23" s="46" t="s">
        <v>57</v>
      </c>
      <c r="D23" s="117">
        <v>500</v>
      </c>
      <c r="E23" s="50"/>
      <c r="F23" s="51">
        <f t="shared" ref="F23:F31" si="0">ROUND(E23*D23,2)</f>
        <v>0</v>
      </c>
    </row>
    <row r="24" spans="1:6" ht="30" customHeight="1" x14ac:dyDescent="0.25">
      <c r="A24" s="13"/>
      <c r="B24" s="145" t="s">
        <v>288</v>
      </c>
      <c r="C24" s="46" t="s">
        <v>57</v>
      </c>
      <c r="D24" s="117">
        <v>100</v>
      </c>
      <c r="E24" s="50"/>
      <c r="F24" s="51">
        <f t="shared" si="0"/>
        <v>0</v>
      </c>
    </row>
    <row r="25" spans="1:6" ht="30" customHeight="1" x14ac:dyDescent="0.25">
      <c r="A25" s="13"/>
      <c r="B25" s="145" t="s">
        <v>289</v>
      </c>
      <c r="C25" s="46" t="s">
        <v>57</v>
      </c>
      <c r="D25" s="117">
        <v>75</v>
      </c>
      <c r="E25" s="50"/>
      <c r="F25" s="51">
        <f t="shared" si="0"/>
        <v>0</v>
      </c>
    </row>
    <row r="26" spans="1:6" ht="30" customHeight="1" x14ac:dyDescent="0.25">
      <c r="A26" s="13"/>
      <c r="B26" s="145" t="s">
        <v>285</v>
      </c>
      <c r="C26" s="46" t="s">
        <v>57</v>
      </c>
      <c r="D26" s="117">
        <v>42</v>
      </c>
      <c r="E26" s="50"/>
      <c r="F26" s="51">
        <f t="shared" si="0"/>
        <v>0</v>
      </c>
    </row>
    <row r="27" spans="1:6" ht="30" customHeight="1" x14ac:dyDescent="0.25">
      <c r="A27" s="13"/>
      <c r="B27" s="145" t="s">
        <v>290</v>
      </c>
      <c r="C27" s="46" t="s">
        <v>57</v>
      </c>
      <c r="D27" s="117">
        <v>42</v>
      </c>
      <c r="E27" s="50"/>
      <c r="F27" s="51">
        <f t="shared" si="0"/>
        <v>0</v>
      </c>
    </row>
    <row r="28" spans="1:6" ht="30" customHeight="1" x14ac:dyDescent="0.25">
      <c r="A28" s="13"/>
      <c r="B28" s="145" t="s">
        <v>291</v>
      </c>
      <c r="C28" s="46" t="s">
        <v>57</v>
      </c>
      <c r="D28" s="117">
        <v>42</v>
      </c>
      <c r="E28" s="50"/>
      <c r="F28" s="51">
        <f t="shared" si="0"/>
        <v>0</v>
      </c>
    </row>
    <row r="29" spans="1:6" ht="30" customHeight="1" x14ac:dyDescent="0.25">
      <c r="A29" s="13"/>
      <c r="B29" s="145" t="s">
        <v>292</v>
      </c>
      <c r="C29" s="46" t="s">
        <v>57</v>
      </c>
      <c r="D29" s="117">
        <v>42</v>
      </c>
      <c r="E29" s="50"/>
      <c r="F29" s="51">
        <f t="shared" si="0"/>
        <v>0</v>
      </c>
    </row>
    <row r="30" spans="1:6" ht="30" customHeight="1" x14ac:dyDescent="0.25">
      <c r="A30" s="13"/>
      <c r="B30" s="146" t="s">
        <v>293</v>
      </c>
      <c r="C30" s="46" t="s">
        <v>57</v>
      </c>
      <c r="D30" s="117">
        <v>42</v>
      </c>
      <c r="E30" s="50"/>
      <c r="F30" s="51">
        <f t="shared" si="0"/>
        <v>0</v>
      </c>
    </row>
    <row r="31" spans="1:6" ht="30" customHeight="1" x14ac:dyDescent="0.25">
      <c r="A31" s="13"/>
      <c r="B31" s="146" t="s">
        <v>294</v>
      </c>
      <c r="C31" s="46" t="s">
        <v>57</v>
      </c>
      <c r="D31" s="117">
        <v>42</v>
      </c>
      <c r="E31" s="50"/>
      <c r="F31" s="51">
        <f t="shared" si="0"/>
        <v>0</v>
      </c>
    </row>
    <row r="32" spans="1:6" ht="30" customHeight="1" x14ac:dyDescent="0.25">
      <c r="A32" s="13"/>
      <c r="B32" s="146"/>
      <c r="C32" s="46"/>
      <c r="D32" s="117"/>
      <c r="E32" s="50"/>
      <c r="F32" s="51"/>
    </row>
    <row r="33" spans="1:8" ht="30" customHeight="1" x14ac:dyDescent="0.25">
      <c r="A33" s="13"/>
      <c r="B33" s="146"/>
      <c r="C33" s="46"/>
      <c r="D33" s="117"/>
      <c r="E33" s="50"/>
      <c r="F33" s="51"/>
    </row>
    <row r="34" spans="1:8" ht="30" customHeight="1" x14ac:dyDescent="0.25">
      <c r="A34" s="13"/>
      <c r="B34" s="146"/>
      <c r="C34" s="46"/>
      <c r="D34" s="117"/>
      <c r="E34" s="50"/>
      <c r="F34" s="51"/>
    </row>
    <row r="35" spans="1:8" ht="30" customHeight="1" x14ac:dyDescent="0.25">
      <c r="A35" s="13"/>
      <c r="B35" s="146"/>
      <c r="C35" s="46"/>
      <c r="D35" s="117"/>
      <c r="E35" s="50"/>
      <c r="F35" s="51"/>
    </row>
    <row r="36" spans="1:8" ht="30" customHeight="1" x14ac:dyDescent="0.25">
      <c r="A36" s="13"/>
      <c r="B36" s="146"/>
      <c r="C36" s="46"/>
      <c r="D36" s="117"/>
      <c r="E36" s="50"/>
      <c r="F36" s="51"/>
    </row>
    <row r="37" spans="1:8" ht="30" customHeight="1" x14ac:dyDescent="0.25">
      <c r="A37" s="13"/>
      <c r="B37" s="146"/>
      <c r="C37" s="46"/>
      <c r="D37" s="117"/>
      <c r="E37" s="50"/>
      <c r="F37" s="51"/>
    </row>
    <row r="38" spans="1:8" ht="30" customHeight="1" x14ac:dyDescent="0.25">
      <c r="A38" s="13"/>
      <c r="B38" s="24"/>
      <c r="C38" s="32"/>
      <c r="D38" s="45"/>
      <c r="E38" s="127" t="s">
        <v>17</v>
      </c>
      <c r="F38" s="35">
        <f>SUM(F3:F37)</f>
        <v>0</v>
      </c>
    </row>
    <row r="39" spans="1:8" ht="30" customHeight="1" x14ac:dyDescent="0.25">
      <c r="A39" s="13"/>
      <c r="B39" s="62"/>
      <c r="C39" s="63"/>
      <c r="D39" s="128"/>
      <c r="E39" s="55" t="s">
        <v>18</v>
      </c>
      <c r="F39" s="56">
        <f>F38</f>
        <v>0</v>
      </c>
    </row>
    <row r="40" spans="1:8" ht="30" customHeight="1" x14ac:dyDescent="0.25">
      <c r="A40" s="183">
        <v>302.02</v>
      </c>
      <c r="B40" s="189" t="s">
        <v>58</v>
      </c>
      <c r="C40" s="46"/>
      <c r="D40" s="117"/>
      <c r="E40" s="50"/>
      <c r="F40" s="51"/>
    </row>
    <row r="41" spans="1:8" ht="30" customHeight="1" x14ac:dyDescent="0.25">
      <c r="A41" s="13"/>
      <c r="B41" s="190" t="s">
        <v>59</v>
      </c>
      <c r="C41" s="46"/>
      <c r="D41" s="117"/>
      <c r="E41" s="50"/>
      <c r="F41" s="51"/>
    </row>
    <row r="42" spans="1:8" ht="30" customHeight="1" x14ac:dyDescent="0.25">
      <c r="A42" s="13"/>
      <c r="B42" s="144" t="s">
        <v>154</v>
      </c>
      <c r="C42" s="46" t="s">
        <v>57</v>
      </c>
      <c r="D42" s="117">
        <v>200</v>
      </c>
      <c r="E42" s="50"/>
      <c r="F42" s="51"/>
    </row>
    <row r="43" spans="1:8" ht="30" customHeight="1" x14ac:dyDescent="0.25">
      <c r="A43" s="13"/>
      <c r="B43" s="144" t="s">
        <v>155</v>
      </c>
      <c r="C43" s="46" t="s">
        <v>57</v>
      </c>
      <c r="D43" s="117">
        <v>500</v>
      </c>
      <c r="E43" s="50"/>
      <c r="F43" s="51">
        <f t="shared" ref="F43:F57" si="1">ROUND(E43*D43,2)</f>
        <v>0</v>
      </c>
    </row>
    <row r="44" spans="1:8" ht="30" customHeight="1" x14ac:dyDescent="0.25">
      <c r="A44" s="13"/>
      <c r="B44" s="145" t="s">
        <v>156</v>
      </c>
      <c r="C44" s="46" t="s">
        <v>57</v>
      </c>
      <c r="D44" s="117">
        <v>100</v>
      </c>
      <c r="E44" s="50"/>
      <c r="F44" s="51">
        <f t="shared" si="1"/>
        <v>0</v>
      </c>
      <c r="H44" s="9"/>
    </row>
    <row r="45" spans="1:8" ht="30" customHeight="1" x14ac:dyDescent="0.25">
      <c r="A45" s="39"/>
      <c r="B45" s="145" t="s">
        <v>157</v>
      </c>
      <c r="C45" s="46" t="s">
        <v>57</v>
      </c>
      <c r="D45" s="117">
        <v>100</v>
      </c>
      <c r="E45" s="50"/>
      <c r="F45" s="51">
        <f t="shared" si="1"/>
        <v>0</v>
      </c>
    </row>
    <row r="46" spans="1:8" ht="30" customHeight="1" x14ac:dyDescent="0.25">
      <c r="A46" s="13"/>
      <c r="B46" s="145" t="s">
        <v>158</v>
      </c>
      <c r="C46" s="46" t="s">
        <v>57</v>
      </c>
      <c r="D46" s="117">
        <v>75</v>
      </c>
      <c r="E46" s="50"/>
      <c r="F46" s="51">
        <f t="shared" si="1"/>
        <v>0</v>
      </c>
    </row>
    <row r="47" spans="1:8" ht="30" customHeight="1" x14ac:dyDescent="0.25">
      <c r="A47" s="13"/>
      <c r="B47" s="145" t="s">
        <v>159</v>
      </c>
      <c r="C47" s="46" t="s">
        <v>57</v>
      </c>
      <c r="D47" s="117">
        <v>42</v>
      </c>
      <c r="E47" s="50"/>
      <c r="F47" s="51">
        <f t="shared" si="1"/>
        <v>0</v>
      </c>
    </row>
    <row r="48" spans="1:8" ht="30" customHeight="1" x14ac:dyDescent="0.25">
      <c r="A48" s="13"/>
      <c r="B48" s="145" t="s">
        <v>160</v>
      </c>
      <c r="C48" s="46" t="s">
        <v>57</v>
      </c>
      <c r="D48" s="117">
        <v>42</v>
      </c>
      <c r="E48" s="50"/>
      <c r="F48" s="51">
        <f t="shared" si="1"/>
        <v>0</v>
      </c>
    </row>
    <row r="49" spans="1:6" ht="30" customHeight="1" x14ac:dyDescent="0.25">
      <c r="A49" s="13"/>
      <c r="B49" s="145" t="s">
        <v>161</v>
      </c>
      <c r="C49" s="46" t="s">
        <v>57</v>
      </c>
      <c r="D49" s="117">
        <v>42</v>
      </c>
      <c r="E49" s="50"/>
      <c r="F49" s="51">
        <f t="shared" si="1"/>
        <v>0</v>
      </c>
    </row>
    <row r="50" spans="1:6" ht="30" customHeight="1" x14ac:dyDescent="0.25">
      <c r="A50" s="13"/>
      <c r="B50" s="145" t="s">
        <v>162</v>
      </c>
      <c r="C50" s="46" t="s">
        <v>57</v>
      </c>
      <c r="D50" s="117">
        <v>42</v>
      </c>
      <c r="E50" s="50"/>
      <c r="F50" s="51">
        <f t="shared" si="1"/>
        <v>0</v>
      </c>
    </row>
    <row r="51" spans="1:6" ht="30" customHeight="1" x14ac:dyDescent="0.25">
      <c r="A51" s="13"/>
      <c r="B51" s="145" t="s">
        <v>163</v>
      </c>
      <c r="C51" s="46" t="s">
        <v>57</v>
      </c>
      <c r="D51" s="117">
        <v>42</v>
      </c>
      <c r="E51" s="50"/>
      <c r="F51" s="51">
        <f t="shared" si="1"/>
        <v>0</v>
      </c>
    </row>
    <row r="52" spans="1:6" ht="30" customHeight="1" x14ac:dyDescent="0.25">
      <c r="A52" s="12"/>
      <c r="B52" s="146" t="s">
        <v>164</v>
      </c>
      <c r="C52" s="46" t="s">
        <v>57</v>
      </c>
      <c r="D52" s="117">
        <v>42</v>
      </c>
      <c r="E52" s="50"/>
      <c r="F52" s="51">
        <f t="shared" si="1"/>
        <v>0</v>
      </c>
    </row>
    <row r="53" spans="1:6" ht="30" customHeight="1" x14ac:dyDescent="0.25">
      <c r="A53" s="12"/>
      <c r="B53" s="146" t="s">
        <v>165</v>
      </c>
      <c r="C53" s="46" t="s">
        <v>57</v>
      </c>
      <c r="D53" s="117">
        <v>42</v>
      </c>
      <c r="E53" s="50"/>
      <c r="F53" s="51">
        <f t="shared" si="1"/>
        <v>0</v>
      </c>
    </row>
    <row r="54" spans="1:6" ht="30" customHeight="1" x14ac:dyDescent="0.25">
      <c r="A54" s="12"/>
      <c r="B54" s="146" t="s">
        <v>166</v>
      </c>
      <c r="C54" s="46" t="s">
        <v>57</v>
      </c>
      <c r="D54" s="117">
        <v>42</v>
      </c>
      <c r="E54" s="50"/>
      <c r="F54" s="51">
        <f t="shared" si="1"/>
        <v>0</v>
      </c>
    </row>
    <row r="55" spans="1:6" ht="30" customHeight="1" x14ac:dyDescent="0.25">
      <c r="A55" s="12"/>
      <c r="B55" s="146" t="s">
        <v>167</v>
      </c>
      <c r="C55" s="46" t="s">
        <v>57</v>
      </c>
      <c r="D55" s="117">
        <v>42</v>
      </c>
      <c r="E55" s="50"/>
      <c r="F55" s="51">
        <f t="shared" si="1"/>
        <v>0</v>
      </c>
    </row>
    <row r="56" spans="1:6" ht="30" customHeight="1" x14ac:dyDescent="0.25">
      <c r="A56" s="12"/>
      <c r="B56" s="146" t="s">
        <v>168</v>
      </c>
      <c r="C56" s="46" t="s">
        <v>57</v>
      </c>
      <c r="D56" s="117">
        <v>42</v>
      </c>
      <c r="E56" s="50"/>
      <c r="F56" s="51">
        <f t="shared" si="1"/>
        <v>0</v>
      </c>
    </row>
    <row r="57" spans="1:6" ht="30" customHeight="1" x14ac:dyDescent="0.25">
      <c r="A57" s="12"/>
      <c r="B57" s="146" t="s">
        <v>169</v>
      </c>
      <c r="C57" s="46" t="s">
        <v>57</v>
      </c>
      <c r="D57" s="117">
        <v>42</v>
      </c>
      <c r="E57" s="50"/>
      <c r="F57" s="51">
        <f t="shared" si="1"/>
        <v>0</v>
      </c>
    </row>
    <row r="58" spans="1:6" ht="30" customHeight="1" x14ac:dyDescent="0.25">
      <c r="A58" s="26"/>
      <c r="B58" s="24"/>
      <c r="C58" s="32"/>
      <c r="D58" s="45"/>
      <c r="E58" s="127" t="s">
        <v>17</v>
      </c>
      <c r="F58" s="35">
        <f>SUM(F23:F57)</f>
        <v>0</v>
      </c>
    </row>
    <row r="59" spans="1:6" ht="30" customHeight="1" x14ac:dyDescent="0.25">
      <c r="A59" s="54"/>
      <c r="B59" s="62"/>
      <c r="C59" s="63"/>
      <c r="D59" s="128"/>
      <c r="E59" s="55" t="s">
        <v>18</v>
      </c>
      <c r="F59" s="56">
        <f>F58</f>
        <v>0</v>
      </c>
    </row>
    <row r="60" spans="1:6" ht="30" customHeight="1" x14ac:dyDescent="0.25">
      <c r="A60" s="186">
        <v>302.08999999999997</v>
      </c>
      <c r="B60" s="187" t="s">
        <v>60</v>
      </c>
      <c r="C60" s="46"/>
      <c r="D60" s="117"/>
      <c r="E60" s="50"/>
      <c r="F60" s="51"/>
    </row>
    <row r="61" spans="1:6" ht="30" customHeight="1" x14ac:dyDescent="0.25">
      <c r="A61" s="186" t="s">
        <v>173</v>
      </c>
      <c r="B61" s="196" t="s">
        <v>174</v>
      </c>
      <c r="C61" s="46"/>
      <c r="D61" s="117"/>
      <c r="E61" s="50"/>
      <c r="F61" s="51"/>
    </row>
    <row r="62" spans="1:6" ht="30" customHeight="1" x14ac:dyDescent="0.25">
      <c r="A62" s="12"/>
      <c r="B62" s="147" t="s">
        <v>61</v>
      </c>
      <c r="C62" s="46" t="s">
        <v>27</v>
      </c>
      <c r="D62" s="117">
        <v>100</v>
      </c>
      <c r="E62" s="50"/>
      <c r="F62" s="51">
        <f>ROUND(E62*D62,2)</f>
        <v>0</v>
      </c>
    </row>
    <row r="63" spans="1:6" ht="30" customHeight="1" x14ac:dyDescent="0.25">
      <c r="A63" s="40"/>
      <c r="B63" s="126"/>
      <c r="C63" s="46"/>
      <c r="D63" s="117"/>
      <c r="E63" s="50"/>
      <c r="F63" s="51"/>
    </row>
    <row r="64" spans="1:6" ht="30" customHeight="1" x14ac:dyDescent="0.25">
      <c r="A64" s="40" t="s">
        <v>177</v>
      </c>
      <c r="B64" s="195" t="s">
        <v>176</v>
      </c>
      <c r="C64" s="46"/>
      <c r="D64" s="117"/>
      <c r="E64" s="50"/>
      <c r="F64" s="51"/>
    </row>
    <row r="65" spans="1:6" ht="30" customHeight="1" x14ac:dyDescent="0.25">
      <c r="A65" s="40"/>
      <c r="B65" s="148" t="s">
        <v>262</v>
      </c>
      <c r="C65" s="46" t="s">
        <v>27</v>
      </c>
      <c r="D65" s="117">
        <v>100</v>
      </c>
      <c r="E65" s="50"/>
      <c r="F65" s="51"/>
    </row>
    <row r="66" spans="1:6" ht="30" customHeight="1" x14ac:dyDescent="0.25">
      <c r="A66" s="40"/>
      <c r="B66" s="126"/>
      <c r="C66" s="46"/>
      <c r="D66" s="117"/>
      <c r="E66" s="50"/>
      <c r="F66" s="51"/>
    </row>
    <row r="67" spans="1:6" ht="30" customHeight="1" x14ac:dyDescent="0.25">
      <c r="A67" s="188" t="s">
        <v>63</v>
      </c>
      <c r="B67" s="194" t="s">
        <v>62</v>
      </c>
      <c r="C67" s="46"/>
      <c r="D67" s="117"/>
      <c r="E67" s="50"/>
      <c r="F67" s="51"/>
    </row>
    <row r="68" spans="1:6" ht="30" customHeight="1" x14ac:dyDescent="0.25">
      <c r="A68" s="188" t="s">
        <v>172</v>
      </c>
      <c r="B68" s="194" t="s">
        <v>175</v>
      </c>
      <c r="C68" s="46"/>
      <c r="D68" s="117"/>
      <c r="E68" s="50"/>
      <c r="F68" s="51"/>
    </row>
    <row r="69" spans="1:6" ht="30" customHeight="1" x14ac:dyDescent="0.25">
      <c r="A69" s="12" t="s">
        <v>98</v>
      </c>
      <c r="B69" s="148" t="s">
        <v>64</v>
      </c>
      <c r="C69" s="46" t="s">
        <v>27</v>
      </c>
      <c r="D69" s="117">
        <v>100</v>
      </c>
      <c r="E69" s="50"/>
      <c r="F69" s="51">
        <f>ROUND(E69*D69,2)</f>
        <v>0</v>
      </c>
    </row>
    <row r="70" spans="1:6" ht="30" customHeight="1" x14ac:dyDescent="0.25">
      <c r="A70" s="40"/>
      <c r="B70" s="148"/>
      <c r="C70" s="46"/>
      <c r="D70" s="117"/>
      <c r="E70" s="50"/>
      <c r="F70" s="51"/>
    </row>
    <row r="71" spans="1:6" ht="30" customHeight="1" x14ac:dyDescent="0.25">
      <c r="A71" s="188" t="s">
        <v>171</v>
      </c>
      <c r="B71" s="195" t="s">
        <v>176</v>
      </c>
      <c r="C71" s="46"/>
      <c r="D71" s="117"/>
      <c r="E71" s="50"/>
      <c r="F71" s="51"/>
    </row>
    <row r="72" spans="1:6" ht="30" customHeight="1" x14ac:dyDescent="0.25">
      <c r="A72" s="40" t="s">
        <v>98</v>
      </c>
      <c r="B72" s="148" t="s">
        <v>170</v>
      </c>
      <c r="C72" s="46" t="s">
        <v>57</v>
      </c>
      <c r="D72" s="117">
        <v>100</v>
      </c>
      <c r="E72" s="50"/>
      <c r="F72" s="51"/>
    </row>
    <row r="73" spans="1:6" ht="30" customHeight="1" x14ac:dyDescent="0.25">
      <c r="A73" s="40"/>
      <c r="B73" s="148"/>
      <c r="C73" s="46"/>
      <c r="D73" s="117"/>
      <c r="E73" s="50"/>
      <c r="F73" s="51"/>
    </row>
    <row r="74" spans="1:6" ht="30" customHeight="1" x14ac:dyDescent="0.25">
      <c r="A74" s="186">
        <v>302.12</v>
      </c>
      <c r="B74" s="187" t="s">
        <v>65</v>
      </c>
      <c r="C74" s="46"/>
      <c r="D74" s="117"/>
      <c r="E74" s="50"/>
      <c r="F74" s="51"/>
    </row>
    <row r="75" spans="1:6" ht="30" customHeight="1" x14ac:dyDescent="0.25">
      <c r="A75" s="12" t="s">
        <v>98</v>
      </c>
      <c r="B75" s="147" t="s">
        <v>66</v>
      </c>
      <c r="C75" s="46" t="s">
        <v>27</v>
      </c>
      <c r="D75" s="117">
        <v>250</v>
      </c>
      <c r="E75" s="50"/>
      <c r="F75" s="51"/>
    </row>
    <row r="76" spans="1:6" ht="30" customHeight="1" x14ac:dyDescent="0.25">
      <c r="A76" s="12"/>
      <c r="B76" s="147" t="s">
        <v>67</v>
      </c>
      <c r="C76" s="46" t="s">
        <v>27</v>
      </c>
      <c r="D76" s="117">
        <v>250</v>
      </c>
      <c r="E76" s="50"/>
      <c r="F76" s="51"/>
    </row>
    <row r="77" spans="1:6" ht="30" customHeight="1" x14ac:dyDescent="0.25">
      <c r="A77" s="12"/>
      <c r="B77" s="147" t="s">
        <v>68</v>
      </c>
      <c r="C77" s="46" t="s">
        <v>27</v>
      </c>
      <c r="D77" s="117">
        <v>250</v>
      </c>
      <c r="E77" s="50"/>
      <c r="F77" s="51"/>
    </row>
    <row r="78" spans="1:6" ht="30" customHeight="1" x14ac:dyDescent="0.25">
      <c r="A78" s="41"/>
      <c r="B78" s="147" t="s">
        <v>69</v>
      </c>
      <c r="C78" s="46" t="s">
        <v>27</v>
      </c>
      <c r="D78" s="129">
        <v>40</v>
      </c>
      <c r="E78" s="50"/>
      <c r="F78" s="51">
        <f>ROUND(E78*D78,2)</f>
        <v>0</v>
      </c>
    </row>
    <row r="79" spans="1:6" ht="30" customHeight="1" x14ac:dyDescent="0.25">
      <c r="A79" s="41"/>
      <c r="B79" s="147"/>
      <c r="C79" s="46"/>
      <c r="D79" s="129"/>
      <c r="E79" s="50"/>
      <c r="F79" s="51"/>
    </row>
    <row r="80" spans="1:6" ht="30" customHeight="1" x14ac:dyDescent="0.25">
      <c r="A80" s="191" t="s">
        <v>70</v>
      </c>
      <c r="B80" s="192" t="s">
        <v>71</v>
      </c>
      <c r="C80" s="46"/>
      <c r="D80" s="129">
        <v>40</v>
      </c>
      <c r="E80" s="130"/>
      <c r="F80" s="51">
        <f>ROUND(E80*D80,2)</f>
        <v>0</v>
      </c>
    </row>
    <row r="81" spans="1:6" ht="30" customHeight="1" x14ac:dyDescent="0.25">
      <c r="A81" s="13"/>
      <c r="B81" s="147" t="s">
        <v>72</v>
      </c>
      <c r="C81" s="46" t="s">
        <v>8</v>
      </c>
      <c r="D81" s="129">
        <v>50</v>
      </c>
      <c r="E81" s="130"/>
      <c r="F81" s="51">
        <f>ROUND(E81*D81,2)</f>
        <v>0</v>
      </c>
    </row>
    <row r="82" spans="1:6" ht="30" customHeight="1" x14ac:dyDescent="0.25">
      <c r="A82" s="13"/>
      <c r="B82" s="147" t="s">
        <v>73</v>
      </c>
      <c r="C82" s="46" t="s">
        <v>8</v>
      </c>
      <c r="D82" s="129">
        <v>50</v>
      </c>
      <c r="E82" s="130"/>
      <c r="F82" s="51">
        <f>ROUND(E82*D82,2)</f>
        <v>0</v>
      </c>
    </row>
    <row r="83" spans="1:6" ht="30" customHeight="1" x14ac:dyDescent="0.25">
      <c r="A83" s="42"/>
      <c r="B83" s="124"/>
      <c r="C83" s="46"/>
      <c r="D83" s="117"/>
      <c r="E83" s="50"/>
      <c r="F83" s="51"/>
    </row>
    <row r="84" spans="1:6" ht="30" customHeight="1" x14ac:dyDescent="0.25">
      <c r="A84" s="42"/>
      <c r="B84" s="124"/>
      <c r="C84" s="46"/>
      <c r="D84" s="117"/>
      <c r="E84" s="50"/>
      <c r="F84" s="51"/>
    </row>
    <row r="85" spans="1:6" ht="30" customHeight="1" x14ac:dyDescent="0.25">
      <c r="A85" s="42"/>
      <c r="B85" s="124"/>
      <c r="C85" s="46"/>
      <c r="D85" s="117"/>
      <c r="E85" s="50"/>
      <c r="F85" s="51"/>
    </row>
    <row r="86" spans="1:6" ht="30" customHeight="1" x14ac:dyDescent="0.25">
      <c r="A86" s="42"/>
      <c r="B86" s="124"/>
      <c r="C86" s="46"/>
      <c r="D86" s="117"/>
      <c r="E86" s="50"/>
      <c r="F86" s="51"/>
    </row>
    <row r="87" spans="1:6" ht="30" customHeight="1" x14ac:dyDescent="0.25">
      <c r="A87" s="42"/>
      <c r="B87" s="124"/>
      <c r="C87" s="46"/>
      <c r="D87" s="117"/>
      <c r="E87" s="50"/>
      <c r="F87" s="51"/>
    </row>
    <row r="88" spans="1:6" ht="30" customHeight="1" x14ac:dyDescent="0.25">
      <c r="A88" s="42"/>
      <c r="B88" s="124"/>
      <c r="C88" s="46"/>
      <c r="D88" s="117"/>
      <c r="E88" s="50"/>
      <c r="F88" s="51"/>
    </row>
    <row r="89" spans="1:6" ht="30" customHeight="1" x14ac:dyDescent="0.25">
      <c r="A89" s="42"/>
      <c r="B89" s="124"/>
      <c r="C89" s="46"/>
      <c r="D89" s="117"/>
      <c r="E89" s="50"/>
      <c r="F89" s="51"/>
    </row>
    <row r="90" spans="1:6" ht="30" customHeight="1" x14ac:dyDescent="0.25">
      <c r="A90" s="42"/>
      <c r="B90" s="124"/>
      <c r="C90" s="46"/>
      <c r="D90" s="117"/>
      <c r="E90" s="50"/>
      <c r="F90" s="51"/>
    </row>
    <row r="91" spans="1:6" ht="30" customHeight="1" x14ac:dyDescent="0.25">
      <c r="A91" s="42"/>
      <c r="B91" s="124"/>
      <c r="C91" s="46"/>
      <c r="D91" s="49"/>
      <c r="E91" s="50"/>
      <c r="F91" s="51"/>
    </row>
    <row r="92" spans="1:6" ht="30" customHeight="1" x14ac:dyDescent="0.25">
      <c r="A92" s="65"/>
      <c r="B92" s="66"/>
      <c r="C92" s="67"/>
      <c r="D92" s="68"/>
      <c r="E92" s="69" t="s">
        <v>19</v>
      </c>
      <c r="F92" s="56">
        <f>SUM(F59:F91)</f>
        <v>0</v>
      </c>
    </row>
  </sheetData>
  <customSheetViews>
    <customSheetView guid="{B1977FCC-55C6-43D5-B563-1D4594C6D3D5}" topLeftCell="A3">
      <selection activeCell="B4" sqref="B4"/>
      <pageMargins left="0" right="0" top="0" bottom="0" header="0" footer="0"/>
      <pageSetup paperSize="9" orientation="portrait" r:id="rId1"/>
    </customSheetView>
    <customSheetView guid="{721BFE1F-A91B-42C5-ABF1-65980358F3EE}">
      <selection sqref="A1:F31"/>
      <pageMargins left="0" right="0" top="0" bottom="0" header="0" footer="0"/>
      <pageSetup paperSize="9" orientation="portrait" r:id="rId2"/>
    </customSheetView>
    <customSheetView guid="{FFD33D0E-E95B-42B4-A3F5-8BC5295351C3}" topLeftCell="A19">
      <selection activeCell="B18" sqref="B18"/>
      <pageMargins left="0" right="0" top="0" bottom="0" header="0" footer="0"/>
      <pageSetup paperSize="9" orientation="portrait" r:id="rId3"/>
    </customSheetView>
    <customSheetView guid="{5035EAB8-F053-4251-BC37-534A5D3EDA48}" topLeftCell="A6">
      <selection activeCell="E31" sqref="E31"/>
      <pageMargins left="0" right="0" top="0" bottom="0" header="0" footer="0"/>
      <pageSetup paperSize="9" orientation="portrait" r:id="rId4"/>
    </customSheetView>
  </customSheetViews>
  <mergeCells count="1">
    <mergeCell ref="A2:F2"/>
  </mergeCells>
  <phoneticPr fontId="27" type="noConversion"/>
  <pageMargins left="0.70866141732283505" right="0.70866141732283505" top="0.74803149606299202" bottom="0.74803149606299202" header="0.31496062992126" footer="0.31496062992126"/>
  <pageSetup paperSize="9" scale="62" fitToHeight="0" orientation="portrait" r:id="rId5"/>
  <headerFooter>
    <oddFooter>&amp;RPage &amp;P/&amp;N</oddFooter>
  </headerFooter>
  <rowBreaks count="1" manualBreakCount="1">
    <brk id="58" max="5" man="1"/>
  </rowBreaks>
  <customProperties>
    <customPr name="_pios_id" r:id="rId6"/>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ED30F-A1AB-45E0-99DC-5C6A66DB47ED}">
  <sheetPr>
    <pageSetUpPr fitToPage="1"/>
  </sheetPr>
  <dimension ref="A1:H37"/>
  <sheetViews>
    <sheetView view="pageBreakPreview" zoomScale="85" zoomScaleNormal="100" zoomScaleSheetLayoutView="85" workbookViewId="0">
      <selection activeCell="B34" sqref="B34"/>
    </sheetView>
  </sheetViews>
  <sheetFormatPr defaultColWidth="8.88671875" defaultRowHeight="13.8" x14ac:dyDescent="0.25"/>
  <cols>
    <col min="1" max="1" width="12.6640625" style="10" customWidth="1"/>
    <col min="2" max="2" width="75.6640625" style="2" customWidth="1"/>
    <col min="3" max="3" width="11.6640625" style="2" customWidth="1"/>
    <col min="4" max="4" width="11.6640625" style="9" customWidth="1"/>
    <col min="5" max="5" width="12.6640625" style="2" customWidth="1"/>
    <col min="6" max="6" width="15.6640625" style="2" customWidth="1"/>
    <col min="7" max="16384" width="8.88671875" style="2"/>
  </cols>
  <sheetData>
    <row r="1" spans="1:7" ht="30" customHeight="1" x14ac:dyDescent="0.25">
      <c r="A1" s="2"/>
      <c r="D1" s="2"/>
      <c r="E1" s="11"/>
      <c r="F1" s="20" t="str">
        <f>SUMMARY!C1</f>
        <v>PART C2: PRICING DATA</v>
      </c>
      <c r="G1" s="2" t="str">
        <f>SUMMARY!C1</f>
        <v>PART C2: PRICING DATA</v>
      </c>
    </row>
    <row r="2" spans="1:7" s="150" customFormat="1" ht="50.1" customHeight="1" x14ac:dyDescent="0.3">
      <c r="A2" s="242" t="s">
        <v>90</v>
      </c>
      <c r="B2" s="242"/>
      <c r="C2" s="242"/>
      <c r="D2" s="242"/>
      <c r="E2" s="242"/>
      <c r="F2" s="242"/>
    </row>
    <row r="3" spans="1:7" ht="30" customHeight="1" x14ac:dyDescent="0.25">
      <c r="A3" s="4"/>
      <c r="D3" s="2"/>
      <c r="E3" s="11"/>
      <c r="F3" s="16" t="s">
        <v>232</v>
      </c>
    </row>
    <row r="4" spans="1:7" ht="15" customHeight="1" x14ac:dyDescent="0.25">
      <c r="A4" s="17" t="s">
        <v>1</v>
      </c>
      <c r="B4" s="17" t="s">
        <v>2</v>
      </c>
      <c r="C4" s="17" t="s">
        <v>3</v>
      </c>
      <c r="D4" s="19" t="s">
        <v>4</v>
      </c>
      <c r="E4" s="28" t="s">
        <v>5</v>
      </c>
      <c r="F4" s="18" t="s">
        <v>6</v>
      </c>
    </row>
    <row r="5" spans="1:7" ht="30" customHeight="1" x14ac:dyDescent="0.25">
      <c r="A5" s="183" t="s">
        <v>142</v>
      </c>
      <c r="B5" s="185" t="s">
        <v>143</v>
      </c>
      <c r="C5" s="46"/>
      <c r="D5" s="49"/>
      <c r="E5" s="50"/>
      <c r="F5" s="51"/>
    </row>
    <row r="6" spans="1:7" ht="30" customHeight="1" x14ac:dyDescent="0.25">
      <c r="A6" s="38" t="s">
        <v>144</v>
      </c>
      <c r="B6" s="144" t="s">
        <v>145</v>
      </c>
      <c r="C6" s="46" t="s">
        <v>57</v>
      </c>
      <c r="D6" s="49">
        <v>6000</v>
      </c>
      <c r="E6" s="50"/>
      <c r="F6" s="51"/>
    </row>
    <row r="7" spans="1:7" ht="30" customHeight="1" x14ac:dyDescent="0.25">
      <c r="A7" s="13" t="s">
        <v>146</v>
      </c>
      <c r="B7" s="144" t="s">
        <v>147</v>
      </c>
      <c r="C7" s="46" t="s">
        <v>57</v>
      </c>
      <c r="D7" s="117">
        <v>4000</v>
      </c>
      <c r="E7" s="50"/>
      <c r="F7" s="51">
        <f t="shared" ref="F7:F21" si="0">ROUND(E7*D7,2)</f>
        <v>0</v>
      </c>
    </row>
    <row r="8" spans="1:7" ht="30" customHeight="1" x14ac:dyDescent="0.25">
      <c r="A8" s="13"/>
      <c r="B8" s="145"/>
      <c r="C8" s="46"/>
      <c r="D8" s="117"/>
      <c r="E8" s="50"/>
      <c r="F8" s="51">
        <f t="shared" si="0"/>
        <v>0</v>
      </c>
    </row>
    <row r="9" spans="1:7" ht="30" customHeight="1" x14ac:dyDescent="0.25">
      <c r="A9" s="13"/>
      <c r="B9" s="145"/>
      <c r="C9" s="46"/>
      <c r="D9" s="117"/>
      <c r="E9" s="50"/>
      <c r="F9" s="51">
        <f t="shared" si="0"/>
        <v>0</v>
      </c>
    </row>
    <row r="10" spans="1:7" ht="30" customHeight="1" x14ac:dyDescent="0.25">
      <c r="A10" s="13"/>
      <c r="B10" s="145"/>
      <c r="C10" s="46"/>
      <c r="D10" s="117"/>
      <c r="E10" s="50"/>
      <c r="F10" s="51">
        <f t="shared" si="0"/>
        <v>0</v>
      </c>
    </row>
    <row r="11" spans="1:7" ht="30" customHeight="1" x14ac:dyDescent="0.25">
      <c r="A11" s="13"/>
      <c r="B11" s="145"/>
      <c r="C11" s="46"/>
      <c r="D11" s="117"/>
      <c r="E11" s="50"/>
      <c r="F11" s="51">
        <f t="shared" si="0"/>
        <v>0</v>
      </c>
    </row>
    <row r="12" spans="1:7" ht="30" customHeight="1" x14ac:dyDescent="0.25">
      <c r="A12" s="13"/>
      <c r="B12" s="145"/>
      <c r="C12" s="46"/>
      <c r="D12" s="117"/>
      <c r="E12" s="50"/>
      <c r="F12" s="51">
        <f t="shared" si="0"/>
        <v>0</v>
      </c>
    </row>
    <row r="13" spans="1:7" ht="30" customHeight="1" x14ac:dyDescent="0.25">
      <c r="A13" s="13"/>
      <c r="B13" s="145"/>
      <c r="C13" s="46"/>
      <c r="D13" s="117"/>
      <c r="E13" s="50"/>
      <c r="F13" s="51">
        <f t="shared" si="0"/>
        <v>0</v>
      </c>
    </row>
    <row r="14" spans="1:7" ht="30" customHeight="1" x14ac:dyDescent="0.25">
      <c r="A14" s="13"/>
      <c r="B14" s="145"/>
      <c r="C14" s="46"/>
      <c r="D14" s="117"/>
      <c r="E14" s="50"/>
      <c r="F14" s="51">
        <f t="shared" si="0"/>
        <v>0</v>
      </c>
    </row>
    <row r="15" spans="1:7" ht="30" customHeight="1" x14ac:dyDescent="0.25">
      <c r="A15" s="13"/>
      <c r="B15" s="145"/>
      <c r="C15" s="46"/>
      <c r="D15" s="117"/>
      <c r="E15" s="50"/>
      <c r="F15" s="51">
        <f t="shared" si="0"/>
        <v>0</v>
      </c>
    </row>
    <row r="16" spans="1:7" ht="30" customHeight="1" x14ac:dyDescent="0.25">
      <c r="A16" s="13"/>
      <c r="B16" s="146"/>
      <c r="C16" s="46"/>
      <c r="D16" s="117"/>
      <c r="E16" s="50"/>
      <c r="F16" s="51">
        <f t="shared" si="0"/>
        <v>0</v>
      </c>
    </row>
    <row r="17" spans="1:8" ht="30" customHeight="1" x14ac:dyDescent="0.25">
      <c r="A17" s="13"/>
      <c r="B17" s="146"/>
      <c r="C17" s="46"/>
      <c r="D17" s="117"/>
      <c r="E17" s="50"/>
      <c r="F17" s="51">
        <f t="shared" si="0"/>
        <v>0</v>
      </c>
    </row>
    <row r="18" spans="1:8" ht="30" customHeight="1" x14ac:dyDescent="0.25">
      <c r="A18" s="13"/>
      <c r="B18" s="146"/>
      <c r="C18" s="46"/>
      <c r="D18" s="117"/>
      <c r="E18" s="50"/>
      <c r="F18" s="51">
        <f t="shared" si="0"/>
        <v>0</v>
      </c>
    </row>
    <row r="19" spans="1:8" ht="30" customHeight="1" x14ac:dyDescent="0.25">
      <c r="A19" s="13"/>
      <c r="B19" s="146"/>
      <c r="C19" s="46"/>
      <c r="D19" s="117"/>
      <c r="E19" s="50"/>
      <c r="F19" s="51">
        <f t="shared" si="0"/>
        <v>0</v>
      </c>
    </row>
    <row r="20" spans="1:8" ht="30" customHeight="1" x14ac:dyDescent="0.25">
      <c r="A20" s="13"/>
      <c r="B20" s="146"/>
      <c r="C20" s="46"/>
      <c r="D20" s="117"/>
      <c r="E20" s="50"/>
      <c r="F20" s="51">
        <f t="shared" si="0"/>
        <v>0</v>
      </c>
    </row>
    <row r="21" spans="1:8" ht="30" customHeight="1" x14ac:dyDescent="0.25">
      <c r="A21" s="13"/>
      <c r="B21" s="146"/>
      <c r="C21" s="46"/>
      <c r="D21" s="117"/>
      <c r="E21" s="50"/>
      <c r="F21" s="51">
        <f t="shared" si="0"/>
        <v>0</v>
      </c>
    </row>
    <row r="22" spans="1:8" ht="30" customHeight="1" x14ac:dyDescent="0.25">
      <c r="A22" s="38"/>
      <c r="B22" s="125"/>
      <c r="C22" s="46"/>
      <c r="D22" s="117"/>
      <c r="E22" s="50"/>
      <c r="F22" s="51"/>
    </row>
    <row r="23" spans="1:8" ht="30" customHeight="1" x14ac:dyDescent="0.25">
      <c r="A23" s="13"/>
      <c r="B23" s="147"/>
      <c r="C23" s="46"/>
      <c r="D23" s="117"/>
      <c r="E23" s="50"/>
      <c r="F23" s="51"/>
    </row>
    <row r="24" spans="1:8" ht="30" customHeight="1" x14ac:dyDescent="0.25">
      <c r="A24" s="13"/>
      <c r="B24" s="147"/>
      <c r="C24" s="46"/>
      <c r="D24" s="117"/>
      <c r="E24" s="50"/>
      <c r="F24" s="51">
        <f t="shared" ref="F24:F35" si="1">ROUND(E24*D24,2)</f>
        <v>0</v>
      </c>
    </row>
    <row r="25" spans="1:8" ht="30" customHeight="1" x14ac:dyDescent="0.25">
      <c r="A25" s="13"/>
      <c r="B25" s="147"/>
      <c r="C25" s="46"/>
      <c r="D25" s="117"/>
      <c r="E25" s="50"/>
      <c r="F25" s="51">
        <f t="shared" si="1"/>
        <v>0</v>
      </c>
      <c r="H25" s="9"/>
    </row>
    <row r="26" spans="1:8" ht="30" customHeight="1" x14ac:dyDescent="0.25">
      <c r="A26" s="39"/>
      <c r="B26" s="147"/>
      <c r="C26" s="46"/>
      <c r="D26" s="117"/>
      <c r="E26" s="50"/>
      <c r="F26" s="51">
        <f t="shared" si="1"/>
        <v>0</v>
      </c>
    </row>
    <row r="27" spans="1:8" ht="30" customHeight="1" x14ac:dyDescent="0.25">
      <c r="A27" s="13"/>
      <c r="B27" s="147"/>
      <c r="C27" s="46"/>
      <c r="D27" s="117"/>
      <c r="E27" s="50"/>
      <c r="F27" s="51">
        <f t="shared" si="1"/>
        <v>0</v>
      </c>
    </row>
    <row r="28" spans="1:8" ht="30" customHeight="1" x14ac:dyDescent="0.25">
      <c r="A28" s="13"/>
      <c r="B28" s="147"/>
      <c r="C28" s="46"/>
      <c r="D28" s="117"/>
      <c r="E28" s="50"/>
      <c r="F28" s="51">
        <f t="shared" si="1"/>
        <v>0</v>
      </c>
    </row>
    <row r="29" spans="1:8" ht="30" customHeight="1" x14ac:dyDescent="0.25">
      <c r="A29" s="13"/>
      <c r="B29" s="147"/>
      <c r="C29" s="46"/>
      <c r="D29" s="117"/>
      <c r="E29" s="50"/>
      <c r="F29" s="51">
        <f t="shared" si="1"/>
        <v>0</v>
      </c>
    </row>
    <row r="30" spans="1:8" ht="30" customHeight="1" x14ac:dyDescent="0.25">
      <c r="A30" s="12"/>
      <c r="B30" s="147"/>
      <c r="C30" s="46"/>
      <c r="D30" s="117"/>
      <c r="E30" s="50"/>
      <c r="F30" s="51">
        <f t="shared" si="1"/>
        <v>0</v>
      </c>
    </row>
    <row r="31" spans="1:8" ht="30" customHeight="1" x14ac:dyDescent="0.25">
      <c r="A31" s="12"/>
      <c r="B31" s="147"/>
      <c r="C31" s="46"/>
      <c r="D31" s="117"/>
      <c r="E31" s="50"/>
      <c r="F31" s="51">
        <f t="shared" si="1"/>
        <v>0</v>
      </c>
    </row>
    <row r="32" spans="1:8" ht="30" customHeight="1" x14ac:dyDescent="0.25">
      <c r="A32" s="12"/>
      <c r="B32" s="147"/>
      <c r="C32" s="46"/>
      <c r="D32" s="117"/>
      <c r="E32" s="50"/>
      <c r="F32" s="51">
        <f t="shared" si="1"/>
        <v>0</v>
      </c>
    </row>
    <row r="33" spans="1:6" ht="30" customHeight="1" x14ac:dyDescent="0.25">
      <c r="A33" s="12"/>
      <c r="B33" s="146"/>
      <c r="C33" s="46"/>
      <c r="D33" s="117"/>
      <c r="E33" s="50"/>
      <c r="F33" s="51">
        <f t="shared" si="1"/>
        <v>0</v>
      </c>
    </row>
    <row r="34" spans="1:6" ht="30" customHeight="1" x14ac:dyDescent="0.25">
      <c r="A34" s="12"/>
      <c r="B34" s="146"/>
      <c r="C34" s="46"/>
      <c r="D34" s="117"/>
      <c r="E34" s="50"/>
      <c r="F34" s="51">
        <f t="shared" si="1"/>
        <v>0</v>
      </c>
    </row>
    <row r="35" spans="1:6" ht="30" customHeight="1" x14ac:dyDescent="0.25">
      <c r="A35" s="12"/>
      <c r="B35" s="146"/>
      <c r="C35" s="46"/>
      <c r="D35" s="117"/>
      <c r="E35" s="50"/>
      <c r="F35" s="51">
        <f t="shared" si="1"/>
        <v>0</v>
      </c>
    </row>
    <row r="36" spans="1:6" ht="30" customHeight="1" x14ac:dyDescent="0.25">
      <c r="A36" s="26"/>
      <c r="B36" s="24"/>
      <c r="C36" s="32"/>
      <c r="D36" s="45"/>
      <c r="E36" s="127" t="s">
        <v>17</v>
      </c>
      <c r="F36" s="35">
        <f>SUM(F7:F35)</f>
        <v>0</v>
      </c>
    </row>
    <row r="37" spans="1:6" ht="30" customHeight="1" x14ac:dyDescent="0.25">
      <c r="A37" s="54"/>
      <c r="B37" s="62"/>
      <c r="C37" s="63"/>
      <c r="D37" s="128"/>
      <c r="E37" s="55" t="s">
        <v>18</v>
      </c>
      <c r="F37" s="56">
        <f>F36</f>
        <v>0</v>
      </c>
    </row>
  </sheetData>
  <mergeCells count="1">
    <mergeCell ref="A2:F2"/>
  </mergeCells>
  <pageMargins left="0.70866141732283505" right="0.70866141732283505" top="0.74803149606299202" bottom="0.74803149606299202" header="0.31496062992126" footer="0.31496062992126"/>
  <pageSetup paperSize="9" scale="62" fitToHeight="0" orientation="portrait" r:id="rId1"/>
  <headerFooter>
    <oddFooter>&amp;RPage &amp;P/&amp;N</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475A4-FBA9-4897-8D65-5E7D08FCDC64}">
  <sheetPr>
    <pageSetUpPr fitToPage="1"/>
  </sheetPr>
  <dimension ref="A1:G38"/>
  <sheetViews>
    <sheetView tabSelected="1" view="pageBreakPreview" topLeftCell="A22" zoomScale="85" zoomScaleNormal="100" zoomScaleSheetLayoutView="85" workbookViewId="0">
      <selection activeCell="B36" sqref="B36"/>
    </sheetView>
  </sheetViews>
  <sheetFormatPr defaultColWidth="8.88671875" defaultRowHeight="13.8" x14ac:dyDescent="0.25"/>
  <cols>
    <col min="1" max="1" width="12.6640625" style="10" customWidth="1"/>
    <col min="2" max="2" width="75.6640625" style="2" customWidth="1"/>
    <col min="3" max="3" width="11.6640625" style="2" customWidth="1"/>
    <col min="4" max="4" width="11.6640625" style="9" customWidth="1"/>
    <col min="5" max="5" width="12.6640625" style="2" customWidth="1"/>
    <col min="6" max="6" width="15.6640625" style="2" customWidth="1"/>
    <col min="7" max="16384" width="8.88671875" style="2"/>
  </cols>
  <sheetData>
    <row r="1" spans="1:7" ht="30" customHeight="1" x14ac:dyDescent="0.25">
      <c r="A1" s="2"/>
      <c r="D1" s="2"/>
      <c r="E1" s="11"/>
      <c r="F1" s="20" t="str">
        <f>SUMMARY!C1</f>
        <v>PART C2: PRICING DATA</v>
      </c>
      <c r="G1" s="2" t="str">
        <f>SUMMARY!C1</f>
        <v>PART C2: PRICING DATA</v>
      </c>
    </row>
    <row r="2" spans="1:7" s="150" customFormat="1" ht="50.1" customHeight="1" x14ac:dyDescent="0.3">
      <c r="A2" s="242" t="s">
        <v>90</v>
      </c>
      <c r="B2" s="242"/>
      <c r="C2" s="242"/>
      <c r="D2" s="242"/>
      <c r="E2" s="242"/>
      <c r="F2" s="242"/>
    </row>
    <row r="3" spans="1:7" ht="30" customHeight="1" x14ac:dyDescent="0.25">
      <c r="A3" s="4"/>
      <c r="D3" s="2"/>
      <c r="E3" s="11"/>
      <c r="F3" s="16" t="s">
        <v>233</v>
      </c>
    </row>
    <row r="4" spans="1:7" ht="15" customHeight="1" x14ac:dyDescent="0.25">
      <c r="A4" s="17" t="s">
        <v>1</v>
      </c>
      <c r="B4" s="17" t="s">
        <v>2</v>
      </c>
      <c r="C4" s="17" t="s">
        <v>3</v>
      </c>
      <c r="D4" s="19" t="s">
        <v>4</v>
      </c>
      <c r="E4" s="28" t="s">
        <v>5</v>
      </c>
      <c r="F4" s="18" t="s">
        <v>6</v>
      </c>
    </row>
    <row r="5" spans="1:7" ht="30" customHeight="1" x14ac:dyDescent="0.25">
      <c r="A5" s="183" t="s">
        <v>135</v>
      </c>
      <c r="B5" s="184" t="s">
        <v>136</v>
      </c>
      <c r="C5" s="46"/>
      <c r="D5" s="49"/>
      <c r="E5" s="50"/>
      <c r="F5" s="51"/>
    </row>
    <row r="6" spans="1:7" ht="30" customHeight="1" x14ac:dyDescent="0.25">
      <c r="A6" s="13" t="s">
        <v>134</v>
      </c>
      <c r="B6" s="145" t="s">
        <v>137</v>
      </c>
      <c r="C6" s="46" t="s">
        <v>121</v>
      </c>
      <c r="D6" s="117">
        <v>500</v>
      </c>
      <c r="E6" s="50"/>
      <c r="F6" s="51">
        <f t="shared" ref="F6:F14" si="0">ROUND(E6*D6,2)</f>
        <v>0</v>
      </c>
    </row>
    <row r="7" spans="1:7" ht="30" customHeight="1" x14ac:dyDescent="0.25">
      <c r="A7" s="13" t="s">
        <v>122</v>
      </c>
      <c r="B7" s="145" t="s">
        <v>138</v>
      </c>
      <c r="C7" s="46" t="s">
        <v>121</v>
      </c>
      <c r="D7" s="117">
        <v>600</v>
      </c>
      <c r="E7" s="50"/>
      <c r="F7" s="51">
        <f t="shared" si="0"/>
        <v>0</v>
      </c>
    </row>
    <row r="8" spans="1:7" ht="30" customHeight="1" x14ac:dyDescent="0.25">
      <c r="A8" s="13" t="s">
        <v>123</v>
      </c>
      <c r="B8" s="145" t="s">
        <v>139</v>
      </c>
      <c r="C8" s="46" t="s">
        <v>121</v>
      </c>
      <c r="D8" s="117">
        <v>500</v>
      </c>
      <c r="E8" s="50"/>
      <c r="F8" s="51">
        <f t="shared" si="0"/>
        <v>0</v>
      </c>
    </row>
    <row r="9" spans="1:7" ht="30" customHeight="1" x14ac:dyDescent="0.25">
      <c r="A9" s="13" t="s">
        <v>124</v>
      </c>
      <c r="B9" s="145" t="s">
        <v>140</v>
      </c>
      <c r="C9" s="46" t="s">
        <v>121</v>
      </c>
      <c r="D9" s="117">
        <v>500</v>
      </c>
      <c r="E9" s="50"/>
      <c r="F9" s="51">
        <f t="shared" si="0"/>
        <v>0</v>
      </c>
    </row>
    <row r="10" spans="1:7" ht="30" customHeight="1" x14ac:dyDescent="0.25">
      <c r="A10" s="13" t="s">
        <v>125</v>
      </c>
      <c r="B10" s="145" t="s">
        <v>141</v>
      </c>
      <c r="C10" s="46" t="s">
        <v>121</v>
      </c>
      <c r="D10" s="117">
        <v>600</v>
      </c>
      <c r="E10" s="50"/>
      <c r="F10" s="51">
        <f t="shared" si="0"/>
        <v>0</v>
      </c>
    </row>
    <row r="11" spans="1:7" ht="30" customHeight="1" x14ac:dyDescent="0.25">
      <c r="A11" s="13" t="s">
        <v>126</v>
      </c>
      <c r="B11" s="145" t="s">
        <v>127</v>
      </c>
      <c r="C11" s="46" t="s">
        <v>121</v>
      </c>
      <c r="D11" s="117">
        <v>100</v>
      </c>
      <c r="E11" s="50"/>
      <c r="F11" s="51">
        <f t="shared" si="0"/>
        <v>0</v>
      </c>
    </row>
    <row r="12" spans="1:7" ht="30" customHeight="1" x14ac:dyDescent="0.25">
      <c r="A12" s="13" t="s">
        <v>128</v>
      </c>
      <c r="B12" s="145" t="s">
        <v>129</v>
      </c>
      <c r="C12" s="46" t="s">
        <v>121</v>
      </c>
      <c r="D12" s="117">
        <v>100</v>
      </c>
      <c r="E12" s="50"/>
      <c r="F12" s="51">
        <f t="shared" si="0"/>
        <v>0</v>
      </c>
    </row>
    <row r="13" spans="1:7" ht="30" customHeight="1" x14ac:dyDescent="0.25">
      <c r="A13" s="13" t="s">
        <v>130</v>
      </c>
      <c r="B13" s="145" t="s">
        <v>131</v>
      </c>
      <c r="C13" s="46" t="s">
        <v>121</v>
      </c>
      <c r="D13" s="117">
        <v>200</v>
      </c>
      <c r="E13" s="50"/>
      <c r="F13" s="51">
        <f t="shared" si="0"/>
        <v>0</v>
      </c>
    </row>
    <row r="14" spans="1:7" ht="30" customHeight="1" x14ac:dyDescent="0.25">
      <c r="A14" s="13" t="s">
        <v>132</v>
      </c>
      <c r="B14" s="145" t="s">
        <v>133</v>
      </c>
      <c r="C14" s="46" t="s">
        <v>121</v>
      </c>
      <c r="D14" s="117">
        <v>200</v>
      </c>
      <c r="E14" s="50"/>
      <c r="F14" s="51">
        <f t="shared" si="0"/>
        <v>0</v>
      </c>
    </row>
    <row r="15" spans="1:7" ht="30" customHeight="1" x14ac:dyDescent="0.25">
      <c r="A15" s="39"/>
      <c r="B15" s="145"/>
      <c r="C15" s="46"/>
      <c r="D15" s="117"/>
      <c r="E15" s="50"/>
      <c r="F15" s="51">
        <f t="shared" ref="F15:F21" si="1">ROUND(E15*D15,2)</f>
        <v>0</v>
      </c>
    </row>
    <row r="16" spans="1:7" ht="30" customHeight="1" x14ac:dyDescent="0.25">
      <c r="A16" s="13"/>
      <c r="B16" s="146"/>
      <c r="C16" s="46"/>
      <c r="D16" s="117"/>
      <c r="E16" s="50"/>
      <c r="F16" s="51">
        <f t="shared" si="1"/>
        <v>0</v>
      </c>
    </row>
    <row r="17" spans="1:6" ht="30" customHeight="1" x14ac:dyDescent="0.25">
      <c r="A17" s="13"/>
      <c r="B17" s="146"/>
      <c r="C17" s="46"/>
      <c r="D17" s="117"/>
      <c r="E17" s="50"/>
      <c r="F17" s="51">
        <f t="shared" si="1"/>
        <v>0</v>
      </c>
    </row>
    <row r="18" spans="1:6" ht="30" customHeight="1" x14ac:dyDescent="0.25">
      <c r="A18" s="13"/>
      <c r="B18" s="146"/>
      <c r="C18" s="46"/>
      <c r="D18" s="117"/>
      <c r="E18" s="50"/>
      <c r="F18" s="51">
        <f t="shared" si="1"/>
        <v>0</v>
      </c>
    </row>
    <row r="19" spans="1:6" ht="30" customHeight="1" x14ac:dyDescent="0.25">
      <c r="A19" s="12"/>
      <c r="B19" s="147"/>
      <c r="C19" s="46"/>
      <c r="D19" s="117"/>
      <c r="E19" s="50"/>
      <c r="F19" s="51">
        <f t="shared" si="1"/>
        <v>0</v>
      </c>
    </row>
    <row r="20" spans="1:6" ht="30" customHeight="1" x14ac:dyDescent="0.25">
      <c r="A20" s="12"/>
      <c r="B20" s="147"/>
      <c r="C20" s="46"/>
      <c r="D20" s="117"/>
      <c r="E20" s="50"/>
      <c r="F20" s="51">
        <f t="shared" si="1"/>
        <v>0</v>
      </c>
    </row>
    <row r="21" spans="1:6" ht="30" customHeight="1" x14ac:dyDescent="0.25">
      <c r="A21" s="12"/>
      <c r="B21" s="147"/>
      <c r="C21" s="46"/>
      <c r="D21" s="117"/>
      <c r="E21" s="50"/>
      <c r="F21" s="51">
        <f t="shared" si="1"/>
        <v>0</v>
      </c>
    </row>
    <row r="22" spans="1:6" ht="30" customHeight="1" x14ac:dyDescent="0.25">
      <c r="A22" s="26"/>
      <c r="B22" s="147"/>
      <c r="C22" s="32"/>
      <c r="D22" s="45"/>
      <c r="E22" s="127" t="s">
        <v>17</v>
      </c>
      <c r="F22" s="35">
        <f>SUM(F6:F21)</f>
        <v>0</v>
      </c>
    </row>
    <row r="23" spans="1:6" ht="30" customHeight="1" x14ac:dyDescent="0.25">
      <c r="A23" s="54"/>
      <c r="B23" s="147"/>
      <c r="C23" s="63"/>
      <c r="D23" s="128"/>
      <c r="E23" s="55" t="s">
        <v>18</v>
      </c>
      <c r="F23" s="56">
        <f>F22</f>
        <v>0</v>
      </c>
    </row>
    <row r="24" spans="1:6" ht="30" customHeight="1" x14ac:dyDescent="0.25">
      <c r="A24" s="12"/>
      <c r="B24" s="147"/>
      <c r="C24" s="46"/>
      <c r="D24" s="117"/>
      <c r="E24" s="50"/>
      <c r="F24" s="51"/>
    </row>
    <row r="25" spans="1:6" ht="30" customHeight="1" x14ac:dyDescent="0.25">
      <c r="A25" s="42"/>
      <c r="B25" s="124"/>
      <c r="C25" s="46"/>
      <c r="D25" s="117"/>
      <c r="E25" s="50"/>
      <c r="F25" s="51"/>
    </row>
    <row r="26" spans="1:6" ht="30" customHeight="1" x14ac:dyDescent="0.25">
      <c r="A26" s="42"/>
      <c r="B26" s="124"/>
      <c r="C26" s="46"/>
      <c r="D26" s="117"/>
      <c r="E26" s="50"/>
      <c r="F26" s="51"/>
    </row>
    <row r="27" spans="1:6" ht="30" customHeight="1" x14ac:dyDescent="0.25">
      <c r="A27" s="42"/>
      <c r="B27" s="124"/>
      <c r="C27" s="46"/>
      <c r="D27" s="117"/>
      <c r="E27" s="50"/>
      <c r="F27" s="51"/>
    </row>
    <row r="28" spans="1:6" ht="30" customHeight="1" x14ac:dyDescent="0.25">
      <c r="A28" s="42"/>
      <c r="B28" s="124"/>
      <c r="C28" s="46"/>
      <c r="D28" s="117"/>
      <c r="E28" s="50"/>
      <c r="F28" s="51"/>
    </row>
    <row r="29" spans="1:6" ht="30" customHeight="1" x14ac:dyDescent="0.25">
      <c r="A29" s="42"/>
      <c r="B29" s="124"/>
      <c r="C29" s="46"/>
      <c r="D29" s="117"/>
      <c r="E29" s="50"/>
      <c r="F29" s="51"/>
    </row>
    <row r="30" spans="1:6" ht="30" customHeight="1" x14ac:dyDescent="0.25">
      <c r="A30" s="42"/>
      <c r="B30" s="124"/>
      <c r="C30" s="46"/>
      <c r="D30" s="117"/>
      <c r="E30" s="50"/>
      <c r="F30" s="51"/>
    </row>
    <row r="31" spans="1:6" ht="30" customHeight="1" x14ac:dyDescent="0.25">
      <c r="A31" s="42"/>
      <c r="B31" s="124"/>
      <c r="C31" s="46"/>
      <c r="D31" s="117"/>
      <c r="E31" s="50"/>
      <c r="F31" s="51"/>
    </row>
    <row r="32" spans="1:6" ht="30" customHeight="1" x14ac:dyDescent="0.25">
      <c r="A32" s="42"/>
      <c r="B32" s="124"/>
      <c r="C32" s="46"/>
      <c r="D32" s="117"/>
      <c r="E32" s="50"/>
      <c r="F32" s="51"/>
    </row>
    <row r="33" spans="1:6" ht="30" customHeight="1" x14ac:dyDescent="0.25">
      <c r="A33" s="42"/>
      <c r="B33" s="124"/>
      <c r="C33" s="46"/>
      <c r="D33" s="117"/>
      <c r="E33" s="50"/>
      <c r="F33" s="51"/>
    </row>
    <row r="34" spans="1:6" ht="30" customHeight="1" x14ac:dyDescent="0.25">
      <c r="A34" s="42"/>
      <c r="B34" s="124"/>
      <c r="C34" s="46"/>
      <c r="D34" s="117"/>
      <c r="E34" s="50"/>
      <c r="F34" s="51"/>
    </row>
    <row r="35" spans="1:6" ht="30" customHeight="1" x14ac:dyDescent="0.25">
      <c r="A35" s="42"/>
      <c r="B35" s="124"/>
      <c r="C35" s="46"/>
      <c r="D35" s="117"/>
      <c r="E35" s="50"/>
      <c r="F35" s="51"/>
    </row>
    <row r="36" spans="1:6" ht="30" customHeight="1" x14ac:dyDescent="0.25">
      <c r="A36" s="42"/>
      <c r="B36" s="124"/>
      <c r="C36" s="46"/>
      <c r="D36" s="117"/>
      <c r="E36" s="50"/>
      <c r="F36" s="51"/>
    </row>
    <row r="37" spans="1:6" ht="30" customHeight="1" x14ac:dyDescent="0.25">
      <c r="A37" s="42"/>
      <c r="B37" s="124"/>
      <c r="C37" s="46"/>
      <c r="D37" s="49"/>
      <c r="E37" s="50"/>
      <c r="F37" s="51"/>
    </row>
    <row r="38" spans="1:6" ht="30" customHeight="1" x14ac:dyDescent="0.25">
      <c r="A38" s="65"/>
      <c r="B38" s="66"/>
      <c r="C38" s="67"/>
      <c r="D38" s="68"/>
      <c r="E38" s="69" t="s">
        <v>19</v>
      </c>
      <c r="F38" s="56">
        <f>SUM(F23:F37)</f>
        <v>0</v>
      </c>
    </row>
  </sheetData>
  <mergeCells count="1">
    <mergeCell ref="A2:F2"/>
  </mergeCells>
  <pageMargins left="0.70866141732283505" right="0.70866141732283505" top="0.74803149606299202" bottom="0.74803149606299202" header="0.31496062992126" footer="0.31496062992126"/>
  <pageSetup paperSize="9" scale="62" fitToHeight="0" orientation="portrait" r:id="rId1"/>
  <headerFooter>
    <oddFooter>&amp;RPage &amp;P/&amp;N</oddFooter>
  </headerFooter>
  <rowBreaks count="1" manualBreakCount="1">
    <brk id="22" max="5" man="1"/>
  </rowBreaks>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G33"/>
  <sheetViews>
    <sheetView view="pageLayout" topLeftCell="A23" zoomScaleNormal="100" zoomScaleSheetLayoutView="100" workbookViewId="0">
      <selection activeCell="F6" sqref="F6"/>
    </sheetView>
  </sheetViews>
  <sheetFormatPr defaultColWidth="8.88671875" defaultRowHeight="13.8" x14ac:dyDescent="0.25"/>
  <cols>
    <col min="1" max="1" width="12.6640625" style="2" customWidth="1"/>
    <col min="2" max="2" width="75.6640625" style="177" customWidth="1"/>
    <col min="3" max="4" width="11.6640625" style="2" customWidth="1"/>
    <col min="5" max="5" width="12.6640625" style="2" customWidth="1"/>
    <col min="6" max="6" width="15.6640625" style="2" customWidth="1"/>
    <col min="7" max="16384" width="8.88671875" style="2"/>
  </cols>
  <sheetData>
    <row r="1" spans="1:7" ht="30" customHeight="1" x14ac:dyDescent="0.25">
      <c r="E1" s="11"/>
      <c r="F1" s="20" t="str">
        <f>SUMMARY!C1</f>
        <v>PART C2: PRICING DATA</v>
      </c>
      <c r="G1" s="2" t="str">
        <f>SUMMARY!C1</f>
        <v>PART C2: PRICING DATA</v>
      </c>
    </row>
    <row r="2" spans="1:7" s="150" customFormat="1" ht="50.1" customHeight="1" x14ac:dyDescent="0.3">
      <c r="A2" s="242" t="s">
        <v>90</v>
      </c>
      <c r="B2" s="242"/>
      <c r="C2" s="242"/>
      <c r="D2" s="242"/>
      <c r="E2" s="242"/>
      <c r="F2" s="242"/>
    </row>
    <row r="3" spans="1:7" ht="30" customHeight="1" x14ac:dyDescent="0.25">
      <c r="A3" s="4"/>
      <c r="E3" s="11"/>
      <c r="F3" s="16" t="s">
        <v>236</v>
      </c>
    </row>
    <row r="4" spans="1:7" ht="15" customHeight="1" x14ac:dyDescent="0.25">
      <c r="A4" s="17" t="s">
        <v>1</v>
      </c>
      <c r="B4" s="178" t="s">
        <v>2</v>
      </c>
      <c r="C4" s="17" t="s">
        <v>3</v>
      </c>
      <c r="D4" s="19" t="s">
        <v>4</v>
      </c>
      <c r="E4" s="28" t="s">
        <v>5</v>
      </c>
      <c r="F4" s="18" t="s">
        <v>6</v>
      </c>
    </row>
    <row r="5" spans="1:7" ht="30" customHeight="1" x14ac:dyDescent="0.25">
      <c r="A5" s="222" t="s">
        <v>117</v>
      </c>
      <c r="B5" s="226" t="s">
        <v>118</v>
      </c>
      <c r="C5" s="176"/>
      <c r="D5" s="175"/>
      <c r="E5" s="60"/>
      <c r="F5" s="64"/>
    </row>
    <row r="6" spans="1:7" ht="30" customHeight="1" x14ac:dyDescent="0.25">
      <c r="A6" s="238" t="s">
        <v>269</v>
      </c>
      <c r="B6" s="179" t="s">
        <v>119</v>
      </c>
      <c r="C6" s="46" t="s">
        <v>120</v>
      </c>
      <c r="D6" s="49">
        <v>2000</v>
      </c>
      <c r="E6" s="50"/>
      <c r="F6" s="51">
        <f>ROUND(E6*D6,2)</f>
        <v>0</v>
      </c>
    </row>
    <row r="7" spans="1:7" ht="30" customHeight="1" x14ac:dyDescent="0.25">
      <c r="A7" s="238" t="s">
        <v>270</v>
      </c>
      <c r="B7" s="179" t="s">
        <v>263</v>
      </c>
      <c r="C7" s="46" t="s">
        <v>120</v>
      </c>
      <c r="D7" s="49">
        <v>2000</v>
      </c>
      <c r="E7" s="50"/>
      <c r="F7" s="51"/>
    </row>
    <row r="8" spans="1:7" ht="15.75" customHeight="1" x14ac:dyDescent="0.25">
      <c r="A8" s="131"/>
      <c r="B8" s="179"/>
      <c r="C8" s="46"/>
      <c r="D8" s="49"/>
      <c r="E8" s="50"/>
      <c r="F8" s="51"/>
    </row>
    <row r="9" spans="1:7" ht="30" customHeight="1" x14ac:dyDescent="0.25">
      <c r="A9" s="167" t="s">
        <v>116</v>
      </c>
      <c r="B9" s="180" t="s">
        <v>264</v>
      </c>
      <c r="C9" s="59"/>
      <c r="D9" s="57"/>
      <c r="E9" s="50"/>
      <c r="F9" s="51"/>
    </row>
    <row r="10" spans="1:7" ht="30" customHeight="1" x14ac:dyDescent="0.25">
      <c r="A10" s="131" t="s">
        <v>113</v>
      </c>
      <c r="B10" s="179" t="s">
        <v>110</v>
      </c>
      <c r="C10" s="46" t="s">
        <v>27</v>
      </c>
      <c r="D10" s="49">
        <v>30</v>
      </c>
      <c r="E10" s="50"/>
      <c r="F10" s="51"/>
    </row>
    <row r="11" spans="1:7" ht="30" customHeight="1" x14ac:dyDescent="0.25">
      <c r="A11" s="131" t="s">
        <v>114</v>
      </c>
      <c r="B11" s="179" t="s">
        <v>111</v>
      </c>
      <c r="C11" s="46" t="s">
        <v>27</v>
      </c>
      <c r="D11" s="49">
        <v>30</v>
      </c>
      <c r="E11" s="50"/>
      <c r="F11" s="51"/>
    </row>
    <row r="12" spans="1:7" ht="30" customHeight="1" x14ac:dyDescent="0.25">
      <c r="A12" s="131" t="s">
        <v>115</v>
      </c>
      <c r="B12" s="179" t="s">
        <v>112</v>
      </c>
      <c r="C12" s="46" t="s">
        <v>27</v>
      </c>
      <c r="D12" s="49">
        <v>30</v>
      </c>
      <c r="E12" s="50"/>
      <c r="F12" s="51"/>
    </row>
    <row r="13" spans="1:7" ht="17.25" customHeight="1" x14ac:dyDescent="0.25">
      <c r="A13" s="131"/>
      <c r="B13" s="179"/>
      <c r="C13" s="46"/>
      <c r="D13" s="49"/>
      <c r="E13" s="50"/>
      <c r="F13" s="51"/>
    </row>
    <row r="14" spans="1:7" s="4" customFormat="1" ht="30" customHeight="1" x14ac:dyDescent="0.25">
      <c r="A14" s="222" t="s">
        <v>185</v>
      </c>
      <c r="B14" s="221" t="s">
        <v>74</v>
      </c>
      <c r="C14" s="193"/>
      <c r="D14" s="223"/>
      <c r="E14" s="224"/>
      <c r="F14" s="225"/>
    </row>
    <row r="15" spans="1:7" ht="30" customHeight="1" x14ac:dyDescent="0.25">
      <c r="A15" s="131" t="s">
        <v>186</v>
      </c>
      <c r="B15" s="151" t="s">
        <v>182</v>
      </c>
      <c r="C15" s="46" t="s">
        <v>75</v>
      </c>
      <c r="D15" s="49">
        <v>50</v>
      </c>
      <c r="E15" s="50"/>
      <c r="F15" s="51"/>
    </row>
    <row r="16" spans="1:7" ht="30" customHeight="1" x14ac:dyDescent="0.25">
      <c r="A16" s="131" t="s">
        <v>187</v>
      </c>
      <c r="B16" s="151" t="s">
        <v>230</v>
      </c>
      <c r="C16" s="46" t="s">
        <v>75</v>
      </c>
      <c r="D16" s="49">
        <v>50</v>
      </c>
      <c r="E16" s="50"/>
      <c r="F16" s="51"/>
    </row>
    <row r="17" spans="1:6" ht="30" customHeight="1" x14ac:dyDescent="0.25">
      <c r="A17" s="131"/>
      <c r="B17" s="179"/>
      <c r="C17" s="46"/>
      <c r="D17" s="49"/>
      <c r="E17" s="50"/>
      <c r="F17" s="51"/>
    </row>
    <row r="18" spans="1:6" ht="30" customHeight="1" x14ac:dyDescent="0.25">
      <c r="A18" s="131"/>
      <c r="B18" s="179"/>
      <c r="C18" s="46"/>
      <c r="D18" s="49"/>
      <c r="E18" s="50"/>
      <c r="F18" s="51"/>
    </row>
    <row r="19" spans="1:6" ht="30" customHeight="1" x14ac:dyDescent="0.25">
      <c r="A19" s="131"/>
      <c r="B19" s="179"/>
      <c r="C19" s="46"/>
      <c r="D19" s="49"/>
      <c r="E19" s="50"/>
      <c r="F19" s="51"/>
    </row>
    <row r="20" spans="1:6" ht="30" customHeight="1" x14ac:dyDescent="0.25">
      <c r="A20" s="131"/>
      <c r="B20" s="179"/>
      <c r="C20" s="46"/>
      <c r="D20" s="49"/>
      <c r="E20" s="50"/>
      <c r="F20" s="51"/>
    </row>
    <row r="21" spans="1:6" ht="30" customHeight="1" x14ac:dyDescent="0.25">
      <c r="A21" s="131"/>
      <c r="B21" s="179"/>
      <c r="C21" s="46"/>
      <c r="D21" s="49"/>
      <c r="E21" s="50"/>
      <c r="F21" s="51"/>
    </row>
    <row r="22" spans="1:6" ht="30" customHeight="1" x14ac:dyDescent="0.25">
      <c r="A22" s="131"/>
      <c r="B22" s="179"/>
      <c r="C22" s="46"/>
      <c r="D22" s="49"/>
      <c r="E22" s="50"/>
      <c r="F22" s="51"/>
    </row>
    <row r="23" spans="1:6" ht="30" customHeight="1" x14ac:dyDescent="0.25">
      <c r="A23" s="131"/>
      <c r="B23" s="179"/>
      <c r="C23" s="46"/>
      <c r="D23" s="49"/>
      <c r="E23" s="50"/>
      <c r="F23" s="51"/>
    </row>
    <row r="24" spans="1:6" ht="30" customHeight="1" x14ac:dyDescent="0.25">
      <c r="A24" s="131"/>
      <c r="B24" s="179"/>
      <c r="C24" s="46"/>
      <c r="D24" s="49"/>
      <c r="E24" s="50"/>
      <c r="F24" s="51"/>
    </row>
    <row r="25" spans="1:6" ht="30" customHeight="1" x14ac:dyDescent="0.25">
      <c r="A25" s="131"/>
      <c r="B25" s="179"/>
      <c r="C25" s="46"/>
      <c r="D25" s="49"/>
      <c r="E25" s="50"/>
      <c r="F25" s="51"/>
    </row>
    <row r="26" spans="1:6" ht="30" customHeight="1" x14ac:dyDescent="0.25">
      <c r="A26" s="131"/>
      <c r="B26" s="179"/>
      <c r="C26" s="46"/>
      <c r="D26" s="49"/>
      <c r="E26" s="50"/>
      <c r="F26" s="51"/>
    </row>
    <row r="27" spans="1:6" ht="30" customHeight="1" x14ac:dyDescent="0.25">
      <c r="A27" s="131"/>
      <c r="B27" s="179"/>
      <c r="C27" s="46"/>
      <c r="D27" s="49"/>
      <c r="E27" s="50"/>
      <c r="F27" s="51"/>
    </row>
    <row r="28" spans="1:6" ht="30" customHeight="1" x14ac:dyDescent="0.25">
      <c r="A28" s="131"/>
      <c r="B28" s="179"/>
      <c r="C28" s="46"/>
      <c r="D28" s="49"/>
      <c r="E28" s="50"/>
      <c r="F28" s="51"/>
    </row>
    <row r="29" spans="1:6" ht="30" customHeight="1" x14ac:dyDescent="0.25">
      <c r="A29" s="131"/>
      <c r="B29" s="179"/>
      <c r="C29" s="46"/>
      <c r="D29" s="49"/>
      <c r="E29" s="50"/>
      <c r="F29" s="51"/>
    </row>
    <row r="30" spans="1:6" ht="30" customHeight="1" x14ac:dyDescent="0.25">
      <c r="A30" s="131"/>
      <c r="B30" s="179"/>
      <c r="C30" s="46"/>
      <c r="D30" s="49"/>
      <c r="E30" s="50"/>
      <c r="F30" s="51"/>
    </row>
    <row r="31" spans="1:6" ht="30" customHeight="1" x14ac:dyDescent="0.25">
      <c r="A31" s="131"/>
      <c r="B31" s="179"/>
      <c r="C31" s="46"/>
      <c r="D31" s="49"/>
      <c r="E31" s="50"/>
      <c r="F31" s="51"/>
    </row>
    <row r="32" spans="1:6" ht="30" customHeight="1" x14ac:dyDescent="0.25">
      <c r="A32" s="131"/>
      <c r="B32" s="181"/>
      <c r="C32" s="46"/>
      <c r="D32" s="49"/>
      <c r="E32" s="50"/>
      <c r="F32" s="51"/>
    </row>
    <row r="33" spans="1:6" ht="30" customHeight="1" x14ac:dyDescent="0.25">
      <c r="A33" s="65"/>
      <c r="B33" s="182"/>
      <c r="C33" s="67"/>
      <c r="D33" s="68"/>
      <c r="E33" s="69" t="s">
        <v>19</v>
      </c>
      <c r="F33" s="56">
        <f>SUM(F5:F32)</f>
        <v>0</v>
      </c>
    </row>
  </sheetData>
  <customSheetViews>
    <customSheetView guid="{B1977FCC-55C6-43D5-B563-1D4594C6D3D5}">
      <selection activeCell="B4" sqref="B4"/>
      <pageMargins left="0" right="0" top="0" bottom="0" header="0" footer="0"/>
    </customSheetView>
    <customSheetView guid="{721BFE1F-A91B-42C5-ABF1-65980358F3EE}">
      <selection sqref="A1:F10"/>
      <pageMargins left="0" right="0" top="0" bottom="0" header="0" footer="0"/>
    </customSheetView>
    <customSheetView guid="{FFD33D0E-E95B-42B4-A3F5-8BC5295351C3}">
      <selection activeCell="F1" sqref="F1:F1048576"/>
      <pageMargins left="0" right="0" top="0" bottom="0" header="0" footer="0"/>
    </customSheetView>
    <customSheetView guid="{5035EAB8-F053-4251-BC37-534A5D3EDA48}">
      <selection activeCell="E8" sqref="E8"/>
      <pageMargins left="0" right="0" top="0" bottom="0" header="0" footer="0"/>
    </customSheetView>
  </customSheetViews>
  <mergeCells count="1">
    <mergeCell ref="A2:F2"/>
  </mergeCells>
  <phoneticPr fontId="27" type="noConversion"/>
  <pageMargins left="0.70866141732283505" right="0.70866141732283505" top="0.74803149606299202" bottom="0.74803149606299202" header="0.31496062992126" footer="0.31496062992126"/>
  <pageSetup paperSize="9" scale="52" fitToHeight="0" orientation="portrait" r:id="rId1"/>
  <headerFooter>
    <oddFooter>&amp;RPage &amp;P/&amp;N</oddFooter>
  </headerFooter>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pageSetUpPr fitToPage="1"/>
  </sheetPr>
  <dimension ref="A1:G24"/>
  <sheetViews>
    <sheetView view="pageLayout" zoomScaleNormal="90" zoomScaleSheetLayoutView="90" workbookViewId="0">
      <selection activeCell="F6" sqref="F6"/>
    </sheetView>
  </sheetViews>
  <sheetFormatPr defaultRowHeight="14.4" x14ac:dyDescent="0.3"/>
  <cols>
    <col min="1" max="1" width="10.6640625" customWidth="1"/>
    <col min="2" max="2" width="90.6640625" customWidth="1"/>
    <col min="3" max="3" width="25.6640625" customWidth="1"/>
  </cols>
  <sheetData>
    <row r="1" spans="1:7" ht="30" customHeight="1" x14ac:dyDescent="0.3">
      <c r="A1" s="43"/>
      <c r="B1" s="43"/>
      <c r="C1" s="44" t="s">
        <v>76</v>
      </c>
      <c r="G1" t="str">
        <f>SUMMARY!C1</f>
        <v>PART C2: PRICING DATA</v>
      </c>
    </row>
    <row r="2" spans="1:7" ht="50.1" customHeight="1" x14ac:dyDescent="0.3">
      <c r="A2" s="241" t="s">
        <v>90</v>
      </c>
      <c r="B2" s="241"/>
      <c r="C2" s="241"/>
      <c r="D2" s="150"/>
      <c r="E2" s="150"/>
      <c r="F2" s="150"/>
    </row>
    <row r="3" spans="1:7" ht="30" customHeight="1" x14ac:dyDescent="0.3">
      <c r="A3" s="240" t="s">
        <v>77</v>
      </c>
      <c r="B3" s="240"/>
      <c r="C3" s="240"/>
    </row>
    <row r="4" spans="1:7" ht="32.25" customHeight="1" x14ac:dyDescent="0.3">
      <c r="A4" s="152" t="s">
        <v>78</v>
      </c>
      <c r="B4" s="236"/>
      <c r="C4" s="153"/>
    </row>
    <row r="5" spans="1:7" ht="32.25" customHeight="1" x14ac:dyDescent="0.3">
      <c r="A5" s="154"/>
      <c r="B5" s="150" t="s">
        <v>79</v>
      </c>
      <c r="C5" s="155">
        <f>'S001'!G63</f>
        <v>0</v>
      </c>
    </row>
    <row r="6" spans="1:7" ht="32.25" customHeight="1" x14ac:dyDescent="0.3">
      <c r="A6" s="156"/>
      <c r="B6" s="74"/>
      <c r="C6" s="157" t="e">
        <f>#REF!</f>
        <v>#REF!</v>
      </c>
    </row>
    <row r="7" spans="1:7" ht="32.25" customHeight="1" x14ac:dyDescent="0.3">
      <c r="A7" s="152" t="s">
        <v>80</v>
      </c>
      <c r="B7" s="149"/>
      <c r="C7" s="153"/>
    </row>
    <row r="8" spans="1:7" ht="32.25" customHeight="1" x14ac:dyDescent="0.3">
      <c r="A8" s="154"/>
      <c r="B8" s="150" t="s">
        <v>81</v>
      </c>
      <c r="C8" s="155">
        <f>'S101'!F39</f>
        <v>0</v>
      </c>
    </row>
    <row r="9" spans="1:7" ht="32.25" customHeight="1" x14ac:dyDescent="0.3">
      <c r="A9" s="156"/>
      <c r="B9" s="74" t="s">
        <v>82</v>
      </c>
      <c r="C9" s="157">
        <f>'S102'!F39</f>
        <v>0</v>
      </c>
    </row>
    <row r="10" spans="1:7" ht="32.25" customHeight="1" x14ac:dyDescent="0.3">
      <c r="A10" s="152" t="s">
        <v>83</v>
      </c>
      <c r="B10" s="149"/>
      <c r="C10" s="153"/>
    </row>
    <row r="11" spans="1:7" ht="32.25" customHeight="1" x14ac:dyDescent="0.3">
      <c r="A11" s="154"/>
      <c r="B11" s="150" t="s">
        <v>84</v>
      </c>
      <c r="C11" s="155" t="e">
        <f>#REF!</f>
        <v>#REF!</v>
      </c>
    </row>
    <row r="12" spans="1:7" ht="32.25" customHeight="1" x14ac:dyDescent="0.3">
      <c r="A12" s="152" t="s">
        <v>85</v>
      </c>
      <c r="B12" s="235"/>
      <c r="C12" s="153"/>
    </row>
    <row r="13" spans="1:7" ht="32.25" customHeight="1" x14ac:dyDescent="0.3">
      <c r="A13" s="154"/>
      <c r="B13" s="234" t="s">
        <v>86</v>
      </c>
      <c r="C13" s="155"/>
    </row>
    <row r="14" spans="1:7" ht="32.25" customHeight="1" x14ac:dyDescent="0.3">
      <c r="A14" s="154"/>
      <c r="B14" s="234" t="s">
        <v>234</v>
      </c>
      <c r="C14" s="155"/>
    </row>
    <row r="15" spans="1:7" ht="32.25" customHeight="1" x14ac:dyDescent="0.3">
      <c r="A15" s="154"/>
      <c r="B15" s="234" t="s">
        <v>235</v>
      </c>
      <c r="C15" s="155"/>
    </row>
    <row r="16" spans="1:7" ht="32.25" customHeight="1" x14ac:dyDescent="0.3">
      <c r="A16" s="154"/>
      <c r="B16" s="234" t="s">
        <v>237</v>
      </c>
      <c r="C16" s="155"/>
    </row>
    <row r="17" spans="1:3" ht="32.25" customHeight="1" x14ac:dyDescent="0.3">
      <c r="A17" s="158"/>
      <c r="B17" s="234"/>
      <c r="C17" s="155"/>
    </row>
    <row r="18" spans="1:3" ht="32.25" customHeight="1" x14ac:dyDescent="0.3">
      <c r="A18" s="159"/>
      <c r="B18" s="74"/>
      <c r="C18" s="157"/>
    </row>
    <row r="19" spans="1:3" ht="40.200000000000003" customHeight="1" x14ac:dyDescent="0.3">
      <c r="A19" s="159" t="s">
        <v>89</v>
      </c>
      <c r="B19" s="74"/>
      <c r="C19" s="157" t="e">
        <f>SUM(C4:C18)</f>
        <v>#REF!</v>
      </c>
    </row>
    <row r="20" spans="1:3" ht="40.200000000000003" customHeight="1" x14ac:dyDescent="0.3">
      <c r="A20" s="159" t="s">
        <v>239</v>
      </c>
      <c r="B20" s="74"/>
      <c r="C20" s="157" t="e">
        <f>C19*10%</f>
        <v>#REF!</v>
      </c>
    </row>
    <row r="21" spans="1:3" ht="40.200000000000003" customHeight="1" x14ac:dyDescent="0.3">
      <c r="A21" s="164" t="s">
        <v>238</v>
      </c>
      <c r="B21" s="161"/>
      <c r="C21" s="160" t="e">
        <f>C19+C20+#REF!</f>
        <v>#REF!</v>
      </c>
    </row>
    <row r="22" spans="1:3" ht="40.200000000000003" customHeight="1" x14ac:dyDescent="0.3">
      <c r="A22" s="166" t="s">
        <v>87</v>
      </c>
      <c r="B22" s="161"/>
      <c r="C22" s="163" t="e">
        <f>ROUND(C21*0.15,2)</f>
        <v>#REF!</v>
      </c>
    </row>
    <row r="23" spans="1:3" ht="40.200000000000003" customHeight="1" x14ac:dyDescent="0.3">
      <c r="A23" s="164" t="s">
        <v>88</v>
      </c>
      <c r="B23" s="165"/>
      <c r="C23" s="162" t="e">
        <f>C22+C21</f>
        <v>#REF!</v>
      </c>
    </row>
    <row r="24" spans="1:3" ht="30" customHeight="1" x14ac:dyDescent="0.3">
      <c r="B24" s="16"/>
    </row>
  </sheetData>
  <customSheetViews>
    <customSheetView guid="{B1977FCC-55C6-43D5-B563-1D4594C6D3D5}">
      <selection activeCell="B15" sqref="B15"/>
      <pageMargins left="0" right="0" top="0" bottom="0" header="0" footer="0"/>
      <pageSetup paperSize="9" orientation="portrait" r:id="rId1"/>
    </customSheetView>
    <customSheetView guid="{721BFE1F-A91B-42C5-ABF1-65980358F3EE}">
      <selection activeCell="R8" sqref="R8"/>
      <pageMargins left="0" right="0" top="0" bottom="0" header="0" footer="0"/>
    </customSheetView>
    <customSheetView guid="{FFD33D0E-E95B-42B4-A3F5-8BC5295351C3}" topLeftCell="A19">
      <selection activeCell="G26" sqref="G26"/>
      <pageMargins left="0" right="0" top="0" bottom="0" header="0" footer="0"/>
    </customSheetView>
    <customSheetView guid="{5035EAB8-F053-4251-BC37-534A5D3EDA48}" scale="90" topLeftCell="C4">
      <selection activeCell="H19" sqref="H19"/>
      <pageMargins left="0" right="0" top="0" bottom="0" header="0" footer="0"/>
      <pageSetup orientation="portrait" verticalDpi="0" r:id="rId2"/>
    </customSheetView>
  </customSheetViews>
  <mergeCells count="2">
    <mergeCell ref="A3:C3"/>
    <mergeCell ref="A2:C2"/>
  </mergeCells>
  <pageMargins left="0.70866141732283505" right="0.70866141732283505" top="0.74803149606299202" bottom="0.74803149606299202" header="0.31496062992126" footer="0.31496062992126"/>
  <pageSetup paperSize="9" scale="48" fitToHeight="0" orientation="portrait" r:id="rId3"/>
  <headerFooter>
    <oddFooter>&amp;RPage &amp;P/&amp;N</oddFooter>
  </headerFooter>
  <customProperties>
    <customPr name="_pios_id" r:id="rId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41768A38963F46B831B89A8DB5E118" ma:contentTypeVersion="13" ma:contentTypeDescription="Create a new document." ma:contentTypeScope="" ma:versionID="8879cccee16c59e5ae3961e47ee4559e">
  <xsd:schema xmlns:xsd="http://www.w3.org/2001/XMLSchema" xmlns:xs="http://www.w3.org/2001/XMLSchema" xmlns:p="http://schemas.microsoft.com/office/2006/metadata/properties" xmlns:ns2="9c192dab-d734-42cd-bb54-21650cca63c5" xmlns:ns3="dc0d90d3-1e08-426e-8942-008e8c8635a9" targetNamespace="http://schemas.microsoft.com/office/2006/metadata/properties" ma:root="true" ma:fieldsID="eb0f0cd97671668216f45c79d77a8249" ns2:_="" ns3:_="">
    <xsd:import namespace="9c192dab-d734-42cd-bb54-21650cca63c5"/>
    <xsd:import namespace="dc0d90d3-1e08-426e-8942-008e8c8635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192dab-d734-42cd-bb54-21650cca6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778b1c0-4f44-4a83-9803-64efe2dd71e8"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0d90d3-1e08-426e-8942-008e8c8635a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f3bad5-ead3-48d2-ab18-86075517c3c1}" ma:internalName="TaxCatchAll" ma:showField="CatchAllData" ma:web="dc0d90d3-1e08-426e-8942-008e8c8635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c192dab-d734-42cd-bb54-21650cca63c5">
      <Terms xmlns="http://schemas.microsoft.com/office/infopath/2007/PartnerControls"/>
    </lcf76f155ced4ddcb4097134ff3c332f>
    <TaxCatchAll xmlns="dc0d90d3-1e08-426e-8942-008e8c8635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D7C928-F3F6-436F-AC5B-A8D4D92BF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192dab-d734-42cd-bb54-21650cca63c5"/>
    <ds:schemaRef ds:uri="dc0d90d3-1e08-426e-8942-008e8c8635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DCB600-8F02-433E-865E-13FA3F9B93C1}">
  <ds:schemaRefs>
    <ds:schemaRef ds:uri="http://schemas.microsoft.com/office/2006/metadata/properties"/>
    <ds:schemaRef ds:uri="http://schemas.microsoft.com/office/infopath/2007/PartnerControls"/>
    <ds:schemaRef ds:uri="9c192dab-d734-42cd-bb54-21650cca63c5"/>
    <ds:schemaRef ds:uri="dc0d90d3-1e08-426e-8942-008e8c8635a9"/>
  </ds:schemaRefs>
</ds:datastoreItem>
</file>

<file path=customXml/itemProps3.xml><?xml version="1.0" encoding="utf-8"?>
<ds:datastoreItem xmlns:ds="http://schemas.openxmlformats.org/officeDocument/2006/customXml" ds:itemID="{BAFC03C9-C0E1-435C-8512-F18BDC4642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S001</vt:lpstr>
      <vt:lpstr>S101</vt:lpstr>
      <vt:lpstr>S102</vt:lpstr>
      <vt:lpstr>S202</vt:lpstr>
      <vt:lpstr>S302</vt:lpstr>
      <vt:lpstr>B303</vt:lpstr>
      <vt:lpstr>B304</vt:lpstr>
      <vt:lpstr>B305</vt:lpstr>
      <vt:lpstr>SUMMARY</vt:lpstr>
      <vt:lpstr>'S001'!_Toc387842075</vt:lpstr>
      <vt:lpstr>'B303'!Print_Area</vt:lpstr>
      <vt:lpstr>'B304'!Print_Area</vt:lpstr>
      <vt:lpstr>'B305'!Print_Area</vt:lpstr>
      <vt:lpstr>'S001'!Print_Area</vt:lpstr>
      <vt:lpstr>'S101'!Print_Area</vt:lpstr>
      <vt:lpstr>'S102'!Print_Area</vt:lpstr>
      <vt:lpstr>'S202'!Print_Area</vt:lpstr>
      <vt:lpstr>'S302'!Print_Area</vt:lpstr>
      <vt:lpstr>SUMMARY!Print_Area</vt:lpstr>
      <vt:lpstr>'B303'!Print_Titles</vt:lpstr>
      <vt:lpstr>'B304'!Print_Titles</vt:lpstr>
      <vt:lpstr>'B305'!Print_Titles</vt:lpstr>
      <vt:lpstr>'S001'!Print_Titles</vt:lpstr>
      <vt:lpstr>'S101'!Print_Titles</vt:lpstr>
      <vt:lpstr>'S102'!Print_Titles</vt:lpstr>
      <vt:lpstr>'S202'!Print_Titles</vt:lpstr>
      <vt:lpstr>'S302'!Print_Titles</vt:lpstr>
    </vt:vector>
  </TitlesOfParts>
  <Manager/>
  <Company>CTMM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KarindP</dc:creator>
  <cp:keywords/>
  <dc:description/>
  <cp:lastModifiedBy>Lukkie Thobejane-Selowe</cp:lastModifiedBy>
  <cp:revision/>
  <cp:lastPrinted>2026-09-07T09:19:47Z</cp:lastPrinted>
  <dcterms:created xsi:type="dcterms:W3CDTF">2010-11-08T11:57:55Z</dcterms:created>
  <dcterms:modified xsi:type="dcterms:W3CDTF">2026-09-07T09:23:38Z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605f0a-13ce-4338-9c79-2ff34c6129f0_Enabled">
    <vt:lpwstr>True</vt:lpwstr>
  </property>
  <property fmtid="{D5CDD505-2E9C-101B-9397-08002B2CF9AE}" pid="3" name="MSIP_Label_40605f0a-13ce-4338-9c79-2ff34c6129f0_SiteId">
    <vt:lpwstr>dcd100a3-59ba-4913-bcd0-8e63c9c9f516</vt:lpwstr>
  </property>
  <property fmtid="{D5CDD505-2E9C-101B-9397-08002B2CF9AE}" pid="4" name="MSIP_Label_40605f0a-13ce-4338-9c79-2ff34c6129f0_Owner">
    <vt:lpwstr>RefilweMath@TSHWANE.GOV.ZA</vt:lpwstr>
  </property>
  <property fmtid="{D5CDD505-2E9C-101B-9397-08002B2CF9AE}" pid="5" name="MSIP_Label_40605f0a-13ce-4338-9c79-2ff34c6129f0_SetDate">
    <vt:lpwstr>2021-06-28T13:48:15.4294062Z</vt:lpwstr>
  </property>
  <property fmtid="{D5CDD505-2E9C-101B-9397-08002B2CF9AE}" pid="6" name="MSIP_Label_40605f0a-13ce-4338-9c79-2ff34c6129f0_Name">
    <vt:lpwstr>COT-Personal</vt:lpwstr>
  </property>
  <property fmtid="{D5CDD505-2E9C-101B-9397-08002B2CF9AE}" pid="7" name="MSIP_Label_40605f0a-13ce-4338-9c79-2ff34c6129f0_Application">
    <vt:lpwstr>Microsoft Azure Information Protection</vt:lpwstr>
  </property>
  <property fmtid="{D5CDD505-2E9C-101B-9397-08002B2CF9AE}" pid="8" name="MSIP_Label_40605f0a-13ce-4338-9c79-2ff34c6129f0_ActionId">
    <vt:lpwstr>ee6c94ed-d481-43d7-b573-71cfb19dcdc5</vt:lpwstr>
  </property>
  <property fmtid="{D5CDD505-2E9C-101B-9397-08002B2CF9AE}" pid="9" name="MSIP_Label_40605f0a-13ce-4338-9c79-2ff34c6129f0_Extended_MSFT_Method">
    <vt:lpwstr>Automatic</vt:lpwstr>
  </property>
  <property fmtid="{D5CDD505-2E9C-101B-9397-08002B2CF9AE}" pid="10" name="MSIP_Label_06b8b282-039c-4268-b238-c39b5146964b_Enabled">
    <vt:lpwstr>true</vt:lpwstr>
  </property>
  <property fmtid="{D5CDD505-2E9C-101B-9397-08002B2CF9AE}" pid="11" name="MSIP_Label_06b8b282-039c-4268-b238-c39b5146964b_SetDate">
    <vt:lpwstr>2024-12-23T11:40:16Z</vt:lpwstr>
  </property>
  <property fmtid="{D5CDD505-2E9C-101B-9397-08002B2CF9AE}" pid="12" name="MSIP_Label_06b8b282-039c-4268-b238-c39b5146964b_Method">
    <vt:lpwstr>Standard</vt:lpwstr>
  </property>
  <property fmtid="{D5CDD505-2E9C-101B-9397-08002B2CF9AE}" pid="13" name="MSIP_Label_06b8b282-039c-4268-b238-c39b5146964b_Name">
    <vt:lpwstr>COT General</vt:lpwstr>
  </property>
  <property fmtid="{D5CDD505-2E9C-101B-9397-08002B2CF9AE}" pid="14" name="MSIP_Label_06b8b282-039c-4268-b238-c39b5146964b_SiteId">
    <vt:lpwstr>611657a8-674f-4ffa-bf4b-95a387d65525</vt:lpwstr>
  </property>
  <property fmtid="{D5CDD505-2E9C-101B-9397-08002B2CF9AE}" pid="15" name="MSIP_Label_06b8b282-039c-4268-b238-c39b5146964b_ActionId">
    <vt:lpwstr>01a9c22f-d92d-441c-a7db-e12f9c00eca8</vt:lpwstr>
  </property>
  <property fmtid="{D5CDD505-2E9C-101B-9397-08002B2CF9AE}" pid="16" name="MSIP_Label_06b8b282-039c-4268-b238-c39b5146964b_ContentBits">
    <vt:lpwstr>0</vt:lpwstr>
  </property>
  <property fmtid="{D5CDD505-2E9C-101B-9397-08002B2CF9AE}" pid="17" name="ContentTypeId">
    <vt:lpwstr>0x0101008141768A38963F46B831B89A8DB5E118</vt:lpwstr>
  </property>
  <property fmtid="{D5CDD505-2E9C-101B-9397-08002B2CF9AE}" pid="18" name="MediaServiceImageTags">
    <vt:lpwstr/>
  </property>
</Properties>
</file>