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24226"/>
  <mc:AlternateContent xmlns:mc="http://schemas.openxmlformats.org/markup-compatibility/2006">
    <mc:Choice Requires="x15">
      <x15ac:absPath xmlns:x15ac="http://schemas.microsoft.com/office/spreadsheetml/2010/11/ac" url="D:\Windows\ServiceProfiles\NetworkService\AppData\Local\Packages\oice_16_974fa576_32c1d314_32e6\AC\Temp\"/>
    </mc:Choice>
  </mc:AlternateContent>
  <xr:revisionPtr revIDLastSave="0" documentId="8_{5A07BDC5-FEE5-054D-AD6F-81D42A1C34E6}" xr6:coauthVersionLast="47" xr6:coauthVersionMax="47" xr10:uidLastSave="{00000000-0000-0000-0000-000000000000}"/>
  <bookViews>
    <workbookView xWindow="-60" yWindow="-60" windowWidth="15480" windowHeight="11640" tabRatio="693" activeTab="9" xr2:uid="{00000000-000D-0000-FFFF-FFFF00000000}"/>
  </bookViews>
  <sheets>
    <sheet name="SUMMARY" sheetId="19" r:id="rId1"/>
    <sheet name="SEC-A" sheetId="1" r:id="rId2"/>
    <sheet name="SEC-B" sheetId="2" r:id="rId3"/>
    <sheet name="SEC-C" sheetId="18" r:id="rId4"/>
    <sheet name="SEC-D" sheetId="9" r:id="rId5"/>
    <sheet name="SEC-E" sheetId="17" r:id="rId6"/>
    <sheet name="SEC-F" sheetId="12" r:id="rId7"/>
    <sheet name="SEC - G" sheetId="20" r:id="rId8"/>
    <sheet name="SEC - H" sheetId="21" r:id="rId9"/>
    <sheet name="SEC - I" sheetId="22" r:id="rId10"/>
  </sheets>
  <externalReferences>
    <externalReference r:id="rId11"/>
  </externalReferences>
  <definedNames>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5" hidden="1">1</definedName>
    <definedName name="_Regression_Int" localSheetId="6" hidden="1">1</definedName>
    <definedName name="_Regression_Int" localSheetId="0" hidden="1">1</definedName>
    <definedName name="_xlnm.Print_Area" localSheetId="7">'SEC - G'!$A$1:$H$117</definedName>
    <definedName name="_xlnm.Print_Area" localSheetId="8">'SEC - H'!$A$1:$H$408</definedName>
    <definedName name="_xlnm.Print_Area" localSheetId="9">'SEC - I'!$A$1:$H$58</definedName>
    <definedName name="_xlnm.Print_Area" localSheetId="1">'SEC-A'!$A$1:$H$108</definedName>
    <definedName name="_xlnm.Print_Area" localSheetId="2">'SEC-B'!$A$1:$H$143</definedName>
    <definedName name="_xlnm.Print_Area" localSheetId="3">'SEC-C'!$A$1:$H$155</definedName>
    <definedName name="_xlnm.Print_Area" localSheetId="4">'SEC-D'!$A$1:$H$411</definedName>
    <definedName name="_xlnm.Print_Area" localSheetId="5">'SEC-E'!$A$1:$H$260</definedName>
    <definedName name="_xlnm.Print_Area" localSheetId="6">'SEC-F'!$A$1:$H$185</definedName>
    <definedName name="_xlnm.Print_Area" localSheetId="0">SUMMARY!$A$1:$C$32</definedName>
    <definedName name="Print_Area_MI" localSheetId="9">'[1]SEC-A'!#REF!</definedName>
    <definedName name="Print_Area_MI" localSheetId="2">'SEC-B'!#REF!</definedName>
    <definedName name="Print_Area_MI" localSheetId="3">'SEC-C'!#REF!</definedName>
    <definedName name="Print_Area_MI" localSheetId="4">'SEC-D'!#REF!</definedName>
    <definedName name="Print_Area_MI" localSheetId="5">'SEC-E'!#REF!</definedName>
    <definedName name="Print_Area_MI" localSheetId="6">'SEC-F'!#REF!</definedName>
    <definedName name="Print_Area_MI" localSheetId="0">SUMMARY!#REF!</definedName>
    <definedName name="Print_Area_MI">'SEC-A'!#REF!</definedName>
    <definedName name="_xlnm.Print_Titles" localSheetId="7">'SEC - G'!$1:$8</definedName>
    <definedName name="_xlnm.Print_Titles" localSheetId="1">'SEC-A'!$1:$8</definedName>
    <definedName name="_xlnm.Print_Titles" localSheetId="2">'SEC-B'!$1:$8</definedName>
    <definedName name="_xlnm.Print_Titles" localSheetId="3">'SEC-C'!$1:$8</definedName>
    <definedName name="_xlnm.Print_Titles" localSheetId="4">'SEC-D'!$1:$8</definedName>
    <definedName name="_xlnm.Print_Titles" localSheetId="5">'SEC-E'!$1:$8</definedName>
    <definedName name="_xlnm.Print_Titles" localSheetId="6">'SEC-F'!$1:$8</definedName>
    <definedName name="_xlnm.Print_Titles" localSheetId="0">SUMMARY!$1:$8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2" i="21" l="1"/>
  <c r="H12" i="1"/>
  <c r="H17" i="1"/>
  <c r="H18" i="1"/>
  <c r="H19" i="1"/>
  <c r="G20" i="1"/>
  <c r="H20" i="1"/>
  <c r="H24" i="1"/>
  <c r="H25" i="1"/>
  <c r="H26" i="1"/>
  <c r="H27" i="1"/>
  <c r="H28" i="1"/>
  <c r="H29" i="1"/>
  <c r="H30" i="1"/>
  <c r="H31" i="1"/>
  <c r="H32" i="1"/>
  <c r="H33" i="1"/>
  <c r="H38" i="1"/>
  <c r="H46" i="1"/>
  <c r="H47" i="1"/>
  <c r="G48" i="1"/>
  <c r="H48" i="1"/>
  <c r="G49" i="1"/>
  <c r="H49" i="1"/>
  <c r="H54" i="1"/>
  <c r="H55" i="1"/>
  <c r="H57" i="1"/>
  <c r="H59" i="1"/>
  <c r="H61" i="1"/>
  <c r="H62" i="1"/>
  <c r="H63" i="1"/>
  <c r="H64" i="1"/>
  <c r="H65" i="1"/>
  <c r="H66" i="1"/>
  <c r="H67" i="1"/>
  <c r="H68" i="1"/>
  <c r="H70" i="1"/>
  <c r="G74" i="1"/>
  <c r="H74" i="1"/>
  <c r="G75" i="1"/>
  <c r="H75" i="1"/>
  <c r="H81" i="1"/>
  <c r="G82" i="1"/>
  <c r="H82" i="1"/>
  <c r="H86" i="1"/>
  <c r="G87" i="1"/>
  <c r="H87" i="1"/>
  <c r="H91" i="1"/>
  <c r="H94" i="1"/>
  <c r="H97" i="1"/>
  <c r="H107" i="1"/>
  <c r="C10" i="19"/>
  <c r="H14" i="9"/>
  <c r="H15" i="9"/>
  <c r="H18" i="9"/>
  <c r="H21" i="9"/>
  <c r="H23" i="9"/>
  <c r="H26" i="9"/>
  <c r="H28" i="9"/>
  <c r="H31" i="9"/>
  <c r="H33" i="9"/>
  <c r="H34" i="9"/>
  <c r="H38" i="9"/>
  <c r="H41" i="9"/>
  <c r="H46" i="9"/>
  <c r="H50" i="9"/>
  <c r="H51" i="9"/>
  <c r="H52" i="9"/>
  <c r="H53" i="9"/>
  <c r="H56" i="9"/>
  <c r="H57" i="9"/>
  <c r="H59" i="9"/>
  <c r="H61" i="9"/>
  <c r="H66" i="9"/>
  <c r="H71" i="9"/>
  <c r="H74" i="9"/>
  <c r="H77" i="9"/>
  <c r="H79" i="9"/>
  <c r="H83" i="9"/>
  <c r="H84" i="9"/>
  <c r="H85" i="9"/>
  <c r="H86" i="9"/>
  <c r="H87" i="9"/>
  <c r="H88" i="9"/>
  <c r="H89" i="9"/>
  <c r="H90" i="9"/>
  <c r="H94" i="9"/>
  <c r="H95" i="9"/>
  <c r="H96" i="9"/>
  <c r="H97" i="9"/>
  <c r="H98" i="9"/>
  <c r="F99" i="9"/>
  <c r="H99" i="9"/>
  <c r="H103" i="9"/>
  <c r="H104" i="9"/>
  <c r="H105" i="9"/>
  <c r="H107" i="9"/>
  <c r="H110" i="9"/>
  <c r="H111" i="9"/>
  <c r="H113" i="9"/>
  <c r="H115" i="9"/>
  <c r="H117" i="9"/>
  <c r="H118" i="9"/>
  <c r="H120" i="9"/>
  <c r="H123" i="9"/>
  <c r="H125" i="9"/>
  <c r="H128" i="9"/>
  <c r="H129" i="9"/>
  <c r="H134" i="9"/>
  <c r="H136" i="9"/>
  <c r="H139" i="9"/>
  <c r="H140" i="9"/>
  <c r="H144" i="9"/>
  <c r="H146" i="9"/>
  <c r="H148" i="9"/>
  <c r="H149" i="9"/>
  <c r="H153" i="9"/>
  <c r="H154" i="9"/>
  <c r="H156" i="9"/>
  <c r="H157" i="9"/>
  <c r="H160" i="9"/>
  <c r="H162" i="9"/>
  <c r="H167" i="9"/>
  <c r="H170" i="9"/>
  <c r="H171" i="9"/>
  <c r="H172" i="9"/>
  <c r="H176" i="9"/>
  <c r="H180" i="9"/>
  <c r="H184" i="9"/>
  <c r="H190" i="9"/>
  <c r="H195" i="9"/>
  <c r="H196" i="9"/>
  <c r="H201" i="9"/>
  <c r="H205" i="9"/>
  <c r="H207" i="9"/>
  <c r="H209" i="9"/>
  <c r="H211" i="9"/>
  <c r="H216" i="9"/>
  <c r="H217" i="9"/>
  <c r="H220" i="9"/>
  <c r="H224" i="9"/>
  <c r="H225" i="9"/>
  <c r="H226" i="9"/>
  <c r="H230" i="9"/>
  <c r="H231" i="9"/>
  <c r="H235" i="9"/>
  <c r="H236" i="9"/>
  <c r="H241" i="9"/>
  <c r="H242" i="9"/>
  <c r="H246" i="9"/>
  <c r="H251" i="9"/>
  <c r="H254" i="9"/>
  <c r="H256" i="9"/>
  <c r="H262" i="9"/>
  <c r="H264" i="9"/>
  <c r="H265" i="9"/>
  <c r="H266" i="9"/>
  <c r="H267" i="9"/>
  <c r="H271" i="9"/>
  <c r="H273" i="9"/>
  <c r="H275" i="9"/>
  <c r="H277" i="9"/>
  <c r="H279" i="9"/>
  <c r="H281" i="9"/>
  <c r="H285" i="9"/>
  <c r="H286" i="9"/>
  <c r="H289" i="9"/>
  <c r="H293" i="9"/>
  <c r="H294" i="9"/>
  <c r="H295" i="9"/>
  <c r="H296" i="9"/>
  <c r="H297" i="9"/>
  <c r="H299" i="9"/>
  <c r="H301" i="9"/>
  <c r="H303" i="9"/>
  <c r="H304" i="9"/>
  <c r="H305" i="9"/>
  <c r="H306" i="9"/>
  <c r="H311" i="9"/>
  <c r="H312" i="9"/>
  <c r="H313" i="9"/>
  <c r="H314" i="9"/>
  <c r="H315" i="9"/>
  <c r="H319" i="9"/>
  <c r="H320" i="9"/>
  <c r="H321" i="9"/>
  <c r="H322" i="9"/>
  <c r="H323" i="9"/>
  <c r="H324" i="9"/>
  <c r="H325" i="9"/>
  <c r="H326" i="9"/>
  <c r="H331" i="9"/>
  <c r="H332" i="9"/>
  <c r="H335" i="9"/>
  <c r="H336" i="9"/>
  <c r="H339" i="9"/>
  <c r="H340" i="9"/>
  <c r="H343" i="9"/>
  <c r="H346" i="9"/>
  <c r="H349" i="9"/>
  <c r="H353" i="9"/>
  <c r="H359" i="9"/>
  <c r="H361" i="9"/>
  <c r="H366" i="9"/>
  <c r="H372" i="9"/>
  <c r="H374" i="9"/>
  <c r="H379" i="9"/>
  <c r="H384" i="9"/>
  <c r="H389" i="9"/>
  <c r="H393" i="9"/>
  <c r="H394" i="9"/>
  <c r="H398" i="9"/>
  <c r="H403" i="9"/>
  <c r="H407" i="9"/>
  <c r="H408" i="9"/>
  <c r="H410" i="9"/>
  <c r="C16" i="19"/>
  <c r="H16" i="17"/>
  <c r="H19" i="17"/>
  <c r="H22" i="17"/>
  <c r="H25" i="17"/>
  <c r="H30" i="17"/>
  <c r="H33" i="17"/>
  <c r="H61" i="17"/>
  <c r="H63" i="17"/>
  <c r="H64" i="17"/>
  <c r="H67" i="17"/>
  <c r="H68" i="17"/>
  <c r="H69" i="17"/>
  <c r="H71" i="17"/>
  <c r="H73" i="17"/>
  <c r="H75" i="17"/>
  <c r="H78" i="17"/>
  <c r="H80" i="17"/>
  <c r="H84" i="17"/>
  <c r="H85" i="17"/>
  <c r="H86" i="17"/>
  <c r="H87" i="17"/>
  <c r="H89" i="17"/>
  <c r="H91" i="17"/>
  <c r="H93" i="17"/>
  <c r="H96" i="17"/>
  <c r="H99" i="17"/>
  <c r="H100" i="17"/>
  <c r="H101" i="17"/>
  <c r="H105" i="17"/>
  <c r="H106" i="17"/>
  <c r="H108" i="17"/>
  <c r="H110" i="17"/>
  <c r="H111" i="17"/>
  <c r="H112" i="17"/>
  <c r="H113" i="17"/>
  <c r="H118" i="17"/>
  <c r="H119" i="17"/>
  <c r="H121" i="17"/>
  <c r="H125" i="17"/>
  <c r="H128" i="17"/>
  <c r="H131" i="17"/>
  <c r="H135" i="17"/>
  <c r="H149" i="17"/>
  <c r="H151" i="17"/>
  <c r="H153" i="17"/>
  <c r="H156" i="17"/>
  <c r="H157" i="17"/>
  <c r="H161" i="17"/>
  <c r="H162" i="17"/>
  <c r="H166" i="17"/>
  <c r="H167" i="17"/>
  <c r="H174" i="17"/>
  <c r="H179" i="17"/>
  <c r="H185" i="17"/>
  <c r="H186" i="17"/>
  <c r="H187" i="17"/>
  <c r="H188" i="17"/>
  <c r="H189" i="17"/>
  <c r="H194" i="17"/>
  <c r="H205" i="17"/>
  <c r="H207" i="17"/>
  <c r="H211" i="17"/>
  <c r="H212" i="17"/>
  <c r="H218" i="17"/>
  <c r="H223" i="17"/>
  <c r="H228" i="17"/>
  <c r="H232" i="17"/>
  <c r="H234" i="17"/>
  <c r="H238" i="17"/>
  <c r="H243" i="17"/>
  <c r="H247" i="17"/>
  <c r="H248" i="17"/>
  <c r="H249" i="17"/>
  <c r="H250" i="17"/>
  <c r="H259" i="17"/>
  <c r="C18" i="19"/>
  <c r="H12" i="20"/>
  <c r="H19" i="20"/>
  <c r="H22" i="20"/>
  <c r="H26" i="20"/>
  <c r="H28" i="20"/>
  <c r="H30" i="20"/>
  <c r="H34" i="20"/>
  <c r="H39" i="20"/>
  <c r="F44" i="20"/>
  <c r="H44" i="20"/>
  <c r="H52" i="20"/>
  <c r="H54" i="20"/>
  <c r="H60" i="20"/>
  <c r="H62" i="20"/>
  <c r="H67" i="20"/>
  <c r="H71" i="20"/>
  <c r="H77" i="20"/>
  <c r="F79" i="20"/>
  <c r="H79" i="20"/>
  <c r="F80" i="20"/>
  <c r="H80" i="20"/>
  <c r="H116" i="20"/>
  <c r="C22" i="19"/>
  <c r="H356" i="21"/>
  <c r="H289" i="21"/>
  <c r="H286" i="21"/>
  <c r="H285" i="21"/>
  <c r="H230" i="21"/>
  <c r="H26" i="21"/>
  <c r="H23" i="21"/>
  <c r="H21" i="21"/>
  <c r="H18" i="21"/>
  <c r="H15" i="21"/>
  <c r="H107" i="18"/>
  <c r="H371" i="21"/>
  <c r="F99" i="18"/>
  <c r="F46" i="18"/>
  <c r="F54" i="18"/>
  <c r="F78" i="18"/>
  <c r="H78" i="18"/>
  <c r="F37" i="18"/>
  <c r="H37" i="18"/>
  <c r="H54" i="22"/>
  <c r="F36" i="22"/>
  <c r="H36" i="22"/>
  <c r="H41" i="22"/>
  <c r="H50" i="22"/>
  <c r="H49" i="22"/>
  <c r="H45" i="22"/>
  <c r="H40" i="22"/>
  <c r="H35" i="22"/>
  <c r="H29" i="22"/>
  <c r="H28" i="22"/>
  <c r="H24" i="22"/>
  <c r="H16" i="22"/>
  <c r="H15" i="22"/>
  <c r="H12" i="22"/>
  <c r="A4" i="22"/>
  <c r="A3" i="22"/>
  <c r="A2" i="22"/>
  <c r="A1" i="22"/>
  <c r="F28" i="18"/>
  <c r="H28" i="18"/>
  <c r="F82" i="2"/>
  <c r="F78" i="2"/>
  <c r="F69" i="2"/>
  <c r="F70" i="2"/>
  <c r="H70" i="2"/>
  <c r="F13" i="2"/>
  <c r="B16" i="19"/>
  <c r="B18" i="19"/>
  <c r="B24" i="19"/>
  <c r="H144" i="17"/>
  <c r="H142" i="17"/>
  <c r="H140" i="17"/>
  <c r="H58" i="17"/>
  <c r="H57" i="17"/>
  <c r="H56" i="17"/>
  <c r="H53" i="17"/>
  <c r="H50" i="17"/>
  <c r="H49" i="17"/>
  <c r="H47" i="17"/>
  <c r="H44" i="17"/>
  <c r="H43" i="17"/>
  <c r="H42" i="17"/>
  <c r="H41" i="17"/>
  <c r="H39" i="17"/>
  <c r="H35" i="17"/>
  <c r="H246" i="21"/>
  <c r="H180" i="21"/>
  <c r="H103" i="21"/>
  <c r="H405" i="21"/>
  <c r="H404" i="21"/>
  <c r="H401" i="21"/>
  <c r="H396" i="21"/>
  <c r="H392" i="21"/>
  <c r="H391" i="21"/>
  <c r="H387" i="21"/>
  <c r="H382" i="21"/>
  <c r="H376" i="21"/>
  <c r="H370" i="21"/>
  <c r="H362" i="21"/>
  <c r="H346" i="21"/>
  <c r="H343" i="21"/>
  <c r="H341" i="21"/>
  <c r="H340" i="21"/>
  <c r="H336" i="21"/>
  <c r="H335" i="21"/>
  <c r="H331" i="21"/>
  <c r="H330" i="21"/>
  <c r="H326" i="21"/>
  <c r="H325" i="21"/>
  <c r="H320" i="21"/>
  <c r="H319" i="21"/>
  <c r="H318" i="21"/>
  <c r="H317" i="21"/>
  <c r="H316" i="21"/>
  <c r="H315" i="21"/>
  <c r="H314" i="21"/>
  <c r="H313" i="21"/>
  <c r="H309" i="21"/>
  <c r="H308" i="21"/>
  <c r="H307" i="21"/>
  <c r="H306" i="21"/>
  <c r="H305" i="21"/>
  <c r="H300" i="21"/>
  <c r="H299" i="21"/>
  <c r="H298" i="21"/>
  <c r="H297" i="21"/>
  <c r="H296" i="21"/>
  <c r="H295" i="21"/>
  <c r="H294" i="21"/>
  <c r="H274" i="21"/>
  <c r="H272" i="21"/>
  <c r="H270" i="21"/>
  <c r="H268" i="21"/>
  <c r="H266" i="21"/>
  <c r="H264" i="21"/>
  <c r="H260" i="21"/>
  <c r="H259" i="21"/>
  <c r="H258" i="21"/>
  <c r="H257" i="21"/>
  <c r="H256" i="21"/>
  <c r="H251" i="21"/>
  <c r="H243" i="21"/>
  <c r="H242" i="21"/>
  <c r="H238" i="21"/>
  <c r="H237" i="21"/>
  <c r="H233" i="21"/>
  <c r="H232" i="21"/>
  <c r="H223" i="21"/>
  <c r="H220" i="21"/>
  <c r="H219" i="21"/>
  <c r="H214" i="21"/>
  <c r="H212" i="21"/>
  <c r="H210" i="21"/>
  <c r="H205" i="21"/>
  <c r="H204" i="21"/>
  <c r="H199" i="21"/>
  <c r="H193" i="21"/>
  <c r="H189" i="21"/>
  <c r="H185" i="21"/>
  <c r="H178" i="21"/>
  <c r="H173" i="21"/>
  <c r="H170" i="21"/>
  <c r="H164" i="21"/>
  <c r="H162" i="21"/>
  <c r="H160" i="21"/>
  <c r="H159" i="21"/>
  <c r="H155" i="21"/>
  <c r="H154" i="21"/>
  <c r="H153" i="21"/>
  <c r="H149" i="21"/>
  <c r="H146" i="21"/>
  <c r="H144" i="21"/>
  <c r="H142" i="21"/>
  <c r="H141" i="21"/>
  <c r="H140" i="21"/>
  <c r="H139" i="21"/>
  <c r="H138" i="21"/>
  <c r="H134" i="21"/>
  <c r="H132" i="21"/>
  <c r="H128" i="21"/>
  <c r="H126" i="21"/>
  <c r="H120" i="21"/>
  <c r="H118" i="21"/>
  <c r="H116" i="21"/>
  <c r="H113" i="21"/>
  <c r="H111" i="21"/>
  <c r="H109" i="21"/>
  <c r="H106" i="21"/>
  <c r="H104" i="21"/>
  <c r="H102" i="21"/>
  <c r="H101" i="21"/>
  <c r="H100" i="21"/>
  <c r="H94" i="21"/>
  <c r="H93" i="21"/>
  <c r="H92" i="21"/>
  <c r="H91" i="21"/>
  <c r="H90" i="21"/>
  <c r="H89" i="21"/>
  <c r="H88" i="21"/>
  <c r="H87" i="21"/>
  <c r="H83" i="21"/>
  <c r="H81" i="21"/>
  <c r="H75" i="21"/>
  <c r="H70" i="21"/>
  <c r="H65" i="21"/>
  <c r="H53" i="21"/>
  <c r="H52" i="21"/>
  <c r="H51" i="21"/>
  <c r="H50" i="21"/>
  <c r="H46" i="21"/>
  <c r="H41" i="21"/>
  <c r="H38" i="21"/>
  <c r="H35" i="21"/>
  <c r="H34" i="21"/>
  <c r="H33" i="21"/>
  <c r="H31" i="21"/>
  <c r="H28" i="21"/>
  <c r="H82" i="2"/>
  <c r="H78" i="2"/>
  <c r="H13" i="2"/>
  <c r="A4" i="21"/>
  <c r="A3" i="21"/>
  <c r="A2" i="21"/>
  <c r="A1" i="21"/>
  <c r="A4" i="20"/>
  <c r="A3" i="20"/>
  <c r="A2" i="20"/>
  <c r="A1" i="20"/>
  <c r="H164" i="12"/>
  <c r="H178" i="12"/>
  <c r="H173" i="12"/>
  <c r="H170" i="12"/>
  <c r="H167" i="12"/>
  <c r="H137" i="12"/>
  <c r="H136" i="12"/>
  <c r="H133" i="12"/>
  <c r="H120" i="12"/>
  <c r="H100" i="12"/>
  <c r="H109" i="12"/>
  <c r="H92" i="12"/>
  <c r="H89" i="12"/>
  <c r="H88" i="12"/>
  <c r="H84" i="12"/>
  <c r="H81" i="12"/>
  <c r="H80" i="12"/>
  <c r="H85" i="12"/>
  <c r="H76" i="12"/>
  <c r="H73" i="12"/>
  <c r="H72" i="12"/>
  <c r="H58" i="12"/>
  <c r="H54" i="12"/>
  <c r="H51" i="12"/>
  <c r="H50" i="12"/>
  <c r="H42" i="12"/>
  <c r="H35" i="12"/>
  <c r="H32" i="12"/>
  <c r="H30" i="12"/>
  <c r="H28" i="12"/>
  <c r="H27" i="12"/>
  <c r="H26" i="12"/>
  <c r="H23" i="12"/>
  <c r="H22" i="12"/>
  <c r="H115" i="18"/>
  <c r="H125" i="18"/>
  <c r="H123" i="18"/>
  <c r="H121" i="18"/>
  <c r="H119" i="18"/>
  <c r="H112" i="18"/>
  <c r="H99" i="18"/>
  <c r="H93" i="18"/>
  <c r="H88" i="18"/>
  <c r="H87" i="18"/>
  <c r="H86" i="18"/>
  <c r="H81" i="18"/>
  <c r="H40" i="18"/>
  <c r="H36" i="18"/>
  <c r="H31" i="18"/>
  <c r="H30" i="18"/>
  <c r="H29" i="18"/>
  <c r="H22" i="18"/>
  <c r="H17" i="18"/>
  <c r="H16" i="18"/>
  <c r="H13" i="18"/>
  <c r="H35" i="18"/>
  <c r="H37" i="2"/>
  <c r="H159" i="12"/>
  <c r="H156" i="12"/>
  <c r="H155" i="12"/>
  <c r="H149" i="12"/>
  <c r="H144" i="12"/>
  <c r="H103" i="12"/>
  <c r="H97" i="12"/>
  <c r="H96" i="12"/>
  <c r="F92" i="18"/>
  <c r="H92" i="18"/>
  <c r="F95" i="2"/>
  <c r="F89" i="18"/>
  <c r="H89" i="18"/>
  <c r="H73" i="18"/>
  <c r="H72" i="18"/>
  <c r="H69" i="18"/>
  <c r="H68" i="18"/>
  <c r="H66" i="18"/>
  <c r="H12" i="18"/>
  <c r="H117" i="2"/>
  <c r="H74" i="2"/>
  <c r="H65" i="2"/>
  <c r="H64" i="2"/>
  <c r="H60" i="2"/>
  <c r="H43" i="2"/>
  <c r="H38" i="2"/>
  <c r="H33" i="2"/>
  <c r="H32" i="2"/>
  <c r="H31" i="2"/>
  <c r="H30" i="2"/>
  <c r="H18" i="2"/>
  <c r="H17" i="2"/>
  <c r="H58" i="2"/>
  <c r="F39" i="2"/>
  <c r="H39" i="2"/>
  <c r="H24" i="2"/>
  <c r="A2" i="12"/>
  <c r="A3" i="12"/>
  <c r="A4" i="12"/>
  <c r="A1" i="12"/>
  <c r="A2" i="17"/>
  <c r="A3" i="17"/>
  <c r="A4" i="17"/>
  <c r="A1" i="17"/>
  <c r="H67" i="18"/>
  <c r="A4" i="18"/>
  <c r="A3" i="18"/>
  <c r="A2" i="18"/>
  <c r="A1" i="18"/>
  <c r="A2" i="9"/>
  <c r="A3" i="9"/>
  <c r="A4" i="9"/>
  <c r="A1" i="9"/>
  <c r="A4" i="2"/>
  <c r="A2" i="2"/>
  <c r="A3" i="2"/>
  <c r="A1" i="2"/>
  <c r="H69" i="2"/>
  <c r="H46" i="18"/>
  <c r="F49" i="18"/>
  <c r="H65" i="12"/>
  <c r="H67" i="12"/>
  <c r="H122" i="12"/>
  <c r="H124" i="12"/>
  <c r="H184" i="12"/>
  <c r="C20" i="19"/>
  <c r="H57" i="22"/>
  <c r="C26" i="19"/>
  <c r="H60" i="18"/>
  <c r="H52" i="2"/>
  <c r="H54" i="2"/>
  <c r="H84" i="2"/>
  <c r="H86" i="2"/>
  <c r="H62" i="18"/>
  <c r="H143" i="2"/>
  <c r="C12" i="19"/>
  <c r="H102" i="18"/>
  <c r="H104" i="18"/>
  <c r="H154" i="18"/>
  <c r="C14" i="19"/>
  <c r="H57" i="21"/>
  <c r="H59" i="21"/>
  <c r="H122" i="21"/>
  <c r="H124" i="21"/>
  <c r="H175" i="21"/>
  <c r="H177" i="21"/>
  <c r="H225" i="21"/>
  <c r="H227" i="21"/>
  <c r="H279" i="21"/>
  <c r="H281" i="21"/>
  <c r="H349" i="21"/>
  <c r="H351" i="21"/>
  <c r="H407" i="21"/>
  <c r="C24" i="19"/>
  <c r="C28" i="19"/>
  <c r="C29" i="19"/>
  <c r="C30" i="19"/>
  <c r="C31" i="19"/>
  <c r="C32"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Tebogo Losaba</author>
    <author>tebza</author>
  </authors>
  <commentList>
    <comment ref="F13" authorId="0" shapeId="0" xr:uid="{00000000-0006-0000-0200-000001000000}">
      <text>
        <r>
          <rPr>
            <b/>
            <sz val="9"/>
            <color indexed="81"/>
            <rFont val="Tahoma"/>
            <family val="2"/>
          </rPr>
          <t>Tebogo Losaba:</t>
        </r>
        <r>
          <rPr>
            <sz val="9"/>
            <color indexed="81"/>
            <rFont val="Tahoma"/>
            <family val="2"/>
          </rPr>
          <t xml:space="preserve">
Parking areas</t>
        </r>
      </text>
    </comment>
    <comment ref="C64" authorId="1" shapeId="0" xr:uid="{00000000-0006-0000-0200-000002000000}">
      <text>
        <r>
          <rPr>
            <b/>
            <sz val="9"/>
            <color indexed="81"/>
            <rFont val="Tahoma"/>
            <family val="2"/>
          </rPr>
          <t>tebza:</t>
        </r>
        <r>
          <rPr>
            <sz val="9"/>
            <color indexed="81"/>
            <rFont val="Tahoma"/>
            <family val="2"/>
          </rPr>
          <t xml:space="preserve">
this is to allow for wastage lengths cut out of these. Write spec on this.</t>
        </r>
      </text>
    </comment>
  </commentList>
</comments>
</file>

<file path=xl/sharedStrings.xml><?xml version="1.0" encoding="utf-8"?>
<sst xmlns="http://schemas.openxmlformats.org/spreadsheetml/2006/main" count="2936" uniqueCount="1351">
  <si>
    <t>SANS</t>
  </si>
  <si>
    <t>SANS 1200LB</t>
  </si>
  <si>
    <t>OVER 100mm UP TO 300mm DIAMETER FOR DEPTHS</t>
  </si>
  <si>
    <t>8.3.3.1</t>
  </si>
  <si>
    <t>IMPORT BACKFILL MATERIALS FROM</t>
  </si>
  <si>
    <t>other excavations on site</t>
  </si>
  <si>
    <t>SCHEDULE B: SITE WORKS, ROADS, LANDSCAPING AND FENCING</t>
  </si>
  <si>
    <t>EXCAVATE IN ALL MATERIALS AND USE FOR EMBANKMENT, TERRACE CONSTRUCTION, BACKFIL OR DISPOSE WITHIN 1.5 km</t>
  </si>
  <si>
    <t>road-bed preparation (150 mm thick) and compaction of material to 93% Mod. AASHTO maximum density</t>
  </si>
  <si>
    <t>extra over item B.5.6 for hauling material in excess of the freehaul area</t>
  </si>
  <si>
    <t>B.5.11</t>
  </si>
  <si>
    <t>TOTAL FOR SECTION B (CARRIED FORWARD TO SUMMARY)</t>
  </si>
  <si>
    <t>SUPPLY, HANDLE, LAY AND BED FOR FLEXIBLE PIPES</t>
  </si>
  <si>
    <t>160mm diameter  class 6</t>
  </si>
  <si>
    <t>110mm diameter</t>
  </si>
  <si>
    <t>PLANE VERTIAL</t>
  </si>
  <si>
    <t>soffit of cover slabs of boxes</t>
  </si>
  <si>
    <t>selected granular material for bedding cradle</t>
  </si>
  <si>
    <t>SUPPLY, HANDLE, LAY AND BED CLASS B AND JOIN WITH PLASSON COUPLINGS</t>
  </si>
  <si>
    <t>25mm diameter</t>
  </si>
  <si>
    <t>32mm diameter</t>
  </si>
  <si>
    <t>HDPE CLASS 10</t>
  </si>
  <si>
    <t>TAPS WITH HOSE CONNECTIONS</t>
  </si>
  <si>
    <t>hard rock material</t>
  </si>
  <si>
    <t>8.2.6</t>
  </si>
  <si>
    <t>8.4.3</t>
  </si>
  <si>
    <t>B.6</t>
  </si>
  <si>
    <t>8.3.8</t>
  </si>
  <si>
    <t>ITEM</t>
  </si>
  <si>
    <t>PAYMENT</t>
  </si>
  <si>
    <t>DESCRIPTION</t>
  </si>
  <si>
    <t>UNIT</t>
  </si>
  <si>
    <t>QTY</t>
  </si>
  <si>
    <t>RATE</t>
  </si>
  <si>
    <t>AMOUNT</t>
  </si>
  <si>
    <t>NO</t>
  </si>
  <si>
    <t>CLAUSE</t>
  </si>
  <si>
    <t>sum</t>
  </si>
  <si>
    <t>no</t>
  </si>
  <si>
    <t>SUB-TOTAL CARRIED FORWARD</t>
  </si>
  <si>
    <t>brought forward</t>
  </si>
  <si>
    <t/>
  </si>
  <si>
    <t>8.4.2</t>
  </si>
  <si>
    <t>8.4.4</t>
  </si>
  <si>
    <t>SCHEDULE A: PRELIMINARY AND GENERAL</t>
  </si>
  <si>
    <t>1200A</t>
  </si>
  <si>
    <t>A.1</t>
  </si>
  <si>
    <t>FIXED CHARGED ITEMS</t>
  </si>
  <si>
    <t xml:space="preserve"> 8.3.1</t>
  </si>
  <si>
    <t>8.3.2</t>
  </si>
  <si>
    <t>ESTABLISH FACILITIES ON THE SITE</t>
  </si>
  <si>
    <t>8.3.2.1</t>
  </si>
  <si>
    <t>FACILITIES FOR THE ENGINEER</t>
  </si>
  <si>
    <t>A.1.2</t>
  </si>
  <si>
    <t>PSAB 3.1</t>
  </si>
  <si>
    <t>name board</t>
  </si>
  <si>
    <t>A.1.3</t>
  </si>
  <si>
    <t>PSAB 3.2</t>
  </si>
  <si>
    <t>engineer's office and facilities</t>
  </si>
  <si>
    <t>A.1.1</t>
  </si>
  <si>
    <t>PSAB 4.1</t>
  </si>
  <si>
    <t>A.1.4</t>
  </si>
  <si>
    <t>%</t>
  </si>
  <si>
    <t>8.3.2.2</t>
  </si>
  <si>
    <t>FACILITIES FOR CONTRACTOR</t>
  </si>
  <si>
    <t>office and storage sheds</t>
  </si>
  <si>
    <t>A.1.7</t>
  </si>
  <si>
    <t>workshops</t>
  </si>
  <si>
    <t>A.1.8</t>
  </si>
  <si>
    <t>A.1.9</t>
  </si>
  <si>
    <t>living accommodation</t>
  </si>
  <si>
    <t>A.1.10</t>
  </si>
  <si>
    <t>ablution and toilet facilities</t>
  </si>
  <si>
    <t>A.1.11</t>
  </si>
  <si>
    <t>tools and equipment</t>
  </si>
  <si>
    <t>A.1.12</t>
  </si>
  <si>
    <t>A.1.13</t>
  </si>
  <si>
    <t>A.1.14</t>
  </si>
  <si>
    <t>A.1.15</t>
  </si>
  <si>
    <t>completion of contract</t>
  </si>
  <si>
    <t>A.2</t>
  </si>
  <si>
    <t>A.2.1</t>
  </si>
  <si>
    <t>8.4.1</t>
  </si>
  <si>
    <t xml:space="preserve">FACILITIES ON SITE FOR DURATION OF </t>
  </si>
  <si>
    <t>CONSTRUCTION</t>
  </si>
  <si>
    <t>8.4.2.1</t>
  </si>
  <si>
    <t>A.2.2</t>
  </si>
  <si>
    <t>A.2.3</t>
  </si>
  <si>
    <t>A.2.4</t>
  </si>
  <si>
    <t>A.2.5</t>
  </si>
  <si>
    <t>8.4.2.2</t>
  </si>
  <si>
    <t>A.2.6</t>
  </si>
  <si>
    <t>offices and storage sheds</t>
  </si>
  <si>
    <t>A.2.7</t>
  </si>
  <si>
    <t>A.2.8</t>
  </si>
  <si>
    <t>A.2.9</t>
  </si>
  <si>
    <t>A.2.10</t>
  </si>
  <si>
    <t>A.2.11</t>
  </si>
  <si>
    <t>A.2.12</t>
  </si>
  <si>
    <t>water supply, electric power and communications</t>
  </si>
  <si>
    <t>A.2.13</t>
  </si>
  <si>
    <t>A.2.14</t>
  </si>
  <si>
    <t>A.2.15</t>
  </si>
  <si>
    <t xml:space="preserve">supervision for duration of construction </t>
  </si>
  <si>
    <t>A.2.16</t>
  </si>
  <si>
    <t xml:space="preserve">company and head office overhead costs for the duration of the </t>
  </si>
  <si>
    <t>contract</t>
  </si>
  <si>
    <t>8.4.5</t>
  </si>
  <si>
    <t>A.3</t>
  </si>
  <si>
    <t>PROVISIONAL ITEMS</t>
  </si>
  <si>
    <t>A.3.1</t>
  </si>
  <si>
    <t>A.3.2</t>
  </si>
  <si>
    <t>A.4</t>
  </si>
  <si>
    <t>STANDING TIME COSTS</t>
  </si>
  <si>
    <t>sum/</t>
  </si>
  <si>
    <t>A.4.2</t>
  </si>
  <si>
    <t>A.4.3</t>
  </si>
  <si>
    <t>A.5</t>
  </si>
  <si>
    <t>OCCUPATIONAL HEALTH AND SAFETY MEASURES</t>
  </si>
  <si>
    <t>A.5.1</t>
  </si>
  <si>
    <t xml:space="preserve">cost of health and safety measures required in terms of the </t>
  </si>
  <si>
    <t>Construction Regulations (2003) of the Occupational Health and</t>
  </si>
  <si>
    <t>A.5.2</t>
  </si>
  <si>
    <t>Statements</t>
  </si>
  <si>
    <t>compilation and maintenance of a Health and Safety File</t>
  </si>
  <si>
    <t>A.1.5</t>
  </si>
  <si>
    <t xml:space="preserve">contractual requirements </t>
  </si>
  <si>
    <t xml:space="preserve">OPERATION AND MAINTENANCE OF </t>
  </si>
  <si>
    <t>labour (Rate only)</t>
  </si>
  <si>
    <t>other resources (Rate only)</t>
  </si>
  <si>
    <t>daywork (provisional)</t>
  </si>
  <si>
    <t>compilation and maintenance of a Health and Safety Plan,</t>
  </si>
  <si>
    <t>including Risk Assessments, Safe Work Procedures and Method</t>
  </si>
  <si>
    <t>TOTAL FOR SECTION A (CARRIED FORWARD TO SUMMARY)</t>
  </si>
  <si>
    <t xml:space="preserve"> </t>
  </si>
  <si>
    <t>access</t>
  </si>
  <si>
    <t>PSA 8.4.6</t>
  </si>
  <si>
    <t>a</t>
  </si>
  <si>
    <t>b</t>
  </si>
  <si>
    <t>PSA 8.7</t>
  </si>
  <si>
    <t>A.6</t>
  </si>
  <si>
    <t>PSA 8.9</t>
  </si>
  <si>
    <t>rate only</t>
  </si>
  <si>
    <t>SUMS STATED PROVISIONALLY BY ENGINEER</t>
  </si>
  <si>
    <t>additional tests required by the Engineer</t>
  </si>
  <si>
    <t>overheads, profit and charges on A.5.1 above</t>
  </si>
  <si>
    <t>A.6.1</t>
  </si>
  <si>
    <t>A.6.2</t>
  </si>
  <si>
    <t>A.6.3</t>
  </si>
  <si>
    <t>PSA 8.9.1</t>
  </si>
  <si>
    <t>PSA 8.9.2</t>
  </si>
  <si>
    <t>PSA 8.9.3</t>
  </si>
  <si>
    <t>water supply, eclectic power and communications</t>
  </si>
  <si>
    <t xml:space="preserve">remove engineer's and contractor's site establishment on </t>
  </si>
  <si>
    <t>TIME RELATED ITEMS</t>
  </si>
  <si>
    <t>FACILITIES FOR ENGINEER</t>
  </si>
  <si>
    <t>8.2.1</t>
  </si>
  <si>
    <t>m²</t>
  </si>
  <si>
    <t>8.2.2</t>
  </si>
  <si>
    <t>(a)</t>
  </si>
  <si>
    <t>(b)</t>
  </si>
  <si>
    <t>8.2.5</t>
  </si>
  <si>
    <t>m</t>
  </si>
  <si>
    <t>1200D</t>
  </si>
  <si>
    <t>EARTHWORKS</t>
  </si>
  <si>
    <t>8.3.2(a)</t>
  </si>
  <si>
    <t>m³</t>
  </si>
  <si>
    <t>8.2.3</t>
  </si>
  <si>
    <t>B.5</t>
  </si>
  <si>
    <t>FENCING</t>
  </si>
  <si>
    <t>B.5.1</t>
  </si>
  <si>
    <t>B.5.2</t>
  </si>
  <si>
    <t>B.5.3</t>
  </si>
  <si>
    <t>B.5.4</t>
  </si>
  <si>
    <t>B.5.5</t>
  </si>
  <si>
    <t>B.5.6</t>
  </si>
  <si>
    <t>B.5.7</t>
  </si>
  <si>
    <t>B.5.8</t>
  </si>
  <si>
    <t xml:space="preserve"> 8.3.3</t>
  </si>
  <si>
    <t>SUPPLY, LAY, JOINT, BED FOR FLEXIBLE PIPES (DRAWING LB-1b) AND TEST, INCLUDING CUTTING PIPES SUPPLYING FLEXIBLE COUPLINGS AND CORROSION PROTECTION WHERE APPLICABLE</t>
  </si>
  <si>
    <t>MANHOLES 1000mm DIAMETER COMPLETE WITH</t>
  </si>
  <si>
    <t>1200C</t>
  </si>
  <si>
    <t>SITE CLEARANCE</t>
  </si>
  <si>
    <t>clear and grub small trees and bushes</t>
  </si>
  <si>
    <t>REMOVE AND GRUB LARGE TREES AND TREE STUMPS OF GIRTH</t>
  </si>
  <si>
    <t>over 1 m and up to 2 m</t>
  </si>
  <si>
    <t>reclear surfaces (provisional) (where ordered by the Engineer)</t>
  </si>
  <si>
    <t>8.3.1.2</t>
  </si>
  <si>
    <t>remove topsoil to nominal depth of 100 mm, stockpile and maintain</t>
  </si>
  <si>
    <t>BULK EARTHWORKS</t>
  </si>
  <si>
    <t>cut to spoil</t>
  </si>
  <si>
    <t>overhaul (provisional)</t>
  </si>
  <si>
    <t>m³km</t>
  </si>
  <si>
    <t>STORMWATER TRENCH CONSTRUCTION</t>
  </si>
  <si>
    <t>B.1</t>
  </si>
  <si>
    <t>B.1.1</t>
  </si>
  <si>
    <t>B.1.2</t>
  </si>
  <si>
    <t>B.1.3</t>
  </si>
  <si>
    <t>B.2</t>
  </si>
  <si>
    <t>B.2.1</t>
  </si>
  <si>
    <t>B.2.2</t>
  </si>
  <si>
    <t>cut to fill for forming terraces compacted to 93% MOD AASHTO density</t>
  </si>
  <si>
    <t>B.2.3</t>
  </si>
  <si>
    <t>cut to stockpile for forming terraces (only when ordered)</t>
  </si>
  <si>
    <t>B.2.4</t>
  </si>
  <si>
    <t>stockpile to fill for forming terraces (only when ordered) compacted to 93% MOD AASHTO density</t>
  </si>
  <si>
    <t>B.2.5</t>
  </si>
  <si>
    <t>EXTRA OVER ITEMS B.2.2 to B.2.5 FOR EXCAVATIONS IN:</t>
  </si>
  <si>
    <t>B.2.6</t>
  </si>
  <si>
    <t>B.2.7</t>
  </si>
  <si>
    <t>8.3.6</t>
  </si>
  <si>
    <t>B.2.8</t>
  </si>
  <si>
    <t>LANDSCAPING AND GRASSING</t>
  </si>
  <si>
    <t>PSVA 8.3</t>
  </si>
  <si>
    <t>2:3:2 (22) fertilizer</t>
  </si>
  <si>
    <t>kg</t>
  </si>
  <si>
    <t>1200MJ</t>
  </si>
  <si>
    <t>CONCRETE BLOCK PAVING AROUND STRUCTURES ON TERRACES</t>
  </si>
  <si>
    <t>preparation of area to be paved</t>
  </si>
  <si>
    <t>construction of paving with 60 mm thick concrete blocks (natural colour) including sandbed complete</t>
  </si>
  <si>
    <t>CUTTING UNITS TO FIT EDGE RESTRAINTS</t>
  </si>
  <si>
    <t>straight</t>
  </si>
  <si>
    <t>circular</t>
  </si>
  <si>
    <t>8.3.9</t>
  </si>
  <si>
    <t>m³.km</t>
  </si>
  <si>
    <t>TREATMENT OF ROAD-BED</t>
  </si>
  <si>
    <t>CUT TO FILL</t>
  </si>
  <si>
    <t>8.3.5</t>
  </si>
  <si>
    <t>OVERHAUL</t>
  </si>
  <si>
    <t>SEGMENT PAVING</t>
  </si>
  <si>
    <t>CONSTRUCTION OF PAVING WITH 80 mm THICK CONCRETE BLOCKS INCLUDING 25 mm SANDBED COMPLETE</t>
  </si>
  <si>
    <t>1200MK</t>
  </si>
  <si>
    <t>KERBING AND CHANNELING</t>
  </si>
  <si>
    <t>CONCRETE KERBING AND CHANNELING</t>
  </si>
  <si>
    <t>(a) type half battered on curves</t>
  </si>
  <si>
    <t>(b) type mountable on straight sections</t>
  </si>
  <si>
    <t>SIDE DRAINS</t>
  </si>
  <si>
    <t>excavate, trim and compact all materials to form side drain as shown on the drawings, including for removal of surplus material</t>
  </si>
  <si>
    <t>B.3</t>
  </si>
  <si>
    <t xml:space="preserve">PREPARING AREAS FOR GRASSING </t>
  </si>
  <si>
    <t>B.3.1</t>
  </si>
  <si>
    <t>scarifying area to receive grassing (horizontal and sloping)</t>
  </si>
  <si>
    <t>TOPSOILING ON HORIZONTAL AND SLOPING SURFACES WITH:</t>
  </si>
  <si>
    <t>topsoil obtained from the stockpile (100 mm thick)</t>
  </si>
  <si>
    <t>SUPPLYING AND APPLYING CHEMICAL FERTILIZER @ 50 g/m² ON HORIZONTAL AND SLOPING SURFACES</t>
  </si>
  <si>
    <t>Kikuyu (cuttings) including maintaining for duration of contract</t>
  </si>
  <si>
    <t>Kikuyu (sods) including maintaining for duration of contract</t>
  </si>
  <si>
    <t>B.4</t>
  </si>
  <si>
    <t>B.4.1</t>
  </si>
  <si>
    <t>SANS 1200MJ</t>
  </si>
  <si>
    <t>B.4.2</t>
  </si>
  <si>
    <t>B.4.3</t>
  </si>
  <si>
    <t>extra over item B.4.2 for provision and installation of edge restraints consisting of kerbing as per SANS 927 Fig. 6</t>
  </si>
  <si>
    <t>B.4.4</t>
  </si>
  <si>
    <t>B.4.5</t>
  </si>
  <si>
    <t>remove topsoil 150 mm deep to stockpile and maintain</t>
  </si>
  <si>
    <t>8.3.7</t>
  </si>
  <si>
    <t>excavate in all materials and spoil</t>
  </si>
  <si>
    <t>SANS 1200DM</t>
  </si>
  <si>
    <t>compact to 90% Mod. AASHTO maximum density</t>
  </si>
  <si>
    <t>8.3.13</t>
  </si>
  <si>
    <t>SURFACE FINISHES</t>
  </si>
  <si>
    <t>topsoiling and grading shoulders</t>
  </si>
  <si>
    <t>1200ME</t>
  </si>
  <si>
    <t>SUBBASE (95% Mod. AASHTO MAXIMUM DENSITY)</t>
  </si>
  <si>
    <t>construct subbase with material from borrow pits</t>
  </si>
  <si>
    <t>process material by means of stabilising</t>
  </si>
  <si>
    <t>CONSTRUCT GRAVEL SUBBASE WITH MATERIAL FROM DESIGNATED EXCAVATIONS:</t>
  </si>
  <si>
    <t>stabilising agent : Portland blast furnace cement (3% by mass)</t>
  </si>
  <si>
    <t>B.6.1</t>
  </si>
  <si>
    <t>B.6.2</t>
  </si>
  <si>
    <t>B.6.3</t>
  </si>
  <si>
    <t>B.6.4</t>
  </si>
  <si>
    <t>8.2.13</t>
  </si>
  <si>
    <t>A.1.6</t>
  </si>
  <si>
    <t>A.4.1</t>
  </si>
  <si>
    <t>B.6.5</t>
  </si>
  <si>
    <t>PA8.2</t>
  </si>
  <si>
    <t>benching to sumps</t>
  </si>
  <si>
    <t>benching</t>
  </si>
  <si>
    <t>8.3.3(a)</t>
  </si>
  <si>
    <t>8.3.3(b)</t>
  </si>
  <si>
    <t>CONCRETE (STRUCTURAL)</t>
  </si>
  <si>
    <t>1200G</t>
  </si>
  <si>
    <t>FORMWORK</t>
  </si>
  <si>
    <t xml:space="preserve">PLANE VERTICAL </t>
  </si>
  <si>
    <t>REINFORCEMENT</t>
  </si>
  <si>
    <t>HIGH TENSILE STEEL BARS</t>
  </si>
  <si>
    <t>8.3.1</t>
  </si>
  <si>
    <t>Y25 mm dia. : basic price</t>
  </si>
  <si>
    <t>t</t>
  </si>
  <si>
    <t>FOR BARS OF DIAMETER</t>
  </si>
  <si>
    <t>Y10 m</t>
  </si>
  <si>
    <t>Y12 mm</t>
  </si>
  <si>
    <t>MILD STEEL BARS</t>
  </si>
  <si>
    <t>R25 mm dia. : basic price</t>
  </si>
  <si>
    <t>CONCRETE</t>
  </si>
  <si>
    <t>STRENGTH CONCRETE 35/20</t>
  </si>
  <si>
    <t>horizontal</t>
  </si>
  <si>
    <t>UNFORMED SURFACE FINISHES</t>
  </si>
  <si>
    <t>STEEL FLOAT FINISH</t>
  </si>
  <si>
    <t>UPPER SURFACES OF:</t>
  </si>
  <si>
    <t>topsoil obtained from borrow areas within a freehaul distance of 1.5</t>
  </si>
  <si>
    <t xml:space="preserve">construct subbase with material from obtained from other </t>
  </si>
  <si>
    <t>excavations (stockpile) on site</t>
  </si>
  <si>
    <t>paving complete with cutting to fit all kerbs</t>
  </si>
  <si>
    <t>(c) type half battered on straight sections</t>
  </si>
  <si>
    <t>(d) transition kerbs between type half battered and type mountable</t>
  </si>
  <si>
    <t>Rate Only</t>
  </si>
  <si>
    <t>TOTAL FOR SECTION I (CARRIED FORWARD TO SUMMARY)</t>
  </si>
  <si>
    <t>D.1</t>
  </si>
  <si>
    <t>0 m up to 2 m</t>
  </si>
  <si>
    <t xml:space="preserve">sides of mass concrete filling </t>
  </si>
  <si>
    <t xml:space="preserve">BLINDING LAYER IN GRADE 20/20 CONCRETE 50 mm </t>
  </si>
  <si>
    <t>THICKNESS</t>
  </si>
  <si>
    <t>STRENGTH CONCRETE 20/10</t>
  </si>
  <si>
    <t>LIC</t>
  </si>
  <si>
    <t>telephone (provisional item)</t>
  </si>
  <si>
    <t>SUPPLY ONLY OF BEDDING MATERIAL BY IMPORTING FROM BORROW PITS</t>
  </si>
  <si>
    <t>OVERHAUL OF MATERIAL FOR BEDDING</t>
  </si>
  <si>
    <t>overhaul</t>
  </si>
  <si>
    <t>8.3.4</t>
  </si>
  <si>
    <t>MEDIUM PRESSURE PIPELINES</t>
  </si>
  <si>
    <t>FORMWORK (MEASURED FROM 150 mm BELOW</t>
  </si>
  <si>
    <t xml:space="preserve">sides of floor slabs </t>
  </si>
  <si>
    <t xml:space="preserve">to upper surfaces of concealed work and surfaces to receive </t>
  </si>
  <si>
    <t>benching or screed</t>
  </si>
  <si>
    <t>external faces of walls obove ground level</t>
  </si>
  <si>
    <t>SPEC PA</t>
  </si>
  <si>
    <t>CLEAR FENCE LINE</t>
  </si>
  <si>
    <t>PA 8.1.1</t>
  </si>
  <si>
    <t>clear fence line for installation of new fencing</t>
  </si>
  <si>
    <t>PA 8.2</t>
  </si>
  <si>
    <t>PA 8.5</t>
  </si>
  <si>
    <t>B.5.9</t>
  </si>
  <si>
    <t>B.5.10</t>
  </si>
  <si>
    <t>PART</t>
  </si>
  <si>
    <t>PSPB</t>
  </si>
  <si>
    <t>PSUB</t>
  </si>
  <si>
    <t>8.2.17</t>
  </si>
  <si>
    <t>8.2.18</t>
  </si>
  <si>
    <t>EARTHWORKS (PIPE TRENCHES)</t>
  </si>
  <si>
    <t>1200DB</t>
  </si>
  <si>
    <t xml:space="preserve"> 8.3.2</t>
  </si>
  <si>
    <t>EXCAVATION</t>
  </si>
  <si>
    <t>EXCAVATE IN ALL MATERIALS FOR TRENCHES,</t>
  </si>
  <si>
    <t xml:space="preserve">BACKFILL AND COMPACT, INCLUDING DISPOSAL </t>
  </si>
  <si>
    <t>OF SURPLUS UITSUITABLE MATERIAL WITHIN</t>
  </si>
  <si>
    <t>THE FREEHAUL DISTANCE FOR PIPES, CABLE DUCTS</t>
  </si>
  <si>
    <t>AND PIPE SLEEVES</t>
  </si>
  <si>
    <t>OVER AND UP TO:</t>
  </si>
  <si>
    <t>0,0m - 1,0m</t>
  </si>
  <si>
    <t>1,0m - 2,0m</t>
  </si>
  <si>
    <t>8.3.2(b)</t>
  </si>
  <si>
    <t>PSDB</t>
  </si>
  <si>
    <t>excavate by hand in soft material to expose existing services</t>
  </si>
  <si>
    <t>8.3.2(d)</t>
  </si>
  <si>
    <t>excavate and backfill by hand in restriced areas</t>
  </si>
  <si>
    <t>8.3.2 (e)</t>
  </si>
  <si>
    <t>8.2.4</t>
  </si>
  <si>
    <t>1200L</t>
  </si>
  <si>
    <t>uPVC class 6</t>
  </si>
  <si>
    <t>160mm diameter</t>
  </si>
  <si>
    <t>SPECIALS AND FITTINGS</t>
  </si>
  <si>
    <t>uPVC 45° BENDS</t>
  </si>
  <si>
    <t>BEDDING (PIPES)</t>
  </si>
  <si>
    <t>FROM TRENCH EXCAVATION</t>
  </si>
  <si>
    <t>selected fill material</t>
  </si>
  <si>
    <t>TYPE 4 COVER AND FRAME FOR DEPTHS:</t>
  </si>
  <si>
    <t>up to 1,5m</t>
  </si>
  <si>
    <t>standpipes with 25mm tap and hose connection projecting 900mm above ground level complete with 25mm diameter GMS connecting pipe, adaptors, supports (Y-section standard)</t>
  </si>
  <si>
    <t>HDPE COMPRESSION ELBOWS</t>
  </si>
  <si>
    <t>HDPE COMPRESSION MALE ADAPTORS</t>
  </si>
  <si>
    <t>HDPE COMPRESSION 90° EQUAL TEES</t>
  </si>
  <si>
    <t>HDPE COMPRESSION REDUCING COUPLINGS</t>
  </si>
  <si>
    <t>32 x 25mm</t>
  </si>
  <si>
    <t>SPECIAL SMOOTH REPAIRED AND RUBBED</t>
  </si>
  <si>
    <t>FINISHED GROUND LEVEL WHERE APPLICABLE)</t>
  </si>
  <si>
    <t>C.1</t>
  </si>
  <si>
    <t xml:space="preserve">construct stormwater cut-off trench or mitre drain complete with </t>
  </si>
  <si>
    <t>km</t>
  </si>
  <si>
    <t xml:space="preserve">110mm diameter class 6 </t>
  </si>
  <si>
    <t>EXTRA OVER ITEMS H.3.1 TO H.3.7 FOR PIPE LAYING</t>
  </si>
  <si>
    <t>EXTRA OVER ITEM H.8.1 (PROVISIONAL QUANTITIES)</t>
  </si>
  <si>
    <t>uPVC 90° BENDS</t>
  </si>
  <si>
    <t>uPVC 22,5° BENDS</t>
  </si>
  <si>
    <t>CLIENT:  KOPANONG LOCAL MUNICIPALITY</t>
  </si>
  <si>
    <t>UPGRADING OF PHILIPPOLIS SPORTS FACILITY</t>
  </si>
  <si>
    <t>CONTRACT NO. MIG/FS1184/CF/17/19</t>
  </si>
  <si>
    <t>ENGINEER:  SOLENG (PTY) LTD</t>
  </si>
  <si>
    <t>contractor's mark up on Item A.1.4 above</t>
  </si>
  <si>
    <t>Months</t>
  </si>
  <si>
    <t>prov. Sum</t>
  </si>
  <si>
    <t>FACILITIES FOR CONTRACTOR FOR THE DURATION OF</t>
  </si>
  <si>
    <r>
      <t>other time related obligations (</t>
    </r>
    <r>
      <rPr>
        <b/>
        <sz val="8"/>
        <rFont val="Arial Narrow"/>
        <family val="2"/>
      </rPr>
      <t>please specify</t>
    </r>
    <r>
      <rPr>
        <sz val="8"/>
        <rFont val="Arial Narrow"/>
        <family val="2"/>
      </rPr>
      <t>)</t>
    </r>
  </si>
  <si>
    <t>prov.sum</t>
  </si>
  <si>
    <t>PC Sum</t>
  </si>
  <si>
    <r>
      <t>m</t>
    </r>
    <r>
      <rPr>
        <vertAlign val="superscript"/>
        <sz val="8"/>
        <rFont val="Arial Narrow"/>
        <family val="2"/>
      </rPr>
      <t>2</t>
    </r>
  </si>
  <si>
    <t>clear and grub strip 0.5m to 1 m wide for pipeline</t>
  </si>
  <si>
    <t>cross section as detailed on dwg 1184/01/02 including setting out</t>
  </si>
  <si>
    <t>SCHEDULE C: ATHLETICS TRACK, SOCCER PITCH &amp; COMBINATION COURTS</t>
  </si>
  <si>
    <t>DISMANTLE EXISTING FENCE &amp; GATES</t>
  </si>
  <si>
    <t>CONCRETE BLOCK PAVING AROUND STRUCTURES /GRAND STANDS ON TERRACES</t>
  </si>
  <si>
    <t>F.7.3</t>
  </si>
  <si>
    <t>F.7.4</t>
  </si>
  <si>
    <t>other fixed charged obligations (please specify)</t>
  </si>
  <si>
    <t>contractor's mark up on Item A.2.4 above</t>
  </si>
  <si>
    <t>contractor's mark up on Item A.3.1 above</t>
  </si>
  <si>
    <t>C.1.1</t>
  </si>
  <si>
    <t>C.1.2</t>
  </si>
  <si>
    <t>C.1.4</t>
  </si>
  <si>
    <t>C.2</t>
  </si>
  <si>
    <t>C.2.1</t>
  </si>
  <si>
    <t>C.2.2</t>
  </si>
  <si>
    <t>C.2.3</t>
  </si>
  <si>
    <t>C.2.4</t>
  </si>
  <si>
    <t>C.2.5</t>
  </si>
  <si>
    <t>C.2.7</t>
  </si>
  <si>
    <t>C.2.8</t>
  </si>
  <si>
    <t>C.3</t>
  </si>
  <si>
    <t>C.3.1</t>
  </si>
  <si>
    <t>C.3.2</t>
  </si>
  <si>
    <t>C.3.3</t>
  </si>
  <si>
    <t>C.3.4</t>
  </si>
  <si>
    <t>C.3.5</t>
  </si>
  <si>
    <t>C.3.6</t>
  </si>
  <si>
    <t>C.4</t>
  </si>
  <si>
    <t>C.4.1</t>
  </si>
  <si>
    <t>C.4.2</t>
  </si>
  <si>
    <t>C.4.3</t>
  </si>
  <si>
    <t>C.4.4</t>
  </si>
  <si>
    <t>C.4.5</t>
  </si>
  <si>
    <t>C.5</t>
  </si>
  <si>
    <t>C.5.1</t>
  </si>
  <si>
    <t>C.5.2</t>
  </si>
  <si>
    <t>C.5.3</t>
  </si>
  <si>
    <t>C.5.4</t>
  </si>
  <si>
    <t>C.5.5</t>
  </si>
  <si>
    <t>C.5.6</t>
  </si>
  <si>
    <t>C.5.7</t>
  </si>
  <si>
    <t>C.5.8</t>
  </si>
  <si>
    <t>C.6</t>
  </si>
  <si>
    <t>C.6.1</t>
  </si>
  <si>
    <t>C.7</t>
  </si>
  <si>
    <t>C.7.1</t>
  </si>
  <si>
    <t>C.7.2</t>
  </si>
  <si>
    <t>C.1.3</t>
  </si>
  <si>
    <t>EXTRA OVER ITEMS C.2.2 to C.2.5 FOR EXCAVATIONS IN:</t>
  </si>
  <si>
    <t>FACILITY'S SURFACE CONSTRUCTION</t>
  </si>
  <si>
    <t>TREATMENT OF SUB-GRADE</t>
  </si>
  <si>
    <t>Rip (150 mm thick) and compaction of In-Situ material to 93% Mod. AASHTO maximum density</t>
  </si>
  <si>
    <t>SUBBASE (93% Mod. AASHTO MAXIMUM DENSITY)</t>
  </si>
  <si>
    <t>construct 150mm thick subbase with material from borrow pits</t>
  </si>
  <si>
    <t>Supply and Install 250micron damp proof layer below concrete slab of Combination Courts</t>
  </si>
  <si>
    <t>Construction of 125mm thick 20MPa concrete slab for Combination courts</t>
  </si>
  <si>
    <t>process material by means of stabilising (athletics track subbase)</t>
  </si>
  <si>
    <t>FINAL SURFACING</t>
  </si>
  <si>
    <t>SUPPLY AND ERECT NEW FENCE</t>
  </si>
  <si>
    <t>MISCELLANEOUS ITEMS</t>
  </si>
  <si>
    <t>C.8</t>
  </si>
  <si>
    <t>C.8.1</t>
  </si>
  <si>
    <t>Supply and Installation of Tennis Court Net complete with poles and net with additional spare net for safe keeping by client.</t>
  </si>
  <si>
    <t>C.8.2</t>
  </si>
  <si>
    <t>C.8.3</t>
  </si>
  <si>
    <t>Supply and Installation of Goal Posts for Soccer Pitch with Nets included and additional set of spare nets for safe keeping by the client.</t>
  </si>
  <si>
    <t>Supply and Installation Netball Goal Posts including nets install at goal rings with additional two spare nets for safe keeping by client.</t>
  </si>
  <si>
    <t>C.4.6</t>
  </si>
  <si>
    <t>C.8.4</t>
  </si>
  <si>
    <t>TOTAL FOR SECTION E (CARRIED FORWARD TO SUMMARY)</t>
  </si>
  <si>
    <t>TOTAL FOR SECTION C (CARRIED FORWARD TO SUMMARY)</t>
  </si>
  <si>
    <t>SCHEDULE F: INTERCONNECTING PIPEWORK AND BOXES</t>
  </si>
  <si>
    <t>EARTHWORKS (FOR STRUCTURES/MANHOLES)</t>
  </si>
  <si>
    <t>RESTRICTED EXCAVATIONS FOR MANHOLES</t>
  </si>
  <si>
    <t>F.1</t>
  </si>
  <si>
    <t>F.1.1</t>
  </si>
  <si>
    <t>F.1.2</t>
  </si>
  <si>
    <t>F.1.3</t>
  </si>
  <si>
    <t>F.3</t>
  </si>
  <si>
    <t>F.3.1</t>
  </si>
  <si>
    <t>F.3.2</t>
  </si>
  <si>
    <t>F.3.3</t>
  </si>
  <si>
    <t>F.4</t>
  </si>
  <si>
    <t>F.4.1</t>
  </si>
  <si>
    <t>F.6</t>
  </si>
  <si>
    <t>F.6.1</t>
  </si>
  <si>
    <t>F.7</t>
  </si>
  <si>
    <t>F.7.1</t>
  </si>
  <si>
    <t>F.7.2</t>
  </si>
  <si>
    <t>F.8</t>
  </si>
  <si>
    <t>F.8.1</t>
  </si>
  <si>
    <t>F.8.2</t>
  </si>
  <si>
    <t>F.8.3</t>
  </si>
  <si>
    <t>F.8.4</t>
  </si>
  <si>
    <t>F.8.5</t>
  </si>
  <si>
    <t>F.1.4</t>
  </si>
  <si>
    <t>F.1.5</t>
  </si>
  <si>
    <t>F.1.6</t>
  </si>
  <si>
    <t>F.1.7</t>
  </si>
  <si>
    <t>F.1.8</t>
  </si>
  <si>
    <t>extra over Item F.1.3  for excavation in hardrock material (provisional)</t>
  </si>
  <si>
    <t>F.3.4</t>
  </si>
  <si>
    <t>F.2</t>
  </si>
  <si>
    <t>F.2.1</t>
  </si>
  <si>
    <t>F.2.2</t>
  </si>
  <si>
    <t>F.2.4</t>
  </si>
  <si>
    <t>F.2.5</t>
  </si>
  <si>
    <t>F.2.6</t>
  </si>
  <si>
    <t>F.2.7</t>
  </si>
  <si>
    <t>F.2.8</t>
  </si>
  <si>
    <t>F.2.9</t>
  </si>
  <si>
    <t>F.2.10</t>
  </si>
  <si>
    <t>F.2.11</t>
  </si>
  <si>
    <t>F.2.12</t>
  </si>
  <si>
    <t>F.2.13</t>
  </si>
  <si>
    <t>F.2.14</t>
  </si>
  <si>
    <t>F.2.15</t>
  </si>
  <si>
    <t>F.2.16</t>
  </si>
  <si>
    <t>F.2.17</t>
  </si>
  <si>
    <t>F.2.18</t>
  </si>
  <si>
    <t>SUPPLY AND INTALL MANHOLES</t>
  </si>
  <si>
    <t>F.5</t>
  </si>
  <si>
    <t>F.5.1</t>
  </si>
  <si>
    <t>F.6.2</t>
  </si>
  <si>
    <t>F.6.3</t>
  </si>
  <si>
    <t>F.6.4</t>
  </si>
  <si>
    <t>TOTAL FOR SECTION F (CARRIED FORWARD TO SUMMARY)</t>
  </si>
  <si>
    <t>D.1.1</t>
  </si>
  <si>
    <t>D.2</t>
  </si>
  <si>
    <t>D.2.1</t>
  </si>
  <si>
    <t>D.2.2</t>
  </si>
  <si>
    <t>D.2.3</t>
  </si>
  <si>
    <t>D.3</t>
  </si>
  <si>
    <t>D.3.1</t>
  </si>
  <si>
    <t>D.3.2</t>
  </si>
  <si>
    <t>D.3.3</t>
  </si>
  <si>
    <t>D.4</t>
  </si>
  <si>
    <t>D.4.1</t>
  </si>
  <si>
    <t>D.4.2</t>
  </si>
  <si>
    <t>D.5</t>
  </si>
  <si>
    <t>D.5.1</t>
  </si>
  <si>
    <t>D.5.2</t>
  </si>
  <si>
    <t>D.6</t>
  </si>
  <si>
    <t>D.6.1</t>
  </si>
  <si>
    <t>D.7.1</t>
  </si>
  <si>
    <t>D.7.2</t>
  </si>
  <si>
    <t>D.8</t>
  </si>
  <si>
    <t>D.8.1</t>
  </si>
  <si>
    <t>D.9</t>
  </si>
  <si>
    <t>D.9.1</t>
  </si>
  <si>
    <t>D.10</t>
  </si>
  <si>
    <t>D.11</t>
  </si>
  <si>
    <t>D.11.1</t>
  </si>
  <si>
    <t>D.12</t>
  </si>
  <si>
    <t>D.12.1</t>
  </si>
  <si>
    <t>D.12.2</t>
  </si>
  <si>
    <t>D.13</t>
  </si>
  <si>
    <t>D.13.1</t>
  </si>
  <si>
    <t>D.14</t>
  </si>
  <si>
    <t>D.14.1</t>
  </si>
  <si>
    <t>D.14.2</t>
  </si>
  <si>
    <t>D.15</t>
  </si>
  <si>
    <t>D.15.1</t>
  </si>
  <si>
    <t>D.15.2</t>
  </si>
  <si>
    <t>D.15.3</t>
  </si>
  <si>
    <t>D.16</t>
  </si>
  <si>
    <t>D.16.1</t>
  </si>
  <si>
    <t>D.16.2</t>
  </si>
  <si>
    <t>D.16.3</t>
  </si>
  <si>
    <t>Sum</t>
  </si>
  <si>
    <t>SCHEDULE: SUMMARY PAGE</t>
  </si>
  <si>
    <t>SECTION</t>
  </si>
  <si>
    <t>A</t>
  </si>
  <si>
    <t>B</t>
  </si>
  <si>
    <t>C</t>
  </si>
  <si>
    <t>D</t>
  </si>
  <si>
    <t>E</t>
  </si>
  <si>
    <t>F</t>
  </si>
  <si>
    <t>PRELIMINARIES &amp; GENERALS</t>
  </si>
  <si>
    <t>ATHLETICS TRACK, SOCCER PITCH &amp; COMBINATION COURTS</t>
  </si>
  <si>
    <t>INTERCONNECTING PIPEWORK AND BOXES</t>
  </si>
  <si>
    <t>SUB-TOTAL 1</t>
  </si>
  <si>
    <t>SUB-TOTAL 2</t>
  </si>
  <si>
    <t>PLUS: Allowance for 15% VAT</t>
  </si>
  <si>
    <t>TOTAL CONSTRUCTION COSTS CARRIED FORWARD TO PAGE OF OFFER</t>
  </si>
  <si>
    <t>extra over item B.4.2 for provision and installation of edge restraints (garden kerb type) as per SANS 927 Fig. 11</t>
  </si>
  <si>
    <t>Installation of concrete edge restraints (garden kerb type) as per SANS 927 Fig. 11 around soccer pitch and athletics track</t>
  </si>
  <si>
    <t>construct 150mm thick subbase with material from obtained from other excavations (stockpile) on site</t>
  </si>
  <si>
    <t>EXCAVATE IN ALL MATERIALS &amp; USE FOR EMBANKMENT, TERRACE CONSTRUCTION, BACKFIL OR DISPOSE WITHIN 1.5 km</t>
  </si>
  <si>
    <t>Month</t>
  </si>
  <si>
    <t>EXCAVATE FOR FOUNDATIONS AND PIPE TRENCHES IN ALL</t>
  </si>
  <si>
    <t>MATERAILS, BACKFILL BEHIND STRUCTURES, CONSTRUCT</t>
  </si>
  <si>
    <t>EMBANKMENTS OR DISPOSE WITHIN THE FREEHAUL</t>
  </si>
  <si>
    <t>DISTANCE FOR DEPTHS:</t>
  </si>
  <si>
    <t>EXTRA OVER ITEMS F.2.9 TO F.2.10</t>
  </si>
  <si>
    <t>SMOOTH FORMWORK TO MANHOLES (MEASURED TO 150mm</t>
  </si>
  <si>
    <t>BELOW FINISHED GROUND LEVEL WHERE APPLICABLE)</t>
  </si>
  <si>
    <t>floor slabs of Manholes</t>
  </si>
  <si>
    <t>engineer's office and facilities as per clause PS AB 3.2</t>
  </si>
  <si>
    <t>dealing with water (sub clause PSA 5.5 &amp; PS D 5.2.7)</t>
  </si>
  <si>
    <t>hard Intermediate material</t>
  </si>
  <si>
    <t>B.2.9</t>
  </si>
  <si>
    <t>C.2.9</t>
  </si>
  <si>
    <r>
      <t xml:space="preserve">Safety act (see Section </t>
    </r>
    <r>
      <rPr>
        <b/>
        <sz val="8"/>
        <rFont val="Arial Narrow"/>
        <family val="2"/>
      </rPr>
      <t>C3.6 Health &amp; Safety Specifications</t>
    </r>
    <r>
      <rPr>
        <sz val="8"/>
        <rFont val="Arial Narrow"/>
        <family val="2"/>
      </rPr>
      <t>)</t>
    </r>
  </si>
  <si>
    <t>BASE LAYER CONSTRUCTION</t>
  </si>
  <si>
    <t>Prov. Sum</t>
  </si>
  <si>
    <t>UP TO 110mm DIAMETER FOR DEPTHS</t>
  </si>
  <si>
    <t>shoring of trenches where instructed by the engineer (shoring will be carried out on boths sides of the excavation but measured as a single linear meter.</t>
  </si>
  <si>
    <t xml:space="preserve">cross section </t>
  </si>
  <si>
    <t>TEST BLOCKS</t>
  </si>
  <si>
    <t xml:space="preserve">12 mm Joints not exceeding 300 mm high   </t>
  </si>
  <si>
    <t xml:space="preserve">REINFORCEMENT </t>
  </si>
  <si>
    <t xml:space="preserve">Mild steel reinforcement </t>
  </si>
  <si>
    <t>8 mm Diameter bars</t>
  </si>
  <si>
    <t xml:space="preserve">High tensile steel reinforcement </t>
  </si>
  <si>
    <t xml:space="preserve">10 mm Diameter bars.  </t>
  </si>
  <si>
    <t xml:space="preserve">High tensile steel welded mesh </t>
  </si>
  <si>
    <t xml:space="preserve">Mesh Ref. 245.  </t>
  </si>
  <si>
    <t>m2</t>
  </si>
  <si>
    <t xml:space="preserve">BRICKWORK IN CEMENT MORTAR </t>
  </si>
  <si>
    <t>Brickwork of NFP bricks in class II mortar</t>
  </si>
  <si>
    <t xml:space="preserve">Brick reinforcement </t>
  </si>
  <si>
    <t xml:space="preserve">75mm 'Brick force' into Half Brick walls </t>
  </si>
  <si>
    <t xml:space="preserve">150mm 'Brick force' into One Brick walls  </t>
  </si>
  <si>
    <t xml:space="preserve">Pre-stressed fabricated lintels </t>
  </si>
  <si>
    <t xml:space="preserve">110 x 75 mm Lintels in lengths not exceeding 3 m  </t>
  </si>
  <si>
    <t>SANS 1200 C</t>
  </si>
  <si>
    <t xml:space="preserve">Clear area and grub small trees and bushes for buildings, </t>
  </si>
  <si>
    <t>and paving.</t>
  </si>
  <si>
    <t>No</t>
  </si>
  <si>
    <t>Reclear surfaces (provisional) (where ordered by the Engineer)</t>
  </si>
  <si>
    <t>SANS 1200 D</t>
  </si>
  <si>
    <t xml:space="preserve">Remove topsoil to nominal depth of 100 mm, stockpile and </t>
  </si>
  <si>
    <t>maintain</t>
  </si>
  <si>
    <t>8.3.1.3</t>
  </si>
  <si>
    <t>EXTRA OVER EXCAVATIONS IN:</t>
  </si>
  <si>
    <t>Soft rock material</t>
  </si>
  <si>
    <t>Hard rock material</t>
  </si>
  <si>
    <t>Carting away unwanted excavated material</t>
  </si>
  <si>
    <t>COMPACTION OF SURFACES</t>
  </si>
  <si>
    <t>Carting away unwanted excavated material.</t>
  </si>
  <si>
    <t>FILLING</t>
  </si>
  <si>
    <t>From commercial sources.</t>
  </si>
  <si>
    <t xml:space="preserve">Earth filling, saturated to optimum moisture content and </t>
  </si>
  <si>
    <t>compacted to 95% modified AASHTO under structures.</t>
  </si>
  <si>
    <t>From excavated material.</t>
  </si>
  <si>
    <t xml:space="preserve">Earth filling, saturated to optimum moisture content and compacted </t>
  </si>
  <si>
    <t xml:space="preserve"> to 95% modified AASHTO to sides of foundation walls, </t>
  </si>
  <si>
    <t>concrete columns, etc</t>
  </si>
  <si>
    <t xml:space="preserve">FACE BRICKWORK </t>
  </si>
  <si>
    <t>One layer of 250 micron "Consol Plastics Gunplas USB Green" waterproof sheeting sealed at laps with "Gunplas Pressure Sensitive Tape"</t>
  </si>
  <si>
    <t xml:space="preserve">Wrought white oak doors hung to timber frames  </t>
  </si>
  <si>
    <t xml:space="preserve">LOCK SETS, ETC. </t>
  </si>
  <si>
    <t>PRESSED STEEL DOOR FRAMES</t>
  </si>
  <si>
    <t xml:space="preserve">1,2 mm Double rebated frames suitable for one brick walls with and including one pair 100 x 75mm stainless steel washered butt hinges and 115 x 38 x 1.2mm stainless steel adjustable striking plate. </t>
  </si>
  <si>
    <t xml:space="preserve">GATES, GRILLES, ETC. </t>
  </si>
  <si>
    <t xml:space="preserve">Purpose made framed and welded gates with hinges, etc. complete </t>
  </si>
  <si>
    <t xml:space="preserve">WASTE UNIONS </t>
  </si>
  <si>
    <t>TRAPS, ETC.</t>
  </si>
  <si>
    <t>38 mm uPVC Reseal combination "P" or "S" trap.</t>
  </si>
  <si>
    <t xml:space="preserve">TAPS, VALVES, ETC  </t>
  </si>
  <si>
    <t xml:space="preserve">Cobra Watertech </t>
  </si>
  <si>
    <t>uPVC pipes:</t>
  </si>
  <si>
    <t>Extra over uPVC pipes for fittings:</t>
  </si>
  <si>
    <t xml:space="preserve">WATER SUPPLIES </t>
  </si>
  <si>
    <t xml:space="preserve">Class O copper pipes </t>
  </si>
  <si>
    <t xml:space="preserve">Extra over class 0 copper pipes for capillary fittings </t>
  </si>
  <si>
    <t xml:space="preserve">Extra over class 0 copper pipes for conex compression fittings </t>
  </si>
  <si>
    <t xml:space="preserve">TESTING </t>
  </si>
  <si>
    <t>MIRRORS</t>
  </si>
  <si>
    <t xml:space="preserve">6mm "PG" Silvered float glass mirrors with polished edges holed for and fixed with 4No chromium plated dome capped mirror screws with rubber buffers to plugs in brickwork or concrete:   </t>
  </si>
  <si>
    <t xml:space="preserve">PAINTWORK, ETC TO NEW WORK </t>
  </si>
  <si>
    <t>One coat alkaline resistant primer, one coat Merit universal undercoat and two "Plascon Velvaglo Broken White VLO 26" paint</t>
  </si>
  <si>
    <t xml:space="preserve">ON METAL </t>
  </si>
  <si>
    <t xml:space="preserve">One coat Zinc Chromate Metal Primer, one coat Universal Undercoat and two coats enamel paint </t>
  </si>
  <si>
    <t xml:space="preserve">ON WOOD </t>
  </si>
  <si>
    <t>ELECTRICAL INSTALLATION</t>
  </si>
  <si>
    <t>Profit</t>
  </si>
  <si>
    <t>Attendance</t>
  </si>
  <si>
    <t xml:space="preserve">Trench. </t>
  </si>
  <si>
    <t>G</t>
  </si>
  <si>
    <t>GRAND STAND</t>
  </si>
  <si>
    <t xml:space="preserve">Earth filling imported by the contractor </t>
  </si>
  <si>
    <t xml:space="preserve">Approved weed killer in strict accordance with manufacturers instructions </t>
  </si>
  <si>
    <t xml:space="preserve">Under floors, pavings, etc. including forming and poisoning shallow furrows against foundation walls etc., filling in furrows and ramming. </t>
  </si>
  <si>
    <t xml:space="preserve">Making and testing set of three 150 x 150 x 150 mm concrete  strength test cube (Provisional)    </t>
  </si>
  <si>
    <t>Sets</t>
  </si>
  <si>
    <t>MOVEMENT JOINTS, ETC</t>
  </si>
  <si>
    <t xml:space="preserve">Expansion joints with bitumen impregnated softboard between vertical concrete and brick surfaces  </t>
  </si>
  <si>
    <t>Brickwork of NFX bricks (14 MPa nominal compressive</t>
  </si>
  <si>
    <t xml:space="preserve">strength) in class I mortar in foundations (Provisional)   </t>
  </si>
  <si>
    <t xml:space="preserve">BRICKWORK SUNDRIES  </t>
  </si>
  <si>
    <t>150mm 'Brick force' into One Brick walls in foundations (Provisional)</t>
  </si>
  <si>
    <t xml:space="preserve">Turning pieces </t>
  </si>
  <si>
    <t xml:space="preserve">Turning piece not exceeding 300mm wide 30 x 1.6mm Galvanized hoop iron ties, etc   </t>
  </si>
  <si>
    <t xml:space="preserve">Roof tie 1500 mm long with one end fixed to timber and other end built into brickwork  </t>
  </si>
  <si>
    <t xml:space="preserve">Brick-on-edge cill set sloping and slightly projecting, built fair and pointed on top, front end and projecting soffit and incl. fair  raking cutting to brickwork under or dubbing up solid in cement  mortar and cutting and fitting between reveals.   </t>
  </si>
  <si>
    <t xml:space="preserve">One layer of 375 micron "Consol Plastics Brikgrip DPC" embossed damp proof course  </t>
  </si>
  <si>
    <t xml:space="preserve">Under surface beds   </t>
  </si>
  <si>
    <t xml:space="preserve">In walls </t>
  </si>
  <si>
    <t xml:space="preserve">In cills, etc.  </t>
  </si>
  <si>
    <t xml:space="preserve">JOINT SEALANTS, ETC  </t>
  </si>
  <si>
    <t xml:space="preserve">Two-part grey polysulphide sealing compound including backing cord, bond breaker, primer, etc  </t>
  </si>
  <si>
    <t xml:space="preserve">12 x 20 mm In expansion joints between concrete floors and brickwork including raking out expansion joint filler as necessary   </t>
  </si>
  <si>
    <t xml:space="preserve">PROFILED METAL SHEETING AND ACCESSORIES </t>
  </si>
  <si>
    <t xml:space="preserve">0,6mm ""IBR"" profiled roof sheeting in galvanized finish nailed to timber purlins with non-corrosive nails to manufacturer's specifications:   </t>
  </si>
  <si>
    <t xml:space="preserve">Roof covering with pitch not exceeding 50° degrees. </t>
  </si>
  <si>
    <t xml:space="preserve">Sawn South African Pine </t>
  </si>
  <si>
    <t xml:space="preserve">38 x 114 mm Wall plate.  </t>
  </si>
  <si>
    <t xml:space="preserve">Sundries </t>
  </si>
  <si>
    <t xml:space="preserve">Two coats creosote on sawn timbers   </t>
  </si>
  <si>
    <t xml:space="preserve">Teco two way hurricane clips  </t>
  </si>
  <si>
    <t xml:space="preserve">DOORS ETC. </t>
  </si>
  <si>
    <t>40mm framed batten door 813 x 2032mm high, formed of 40 x 110mm top rail and stiles, 20 x 150mm bottom ledge and 20 x 75mm tongued, grooved and v-jointed both sides vertical boarding fixed in and including grooves in styles and top rail.</t>
  </si>
  <si>
    <t xml:space="preserve">Hollow-core doors </t>
  </si>
  <si>
    <t>40 mm hollow core flush door with 3,2 tempered hardboard facings and two hardwood edge strips, hung to steel frames, door size 813 x1880mm high.</t>
  </si>
  <si>
    <t xml:space="preserve">6.4mm "Rhino" gypsum plasterboad with H-type pressed steel jointing strips </t>
  </si>
  <si>
    <t xml:space="preserve">Ceilings including 38 x 50mm sawn softwood brandering at 400mm centres  </t>
  </si>
  <si>
    <t xml:space="preserve">CORNICES </t>
  </si>
  <si>
    <t xml:space="preserve">58 mm Gypsum coved ceiling cornice fixed to 50 x 38 SAP cross brandering (elsewhere measured) at top and to and including 70 x 20mm meranti wall strip to wall, wall strip plugged to wall.  </t>
  </si>
  <si>
    <t xml:space="preserve">CEILING INSULATION </t>
  </si>
  <si>
    <t xml:space="preserve">50 mm "Aerolite" cellulose fibre insulation applied strictly in accordance with the manufacturer's instructions. </t>
  </si>
  <si>
    <t>Aluminum window bronze top hung PT66 w590 x h590mm</t>
  </si>
  <si>
    <t xml:space="preserve">Union </t>
  </si>
  <si>
    <t>Union Three lever mortice upright lockset with satin chrome "Gower" furniture</t>
  </si>
  <si>
    <t>BATHROOM FITTINGS</t>
  </si>
  <si>
    <t xml:space="preserve">Kimberley-Clark </t>
  </si>
  <si>
    <t xml:space="preserve">Chromium plated locking towel rail 915 mm long including end brackets.  </t>
  </si>
  <si>
    <t xml:space="preserve">10mm rawl bolts, 100mm long </t>
  </si>
  <si>
    <t>1,2 mm Double rebated frames suitable for half brick walls with and including one pair 100 x 75mm stainless steel washered butt hinges and 115 x 38 x 1.2mm stainless steel adjustable striking plate</t>
  </si>
  <si>
    <t>Frame for door 813 x 2032 mm high with three buffers</t>
  </si>
  <si>
    <t xml:space="preserve">15mm Thick 4:1 smooth cement plaster on brickwork finished to a smooth surface with a steel trowel </t>
  </si>
  <si>
    <t xml:space="preserve">Cement sand screeds on concrete </t>
  </si>
  <si>
    <t xml:space="preserve">23 mm Thick on floors  </t>
  </si>
  <si>
    <t xml:space="preserve">WALL TILING  </t>
  </si>
  <si>
    <t xml:space="preserve">200 x 200 x  5 mm First class white glazed ceramic tiles fixed with approved adhesive to plaster (plaster elsewhere)  </t>
  </si>
  <si>
    <t xml:space="preserve">FLOOR TILING  </t>
  </si>
  <si>
    <t xml:space="preserve">300 X 300 X 12.5mm Thick porcelain tiles laid to approved pattens and bedded to manufacturer's specifications including tinted epoxy grouting </t>
  </si>
  <si>
    <t xml:space="preserve">On floors </t>
  </si>
  <si>
    <t xml:space="preserve">RAINWATER DISPOSAL  </t>
  </si>
  <si>
    <t xml:space="preserve">0,63mm Thick "Brownbuilt” galvanized gutters and accessories fixed to manufacturer's specifications </t>
  </si>
  <si>
    <t xml:space="preserve">100 x 76mm Gutter fitted with 20mm wide overlapping joints sealed with and including compressible sealing strips and reverted at 20mm centres </t>
  </si>
  <si>
    <t xml:space="preserve">Extra over eaves gutter for stopped end.  </t>
  </si>
  <si>
    <t xml:space="preserve">Extra over eaves gutter for outlet for 76mm diameter pipe. </t>
  </si>
  <si>
    <t xml:space="preserve">76 mm Down pipe. </t>
  </si>
  <si>
    <t xml:space="preserve">Extra over down pipe for shoe. </t>
  </si>
  <si>
    <t>510 x 405mm "Hibiscus" white vitreous china basin bolted to wall complete with one tap as "Cobra" star</t>
  </si>
  <si>
    <t>Ditto but 450 mm White Vaal sanitary ware Hibiscus basin complete with and including one 12 mm chromium plated lever action pillar tap, one tap hole plug, waste outlet plug, 32 mm chromium plated lagged bottle trap, plug and chain and concealed brackets</t>
  </si>
  <si>
    <t xml:space="preserve">22 mm 1003/125 RB fullway gate valve   </t>
  </si>
  <si>
    <t xml:space="preserve">15 mm 128 CP "Star" underwall pattern stopcock  </t>
  </si>
  <si>
    <t>22 mm 128 CP "Star" underwall pattern stopcock</t>
  </si>
  <si>
    <t xml:space="preserve">15 mm CP ball-o-stop valve </t>
  </si>
  <si>
    <t xml:space="preserve">20 mm 108 RB bibcock with hose union  </t>
  </si>
  <si>
    <t xml:space="preserve">SANITARY PLUMBING </t>
  </si>
  <si>
    <t xml:space="preserve">40 mm pipes </t>
  </si>
  <si>
    <t>50 mm Pipes.</t>
  </si>
  <si>
    <t xml:space="preserve">50 mm Pipes laid in and including trenches not exceeding 1m deep under surface beds </t>
  </si>
  <si>
    <t xml:space="preserve">110 mm Pipes.  </t>
  </si>
  <si>
    <t xml:space="preserve">40 mm Bend  </t>
  </si>
  <si>
    <t xml:space="preserve">50 mm Bend.  </t>
  </si>
  <si>
    <t xml:space="preserve">50 mm Access bend.  </t>
  </si>
  <si>
    <t xml:space="preserve">110 mm Access bend. </t>
  </si>
  <si>
    <t xml:space="preserve">50 mm Plain junction.  </t>
  </si>
  <si>
    <t xml:space="preserve">50 mm Two-way vent valve.  </t>
  </si>
  <si>
    <t xml:space="preserve">110 mm Pan connector.  </t>
  </si>
  <si>
    <t xml:space="preserve">15 mm Pipes   </t>
  </si>
  <si>
    <t xml:space="preserve">22 mm Pipes   </t>
  </si>
  <si>
    <t xml:space="preserve">15 mm Fittings   </t>
  </si>
  <si>
    <t xml:space="preserve">22 mm Fittings   </t>
  </si>
  <si>
    <t xml:space="preserve">22 mm Fittings  </t>
  </si>
  <si>
    <t xml:space="preserve">Testing water pipe system   </t>
  </si>
  <si>
    <t>Item</t>
  </si>
  <si>
    <t xml:space="preserve">Mirror 450 x 600 mm high with four screws  </t>
  </si>
  <si>
    <t xml:space="preserve">ON FLOATED PLASTER  </t>
  </si>
  <si>
    <t xml:space="preserve">On internal walls </t>
  </si>
  <si>
    <t>ON PLASTER BOARD</t>
  </si>
  <si>
    <t>Prepare, stop, priming nail heads with zinc chromate primer, apply one coat universal under coat and two coats "Plascon Polvin" acrylic emulsion paint</t>
  </si>
  <si>
    <t xml:space="preserve">ON FIBRE-CEMENT </t>
  </si>
  <si>
    <t xml:space="preserve">One coat plaster primer and two coats super acrylic emulsion paint </t>
  </si>
  <si>
    <t xml:space="preserve">On fascias </t>
  </si>
  <si>
    <t>On security screens, grilles, etc. (both sides measured)</t>
  </si>
  <si>
    <t xml:space="preserve">Spot priming defects in pre-primed surfaces with "Plascon  Namelcote Zinc Chromate Metal Primer (UC53)", one coat   "Plascon Merit Universal Undercoat (UC1)" and two coats "Plascon Enamel” paint </t>
  </si>
  <si>
    <t xml:space="preserve">On door frames   </t>
  </si>
  <si>
    <t>On steel windows, etc. (both sides measured)</t>
  </si>
  <si>
    <t>Degrease, one coat 'Galvogrip' primer, one undercoat and two coats high gloss enamel paint on steel:</t>
  </si>
  <si>
    <t>On gutters and down pipes</t>
  </si>
  <si>
    <t>Sand down and apply three coats polyurathane varnish on</t>
  </si>
  <si>
    <t xml:space="preserve">On doors </t>
  </si>
  <si>
    <t xml:space="preserve">Low level WC suite comprising "Protea din" white vitreous china pan, p-trap with matching 9-litre low level white valve less symphonic fitting, ball valve and matching flush pipe and heavy duty white plastic seat and lid </t>
  </si>
  <si>
    <r>
      <t>m</t>
    </r>
    <r>
      <rPr>
        <vertAlign val="superscript"/>
        <sz val="8"/>
        <rFont val="Arial Narrow"/>
        <family val="2"/>
      </rPr>
      <t>3</t>
    </r>
  </si>
  <si>
    <t xml:space="preserve">Painting of structural steel grands stand complete on all sides included all areas out of sight. </t>
  </si>
  <si>
    <t>Apply two coats of high-quality polyurethane paint to outdoor steel structures.</t>
  </si>
  <si>
    <t>No.</t>
  </si>
  <si>
    <t>Provide the sum of R195 000.00 (ONE Hundred and Ninty Five Thousands Rands) for the supply and installation of at least 2 High Mast Lights</t>
  </si>
  <si>
    <t>SCHEDULE G: SPORTSFIELD GRAND STAND CONSTRUCTION</t>
  </si>
  <si>
    <t>G.1</t>
  </si>
  <si>
    <t>G.1.1</t>
  </si>
  <si>
    <t>G.2</t>
  </si>
  <si>
    <t>G.2.1</t>
  </si>
  <si>
    <t>G.2.2</t>
  </si>
  <si>
    <t>G.2.3</t>
  </si>
  <si>
    <t>G.2.4</t>
  </si>
  <si>
    <t>G.2.1.1</t>
  </si>
  <si>
    <t>G.2.1.2</t>
  </si>
  <si>
    <t>G.2.2.1</t>
  </si>
  <si>
    <t>G.2.2.2</t>
  </si>
  <si>
    <t>G.2.2.3</t>
  </si>
  <si>
    <t>G.2.3.1</t>
  </si>
  <si>
    <t>G.2.4.1</t>
  </si>
  <si>
    <t>G.2.4.2</t>
  </si>
  <si>
    <t>SPORTS FIELD STEEL GRANDSTAND</t>
  </si>
  <si>
    <t>G.3</t>
  </si>
  <si>
    <t>G.3.1</t>
  </si>
  <si>
    <t xml:space="preserve">PAINTING ON METAL </t>
  </si>
  <si>
    <t>G.3.2</t>
  </si>
  <si>
    <t>G.3.2.1</t>
  </si>
  <si>
    <t>G.3.2.2</t>
  </si>
  <si>
    <t>G.3.3</t>
  </si>
  <si>
    <t>G.3.3.1</t>
  </si>
  <si>
    <t>G.3.3.2</t>
  </si>
  <si>
    <t>G.3.3.3</t>
  </si>
  <si>
    <t>clear area and grub small trees and bushes for buildings, roads and paving and maintain clean for the duration of the project.</t>
  </si>
  <si>
    <t>Gravel Wearing Course (G5 Material) applied and compacted in 150mm thickness to 93% Mod. AASHTO.</t>
  </si>
  <si>
    <t>ROAD CONSTRUCTION &amp; PARKING</t>
  </si>
  <si>
    <t xml:space="preserve">Excavate in compacted pick able material as defined not exceeding 2 m deep below reduced or filled up ground level, part return, fill in and ram and remainder deposit on site where directed.   </t>
  </si>
  <si>
    <t xml:space="preserve">EXCAVATIONS </t>
  </si>
  <si>
    <t xml:space="preserve">Excavate for surface trenches.   </t>
  </si>
  <si>
    <t xml:space="preserve">Excavation in earth not exceeding 2m deep: </t>
  </si>
  <si>
    <t xml:space="preserve">Excavate in earth not exceeding 2 m deep in reduced ground level.  </t>
  </si>
  <si>
    <t xml:space="preserve">Extra over trench and hole excavations in earth for excavation </t>
  </si>
  <si>
    <t>Soft rock as described.</t>
  </si>
  <si>
    <t xml:space="preserve">Hard rock as described. </t>
  </si>
  <si>
    <t xml:space="preserve">Extra over all excavations for carting away </t>
  </si>
  <si>
    <t>Surplus material from excavations and / or stockpiles on site to a dumping site to be located by the contractor</t>
  </si>
  <si>
    <t>m3</t>
  </si>
  <si>
    <t>FILLING, ETC:</t>
  </si>
  <si>
    <t xml:space="preserve">Earth filling obtained from the excavations </t>
  </si>
  <si>
    <t xml:space="preserve">Excavated material in backfill, saturated to optimum moisture  content and compacted to 93% modified AASHTO under surface beds.   </t>
  </si>
  <si>
    <t xml:space="preserve">Compaction of surfaces : </t>
  </si>
  <si>
    <t>Scarify to a depth of 150mm, level and compact earth under solid floors, etc.</t>
  </si>
  <si>
    <t>Earth filling, saturated to optimum moisture content and compacted to 95% modified AASHTO under raft foundations.</t>
  </si>
  <si>
    <t xml:space="preserve">REINFORCED CONCRETE CAST AGAINST EXCAVATED SURFACES  </t>
  </si>
  <si>
    <t xml:space="preserve">20 MPa/19 mm concrete  </t>
  </si>
  <si>
    <t xml:space="preserve">Strip footings (Provisional)  </t>
  </si>
  <si>
    <t xml:space="preserve">REINFORCED CONCRETE </t>
  </si>
  <si>
    <t xml:space="preserve">20 MPa/19 mm concrete </t>
  </si>
  <si>
    <t xml:space="preserve">Surface beds cast on waterproofing  </t>
  </si>
  <si>
    <t>In apron</t>
  </si>
  <si>
    <t xml:space="preserve">100mm thick pavings in panels </t>
  </si>
  <si>
    <t xml:space="preserve">Strike off and cure </t>
  </si>
  <si>
    <t xml:space="preserve">Strike off and curing of concrete paving and leave a  broom swept non-slip finish </t>
  </si>
  <si>
    <t xml:space="preserve">One brick wall </t>
  </si>
  <si>
    <t xml:space="preserve">Half brick wall.  </t>
  </si>
  <si>
    <t xml:space="preserve">One brick wall.  </t>
  </si>
  <si>
    <t xml:space="preserve">One brick walls above wall plate level </t>
  </si>
  <si>
    <t>75mm 'Brick force' into half Brick walls in foundations (Provisional)</t>
  </si>
  <si>
    <t xml:space="preserve">External face brickwork in "Corobrik" facings in stretcher bond with square recessed and ruled joints </t>
  </si>
  <si>
    <t xml:space="preserve">Extra over ordinary brickwork for facing in "AB Brickworks Semi face Brown" semi face brick pointed with square recessed horizontal and vertical joints in foundation (Provisional) </t>
  </si>
  <si>
    <t xml:space="preserve">Extra over ordinary brickwork for facing in "AB Brickworks Semi face Brown" semi face brick pointed with square recessed horizontal and vertical joints in superstructure </t>
  </si>
  <si>
    <t xml:space="preserve">Ditto in beam filling  </t>
  </si>
  <si>
    <t xml:space="preserve">Soldier course lintel built fair and pointed on 220mm high side and 110mm wide soffit and including cutting and fitting between reveals.  </t>
  </si>
  <si>
    <t xml:space="preserve">DAMP PROOFING OF WALLS AND FLOORS  </t>
  </si>
  <si>
    <t xml:space="preserve">Ridge capping  </t>
  </si>
  <si>
    <t xml:space="preserve">38 x 114mm SAP Pre-manufactured gang nailed truss @ 15° pitch with 600mm over hangs. Size: 4440mm x 1350mm high   </t>
  </si>
  <si>
    <t xml:space="preserve">38 x 114mm SAP Pre-manufactured gang nailed truss @ 15° pitch with 600mm over hangs. Size: 3440mm x 1350mm high   </t>
  </si>
  <si>
    <t>50 x 75mm SAP Purlins</t>
  </si>
  <si>
    <t>FACIAS, BARGE BOARDS, ETC:</t>
  </si>
  <si>
    <t xml:space="preserve">12 x 200mm "Everite Flexit” pressed nutec-cement facia drilled and brass screwed and including galvanized steel H-profile jointing strips between lengths. </t>
  </si>
  <si>
    <t xml:space="preserve">NAILED UP CEILINGS </t>
  </si>
  <si>
    <t>Toilet roll holder bolted on.</t>
  </si>
  <si>
    <t>Purpose made single security door size approximately 2060 x 870 x 30mm steel perimeter tube with intermediated horizontal railing with 20mm diameter verical rods @ 125mm c/c. 3/75 x 32mm diameter pin and sleeve hinge welded to 100 x 100 x 40mm L- iron cleats anchored to wall.and concealed 6 lever mortice deadlock.</t>
  </si>
  <si>
    <t xml:space="preserve">Frame for security door size approximately 870 x 2060mm  formed of 38 x 38 mm flat section framed and welded top rail and sides and each stile and top rail fitted with  25 x 25 x 3mm angle section cleat, 40mm long and once holed for 8mm rawl bolt (elsewhere) </t>
  </si>
  <si>
    <t>STEEL WINDOWS (136)</t>
  </si>
  <si>
    <t>Window Type E1, size 533 x 654 mm high. (W1)</t>
  </si>
  <si>
    <t>Window Type E7, size 1022 x 654 mm high. (W2)</t>
  </si>
  <si>
    <t>Buglar bars Type BB 1 fitted to all panes</t>
  </si>
  <si>
    <t xml:space="preserve"> No</t>
  </si>
  <si>
    <t xml:space="preserve">SCREEDS, ETC: </t>
  </si>
  <si>
    <t>On internal walls</t>
  </si>
  <si>
    <t>On external walls</t>
  </si>
  <si>
    <t>To walls</t>
  </si>
  <si>
    <t xml:space="preserve">To walls in narrow widths </t>
  </si>
  <si>
    <t xml:space="preserve">240 x 115 x 12 mm First class matt glazed NCI tiles with 5mm joints to match existing tiles fixed with approved adhesive on plaster (elsewhere)  </t>
  </si>
  <si>
    <t xml:space="preserve">On cills not exceeding 150mm wide </t>
  </si>
  <si>
    <t>1 700 x 700mm perspex type bath with 30 x 52mm waste pipe, overflow drain outlet and a 300 x 300mm openable service hatch, securely built into brick up stand support and silicon sealed around vertical walls (silicon seal elsewhere measure)</t>
  </si>
  <si>
    <t>Corner Entry Shower 800mm-900mmX1850mm Chrome complete with trays, traps, etc</t>
  </si>
  <si>
    <t>900mm single bowl stainless steel kitchen sink securely fixed to wall with 2 brackets and silicon sealed agains the wall (silicon seal elsewhere mesured)</t>
  </si>
  <si>
    <t>32 mm Basin or sink waste union, plug and chain.</t>
  </si>
  <si>
    <t>40mm bath wate union, plug and chain</t>
  </si>
  <si>
    <t>Cobra basin mixer complete with all necessary fittings</t>
  </si>
  <si>
    <t>Cobra tub mixer complete with all necessary fittings</t>
  </si>
  <si>
    <t>Cobra sink mixer complete with all necessary fittings</t>
  </si>
  <si>
    <t>Cobra shower mixer complete with rose, head, etc</t>
  </si>
  <si>
    <t xml:space="preserve">110mm Pipes laid in and including trenches not exceeding 1m deep under surface beds </t>
  </si>
  <si>
    <t xml:space="preserve">Copper overflow and service pipes </t>
  </si>
  <si>
    <t xml:space="preserve">15 mm Service pipe 350 mm girth   </t>
  </si>
  <si>
    <t>150L solar geyser complete</t>
  </si>
  <si>
    <t xml:space="preserve">Glazing to steel sashes fixed with approved putty: </t>
  </si>
  <si>
    <t>4 mm float glass in panes exceeding 0,1 and not exceeding 0,5 m2.</t>
  </si>
  <si>
    <t>One coat universal undercoat and two coats of external quality paint</t>
  </si>
  <si>
    <t xml:space="preserve">On External walls </t>
  </si>
  <si>
    <t xml:space="preserve">On ceilings </t>
  </si>
  <si>
    <t xml:space="preserve"> m2</t>
  </si>
  <si>
    <t>Allow R 25 000,00 for electrical installation</t>
  </si>
  <si>
    <t>Contractor's profit and attendance</t>
  </si>
  <si>
    <t>PROVISIONAL AMOUNTS</t>
  </si>
  <si>
    <t>38 x 152mm Laminated SAP beam (Treated)</t>
  </si>
  <si>
    <t>50 x 75 mm SAP purling</t>
  </si>
  <si>
    <t>Sundries</t>
  </si>
  <si>
    <t>150mm rubber door stopper</t>
  </si>
  <si>
    <t>Floor sealant</t>
  </si>
  <si>
    <t>FLOOR FINISH</t>
  </si>
  <si>
    <t>SCHEDULE E: SECURITY GATE &amp; TOILETS</t>
  </si>
  <si>
    <t>Allow R 15 000.00 for making good of plumbing work</t>
  </si>
  <si>
    <t>Allow R 15 000,00 for electrical installation</t>
  </si>
  <si>
    <t>H</t>
  </si>
  <si>
    <t>Clear and grub strip 0.5m to 1 m wide for fence</t>
  </si>
  <si>
    <t>RESTRICTED EXCAVATION</t>
  </si>
  <si>
    <t xml:space="preserve">Excavate for holes, backfill and cart away unwanted material. </t>
  </si>
  <si>
    <t>STRENGTH CONCRETE 20/19</t>
  </si>
  <si>
    <t>I</t>
  </si>
  <si>
    <t>SITEWORKS, ROADS AND LANDSCAPING</t>
  </si>
  <si>
    <t>FENCING AND DETAILS</t>
  </si>
  <si>
    <t>SCHEDULE I: FENCING &amp; DETAILS</t>
  </si>
  <si>
    <t>REPLACEMENT OF MISSING/ DAMAGED CONCRETE SLABS</t>
  </si>
  <si>
    <t>1400 x 2400mm high precast concete panel fence complete with slabs and poles casted into concrete.</t>
  </si>
  <si>
    <t>I.1</t>
  </si>
  <si>
    <t>I.1.2</t>
  </si>
  <si>
    <t>I.1.3</t>
  </si>
  <si>
    <t>I.2</t>
  </si>
  <si>
    <t>I.2.2</t>
  </si>
  <si>
    <t>EXTRA OVER ITEMS I.2.2 to I.2.5 FOR EXCAVATIONS IN:</t>
  </si>
  <si>
    <t>I.3</t>
  </si>
  <si>
    <t>I.3.1</t>
  </si>
  <si>
    <t>I.3.2</t>
  </si>
  <si>
    <t>I.1.1</t>
  </si>
  <si>
    <t>SUPPLY AND ERECT NEW GATES</t>
  </si>
  <si>
    <t>1200mm x 2400mm high Medium security clear view pedestrian gate complete with all hinges and posts casted into concrete.  This rate to include complete installation for both Concrete Fence and Clearview fencing.</t>
  </si>
  <si>
    <t>12m x 2100mm high Medium security clear view vehicular sliding gate complete with rails and posts casted into concrete.  This rate to include complete installation for both Concrete Fence and Clearview fencing.</t>
  </si>
  <si>
    <t>I.2.1</t>
  </si>
  <si>
    <t>I.2.3</t>
  </si>
  <si>
    <t>I.4</t>
  </si>
  <si>
    <t>I.4.1</t>
  </si>
  <si>
    <t>I.4.2</t>
  </si>
  <si>
    <t>I.4.3</t>
  </si>
  <si>
    <t>I.5.1</t>
  </si>
  <si>
    <t>I.5</t>
  </si>
  <si>
    <t>I.5.2</t>
  </si>
  <si>
    <t>10MPa Concrete casted against concerete poles</t>
  </si>
  <si>
    <t>10MPa Concrete beam barrier casted underneath Clear view fence.  The rate shall include shattering and making neat all edges of concrete, for which corners shall be chamfered to 25mm x 25mm</t>
  </si>
  <si>
    <t>PA8.3</t>
  </si>
  <si>
    <t>1400 X 300mm precast concrete slabs as per manufacturer's specialist</t>
  </si>
  <si>
    <t>3050 x 2100mm high Medium security PVC coated welded mesh Clear View Type fence including all required fence posts,  The fence shall be of Anti-Cut Non-penetratable mesh, fitted with Unti-Tamper Locks at gates and spikes across the lenth of the fencing.</t>
  </si>
  <si>
    <t>dismantle existing fence, relocate and re-install at new position</t>
  </si>
  <si>
    <t xml:space="preserve"> within 0,5km radius of site.</t>
  </si>
  <si>
    <t>I.6</t>
  </si>
  <si>
    <t>I.6.1</t>
  </si>
  <si>
    <t>preparation of area to be paved with 60mm pavers.</t>
  </si>
  <si>
    <t>Gravel Wearing Course (Stabilised G7 Material) applied and compacted in 150mm thickness to 93% Mod. AASHTO ( on horizontal and sloping areas)</t>
  </si>
  <si>
    <t>Multi-Purpose Courts (Tennis/Netball/Volleyball)</t>
  </si>
  <si>
    <t>SURFACE PREPARATION (Soccer &amp; Athletic Track)</t>
  </si>
  <si>
    <t>3.5m high x 2mm Diamond Mesh PVC Coated fence around Multi-Purpose-Courts complete with frames, posts, pedestrian gate and painting.</t>
  </si>
  <si>
    <t>Supply and Installation of Volleyball Net complete with poles and net with additional spare net for safe keeping by client.</t>
  </si>
  <si>
    <t>6-Tier, 50 Seater Heavey Duty Structural Steel Grand Stand</t>
  </si>
  <si>
    <t>5-Tier, 30 Seater Heavey Duty Structural Steel Grand Stand</t>
  </si>
  <si>
    <t>PLUS: Allowance for 10% Contingencies</t>
  </si>
  <si>
    <t>C5.9</t>
  </si>
  <si>
    <t>SCHEDULE D: CHANGE ROOMS</t>
  </si>
  <si>
    <t>D.1.1.1</t>
  </si>
  <si>
    <t>D.1.1.2</t>
  </si>
  <si>
    <t>D.1.1.3</t>
  </si>
  <si>
    <t>D.1.1.4</t>
  </si>
  <si>
    <t>D.1.1.5</t>
  </si>
  <si>
    <t>D.1.1.6</t>
  </si>
  <si>
    <t>D.1.1.7</t>
  </si>
  <si>
    <t>D.1.1.8</t>
  </si>
  <si>
    <t>D.1.1.9</t>
  </si>
  <si>
    <t>D.1.1.10</t>
  </si>
  <si>
    <t>D.2.4</t>
  </si>
  <si>
    <t>D.2.5</t>
  </si>
  <si>
    <t>D.2.6</t>
  </si>
  <si>
    <t>D.4.3</t>
  </si>
  <si>
    <t>D.4.4</t>
  </si>
  <si>
    <t>D.4.5</t>
  </si>
  <si>
    <t>D.4.6</t>
  </si>
  <si>
    <t>D.4.7</t>
  </si>
  <si>
    <t>D.4.8</t>
  </si>
  <si>
    <t>D.4.9</t>
  </si>
  <si>
    <t>Extra Over Item for Profit and attendance to item D.4.9 above</t>
  </si>
  <si>
    <t>D.4.10</t>
  </si>
  <si>
    <t>D.4.11</t>
  </si>
  <si>
    <t>D.4.12</t>
  </si>
  <si>
    <t>D.4.13</t>
  </si>
  <si>
    <t>D.4.14</t>
  </si>
  <si>
    <t>D.4.15</t>
  </si>
  <si>
    <t>D.4.16</t>
  </si>
  <si>
    <t>D.4.17</t>
  </si>
  <si>
    <t>D.4.18</t>
  </si>
  <si>
    <t>D.4.19</t>
  </si>
  <si>
    <t>D.4.20</t>
  </si>
  <si>
    <t>D.4.21</t>
  </si>
  <si>
    <t>D.4.22</t>
  </si>
  <si>
    <t>SANITARY FITTINGS  (Vaal type or similar approved)</t>
  </si>
  <si>
    <t>D.5.3</t>
  </si>
  <si>
    <t>D.5.4</t>
  </si>
  <si>
    <t>D.5.5</t>
  </si>
  <si>
    <t>D.5.6</t>
  </si>
  <si>
    <t>D.5.7</t>
  </si>
  <si>
    <t>D.5.8</t>
  </si>
  <si>
    <t>D.7</t>
  </si>
  <si>
    <t>D.17</t>
  </si>
  <si>
    <t>D.18</t>
  </si>
  <si>
    <t>D.19</t>
  </si>
  <si>
    <t>D.20</t>
  </si>
  <si>
    <t>D.10.1</t>
  </si>
  <si>
    <t>D.13.2</t>
  </si>
  <si>
    <t>D.13.3</t>
  </si>
  <si>
    <t>D.17.1</t>
  </si>
  <si>
    <t>D.17.2</t>
  </si>
  <si>
    <t>D.17.3</t>
  </si>
  <si>
    <t>D.18.1</t>
  </si>
  <si>
    <t>D.19.1</t>
  </si>
  <si>
    <t>D.19.2</t>
  </si>
  <si>
    <t>D.19.3</t>
  </si>
  <si>
    <t>D.19.4</t>
  </si>
  <si>
    <t>D.19.5</t>
  </si>
  <si>
    <t>D.20.1</t>
  </si>
  <si>
    <t>D.20.2</t>
  </si>
  <si>
    <t>D.20.3</t>
  </si>
  <si>
    <t>D.20.4</t>
  </si>
  <si>
    <t>D.20.5</t>
  </si>
  <si>
    <t>D.21</t>
  </si>
  <si>
    <t>D.20.6</t>
  </si>
  <si>
    <t>D.21.1</t>
  </si>
  <si>
    <t>D.21.2</t>
  </si>
  <si>
    <t>D.22</t>
  </si>
  <si>
    <t>D.23</t>
  </si>
  <si>
    <t>D.22.1</t>
  </si>
  <si>
    <t>D.23.1</t>
  </si>
  <si>
    <t>D.23.2</t>
  </si>
  <si>
    <t>D.23.3</t>
  </si>
  <si>
    <t>D.23.4</t>
  </si>
  <si>
    <t>D.23.5</t>
  </si>
  <si>
    <t>D.23.6</t>
  </si>
  <si>
    <t>D.23.7</t>
  </si>
  <si>
    <t>D.23.8</t>
  </si>
  <si>
    <t>D.23.9</t>
  </si>
  <si>
    <t>D.24</t>
  </si>
  <si>
    <t>D.24.1</t>
  </si>
  <si>
    <t>D.24.2</t>
  </si>
  <si>
    <t>D.24.3</t>
  </si>
  <si>
    <t>D.24.4</t>
  </si>
  <si>
    <t>D.24.5</t>
  </si>
  <si>
    <t>D.25</t>
  </si>
  <si>
    <t>D.25.1</t>
  </si>
  <si>
    <t>D.25.2</t>
  </si>
  <si>
    <t>D.25.3</t>
  </si>
  <si>
    <t>D.25.4</t>
  </si>
  <si>
    <t>D.25.5</t>
  </si>
  <si>
    <t>D.25.6</t>
  </si>
  <si>
    <t>D.25.7</t>
  </si>
  <si>
    <t>D.25.8</t>
  </si>
  <si>
    <t>D.26</t>
  </si>
  <si>
    <t>D.26.1</t>
  </si>
  <si>
    <t>D.26.2</t>
  </si>
  <si>
    <t>D.26.3</t>
  </si>
  <si>
    <t>D.26.4</t>
  </si>
  <si>
    <t>D.26.5</t>
  </si>
  <si>
    <t>GEYSER</t>
  </si>
  <si>
    <t>D.26.6</t>
  </si>
  <si>
    <t>D.27</t>
  </si>
  <si>
    <t>D.28</t>
  </si>
  <si>
    <t>D.28.1</t>
  </si>
  <si>
    <t>D.29</t>
  </si>
  <si>
    <t>D.29.1</t>
  </si>
  <si>
    <t>TAPS, VALVES, ETC  (Cobra Watertech OR similar approved)</t>
  </si>
  <si>
    <t>D.30</t>
  </si>
  <si>
    <t>D.30.1</t>
  </si>
  <si>
    <t>D.31</t>
  </si>
  <si>
    <t>D.32</t>
  </si>
  <si>
    <t>D.33</t>
  </si>
  <si>
    <t>D.34</t>
  </si>
  <si>
    <t>D.31.1</t>
  </si>
  <si>
    <t>D.31.2</t>
  </si>
  <si>
    <t>D.31.3</t>
  </si>
  <si>
    <t>D.35</t>
  </si>
  <si>
    <t>D.36</t>
  </si>
  <si>
    <t>D.32.1</t>
  </si>
  <si>
    <t>D.33.1</t>
  </si>
  <si>
    <t>D.34.1</t>
  </si>
  <si>
    <t>D.34.2</t>
  </si>
  <si>
    <t>D.34.3</t>
  </si>
  <si>
    <t>D.34.4</t>
  </si>
  <si>
    <t>D.35.1</t>
  </si>
  <si>
    <t>D.36.1</t>
  </si>
  <si>
    <t>D.36.2</t>
  </si>
  <si>
    <t>E.1</t>
  </si>
  <si>
    <t>E.1.1</t>
  </si>
  <si>
    <t>E.1.2</t>
  </si>
  <si>
    <t>E.2</t>
  </si>
  <si>
    <t>E.2.1</t>
  </si>
  <si>
    <t>E.2.2</t>
  </si>
  <si>
    <t>E.2.3</t>
  </si>
  <si>
    <t>E.3</t>
  </si>
  <si>
    <t>E.3.1</t>
  </si>
  <si>
    <t>E.3.2</t>
  </si>
  <si>
    <t>E.3.3</t>
  </si>
  <si>
    <t>E.3.4</t>
  </si>
  <si>
    <t>E.3.5</t>
  </si>
  <si>
    <t>E.3.6</t>
  </si>
  <si>
    <t>E.4</t>
  </si>
  <si>
    <t>E.4.1</t>
  </si>
  <si>
    <t>E.4.2</t>
  </si>
  <si>
    <t>E.5</t>
  </si>
  <si>
    <t>E.5.1</t>
  </si>
  <si>
    <t>E.6</t>
  </si>
  <si>
    <t>E.6.1</t>
  </si>
  <si>
    <t>E.6.5</t>
  </si>
  <si>
    <t>E.8</t>
  </si>
  <si>
    <t>E.8.1</t>
  </si>
  <si>
    <t>E.8.2</t>
  </si>
  <si>
    <t>E.9</t>
  </si>
  <si>
    <t>E.9.1</t>
  </si>
  <si>
    <t>E.10</t>
  </si>
  <si>
    <t>E.11</t>
  </si>
  <si>
    <t>E.11.1</t>
  </si>
  <si>
    <t>E.12</t>
  </si>
  <si>
    <t>E.12.1</t>
  </si>
  <si>
    <t>E.13</t>
  </si>
  <si>
    <t>E.13.1</t>
  </si>
  <si>
    <t>E.13.4</t>
  </si>
  <si>
    <t>E.14</t>
  </si>
  <si>
    <t>E.14.1</t>
  </si>
  <si>
    <t>E.14.2</t>
  </si>
  <si>
    <t>E.15.2</t>
  </si>
  <si>
    <t>E.15.1</t>
  </si>
  <si>
    <t>E.15.3</t>
  </si>
  <si>
    <t>E.7</t>
  </si>
  <si>
    <t>E.15</t>
  </si>
  <si>
    <t>E.16</t>
  </si>
  <si>
    <t>E.17</t>
  </si>
  <si>
    <t>E.18</t>
  </si>
  <si>
    <t>E.19</t>
  </si>
  <si>
    <t>E.20</t>
  </si>
  <si>
    <t>E.21</t>
  </si>
  <si>
    <t>E.1.3</t>
  </si>
  <si>
    <t>E.1.4</t>
  </si>
  <si>
    <t>E.1.5</t>
  </si>
  <si>
    <t>E.1.6</t>
  </si>
  <si>
    <t>E.6.2</t>
  </si>
  <si>
    <t>E.6.3</t>
  </si>
  <si>
    <t>E.6.4</t>
  </si>
  <si>
    <t>E.7.1</t>
  </si>
  <si>
    <t>E.10.1</t>
  </si>
  <si>
    <t>E.3.7</t>
  </si>
  <si>
    <t>E.3.8</t>
  </si>
  <si>
    <t>E.3.9</t>
  </si>
  <si>
    <t>E.3.10</t>
  </si>
  <si>
    <t>E.4.3</t>
  </si>
  <si>
    <t>E.13.2</t>
  </si>
  <si>
    <t>E.13.3</t>
  </si>
  <si>
    <t>Aluminum window bronze top hung PT66 w590 x h590mm Union</t>
  </si>
  <si>
    <t>FINISHES</t>
  </si>
  <si>
    <t>E.16.1</t>
  </si>
  <si>
    <t>E.17.1</t>
  </si>
  <si>
    <t>GLAZING</t>
  </si>
  <si>
    <t>E.18.1</t>
  </si>
  <si>
    <t>E.18.2</t>
  </si>
  <si>
    <t>E.18.3</t>
  </si>
  <si>
    <t>E.18.4</t>
  </si>
  <si>
    <t>E.18.5</t>
  </si>
  <si>
    <t>E.19.1</t>
  </si>
  <si>
    <t>E.20.1</t>
  </si>
  <si>
    <t>E.20.2</t>
  </si>
  <si>
    <t>E.20.3</t>
  </si>
  <si>
    <t>E.20.4</t>
  </si>
  <si>
    <t>E.20.5</t>
  </si>
  <si>
    <t>E.20.6</t>
  </si>
  <si>
    <t>E.20.7</t>
  </si>
  <si>
    <t>E.20.8</t>
  </si>
  <si>
    <t>E.20.9</t>
  </si>
  <si>
    <t>E.21.1</t>
  </si>
  <si>
    <t>E.21.2</t>
  </si>
  <si>
    <t>E.21.3</t>
  </si>
  <si>
    <t>E.21.4</t>
  </si>
  <si>
    <t>SCHEDULE H: CARETAKER HOUSE</t>
  </si>
  <si>
    <t>H.1</t>
  </si>
  <si>
    <t>H.2</t>
  </si>
  <si>
    <t>H.3</t>
  </si>
  <si>
    <t>H.4</t>
  </si>
  <si>
    <t>H.5</t>
  </si>
  <si>
    <t>H.6</t>
  </si>
  <si>
    <t>H.7</t>
  </si>
  <si>
    <t>H.8</t>
  </si>
  <si>
    <t>H.1.1</t>
  </si>
  <si>
    <t>H.1.2</t>
  </si>
  <si>
    <t>H.1.3</t>
  </si>
  <si>
    <t>H.1.4</t>
  </si>
  <si>
    <t>H.1.5</t>
  </si>
  <si>
    <t>H.1.6</t>
  </si>
  <si>
    <t>H.1.7</t>
  </si>
  <si>
    <t>H.1.8</t>
  </si>
  <si>
    <t>H.1.9</t>
  </si>
  <si>
    <t>H.2.1</t>
  </si>
  <si>
    <t>H.2.2</t>
  </si>
  <si>
    <t>H.2.3</t>
  </si>
  <si>
    <t>H.2.4</t>
  </si>
  <si>
    <t>H.2.5</t>
  </si>
  <si>
    <t>H.5.1</t>
  </si>
  <si>
    <t>H.5.2</t>
  </si>
  <si>
    <t>H.5.3</t>
  </si>
  <si>
    <t>H.6.1</t>
  </si>
  <si>
    <t>H.6.2</t>
  </si>
  <si>
    <t>H.6.4</t>
  </si>
  <si>
    <t>H.6.3</t>
  </si>
  <si>
    <t>H.6.5</t>
  </si>
  <si>
    <t>H.7.1</t>
  </si>
  <si>
    <t>H.7.2</t>
  </si>
  <si>
    <t>H.7.3</t>
  </si>
  <si>
    <t>H.7.4</t>
  </si>
  <si>
    <t>H.7.6</t>
  </si>
  <si>
    <t>H.7.5</t>
  </si>
  <si>
    <t>H.7.7</t>
  </si>
  <si>
    <t>H.8.1</t>
  </si>
  <si>
    <t>H.8.2</t>
  </si>
  <si>
    <t>H.8.3</t>
  </si>
  <si>
    <t>H.8.4</t>
  </si>
  <si>
    <t>H.8.5</t>
  </si>
  <si>
    <t>H.9</t>
  </si>
  <si>
    <t>H.9.1</t>
  </si>
  <si>
    <t>H.9.2</t>
  </si>
  <si>
    <t>H.9.3</t>
  </si>
  <si>
    <t>H10</t>
  </si>
  <si>
    <t>H11</t>
  </si>
  <si>
    <t>H12</t>
  </si>
  <si>
    <t>H13</t>
  </si>
  <si>
    <t>H10.1</t>
  </si>
  <si>
    <t>H.11</t>
  </si>
  <si>
    <t>H.10.1</t>
  </si>
  <si>
    <t>H.10</t>
  </si>
  <si>
    <t>H.11.1</t>
  </si>
  <si>
    <t>H.11.2</t>
  </si>
  <si>
    <t>H.11.3</t>
  </si>
  <si>
    <t>H.11.4</t>
  </si>
  <si>
    <t>H.11.5</t>
  </si>
  <si>
    <t>H.11.6</t>
  </si>
  <si>
    <t>H12.1</t>
  </si>
  <si>
    <t>H13.1</t>
  </si>
  <si>
    <t>H13.2</t>
  </si>
  <si>
    <t>H13.3</t>
  </si>
  <si>
    <t>H14</t>
  </si>
  <si>
    <t>H15</t>
  </si>
  <si>
    <t>H11.1</t>
  </si>
  <si>
    <t>H14.1</t>
  </si>
  <si>
    <t>H14.2</t>
  </si>
  <si>
    <t>H15.1</t>
  </si>
  <si>
    <t>H15.2</t>
  </si>
  <si>
    <t>H15.3</t>
  </si>
  <si>
    <t>H.16</t>
  </si>
  <si>
    <t>H.16.1</t>
  </si>
  <si>
    <t>H.16.2</t>
  </si>
  <si>
    <t>H.17</t>
  </si>
  <si>
    <t>H.17.1</t>
  </si>
  <si>
    <t>SANITARY FITTINGS  (VAAL Type or Similar Approved)</t>
  </si>
  <si>
    <t>H.17.2</t>
  </si>
  <si>
    <t>H.17.3</t>
  </si>
  <si>
    <t>H.18</t>
  </si>
  <si>
    <t>H.19</t>
  </si>
  <si>
    <t>H.18.1</t>
  </si>
  <si>
    <t>H.18.2</t>
  </si>
  <si>
    <t>H.18.3</t>
  </si>
  <si>
    <t>H.18.4</t>
  </si>
  <si>
    <t>H.19.1</t>
  </si>
  <si>
    <t>H.20</t>
  </si>
  <si>
    <t>H.21</t>
  </si>
  <si>
    <t>H.20.1</t>
  </si>
  <si>
    <t>H.20.2</t>
  </si>
  <si>
    <t>H.20.3</t>
  </si>
  <si>
    <t>H.20.4</t>
  </si>
  <si>
    <t>H.20.5</t>
  </si>
  <si>
    <t>H.21.1</t>
  </si>
  <si>
    <t>H.21.2</t>
  </si>
  <si>
    <t>H.21.3</t>
  </si>
  <si>
    <t>H.21.4</t>
  </si>
  <si>
    <t>H.21.5</t>
  </si>
  <si>
    <t>H.21.6</t>
  </si>
  <si>
    <t>H.22</t>
  </si>
  <si>
    <t>H.23</t>
  </si>
  <si>
    <t>H.22.1</t>
  </si>
  <si>
    <t>H.22.2</t>
  </si>
  <si>
    <t>H.23.1</t>
  </si>
  <si>
    <t>H.24</t>
  </si>
  <si>
    <t>H.25</t>
  </si>
  <si>
    <t>H.26</t>
  </si>
  <si>
    <t>H.27</t>
  </si>
  <si>
    <t>H.28</t>
  </si>
  <si>
    <t>H.24.1</t>
  </si>
  <si>
    <t>H.24.2</t>
  </si>
  <si>
    <t>H.24.3</t>
  </si>
  <si>
    <t>H.24.4</t>
  </si>
  <si>
    <t>H.24.5</t>
  </si>
  <si>
    <t>H.24.6</t>
  </si>
  <si>
    <t>H.24.7</t>
  </si>
  <si>
    <t>H.25.1</t>
  </si>
  <si>
    <t>H.25.2</t>
  </si>
  <si>
    <t>H.25.3</t>
  </si>
  <si>
    <t>H.25.4</t>
  </si>
  <si>
    <t>H.25.5</t>
  </si>
  <si>
    <t>H.25.6</t>
  </si>
  <si>
    <t>H.25.7</t>
  </si>
  <si>
    <t>H.25.8</t>
  </si>
  <si>
    <t>H.25.9</t>
  </si>
  <si>
    <t>H.25.10</t>
  </si>
  <si>
    <t>H.25.11</t>
  </si>
  <si>
    <t>H.25.12</t>
  </si>
  <si>
    <t>H.25.13</t>
  </si>
  <si>
    <t>H.26.1</t>
  </si>
  <si>
    <t>H.26.2</t>
  </si>
  <si>
    <t>H.26.3</t>
  </si>
  <si>
    <t>H.26.4</t>
  </si>
  <si>
    <t>H.26.5</t>
  </si>
  <si>
    <t>H.26.6</t>
  </si>
  <si>
    <t>H.26.7</t>
  </si>
  <si>
    <t>H.27.1</t>
  </si>
  <si>
    <t>H.28.1</t>
  </si>
  <si>
    <t>H.29</t>
  </si>
  <si>
    <t>H.30</t>
  </si>
  <si>
    <t>H.31</t>
  </si>
  <si>
    <t>H.32</t>
  </si>
  <si>
    <t>H.33</t>
  </si>
  <si>
    <t>H.34</t>
  </si>
  <si>
    <t>H.35</t>
  </si>
  <si>
    <t>H.29.1</t>
  </si>
  <si>
    <t>H.30.1</t>
  </si>
  <si>
    <t>H.30.2</t>
  </si>
  <si>
    <t xml:space="preserve">One coat universal undercoat and two coats of external quality paint On External walls </t>
  </si>
  <si>
    <t>H.31.1</t>
  </si>
  <si>
    <t>H.32.1</t>
  </si>
  <si>
    <t>H.33.1</t>
  </si>
  <si>
    <t>H.33.2</t>
  </si>
  <si>
    <t>H.33.3</t>
  </si>
  <si>
    <t>H.33.4</t>
  </si>
  <si>
    <t>H.34.1</t>
  </si>
  <si>
    <t>H.35.1</t>
  </si>
  <si>
    <t>The rate in this item shall include design, preparation of drawings, manufacture, fabricate, supply, deliver and install on site a structural Steel Grandstand Complete.  The rate shall further included all welding tests, designs and production of shop drawings by the grand stand manufacture/specialist.  All designs and drawings to be presented to the Client's Representative or Project Engineer for approval before manufacturing can commence.  The Grand Stands shall be designed and manufactured to the following sizes:</t>
  </si>
  <si>
    <r>
      <t xml:space="preserve">Complete construction of an Asphalt Surface for Multi-Purpose Courts complete with subbase to achieve a functional Court Surface </t>
    </r>
    <r>
      <rPr>
        <b/>
        <sz val="8"/>
        <rFont val="Arial Narrow"/>
        <family val="2"/>
      </rPr>
      <t>(By specialist)</t>
    </r>
    <r>
      <rPr>
        <sz val="8"/>
        <rFont val="Arial Narrow"/>
        <family val="2"/>
      </rPr>
      <t>. The rate shall include all paintings of the relevant lines for each sporting code in accordance with the South African Norms &amp; Standards for Sports and Recreational Infrastructure</t>
    </r>
  </si>
  <si>
    <t>C5.9.1</t>
  </si>
  <si>
    <t>The rate for the refurbishment of the court (By Specialist) shall include surface mix designs, specificaitons, drawing preparations for manufacturing and construction, sampling and testing of material and structural elements for the court surface as may be required. Contractor will be required to present a methodology for the activity and samples of products to be used.</t>
  </si>
  <si>
    <t>community liaison officer (Provisional Sum)</t>
  </si>
  <si>
    <t>A.4.4</t>
  </si>
  <si>
    <t>contractor's mark up on Item A.4.3 above</t>
  </si>
  <si>
    <t>Prov.Sum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</si>
</sst>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quot;R&quot;* #,##0.00_-;\-&quot;R&quot;* #,##0.00_-;_-&quot;R&quot;* &quot;-&quot;??_-;_-@_-"/>
    <numFmt numFmtId="165" formatCode="_-* #,##0.00_-;\-* #,##0.00_-;_-* &quot;-&quot;??_-;_-@_-"/>
    <numFmt numFmtId="166" formatCode="_ &quot;R&quot;\ * #,##0.00_ ;_ &quot;R&quot;\ * \-#,##0.00_ ;_ &quot;R&quot;\ * &quot;-&quot;??_ ;_ @_ "/>
    <numFmt numFmtId="167" formatCode="_ * #,##0.00_ ;_ * \-#,##0.00_ ;_ * &quot;-&quot;??_ ;_ @_ "/>
    <numFmt numFmtId="168" formatCode="&quot;R&quot;#,##0.00_);\(&quot;R&quot;#,##0.00\)"/>
    <numFmt numFmtId="169" formatCode="0.000"/>
    <numFmt numFmtId="170" formatCode="0.0"/>
    <numFmt numFmtId="171" formatCode="0.0%"/>
  </numFmts>
  <fonts count="12" x14ac:knownFonts="1">
    <font>
      <sz val="8"/>
      <name val="Tms Rmn"/>
    </font>
    <font>
      <sz val="10"/>
      <name val="Arial"/>
      <family val="2"/>
    </font>
    <font>
      <b/>
      <sz val="12"/>
      <name val="Arial Narrow"/>
      <family val="2"/>
    </font>
    <font>
      <sz val="8"/>
      <name val="Arial Narrow"/>
      <family val="2"/>
    </font>
    <font>
      <b/>
      <sz val="8"/>
      <name val="Arial Narrow"/>
      <family val="2"/>
    </font>
    <font>
      <b/>
      <sz val="9"/>
      <name val="Arial Narrow"/>
      <family val="2"/>
    </font>
    <font>
      <sz val="9"/>
      <name val="Arial Narrow"/>
      <family val="2"/>
    </font>
    <font>
      <vertAlign val="superscript"/>
      <sz val="8"/>
      <name val="Arial Narrow"/>
      <family val="2"/>
    </font>
    <font>
      <sz val="9"/>
      <color indexed="81"/>
      <name val="Tahoma"/>
      <family val="2"/>
    </font>
    <font>
      <b/>
      <sz val="9"/>
      <color indexed="81"/>
      <name val="Tahoma"/>
      <family val="2"/>
    </font>
    <font>
      <u/>
      <sz val="8"/>
      <name val="Arial Narrow"/>
      <family val="2"/>
    </font>
    <font>
      <sz val="8"/>
      <color rgb="FFFF0000"/>
      <name val="Arial Narrow"/>
      <family val="2"/>
    </font>
  </fonts>
  <fills count="4">
    <fill>
      <patternFill patternType="none"/>
    </fill>
    <fill>
      <patternFill patternType="gray125"/>
    </fill>
    <fill>
      <patternFill patternType="solid">
        <fgColor theme="0" tint="-4.9989318521683403E-2"/>
        <bgColor indexed="8"/>
      </patternFill>
    </fill>
    <fill>
      <patternFill patternType="solid">
        <fgColor theme="0" tint="-4.9989318521683403E-2"/>
        <bgColor indexed="64"/>
      </patternFill>
    </fill>
  </fills>
  <borders count="40">
    <border>
      <left/>
      <right/>
      <top/>
      <bottom/>
      <diagonal/>
    </border>
    <border>
      <left style="thin">
        <color indexed="64"/>
      </left>
      <right style="thin">
        <color indexed="8"/>
      </right>
      <top style="thin">
        <color indexed="8"/>
      </top>
      <bottom/>
      <diagonal/>
    </border>
    <border>
      <left style="thin">
        <color indexed="8"/>
      </left>
      <right style="thin">
        <color indexed="8"/>
      </right>
      <top/>
      <bottom/>
      <diagonal/>
    </border>
    <border>
      <left/>
      <right style="thin">
        <color indexed="8"/>
      </right>
      <top/>
      <bottom/>
      <diagonal/>
    </border>
    <border>
      <left style="thin">
        <color indexed="64"/>
      </left>
      <right style="thin">
        <color indexed="8"/>
      </right>
      <top/>
      <bottom/>
      <diagonal/>
    </border>
    <border>
      <left style="thin">
        <color indexed="8"/>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top/>
      <bottom style="thin">
        <color indexed="8"/>
      </bottom>
      <diagonal/>
    </border>
    <border>
      <left/>
      <right/>
      <top/>
      <bottom style="thin">
        <color indexed="8"/>
      </bottom>
      <diagonal/>
    </border>
    <border>
      <left style="thin">
        <color indexed="64"/>
      </left>
      <right/>
      <top style="thin">
        <color indexed="8"/>
      </top>
      <bottom/>
      <diagonal/>
    </border>
    <border>
      <left style="thin">
        <color indexed="64"/>
      </left>
      <right/>
      <top/>
      <bottom style="thin">
        <color indexed="8"/>
      </bottom>
      <diagonal/>
    </border>
    <border>
      <left style="thin">
        <color indexed="8"/>
      </left>
      <right/>
      <top/>
      <bottom/>
      <diagonal/>
    </border>
    <border>
      <left style="thin">
        <color indexed="8"/>
      </left>
      <right style="thin">
        <color indexed="8"/>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right style="thin">
        <color indexed="8"/>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style="thin">
        <color indexed="64"/>
      </right>
      <top/>
      <bottom style="thin">
        <color indexed="8"/>
      </bottom>
      <diagonal/>
    </border>
    <border>
      <left style="thin">
        <color indexed="8"/>
      </left>
      <right style="thin">
        <color indexed="64"/>
      </right>
      <top style="thin">
        <color indexed="8"/>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84">
    <xf numFmtId="0" fontId="0" fillId="0" borderId="0" xfId="0"/>
    <xf numFmtId="0" fontId="2" fillId="0" borderId="0" xfId="0" applyFont="1" applyBorder="1" applyAlignment="1">
      <alignment vertical="top"/>
    </xf>
    <xf numFmtId="0" fontId="3" fillId="0" borderId="0" xfId="0" applyFont="1" applyAlignment="1">
      <alignment vertical="top"/>
    </xf>
    <xf numFmtId="0" fontId="3" fillId="0" borderId="1" xfId="0" applyFont="1" applyBorder="1" applyAlignment="1" applyProtection="1">
      <alignment horizontal="center" vertical="top"/>
    </xf>
    <xf numFmtId="0" fontId="3" fillId="0" borderId="2" xfId="0" applyFont="1" applyBorder="1" applyAlignment="1">
      <alignment vertical="top"/>
    </xf>
    <xf numFmtId="0" fontId="3" fillId="0" borderId="3" xfId="0" applyFont="1" applyBorder="1" applyAlignment="1" applyProtection="1">
      <alignment horizontal="left" vertical="top"/>
    </xf>
    <xf numFmtId="0" fontId="3" fillId="0" borderId="3" xfId="0" applyFont="1" applyBorder="1" applyAlignment="1">
      <alignment vertical="top"/>
    </xf>
    <xf numFmtId="0" fontId="3" fillId="0" borderId="4" xfId="0" applyFont="1" applyBorder="1" applyAlignment="1" applyProtection="1">
      <alignment horizontal="center" vertical="top"/>
    </xf>
    <xf numFmtId="0" fontId="3" fillId="0" borderId="2" xfId="0" applyFont="1" applyBorder="1" applyAlignment="1" applyProtection="1">
      <alignment horizontal="center" vertical="top"/>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4" xfId="0" applyFont="1" applyBorder="1" applyAlignment="1">
      <alignment vertical="top"/>
    </xf>
    <xf numFmtId="0" fontId="3" fillId="0" borderId="2" xfId="0" applyFont="1" applyBorder="1" applyAlignment="1">
      <alignment horizontal="center" vertical="top"/>
    </xf>
    <xf numFmtId="0" fontId="3" fillId="0" borderId="4" xfId="0" applyFont="1" applyBorder="1" applyAlignment="1" applyProtection="1">
      <alignment vertical="top"/>
    </xf>
    <xf numFmtId="39" fontId="3" fillId="0" borderId="3" xfId="0" applyNumberFormat="1" applyFont="1" applyBorder="1" applyAlignment="1" applyProtection="1">
      <alignment vertical="top"/>
    </xf>
    <xf numFmtId="0" fontId="3" fillId="0" borderId="0" xfId="0" applyFont="1" applyBorder="1" applyAlignment="1" applyProtection="1">
      <alignment horizontal="left"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6" xfId="0" applyFont="1" applyBorder="1" applyAlignment="1">
      <alignment vertical="top"/>
    </xf>
    <xf numFmtId="0" fontId="3" fillId="0" borderId="3" xfId="0" applyFont="1" applyBorder="1" applyAlignment="1" applyProtection="1">
      <alignment horizontal="center" vertical="top"/>
    </xf>
    <xf numFmtId="0" fontId="3" fillId="0" borderId="8" xfId="0" applyFont="1" applyBorder="1" applyAlignment="1">
      <alignment vertical="top"/>
    </xf>
    <xf numFmtId="39" fontId="3" fillId="0" borderId="2" xfId="0" applyNumberFormat="1" applyFont="1" applyBorder="1" applyAlignment="1" applyProtection="1">
      <alignment vertical="top"/>
    </xf>
    <xf numFmtId="0" fontId="3" fillId="0" borderId="5" xfId="0" applyFont="1" applyBorder="1" applyAlignment="1">
      <alignment vertical="top"/>
    </xf>
    <xf numFmtId="0" fontId="3" fillId="0" borderId="7" xfId="0" applyFont="1" applyBorder="1" applyAlignment="1">
      <alignment vertical="top"/>
    </xf>
    <xf numFmtId="0" fontId="3" fillId="0" borderId="8" xfId="0" applyFont="1" applyBorder="1" applyAlignment="1">
      <alignment horizontal="center" vertical="top"/>
    </xf>
    <xf numFmtId="0" fontId="3" fillId="0" borderId="9" xfId="0" applyFont="1" applyBorder="1" applyAlignment="1" applyProtection="1">
      <alignment horizontal="left" vertical="top"/>
    </xf>
    <xf numFmtId="39" fontId="3" fillId="0" borderId="3" xfId="0" applyNumberFormat="1" applyFont="1" applyBorder="1" applyAlignment="1">
      <alignment horizontal="center" vertical="top"/>
    </xf>
    <xf numFmtId="0" fontId="3" fillId="0" borderId="10" xfId="0" applyFont="1" applyBorder="1" applyAlignment="1">
      <alignment vertical="top"/>
    </xf>
    <xf numFmtId="0" fontId="3" fillId="0" borderId="9" xfId="0" applyFont="1" applyBorder="1" applyAlignment="1">
      <alignment horizontal="center" vertical="top"/>
    </xf>
    <xf numFmtId="39" fontId="3" fillId="0" borderId="9" xfId="0" applyNumberFormat="1" applyFont="1" applyBorder="1" applyAlignment="1" applyProtection="1">
      <alignment vertical="top"/>
    </xf>
    <xf numFmtId="0" fontId="3" fillId="0" borderId="0" xfId="0" applyFont="1" applyBorder="1" applyAlignment="1">
      <alignment horizontal="center" vertical="top"/>
    </xf>
    <xf numFmtId="0" fontId="3" fillId="0" borderId="3" xfId="0" applyFont="1" applyBorder="1" applyAlignment="1" applyProtection="1">
      <alignment horizontal="left" vertical="top" wrapText="1"/>
    </xf>
    <xf numFmtId="0" fontId="3" fillId="0" borderId="2" xfId="0" applyFont="1" applyBorder="1" applyAlignment="1" applyProtection="1">
      <alignment horizontal="center" vertical="top" wrapText="1"/>
    </xf>
    <xf numFmtId="0" fontId="3" fillId="0" borderId="2" xfId="0" applyFont="1" applyBorder="1" applyAlignment="1" applyProtection="1">
      <alignment horizontal="left" vertical="top" wrapText="1"/>
    </xf>
    <xf numFmtId="0" fontId="3" fillId="0" borderId="3" xfId="0" applyFont="1" applyBorder="1" applyAlignment="1" applyProtection="1">
      <alignment horizontal="center" vertical="top" wrapText="1"/>
    </xf>
    <xf numFmtId="0" fontId="3" fillId="0" borderId="8" xfId="0" applyFont="1" applyBorder="1" applyAlignment="1" applyProtection="1">
      <alignment horizontal="center" vertical="top"/>
    </xf>
    <xf numFmtId="0" fontId="3" fillId="0" borderId="6" xfId="0" applyFont="1" applyBorder="1" applyAlignment="1" applyProtection="1">
      <alignment horizontal="left" vertical="top"/>
    </xf>
    <xf numFmtId="0" fontId="3" fillId="0" borderId="6" xfId="0" applyFont="1" applyBorder="1" applyAlignment="1" applyProtection="1">
      <alignment horizontal="center" vertical="top"/>
    </xf>
    <xf numFmtId="0" fontId="3" fillId="2" borderId="11" xfId="0" applyFont="1" applyFill="1" applyBorder="1" applyAlignment="1">
      <alignment vertical="top"/>
    </xf>
    <xf numFmtId="0" fontId="3" fillId="2" borderId="12" xfId="0" applyFont="1" applyFill="1" applyBorder="1" applyAlignment="1">
      <alignment vertical="top"/>
    </xf>
    <xf numFmtId="39" fontId="3" fillId="2" borderId="12" xfId="0" applyNumberFormat="1" applyFont="1" applyFill="1" applyBorder="1" applyAlignment="1" applyProtection="1">
      <alignment vertical="top"/>
    </xf>
    <xf numFmtId="0" fontId="3" fillId="3" borderId="0" xfId="0" applyFont="1" applyFill="1" applyAlignment="1">
      <alignment vertical="top"/>
    </xf>
    <xf numFmtId="0" fontId="4" fillId="2" borderId="13" xfId="0" applyFont="1" applyFill="1" applyBorder="1" applyAlignment="1">
      <alignment vertical="top"/>
    </xf>
    <xf numFmtId="0" fontId="3" fillId="2" borderId="14" xfId="0" applyFont="1" applyFill="1" applyBorder="1" applyAlignment="1">
      <alignment vertical="top"/>
    </xf>
    <xf numFmtId="0" fontId="4" fillId="2" borderId="14" xfId="0" applyFont="1" applyFill="1" applyBorder="1" applyAlignment="1" applyProtection="1">
      <alignment horizontal="center" vertical="top"/>
    </xf>
    <xf numFmtId="0" fontId="4" fillId="2" borderId="14" xfId="0" applyFont="1" applyFill="1" applyBorder="1" applyAlignment="1">
      <alignment vertical="top"/>
    </xf>
    <xf numFmtId="39" fontId="4" fillId="2" borderId="14" xfId="0" applyNumberFormat="1" applyFont="1" applyFill="1" applyBorder="1" applyAlignment="1" applyProtection="1">
      <alignment vertical="top"/>
    </xf>
    <xf numFmtId="0" fontId="3" fillId="2" borderId="15" xfId="0" applyFont="1" applyFill="1" applyBorder="1" applyAlignment="1">
      <alignment vertical="top"/>
    </xf>
    <xf numFmtId="0" fontId="4" fillId="2" borderId="16" xfId="0" applyFont="1" applyFill="1" applyBorder="1" applyAlignment="1">
      <alignment vertical="top"/>
    </xf>
    <xf numFmtId="0" fontId="3" fillId="0" borderId="0" xfId="0" applyFont="1" applyAlignment="1">
      <alignment horizontal="center" vertical="top"/>
    </xf>
    <xf numFmtId="0" fontId="3" fillId="0" borderId="3" xfId="0" applyFont="1" applyBorder="1" applyAlignment="1">
      <alignment vertical="top" wrapText="1"/>
    </xf>
    <xf numFmtId="0" fontId="3" fillId="0" borderId="4" xfId="0" applyFont="1" applyBorder="1" applyAlignment="1" applyProtection="1">
      <alignment horizontal="center" vertical="top" wrapText="1"/>
    </xf>
    <xf numFmtId="0" fontId="3" fillId="0" borderId="2" xfId="0" applyFont="1" applyBorder="1" applyAlignment="1">
      <alignment horizontal="center" vertical="top" wrapText="1"/>
    </xf>
    <xf numFmtId="0" fontId="3" fillId="0" borderId="0" xfId="0" applyFont="1" applyAlignment="1">
      <alignment vertical="top" wrapText="1"/>
    </xf>
    <xf numFmtId="0" fontId="3" fillId="0" borderId="3" xfId="0" applyFont="1" applyBorder="1"/>
    <xf numFmtId="0" fontId="3" fillId="0" borderId="9" xfId="0" applyFont="1" applyBorder="1"/>
    <xf numFmtId="0" fontId="3" fillId="0" borderId="6" xfId="0" applyFont="1" applyBorder="1" applyAlignment="1">
      <alignment vertical="top" wrapText="1"/>
    </xf>
    <xf numFmtId="0" fontId="3" fillId="0" borderId="6" xfId="0" applyFont="1" applyBorder="1" applyAlignment="1" applyProtection="1">
      <alignment horizontal="center" vertical="top" wrapText="1"/>
    </xf>
    <xf numFmtId="0" fontId="3" fillId="0" borderId="6" xfId="0" applyFont="1" applyBorder="1" applyAlignment="1">
      <alignment horizontal="center" vertical="top" wrapText="1"/>
    </xf>
    <xf numFmtId="0" fontId="3" fillId="0" borderId="6" xfId="0" applyFont="1" applyBorder="1" applyAlignment="1" applyProtection="1">
      <alignment horizontal="left" vertical="top" wrapText="1"/>
    </xf>
    <xf numFmtId="0" fontId="3" fillId="0" borderId="2" xfId="0" applyFont="1" applyBorder="1" applyAlignment="1">
      <alignment vertical="top" wrapText="1"/>
    </xf>
    <xf numFmtId="0" fontId="3" fillId="0" borderId="2" xfId="0" applyFont="1" applyBorder="1"/>
    <xf numFmtId="0" fontId="3" fillId="0" borderId="2" xfId="0" applyFont="1" applyBorder="1" applyAlignment="1" applyProtection="1">
      <alignment horizontal="center"/>
    </xf>
    <xf numFmtId="0" fontId="3" fillId="0" borderId="2" xfId="0" applyFont="1" applyBorder="1" applyAlignment="1" applyProtection="1">
      <alignment horizontal="left"/>
    </xf>
    <xf numFmtId="0" fontId="3" fillId="0" borderId="2" xfId="0" applyFont="1" applyBorder="1" applyAlignment="1" applyProtection="1">
      <alignment horizontal="left" vertical="top"/>
    </xf>
    <xf numFmtId="0" fontId="3" fillId="0" borderId="10" xfId="0" applyFont="1" applyBorder="1" applyAlignment="1" applyProtection="1">
      <alignment horizontal="left"/>
    </xf>
    <xf numFmtId="0" fontId="3" fillId="0" borderId="10" xfId="0" applyFont="1" applyBorder="1"/>
    <xf numFmtId="0" fontId="3" fillId="0" borderId="2" xfId="0" applyFont="1" applyBorder="1" applyAlignment="1" applyProtection="1">
      <alignment vertical="top" wrapText="1"/>
    </xf>
    <xf numFmtId="0" fontId="3" fillId="0" borderId="8" xfId="0" applyFont="1" applyBorder="1" applyAlignment="1" applyProtection="1">
      <alignment horizontal="lef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2" xfId="0" applyFont="1" applyBorder="1" applyAlignment="1">
      <alignment horizontal="center"/>
    </xf>
    <xf numFmtId="0" fontId="3" fillId="0" borderId="17" xfId="0" applyFont="1" applyBorder="1"/>
    <xf numFmtId="0" fontId="3" fillId="0" borderId="17" xfId="0" applyFont="1" applyBorder="1" applyAlignment="1" applyProtection="1">
      <alignment horizontal="left"/>
    </xf>
    <xf numFmtId="0" fontId="3" fillId="0" borderId="3" xfId="0" applyFont="1" applyBorder="1" applyAlignment="1" applyProtection="1">
      <alignment horizontal="center"/>
    </xf>
    <xf numFmtId="0" fontId="3" fillId="0" borderId="17" xfId="0" applyFont="1" applyBorder="1" applyAlignment="1">
      <alignment vertical="top"/>
    </xf>
    <xf numFmtId="0" fontId="3" fillId="0" borderId="0" xfId="0" applyFont="1" applyBorder="1" applyAlignment="1">
      <alignment vertical="top" wrapText="1"/>
    </xf>
    <xf numFmtId="0" fontId="3" fillId="0" borderId="18" xfId="0" applyFont="1" applyBorder="1" applyAlignment="1" applyProtection="1">
      <alignment horizontal="center" vertical="top"/>
    </xf>
    <xf numFmtId="0" fontId="3" fillId="0" borderId="18" xfId="0" applyFont="1" applyBorder="1" applyAlignment="1">
      <alignment horizontal="center" vertical="top"/>
    </xf>
    <xf numFmtId="0" fontId="3" fillId="0" borderId="18" xfId="0" applyFont="1" applyBorder="1" applyAlignment="1" applyProtection="1">
      <alignment horizontal="left" vertical="top"/>
    </xf>
    <xf numFmtId="0" fontId="3" fillId="2" borderId="12" xfId="0" applyFont="1" applyFill="1" applyBorder="1" applyAlignment="1">
      <alignment horizontal="center" vertical="top"/>
    </xf>
    <xf numFmtId="0" fontId="3" fillId="2" borderId="14" xfId="0" applyFont="1" applyFill="1" applyBorder="1" applyAlignment="1">
      <alignment horizontal="center" vertical="top"/>
    </xf>
    <xf numFmtId="0" fontId="4" fillId="2" borderId="14" xfId="0" applyFont="1" applyFill="1" applyBorder="1" applyAlignment="1" applyProtection="1">
      <alignment horizontal="center"/>
    </xf>
    <xf numFmtId="0" fontId="3" fillId="0" borderId="0" xfId="0" applyFont="1" applyAlignment="1">
      <alignment horizontal="left" vertical="top"/>
    </xf>
    <xf numFmtId="0" fontId="3" fillId="0" borderId="7" xfId="0" applyFont="1" applyBorder="1"/>
    <xf numFmtId="0" fontId="3" fillId="0" borderId="5" xfId="0" applyFont="1" applyBorder="1" applyAlignment="1">
      <alignment horizontal="center"/>
    </xf>
    <xf numFmtId="0" fontId="3" fillId="0" borderId="6" xfId="0" applyFont="1" applyBorder="1" applyAlignment="1">
      <alignment horizontal="center"/>
    </xf>
    <xf numFmtId="0" fontId="3" fillId="0" borderId="0" xfId="0" applyFont="1" applyBorder="1"/>
    <xf numFmtId="0" fontId="3" fillId="0" borderId="5" xfId="0" applyFont="1" applyBorder="1"/>
    <xf numFmtId="0" fontId="3" fillId="0" borderId="0" xfId="0" applyFont="1" applyBorder="1" applyAlignment="1">
      <alignment horizontal="left"/>
    </xf>
    <xf numFmtId="0" fontId="3" fillId="0" borderId="2" xfId="0" applyFont="1" applyBorder="1" applyAlignment="1">
      <alignment horizontal="left"/>
    </xf>
    <xf numFmtId="0" fontId="3" fillId="0" borderId="6" xfId="0" applyFont="1" applyBorder="1"/>
    <xf numFmtId="0" fontId="3" fillId="0" borderId="7" xfId="0" applyFont="1" applyBorder="1" applyAlignment="1">
      <alignment horizontal="center"/>
    </xf>
    <xf numFmtId="0" fontId="3" fillId="0" borderId="6" xfId="0" applyFont="1" applyBorder="1" applyAlignment="1">
      <alignment horizontal="left"/>
    </xf>
    <xf numFmtId="0" fontId="3" fillId="0" borderId="4" xfId="0" applyFont="1" applyBorder="1" applyAlignment="1" applyProtection="1">
      <alignment horizontal="center"/>
    </xf>
    <xf numFmtId="0" fontId="3" fillId="0" borderId="0" xfId="0" applyFont="1" applyBorder="1" applyAlignment="1" applyProtection="1">
      <alignment horizontal="left"/>
    </xf>
    <xf numFmtId="39" fontId="3" fillId="0" borderId="3" xfId="0" applyNumberFormat="1" applyFont="1" applyBorder="1" applyProtection="1"/>
    <xf numFmtId="0" fontId="3" fillId="0" borderId="7" xfId="0" applyFont="1" applyBorder="1" applyAlignment="1">
      <alignment horizontal="left"/>
    </xf>
    <xf numFmtId="0" fontId="3" fillId="0" borderId="19" xfId="0" applyFont="1" applyBorder="1" applyAlignment="1">
      <alignment horizontal="center"/>
    </xf>
    <xf numFmtId="0" fontId="3" fillId="0" borderId="19" xfId="0" applyFont="1" applyBorder="1" applyAlignment="1" applyProtection="1">
      <alignment horizontal="left"/>
    </xf>
    <xf numFmtId="0" fontId="3" fillId="0" borderId="6" xfId="0" applyFont="1" applyBorder="1" applyAlignment="1" applyProtection="1">
      <alignment horizontal="center"/>
    </xf>
    <xf numFmtId="0" fontId="3" fillId="0" borderId="6" xfId="0" applyFont="1" applyBorder="1" applyAlignment="1" applyProtection="1">
      <alignment horizontal="left"/>
    </xf>
    <xf numFmtId="39" fontId="3" fillId="0" borderId="6" xfId="0" applyNumberFormat="1" applyFont="1" applyBorder="1" applyProtection="1"/>
    <xf numFmtId="0" fontId="3" fillId="0" borderId="19" xfId="0" applyFont="1" applyBorder="1" applyAlignment="1" applyProtection="1">
      <alignment horizontal="center"/>
    </xf>
    <xf numFmtId="0" fontId="3" fillId="0" borderId="4" xfId="0" applyFont="1" applyBorder="1" applyAlignment="1">
      <alignment horizontal="center"/>
    </xf>
    <xf numFmtId="0" fontId="3" fillId="0" borderId="7" xfId="0" applyFont="1" applyBorder="1" applyAlignment="1">
      <alignment horizontal="left" vertical="top" wrapText="1"/>
    </xf>
    <xf numFmtId="0" fontId="3" fillId="0" borderId="7" xfId="0" applyFont="1" applyBorder="1" applyAlignment="1">
      <alignment horizontal="left" vertical="top"/>
    </xf>
    <xf numFmtId="0" fontId="3" fillId="0" borderId="6" xfId="0" applyFont="1" applyBorder="1" applyAlignment="1">
      <alignment horizontal="left" vertical="top" wrapText="1"/>
    </xf>
    <xf numFmtId="0" fontId="3" fillId="0" borderId="8" xfId="0" applyFont="1" applyBorder="1"/>
    <xf numFmtId="39" fontId="3" fillId="0" borderId="2" xfId="0" applyNumberFormat="1" applyFont="1" applyBorder="1" applyProtection="1"/>
    <xf numFmtId="0" fontId="3" fillId="0" borderId="20" xfId="0" applyFont="1" applyBorder="1" applyAlignment="1">
      <alignment horizontal="center"/>
    </xf>
    <xf numFmtId="0" fontId="3" fillId="0" borderId="20" xfId="0" applyFont="1" applyBorder="1"/>
    <xf numFmtId="0" fontId="3" fillId="2" borderId="11" xfId="0" applyFont="1" applyFill="1" applyBorder="1" applyAlignment="1">
      <alignment horizontal="center"/>
    </xf>
    <xf numFmtId="0" fontId="3" fillId="2" borderId="12" xfId="0" applyFont="1" applyFill="1" applyBorder="1" applyAlignment="1">
      <alignment horizontal="center"/>
    </xf>
    <xf numFmtId="0" fontId="4" fillId="2" borderId="13" xfId="0" applyFont="1" applyFill="1" applyBorder="1" applyAlignment="1">
      <alignment horizontal="center"/>
    </xf>
    <xf numFmtId="0" fontId="3" fillId="2" borderId="14" xfId="0" applyFont="1" applyFill="1" applyBorder="1" applyAlignment="1">
      <alignment horizontal="center"/>
    </xf>
    <xf numFmtId="0" fontId="4" fillId="2" borderId="14" xfId="0" applyFont="1" applyFill="1" applyBorder="1" applyAlignment="1">
      <alignment horizontal="center"/>
    </xf>
    <xf numFmtId="0" fontId="3" fillId="0" borderId="10" xfId="0" applyFont="1" applyBorder="1" applyAlignment="1" applyProtection="1">
      <alignment horizontal="left" vertical="top"/>
    </xf>
    <xf numFmtId="0" fontId="3" fillId="0" borderId="10" xfId="0" applyFont="1" applyBorder="1" applyAlignment="1">
      <alignment horizontal="center" vertical="top"/>
    </xf>
    <xf numFmtId="0" fontId="3" fillId="0" borderId="0" xfId="0" applyFont="1" applyBorder="1" applyAlignment="1">
      <alignment vertical="top"/>
    </xf>
    <xf numFmtId="39" fontId="3" fillId="0" borderId="3" xfId="0" applyNumberFormat="1" applyFont="1" applyBorder="1" applyAlignment="1" applyProtection="1">
      <alignment horizontal="center" vertical="top"/>
    </xf>
    <xf numFmtId="39" fontId="3" fillId="0" borderId="0" xfId="0" applyNumberFormat="1" applyFont="1" applyBorder="1" applyAlignment="1" applyProtection="1">
      <alignment vertical="top"/>
    </xf>
    <xf numFmtId="0" fontId="3" fillId="0" borderId="17" xfId="0" applyFont="1" applyBorder="1" applyAlignment="1" applyProtection="1">
      <alignment horizontal="left" vertical="top"/>
    </xf>
    <xf numFmtId="0" fontId="3" fillId="0" borderId="12" xfId="0" applyFont="1" applyBorder="1" applyAlignment="1" applyProtection="1">
      <alignment horizontal="left" vertical="top"/>
    </xf>
    <xf numFmtId="0" fontId="3" fillId="0" borderId="8" xfId="0" applyFont="1" applyBorder="1" applyAlignment="1" applyProtection="1">
      <alignment horizontal="left" vertical="top"/>
    </xf>
    <xf numFmtId="0" fontId="3" fillId="0" borderId="0" xfId="0" applyFont="1" applyBorder="1" applyAlignment="1" applyProtection="1">
      <alignment horizontal="left" vertical="top" wrapText="1"/>
    </xf>
    <xf numFmtId="0" fontId="3" fillId="0" borderId="11" xfId="0" applyFont="1" applyBorder="1" applyAlignment="1" applyProtection="1">
      <alignment horizontal="left" vertical="top"/>
    </xf>
    <xf numFmtId="0" fontId="3" fillId="0" borderId="17" xfId="0" applyFont="1" applyBorder="1" applyAlignment="1">
      <alignment vertical="top" wrapText="1"/>
    </xf>
    <xf numFmtId="0" fontId="3" fillId="0" borderId="8" xfId="0" applyFont="1" applyBorder="1" applyAlignment="1">
      <alignment horizontal="center"/>
    </xf>
    <xf numFmtId="0" fontId="3" fillId="0" borderId="0" xfId="0" applyFont="1"/>
    <xf numFmtId="0" fontId="3" fillId="0" borderId="20" xfId="0" applyFont="1" applyBorder="1" applyAlignment="1" applyProtection="1">
      <alignment horizontal="center"/>
    </xf>
    <xf numFmtId="0" fontId="3" fillId="0" borderId="20" xfId="0" applyFont="1" applyBorder="1" applyAlignment="1" applyProtection="1">
      <alignment horizontal="left"/>
    </xf>
    <xf numFmtId="0" fontId="3" fillId="0" borderId="17" xfId="0" applyFont="1" applyBorder="1" applyAlignment="1" applyProtection="1">
      <alignment horizontal="center"/>
    </xf>
    <xf numFmtId="0" fontId="3" fillId="0" borderId="5" xfId="0" applyFont="1" applyBorder="1" applyAlignment="1" applyProtection="1">
      <alignment horizontal="center"/>
    </xf>
    <xf numFmtId="0" fontId="3" fillId="0" borderId="20" xfId="0" applyFont="1" applyBorder="1" applyAlignment="1">
      <alignment horizontal="center" vertical="top"/>
    </xf>
    <xf numFmtId="0" fontId="3" fillId="0" borderId="20" xfId="0" applyFont="1" applyBorder="1" applyAlignment="1" applyProtection="1">
      <alignment horizontal="center" vertical="top"/>
    </xf>
    <xf numFmtId="0" fontId="3" fillId="0" borderId="20" xfId="0" applyFont="1" applyBorder="1" applyAlignment="1">
      <alignment horizontal="left" vertical="top" wrapText="1"/>
    </xf>
    <xf numFmtId="0" fontId="4" fillId="2" borderId="14" xfId="0" applyFont="1" applyFill="1" applyBorder="1" applyAlignment="1">
      <alignment horizontal="center" vertical="top"/>
    </xf>
    <xf numFmtId="0" fontId="3" fillId="2" borderId="15" xfId="0" applyFont="1" applyFill="1" applyBorder="1" applyAlignment="1">
      <alignment horizontal="center" vertical="top"/>
    </xf>
    <xf numFmtId="0" fontId="4" fillId="2" borderId="16" xfId="0" applyFont="1" applyFill="1" applyBorder="1" applyAlignment="1">
      <alignment horizontal="center" vertical="top"/>
    </xf>
    <xf numFmtId="0" fontId="4" fillId="2" borderId="21" xfId="0" applyFont="1" applyFill="1" applyBorder="1" applyAlignment="1">
      <alignment vertical="top"/>
    </xf>
    <xf numFmtId="0" fontId="4" fillId="2" borderId="22" xfId="0" applyFont="1" applyFill="1" applyBorder="1" applyAlignment="1">
      <alignment vertical="top"/>
    </xf>
    <xf numFmtId="0" fontId="4" fillId="2" borderId="22" xfId="0" applyFont="1" applyFill="1" applyBorder="1" applyAlignment="1" applyProtection="1">
      <alignment horizontal="center" vertical="top"/>
    </xf>
    <xf numFmtId="39" fontId="4" fillId="2" borderId="22" xfId="0" applyNumberFormat="1" applyFont="1" applyFill="1" applyBorder="1" applyAlignment="1" applyProtection="1">
      <alignment vertical="top"/>
    </xf>
    <xf numFmtId="0" fontId="4" fillId="2" borderId="23" xfId="0" applyFont="1" applyFill="1" applyBorder="1" applyAlignment="1" applyProtection="1">
      <alignment horizontal="center" vertical="top"/>
    </xf>
    <xf numFmtId="0" fontId="4" fillId="2" borderId="24" xfId="0" applyFont="1" applyFill="1" applyBorder="1" applyAlignment="1" applyProtection="1">
      <alignment horizontal="center" vertical="top"/>
    </xf>
    <xf numFmtId="0" fontId="4" fillId="2" borderId="25" xfId="0" applyFont="1" applyFill="1" applyBorder="1" applyAlignment="1" applyProtection="1">
      <alignment horizontal="center" vertical="top"/>
    </xf>
    <xf numFmtId="0" fontId="4" fillId="2" borderId="26" xfId="0" applyFont="1" applyFill="1" applyBorder="1" applyAlignment="1" applyProtection="1">
      <alignment horizontal="center" vertical="top"/>
    </xf>
    <xf numFmtId="0" fontId="4" fillId="2" borderId="27" xfId="0" applyFont="1" applyFill="1" applyBorder="1" applyAlignment="1" applyProtection="1">
      <alignment horizontal="center" vertical="top"/>
    </xf>
    <xf numFmtId="0" fontId="4" fillId="2" borderId="28" xfId="0" applyFont="1" applyFill="1" applyBorder="1" applyAlignment="1">
      <alignment vertical="top"/>
    </xf>
    <xf numFmtId="39" fontId="4" fillId="2" borderId="28" xfId="0" applyNumberFormat="1" applyFont="1" applyFill="1" applyBorder="1" applyAlignment="1" applyProtection="1">
      <alignment vertical="top"/>
    </xf>
    <xf numFmtId="0" fontId="5" fillId="0" borderId="0" xfId="0" applyFont="1" applyBorder="1" applyAlignment="1">
      <alignment vertical="top"/>
    </xf>
    <xf numFmtId="0" fontId="6" fillId="0" borderId="0" xfId="0" applyFont="1" applyAlignment="1">
      <alignment vertical="top"/>
    </xf>
    <xf numFmtId="0" fontId="6" fillId="0" borderId="0" xfId="0" applyFont="1" applyBorder="1" applyAlignment="1">
      <alignment vertical="top"/>
    </xf>
    <xf numFmtId="0" fontId="4" fillId="2" borderId="29" xfId="0" applyFont="1" applyFill="1" applyBorder="1" applyAlignment="1" applyProtection="1">
      <alignment horizontal="center" vertical="top"/>
    </xf>
    <xf numFmtId="0" fontId="4" fillId="2" borderId="30" xfId="0" applyFont="1" applyFill="1" applyBorder="1" applyAlignment="1" applyProtection="1">
      <alignment horizontal="center" vertical="top"/>
    </xf>
    <xf numFmtId="0" fontId="4" fillId="2" borderId="21" xfId="0" applyFont="1" applyFill="1" applyBorder="1" applyAlignment="1" applyProtection="1">
      <alignment horizontal="center" vertical="top"/>
    </xf>
    <xf numFmtId="0" fontId="3" fillId="2" borderId="17" xfId="0" applyFont="1" applyFill="1" applyBorder="1" applyAlignment="1">
      <alignment vertical="top"/>
    </xf>
    <xf numFmtId="0" fontId="3" fillId="2" borderId="0" xfId="0" applyFont="1" applyFill="1" applyBorder="1" applyAlignment="1">
      <alignment vertical="top"/>
    </xf>
    <xf numFmtId="0" fontId="3" fillId="0" borderId="24" xfId="0" applyFont="1" applyBorder="1" applyAlignment="1" applyProtection="1">
      <alignment horizontal="center" vertical="top"/>
    </xf>
    <xf numFmtId="0" fontId="3" fillId="0" borderId="25" xfId="0" applyFont="1" applyBorder="1" applyAlignment="1">
      <alignment vertical="top"/>
    </xf>
    <xf numFmtId="0" fontId="3" fillId="0" borderId="25" xfId="0" applyFont="1" applyBorder="1" applyAlignment="1">
      <alignment horizontal="center" vertical="top"/>
    </xf>
    <xf numFmtId="0" fontId="3" fillId="0" borderId="26" xfId="0" applyFont="1" applyBorder="1" applyAlignment="1" applyProtection="1">
      <alignment horizontal="center" vertical="top"/>
    </xf>
    <xf numFmtId="0" fontId="3" fillId="0" borderId="27" xfId="0" applyFont="1" applyBorder="1" applyAlignment="1">
      <alignment vertical="top"/>
    </xf>
    <xf numFmtId="0" fontId="3" fillId="0" borderId="28" xfId="0" applyFont="1" applyBorder="1" applyAlignment="1" applyProtection="1">
      <alignment horizontal="left" vertical="top"/>
    </xf>
    <xf numFmtId="0" fontId="3" fillId="0" borderId="28" xfId="0" applyFont="1" applyBorder="1" applyAlignment="1" applyProtection="1">
      <alignment horizontal="center" vertical="top"/>
    </xf>
    <xf numFmtId="0" fontId="3" fillId="0" borderId="28" xfId="0" applyFont="1" applyBorder="1" applyAlignment="1">
      <alignment horizontal="center" vertical="top"/>
    </xf>
    <xf numFmtId="9" fontId="3" fillId="0" borderId="2" xfId="2" applyFont="1" applyBorder="1" applyAlignment="1">
      <alignment horizontal="center" vertical="top"/>
    </xf>
    <xf numFmtId="9" fontId="3" fillId="0" borderId="3" xfId="2" applyFont="1" applyBorder="1" applyAlignment="1">
      <alignment horizontal="center" vertical="top"/>
    </xf>
    <xf numFmtId="0" fontId="6" fillId="0" borderId="0" xfId="0" applyFont="1" applyAlignment="1">
      <alignment horizontal="center" vertical="top"/>
    </xf>
    <xf numFmtId="0" fontId="6" fillId="0" borderId="0" xfId="0" applyFont="1" applyBorder="1" applyAlignment="1">
      <alignment horizontal="center" vertical="top"/>
    </xf>
    <xf numFmtId="43" fontId="6" fillId="0" borderId="0" xfId="1" applyFont="1" applyAlignment="1">
      <alignment vertical="top"/>
    </xf>
    <xf numFmtId="43" fontId="6" fillId="0" borderId="0" xfId="1" applyFont="1" applyBorder="1" applyAlignment="1">
      <alignment vertical="top"/>
    </xf>
    <xf numFmtId="43" fontId="3" fillId="0" borderId="0" xfId="1" applyFont="1" applyBorder="1" applyAlignment="1">
      <alignment vertical="top"/>
    </xf>
    <xf numFmtId="43" fontId="4" fillId="2" borderId="30" xfId="1" applyFont="1" applyFill="1" applyBorder="1" applyAlignment="1" applyProtection="1">
      <alignment horizontal="center" vertical="top"/>
    </xf>
    <xf numFmtId="43" fontId="4" fillId="2" borderId="22" xfId="1" applyFont="1" applyFill="1" applyBorder="1" applyAlignment="1" applyProtection="1">
      <alignment vertical="top"/>
    </xf>
    <xf numFmtId="43" fontId="3" fillId="0" borderId="25" xfId="1" applyFont="1" applyBorder="1" applyAlignment="1">
      <alignment vertical="top"/>
    </xf>
    <xf numFmtId="43" fontId="3" fillId="0" borderId="3" xfId="1" applyFont="1" applyBorder="1" applyAlignment="1">
      <alignment vertical="top"/>
    </xf>
    <xf numFmtId="43" fontId="3" fillId="0" borderId="3" xfId="1" applyFont="1" applyBorder="1" applyAlignment="1" applyProtection="1">
      <alignment vertical="top"/>
    </xf>
    <xf numFmtId="43" fontId="3" fillId="0" borderId="2" xfId="1" applyFont="1" applyBorder="1" applyAlignment="1" applyProtection="1">
      <alignment vertical="top"/>
    </xf>
    <xf numFmtId="43" fontId="3" fillId="0" borderId="2" xfId="1" applyFont="1" applyBorder="1" applyAlignment="1">
      <alignment vertical="top"/>
    </xf>
    <xf numFmtId="43" fontId="3" fillId="0" borderId="28" xfId="1" applyFont="1" applyBorder="1" applyAlignment="1">
      <alignment vertical="top"/>
    </xf>
    <xf numFmtId="43" fontId="3" fillId="2" borderId="0" xfId="1" applyFont="1" applyFill="1" applyBorder="1" applyAlignment="1" applyProtection="1">
      <alignment vertical="top"/>
    </xf>
    <xf numFmtId="43" fontId="4" fillId="2" borderId="14" xfId="1" applyFont="1" applyFill="1" applyBorder="1" applyAlignment="1" applyProtection="1">
      <alignment vertical="top"/>
    </xf>
    <xf numFmtId="43" fontId="3" fillId="2" borderId="12" xfId="1" applyFont="1" applyFill="1" applyBorder="1" applyAlignment="1" applyProtection="1">
      <alignment vertical="top"/>
    </xf>
    <xf numFmtId="43" fontId="3" fillId="0" borderId="3" xfId="1" applyFont="1" applyBorder="1" applyAlignment="1" applyProtection="1">
      <alignment horizontal="left" vertical="top" wrapText="1"/>
    </xf>
    <xf numFmtId="43" fontId="3" fillId="0" borderId="0" xfId="1" applyFont="1" applyAlignment="1">
      <alignment vertical="top"/>
    </xf>
    <xf numFmtId="0" fontId="4" fillId="2" borderId="12" xfId="0" applyFont="1" applyFill="1" applyBorder="1" applyAlignment="1">
      <alignment horizontal="center" vertical="top"/>
    </xf>
    <xf numFmtId="0" fontId="3" fillId="0" borderId="0" xfId="0" applyFont="1" applyBorder="1" applyAlignment="1" applyProtection="1">
      <alignment horizontal="center" vertical="top"/>
    </xf>
    <xf numFmtId="43" fontId="3" fillId="0" borderId="17" xfId="1" applyFont="1" applyBorder="1" applyAlignment="1" applyProtection="1">
      <alignment vertical="top"/>
    </xf>
    <xf numFmtId="43" fontId="3" fillId="0" borderId="17" xfId="1" applyFont="1" applyBorder="1" applyAlignment="1" applyProtection="1">
      <alignment horizontal="left" vertical="top" wrapText="1"/>
    </xf>
    <xf numFmtId="43" fontId="4" fillId="2" borderId="31" xfId="1" applyFont="1" applyFill="1" applyBorder="1" applyAlignment="1" applyProtection="1">
      <alignment horizontal="center" vertical="top"/>
    </xf>
    <xf numFmtId="43" fontId="4" fillId="2" borderId="18" xfId="1" applyFont="1" applyFill="1" applyBorder="1" applyAlignment="1" applyProtection="1">
      <alignment vertical="top"/>
    </xf>
    <xf numFmtId="43" fontId="3" fillId="0" borderId="3" xfId="1" applyFont="1" applyBorder="1" applyAlignment="1" applyProtection="1">
      <alignment horizontal="right" vertical="top"/>
    </xf>
    <xf numFmtId="43" fontId="3" fillId="0" borderId="2" xfId="1" applyFont="1" applyBorder="1" applyAlignment="1">
      <alignment horizontal="right" vertical="top"/>
    </xf>
    <xf numFmtId="43" fontId="3" fillId="0" borderId="18" xfId="1" applyFont="1" applyBorder="1" applyAlignment="1">
      <alignment vertical="top"/>
    </xf>
    <xf numFmtId="0" fontId="4" fillId="2" borderId="12" xfId="0" applyFont="1" applyFill="1" applyBorder="1" applyAlignment="1">
      <alignment vertical="top"/>
    </xf>
    <xf numFmtId="0" fontId="4" fillId="0" borderId="0" xfId="0" applyFont="1" applyAlignment="1">
      <alignment vertical="top"/>
    </xf>
    <xf numFmtId="0" fontId="4" fillId="2" borderId="28" xfId="0" applyFont="1" applyFill="1" applyBorder="1" applyAlignment="1">
      <alignment horizontal="center" vertical="top"/>
    </xf>
    <xf numFmtId="0" fontId="3" fillId="0" borderId="3" xfId="0" applyFont="1" applyBorder="1" applyAlignment="1">
      <alignment horizontal="center" vertical="top" wrapText="1"/>
    </xf>
    <xf numFmtId="0" fontId="3" fillId="0" borderId="3" xfId="0" applyFont="1" applyBorder="1" applyAlignment="1">
      <alignment horizontal="center"/>
    </xf>
    <xf numFmtId="0" fontId="3" fillId="0" borderId="9" xfId="0" applyFont="1" applyBorder="1" applyAlignment="1">
      <alignment horizontal="center"/>
    </xf>
    <xf numFmtId="39" fontId="3" fillId="0" borderId="10" xfId="0" applyNumberFormat="1" applyFont="1" applyBorder="1" applyAlignment="1" applyProtection="1">
      <alignment horizontal="center"/>
      <protection locked="0"/>
    </xf>
    <xf numFmtId="39" fontId="3" fillId="0" borderId="2" xfId="0" applyNumberFormat="1" applyFont="1" applyBorder="1" applyAlignment="1" applyProtection="1">
      <alignment horizontal="center"/>
      <protection locked="0"/>
    </xf>
    <xf numFmtId="0" fontId="3" fillId="0" borderId="3" xfId="0" applyFont="1" applyBorder="1" applyAlignment="1" applyProtection="1">
      <alignment horizontal="center"/>
      <protection locked="0"/>
    </xf>
    <xf numFmtId="39" fontId="3" fillId="0" borderId="3" xfId="0" applyNumberFormat="1" applyFont="1" applyBorder="1" applyAlignment="1" applyProtection="1">
      <alignment horizontal="center" vertical="top" wrapText="1"/>
      <protection locked="0"/>
    </xf>
    <xf numFmtId="39" fontId="3" fillId="0" borderId="3" xfId="0" applyNumberFormat="1" applyFont="1" applyBorder="1" applyAlignment="1" applyProtection="1">
      <alignment horizontal="center"/>
      <protection locked="0"/>
    </xf>
    <xf numFmtId="0" fontId="3" fillId="0" borderId="2" xfId="0" applyFont="1" applyBorder="1" applyAlignment="1" applyProtection="1">
      <alignment horizontal="center"/>
      <protection locked="0"/>
    </xf>
    <xf numFmtId="43" fontId="6" fillId="0" borderId="0" xfId="1" applyFont="1" applyAlignment="1">
      <alignment horizontal="right" vertical="top"/>
    </xf>
    <xf numFmtId="43" fontId="6" fillId="0" borderId="0" xfId="1" applyFont="1" applyBorder="1" applyAlignment="1">
      <alignment horizontal="right" vertical="top"/>
    </xf>
    <xf numFmtId="43" fontId="4" fillId="2" borderId="31" xfId="1" applyFont="1" applyFill="1" applyBorder="1" applyAlignment="1" applyProtection="1">
      <alignment horizontal="right" vertical="top"/>
    </xf>
    <xf numFmtId="43" fontId="4" fillId="2" borderId="32" xfId="1" applyFont="1" applyFill="1" applyBorder="1" applyAlignment="1" applyProtection="1">
      <alignment horizontal="right" vertical="top"/>
    </xf>
    <xf numFmtId="43" fontId="3" fillId="0" borderId="3" xfId="1" applyFont="1" applyBorder="1" applyAlignment="1">
      <alignment horizontal="right" vertical="top"/>
    </xf>
    <xf numFmtId="43" fontId="3" fillId="0" borderId="3" xfId="1" applyFont="1" applyBorder="1" applyAlignment="1" applyProtection="1">
      <alignment horizontal="right" vertical="top" wrapText="1"/>
    </xf>
    <xf numFmtId="43" fontId="3" fillId="0" borderId="3" xfId="1" applyFont="1" applyBorder="1" applyAlignment="1">
      <alignment horizontal="right" vertical="top" wrapText="1"/>
    </xf>
    <xf numFmtId="43" fontId="3" fillId="2" borderId="10" xfId="1" applyFont="1" applyFill="1" applyBorder="1" applyAlignment="1" applyProtection="1">
      <alignment horizontal="right" vertical="top"/>
    </xf>
    <xf numFmtId="43" fontId="4" fillId="2" borderId="18" xfId="1" applyFont="1" applyFill="1" applyBorder="1" applyAlignment="1" applyProtection="1">
      <alignment horizontal="right" vertical="top"/>
    </xf>
    <xf numFmtId="43" fontId="3" fillId="0" borderId="18" xfId="1" applyFont="1" applyBorder="1" applyAlignment="1">
      <alignment horizontal="right" vertical="top"/>
    </xf>
    <xf numFmtId="43" fontId="3" fillId="0" borderId="0" xfId="1" applyFont="1" applyAlignment="1">
      <alignment horizontal="right" vertical="top"/>
    </xf>
    <xf numFmtId="43" fontId="3" fillId="0" borderId="6" xfId="1" applyFont="1" applyBorder="1" applyAlignment="1" applyProtection="1">
      <alignment horizontal="right" vertical="top"/>
    </xf>
    <xf numFmtId="0" fontId="3" fillId="0" borderId="17" xfId="0" applyFont="1" applyBorder="1" applyAlignment="1" applyProtection="1">
      <alignment horizontal="center" vertical="top" wrapText="1"/>
    </xf>
    <xf numFmtId="0" fontId="3" fillId="0" borderId="0" xfId="0" applyFont="1" applyBorder="1" applyAlignment="1" applyProtection="1">
      <alignment horizontal="center" vertical="top" wrapText="1"/>
    </xf>
    <xf numFmtId="0" fontId="3" fillId="0" borderId="14" xfId="0" applyFont="1" applyBorder="1" applyAlignment="1" applyProtection="1">
      <alignment horizontal="center" vertical="top"/>
    </xf>
    <xf numFmtId="0" fontId="3" fillId="0" borderId="7" xfId="0" applyFont="1" applyBorder="1" applyAlignment="1" applyProtection="1">
      <alignment horizontal="center"/>
    </xf>
    <xf numFmtId="43" fontId="3" fillId="0" borderId="6" xfId="1" applyFont="1" applyBorder="1" applyAlignment="1">
      <alignment horizontal="right" vertical="top"/>
    </xf>
    <xf numFmtId="0" fontId="3" fillId="0" borderId="8" xfId="0" applyFont="1" applyBorder="1" applyAlignment="1" applyProtection="1">
      <alignment horizontal="center" vertical="top" wrapText="1"/>
    </xf>
    <xf numFmtId="43" fontId="3" fillId="0" borderId="4" xfId="1" applyFont="1" applyBorder="1" applyAlignment="1" applyProtection="1">
      <alignment horizontal="right" vertical="top"/>
    </xf>
    <xf numFmtId="0" fontId="3" fillId="0" borderId="33" xfId="0" applyFont="1" applyBorder="1" applyAlignment="1">
      <alignment horizontal="center" vertical="top" wrapText="1"/>
    </xf>
    <xf numFmtId="43" fontId="4" fillId="2" borderId="25" xfId="1" applyFont="1" applyFill="1" applyBorder="1" applyAlignment="1" applyProtection="1">
      <alignment horizontal="center" vertical="top"/>
    </xf>
    <xf numFmtId="43" fontId="4" fillId="2" borderId="28" xfId="1" applyFont="1" applyFill="1" applyBorder="1" applyAlignment="1" applyProtection="1">
      <alignment vertical="top"/>
    </xf>
    <xf numFmtId="43" fontId="3" fillId="0" borderId="3" xfId="1" applyFont="1" applyBorder="1" applyProtection="1">
      <protection locked="0"/>
    </xf>
    <xf numFmtId="43" fontId="3" fillId="0" borderId="3" xfId="1" applyFont="1" applyBorder="1" applyAlignment="1" applyProtection="1">
      <alignment vertical="top" wrapText="1"/>
      <protection locked="0"/>
    </xf>
    <xf numFmtId="43" fontId="3" fillId="0" borderId="9" xfId="1" applyFont="1" applyBorder="1" applyProtection="1">
      <protection locked="0"/>
    </xf>
    <xf numFmtId="43" fontId="3" fillId="0" borderId="0" xfId="1" applyFont="1" applyBorder="1" applyProtection="1">
      <protection locked="0"/>
    </xf>
    <xf numFmtId="43" fontId="3" fillId="0" borderId="2" xfId="1" applyFont="1" applyBorder="1" applyProtection="1">
      <protection locked="0"/>
    </xf>
    <xf numFmtId="43" fontId="4" fillId="2" borderId="10" xfId="1" applyFont="1" applyFill="1" applyBorder="1" applyAlignment="1" applyProtection="1">
      <alignment horizontal="right" vertical="top"/>
    </xf>
    <xf numFmtId="0" fontId="4" fillId="0" borderId="0" xfId="0" applyFont="1" applyBorder="1" applyAlignment="1">
      <alignment horizontal="left" vertical="top"/>
    </xf>
    <xf numFmtId="0" fontId="3" fillId="0" borderId="17" xfId="0" applyFont="1" applyBorder="1" applyAlignment="1">
      <alignment horizontal="center"/>
    </xf>
    <xf numFmtId="0" fontId="3" fillId="0" borderId="0" xfId="0" applyFont="1" applyBorder="1" applyAlignment="1">
      <alignment horizontal="center"/>
    </xf>
    <xf numFmtId="0" fontId="3" fillId="0" borderId="33" xfId="0" applyFont="1" applyBorder="1" applyAlignment="1">
      <alignment horizontal="left"/>
    </xf>
    <xf numFmtId="0" fontId="3" fillId="0" borderId="33" xfId="0" applyFont="1" applyBorder="1"/>
    <xf numFmtId="0" fontId="3" fillId="0" borderId="20" xfId="0" applyFont="1" applyBorder="1" applyAlignment="1">
      <alignment horizontal="left"/>
    </xf>
    <xf numFmtId="0" fontId="4" fillId="2" borderId="12" xfId="0" applyFont="1" applyFill="1" applyBorder="1" applyAlignment="1">
      <alignment horizontal="center"/>
    </xf>
    <xf numFmtId="0" fontId="3" fillId="0" borderId="6" xfId="0" applyFont="1" applyBorder="1" applyAlignment="1">
      <alignment horizontal="left" vertical="top"/>
    </xf>
    <xf numFmtId="0" fontId="3" fillId="0" borderId="3" xfId="0" applyFont="1" applyBorder="1" applyAlignment="1">
      <alignment horizontal="left" vertical="top"/>
    </xf>
    <xf numFmtId="0" fontId="3" fillId="0" borderId="7" xfId="0" applyFont="1" applyBorder="1" applyAlignment="1" applyProtection="1">
      <alignment horizontal="left" vertical="top"/>
    </xf>
    <xf numFmtId="0" fontId="3" fillId="0" borderId="0" xfId="0" applyFont="1" applyBorder="1" applyAlignment="1">
      <alignment horizontal="left" vertical="top"/>
    </xf>
    <xf numFmtId="43" fontId="3" fillId="0" borderId="0" xfId="1" applyFont="1" applyAlignment="1">
      <alignment horizontal="left" vertical="top"/>
    </xf>
    <xf numFmtId="43" fontId="3" fillId="0" borderId="6" xfId="1" applyFont="1" applyBorder="1" applyAlignment="1">
      <alignment vertical="top"/>
    </xf>
    <xf numFmtId="43" fontId="4" fillId="2" borderId="10" xfId="1" applyFont="1" applyFill="1" applyBorder="1" applyAlignment="1" applyProtection="1">
      <alignment vertical="top"/>
    </xf>
    <xf numFmtId="0" fontId="4" fillId="0" borderId="0" xfId="0" applyFont="1" applyAlignment="1">
      <alignment horizontal="left" vertical="top"/>
    </xf>
    <xf numFmtId="0" fontId="4" fillId="2" borderId="22" xfId="0" applyFont="1" applyFill="1" applyBorder="1" applyAlignment="1">
      <alignment horizontal="center" vertical="top"/>
    </xf>
    <xf numFmtId="43" fontId="3" fillId="0" borderId="0" xfId="1" applyFont="1" applyAlignment="1">
      <alignment horizontal="center" vertical="top"/>
    </xf>
    <xf numFmtId="43" fontId="3" fillId="0" borderId="0" xfId="1" applyFont="1" applyBorder="1" applyAlignment="1">
      <alignment horizontal="left" vertical="top"/>
    </xf>
    <xf numFmtId="43" fontId="4" fillId="2" borderId="32" xfId="1" applyFont="1" applyFill="1" applyBorder="1" applyAlignment="1" applyProtection="1">
      <alignment horizontal="center" vertical="top"/>
    </xf>
    <xf numFmtId="43" fontId="3" fillId="0" borderId="3" xfId="1" applyFont="1" applyBorder="1" applyAlignment="1">
      <alignment horizontal="center" vertical="top"/>
    </xf>
    <xf numFmtId="43" fontId="3" fillId="0" borderId="3" xfId="1" applyFont="1" applyBorder="1" applyAlignment="1" applyProtection="1">
      <alignment horizontal="center" vertical="top"/>
    </xf>
    <xf numFmtId="43" fontId="3" fillId="0" borderId="6" xfId="1" applyFont="1" applyBorder="1" applyAlignment="1" applyProtection="1">
      <alignment horizontal="center" vertical="top"/>
    </xf>
    <xf numFmtId="43" fontId="4" fillId="2" borderId="18" xfId="1" applyFont="1" applyFill="1" applyBorder="1" applyAlignment="1" applyProtection="1">
      <alignment horizontal="center" vertical="top"/>
    </xf>
    <xf numFmtId="43" fontId="3" fillId="0" borderId="2" xfId="1" applyFont="1" applyBorder="1" applyAlignment="1">
      <alignment horizontal="center" vertical="top"/>
    </xf>
    <xf numFmtId="43" fontId="3" fillId="0" borderId="3" xfId="1" applyFont="1" applyBorder="1" applyAlignment="1" applyProtection="1">
      <alignment horizontal="right"/>
    </xf>
    <xf numFmtId="43" fontId="3" fillId="0" borderId="3" xfId="1" applyFont="1" applyBorder="1" applyAlignment="1">
      <alignment horizontal="right"/>
    </xf>
    <xf numFmtId="43" fontId="3" fillId="0" borderId="3" xfId="1" applyFont="1" applyBorder="1" applyProtection="1"/>
    <xf numFmtId="43" fontId="4" fillId="2" borderId="27" xfId="1" applyFont="1" applyFill="1" applyBorder="1" applyAlignment="1" applyProtection="1">
      <alignment horizontal="center" vertical="top"/>
    </xf>
    <xf numFmtId="43" fontId="4" fillId="2" borderId="10" xfId="1" applyFont="1" applyFill="1" applyBorder="1" applyAlignment="1" applyProtection="1">
      <alignment horizontal="center" vertical="top"/>
    </xf>
    <xf numFmtId="43" fontId="4" fillId="0" borderId="10" xfId="1" applyFont="1" applyBorder="1" applyAlignment="1">
      <alignment horizontal="center" vertical="top"/>
    </xf>
    <xf numFmtId="43" fontId="4" fillId="0" borderId="3" xfId="1" applyFont="1" applyBorder="1" applyAlignment="1" applyProtection="1">
      <alignment horizontal="right" vertical="top"/>
    </xf>
    <xf numFmtId="43" fontId="4" fillId="0" borderId="9" xfId="1" applyFont="1" applyBorder="1" applyAlignment="1" applyProtection="1">
      <alignment horizontal="center" vertical="top"/>
    </xf>
    <xf numFmtId="43" fontId="4" fillId="0" borderId="3" xfId="1" applyFont="1" applyBorder="1" applyAlignment="1">
      <alignment horizontal="center" vertical="top"/>
    </xf>
    <xf numFmtId="0" fontId="3" fillId="0" borderId="14" xfId="0" applyFont="1" applyBorder="1" applyAlignment="1">
      <alignment horizontal="center"/>
    </xf>
    <xf numFmtId="43" fontId="3" fillId="0" borderId="6" xfId="1" applyFont="1" applyBorder="1" applyProtection="1"/>
    <xf numFmtId="43" fontId="3" fillId="0" borderId="20" xfId="1" applyFont="1" applyBorder="1" applyProtection="1"/>
    <xf numFmtId="43" fontId="3" fillId="0" borderId="6" xfId="1" applyFont="1" applyBorder="1" applyAlignment="1" applyProtection="1">
      <alignment horizontal="right"/>
    </xf>
    <xf numFmtId="168" fontId="4" fillId="2" borderId="34" xfId="0" applyNumberFormat="1" applyFont="1" applyFill="1" applyBorder="1" applyAlignment="1" applyProtection="1">
      <alignment horizontal="center" vertical="top"/>
    </xf>
    <xf numFmtId="168" fontId="4" fillId="2" borderId="35" xfId="0" applyNumberFormat="1" applyFont="1" applyFill="1" applyBorder="1" applyAlignment="1" applyProtection="1">
      <alignment vertical="top"/>
    </xf>
    <xf numFmtId="0" fontId="3" fillId="2" borderId="8" xfId="0" applyFont="1" applyFill="1" applyBorder="1" applyAlignment="1">
      <alignment vertical="top"/>
    </xf>
    <xf numFmtId="0" fontId="4" fillId="2" borderId="0" xfId="0" applyFont="1" applyFill="1" applyBorder="1" applyAlignment="1">
      <alignment horizontal="center" vertical="top"/>
    </xf>
    <xf numFmtId="0" fontId="4" fillId="2" borderId="15" xfId="0" applyFont="1" applyFill="1" applyBorder="1" applyAlignment="1">
      <alignment vertical="top"/>
    </xf>
    <xf numFmtId="0" fontId="4" fillId="3" borderId="0" xfId="0" applyFont="1" applyFill="1" applyAlignment="1">
      <alignment vertical="top"/>
    </xf>
    <xf numFmtId="0" fontId="4" fillId="2" borderId="8" xfId="0" applyFont="1" applyFill="1" applyBorder="1" applyAlignment="1">
      <alignment vertical="top"/>
    </xf>
    <xf numFmtId="166" fontId="4" fillId="2" borderId="10" xfId="0" applyNumberFormat="1" applyFont="1" applyFill="1" applyBorder="1" applyAlignment="1" applyProtection="1">
      <alignment vertical="top"/>
    </xf>
    <xf numFmtId="166" fontId="3" fillId="2" borderId="2" xfId="0" applyNumberFormat="1" applyFont="1" applyFill="1" applyBorder="1" applyAlignment="1" applyProtection="1">
      <alignment vertical="top"/>
    </xf>
    <xf numFmtId="166" fontId="4" fillId="2" borderId="2" xfId="0" applyNumberFormat="1" applyFont="1" applyFill="1" applyBorder="1" applyAlignment="1" applyProtection="1">
      <alignment vertical="top"/>
    </xf>
    <xf numFmtId="166" fontId="3" fillId="0" borderId="2" xfId="0" applyNumberFormat="1" applyFont="1" applyFill="1" applyBorder="1" applyAlignment="1" applyProtection="1">
      <alignment vertical="top"/>
    </xf>
    <xf numFmtId="43" fontId="3" fillId="3" borderId="0" xfId="1" applyFont="1" applyFill="1" applyAlignment="1">
      <alignment vertical="top"/>
    </xf>
    <xf numFmtId="0" fontId="3" fillId="0" borderId="3" xfId="0" applyFont="1" applyFill="1" applyBorder="1" applyAlignment="1" applyProtection="1">
      <alignment horizontal="left" vertical="top"/>
    </xf>
    <xf numFmtId="43" fontId="3" fillId="0" borderId="3" xfId="1" applyFont="1" applyBorder="1" applyAlignment="1" applyProtection="1">
      <alignment vertical="top"/>
      <protection locked="0"/>
    </xf>
    <xf numFmtId="43" fontId="3" fillId="0" borderId="9" xfId="1" applyFont="1" applyBorder="1" applyAlignment="1" applyProtection="1">
      <alignment vertical="top"/>
      <protection locked="0"/>
    </xf>
    <xf numFmtId="43" fontId="3" fillId="0" borderId="2" xfId="1" applyFont="1" applyBorder="1" applyAlignment="1" applyProtection="1">
      <alignment vertical="top" wrapText="1"/>
      <protection locked="0"/>
    </xf>
    <xf numFmtId="43" fontId="3" fillId="0" borderId="20" xfId="1" applyFont="1" applyBorder="1" applyAlignment="1" applyProtection="1">
      <alignment vertical="top"/>
      <protection locked="0"/>
    </xf>
    <xf numFmtId="43" fontId="3" fillId="0" borderId="10" xfId="1" applyFont="1" applyBorder="1" applyAlignment="1" applyProtection="1">
      <alignment vertical="top"/>
      <protection locked="0"/>
    </xf>
    <xf numFmtId="43" fontId="3" fillId="0" borderId="2" xfId="1" applyFont="1" applyBorder="1" applyAlignment="1" applyProtection="1">
      <alignment vertical="top"/>
      <protection locked="0"/>
    </xf>
    <xf numFmtId="2" fontId="3" fillId="0" borderId="6" xfId="0" applyNumberFormat="1" applyFont="1" applyBorder="1" applyAlignment="1" applyProtection="1">
      <alignment horizontal="center" vertical="top" wrapText="1"/>
    </xf>
    <xf numFmtId="0" fontId="3" fillId="0" borderId="2" xfId="0" applyFont="1" applyBorder="1" applyAlignment="1" applyProtection="1">
      <alignment horizontal="center" vertical="top"/>
      <protection locked="0"/>
    </xf>
    <xf numFmtId="43" fontId="3" fillId="0" borderId="6" xfId="1" applyFont="1" applyBorder="1" applyAlignment="1" applyProtection="1">
      <alignment vertical="top"/>
      <protection locked="0"/>
    </xf>
    <xf numFmtId="43" fontId="3" fillId="0" borderId="8" xfId="1" applyFont="1" applyBorder="1" applyAlignment="1">
      <alignment vertical="top"/>
    </xf>
    <xf numFmtId="1" fontId="3" fillId="0" borderId="7" xfId="0" applyNumberFormat="1" applyFont="1" applyBorder="1" applyAlignment="1">
      <alignment horizontal="center"/>
    </xf>
    <xf numFmtId="1" fontId="3" fillId="0" borderId="6" xfId="0" applyNumberFormat="1" applyFont="1" applyBorder="1" applyAlignment="1">
      <alignment horizontal="center"/>
    </xf>
    <xf numFmtId="1" fontId="3" fillId="0" borderId="33" xfId="0" applyNumberFormat="1" applyFont="1" applyBorder="1" applyAlignment="1">
      <alignment horizontal="center"/>
    </xf>
    <xf numFmtId="9" fontId="3" fillId="0" borderId="7" xfId="2" applyFont="1" applyBorder="1" applyAlignment="1">
      <alignment horizontal="center"/>
    </xf>
    <xf numFmtId="1" fontId="3" fillId="0" borderId="3" xfId="0" applyNumberFormat="1" applyFont="1" applyBorder="1" applyAlignment="1">
      <alignment horizontal="center"/>
    </xf>
    <xf numFmtId="170" fontId="3" fillId="0" borderId="3" xfId="0" applyNumberFormat="1" applyFont="1" applyBorder="1" applyAlignment="1">
      <alignment horizontal="center"/>
    </xf>
    <xf numFmtId="39" fontId="3" fillId="0" borderId="16" xfId="0" applyNumberFormat="1" applyFont="1" applyBorder="1" applyProtection="1"/>
    <xf numFmtId="0" fontId="3" fillId="0" borderId="4" xfId="0" applyFont="1" applyFill="1" applyBorder="1" applyAlignment="1" applyProtection="1">
      <alignment horizontal="center" vertical="top"/>
    </xf>
    <xf numFmtId="0" fontId="3" fillId="0" borderId="2" xfId="0" applyFont="1" applyFill="1" applyBorder="1" applyAlignment="1">
      <alignment vertical="top"/>
    </xf>
    <xf numFmtId="0" fontId="3" fillId="0" borderId="3" xfId="0" applyFont="1" applyFill="1" applyBorder="1" applyAlignment="1">
      <alignment horizontal="center" vertical="top"/>
    </xf>
    <xf numFmtId="43" fontId="3" fillId="0" borderId="3" xfId="1" applyFont="1" applyFill="1" applyBorder="1" applyAlignment="1">
      <alignment vertical="top"/>
    </xf>
    <xf numFmtId="0" fontId="3" fillId="0" borderId="3" xfId="0" applyFont="1" applyFill="1" applyBorder="1" applyAlignment="1">
      <alignment vertical="top"/>
    </xf>
    <xf numFmtId="43" fontId="3" fillId="0" borderId="0" xfId="1" applyFont="1" applyFill="1" applyAlignment="1">
      <alignment vertical="top"/>
    </xf>
    <xf numFmtId="0" fontId="3" fillId="0" borderId="0" xfId="0" applyFont="1" applyFill="1" applyAlignment="1">
      <alignment vertical="top"/>
    </xf>
    <xf numFmtId="0" fontId="3" fillId="0" borderId="2" xfId="0" applyFont="1" applyFill="1" applyBorder="1" applyAlignment="1" applyProtection="1">
      <alignment horizontal="center" vertical="top"/>
    </xf>
    <xf numFmtId="43" fontId="3" fillId="0" borderId="3" xfId="1" applyFont="1" applyFill="1" applyBorder="1" applyAlignment="1" applyProtection="1">
      <alignment vertical="top"/>
    </xf>
    <xf numFmtId="43" fontId="5" fillId="0" borderId="0" xfId="1" applyFont="1" applyAlignment="1">
      <alignment horizontal="center" vertical="top"/>
    </xf>
    <xf numFmtId="43" fontId="4" fillId="0" borderId="0" xfId="1" applyFont="1" applyAlignment="1">
      <alignment horizontal="center" vertical="top"/>
    </xf>
    <xf numFmtId="43" fontId="4" fillId="3" borderId="0" xfId="1" applyFont="1" applyFill="1" applyAlignment="1">
      <alignment horizontal="center" vertical="top"/>
    </xf>
    <xf numFmtId="9" fontId="3" fillId="0" borderId="0" xfId="2" applyFont="1" applyAlignment="1">
      <alignment horizontal="center" vertical="top"/>
    </xf>
    <xf numFmtId="0" fontId="3" fillId="3" borderId="0" xfId="0" applyFont="1" applyFill="1" applyBorder="1" applyAlignment="1">
      <alignment vertical="top"/>
    </xf>
    <xf numFmtId="43" fontId="3" fillId="0" borderId="0" xfId="1" applyFont="1" applyBorder="1" applyAlignment="1" applyProtection="1">
      <alignment vertical="top"/>
      <protection locked="0"/>
    </xf>
    <xf numFmtId="0" fontId="3" fillId="0" borderId="3" xfId="0" applyFont="1" applyBorder="1" applyAlignment="1" applyProtection="1">
      <alignment horizontal="center" vertical="top"/>
      <protection locked="0"/>
    </xf>
    <xf numFmtId="39" fontId="3" fillId="0" borderId="3" xfId="0" applyNumberFormat="1" applyFont="1" applyBorder="1" applyAlignment="1" applyProtection="1">
      <alignment horizontal="center" vertical="top"/>
      <protection locked="0"/>
    </xf>
    <xf numFmtId="43" fontId="3" fillId="0" borderId="0" xfId="1" applyFont="1" applyBorder="1" applyAlignment="1">
      <alignment horizontal="center" vertical="top"/>
    </xf>
    <xf numFmtId="43" fontId="4" fillId="2" borderId="28" xfId="1" applyFont="1" applyFill="1" applyBorder="1" applyAlignment="1" applyProtection="1">
      <alignment horizontal="center" vertical="top"/>
    </xf>
    <xf numFmtId="43" fontId="3" fillId="0" borderId="7" xfId="1" applyFont="1" applyBorder="1" applyAlignment="1">
      <alignment horizontal="center"/>
    </xf>
    <xf numFmtId="43" fontId="3" fillId="0" borderId="0" xfId="1" applyFont="1" applyBorder="1" applyAlignment="1">
      <alignment horizontal="center"/>
    </xf>
    <xf numFmtId="43" fontId="3" fillId="0" borderId="6" xfId="1" applyFont="1" applyBorder="1" applyAlignment="1">
      <alignment horizontal="center"/>
    </xf>
    <xf numFmtId="43" fontId="3" fillId="0" borderId="14" xfId="1" applyFont="1" applyBorder="1" applyAlignment="1">
      <alignment horizontal="center"/>
    </xf>
    <xf numFmtId="43" fontId="3" fillId="2" borderId="12" xfId="1" applyFont="1" applyFill="1" applyBorder="1" applyAlignment="1" applyProtection="1">
      <alignment horizontal="center"/>
    </xf>
    <xf numFmtId="43" fontId="4" fillId="2" borderId="14" xfId="1" applyFont="1" applyFill="1" applyBorder="1" applyAlignment="1" applyProtection="1">
      <alignment horizontal="center"/>
    </xf>
    <xf numFmtId="43" fontId="3" fillId="0" borderId="19" xfId="1" applyFont="1" applyBorder="1" applyAlignment="1" applyProtection="1">
      <alignment horizontal="center"/>
    </xf>
    <xf numFmtId="43" fontId="3" fillId="0" borderId="6" xfId="1" applyFont="1" applyBorder="1" applyAlignment="1">
      <alignment horizontal="center" vertical="top"/>
    </xf>
    <xf numFmtId="43" fontId="3" fillId="0" borderId="7" xfId="1" applyFont="1" applyBorder="1" applyAlignment="1">
      <alignment horizontal="center" vertical="top"/>
    </xf>
    <xf numFmtId="43" fontId="3" fillId="0" borderId="20" xfId="1" applyFont="1" applyBorder="1" applyAlignment="1" applyProtection="1">
      <alignment horizontal="center"/>
    </xf>
    <xf numFmtId="167" fontId="3" fillId="0" borderId="0" xfId="0" applyNumberFormat="1" applyFont="1" applyAlignment="1">
      <alignment vertical="top"/>
    </xf>
    <xf numFmtId="39" fontId="3" fillId="0" borderId="17" xfId="0" applyNumberFormat="1" applyFont="1" applyBorder="1" applyAlignment="1" applyProtection="1">
      <alignment vertical="top"/>
    </xf>
    <xf numFmtId="0" fontId="3" fillId="0" borderId="0" xfId="0" applyFont="1" applyFill="1" applyBorder="1" applyAlignment="1" applyProtection="1">
      <alignment horizontal="left" vertical="top" wrapText="1"/>
    </xf>
    <xf numFmtId="0" fontId="11" fillId="0" borderId="2" xfId="0" applyFont="1" applyBorder="1" applyAlignment="1" applyProtection="1">
      <alignment horizontal="left"/>
    </xf>
    <xf numFmtId="165" fontId="3" fillId="0" borderId="0" xfId="0" applyNumberFormat="1" applyFont="1" applyAlignment="1">
      <alignment vertical="top"/>
    </xf>
    <xf numFmtId="165" fontId="3" fillId="3" borderId="0" xfId="0" applyNumberFormat="1" applyFont="1" applyFill="1" applyAlignment="1">
      <alignment vertical="top"/>
    </xf>
    <xf numFmtId="165" fontId="3" fillId="3" borderId="0" xfId="0" applyNumberFormat="1" applyFont="1" applyFill="1" applyBorder="1" applyAlignment="1">
      <alignment vertical="top"/>
    </xf>
    <xf numFmtId="0" fontId="4" fillId="2" borderId="24" xfId="0" applyFont="1" applyFill="1" applyBorder="1" applyAlignment="1" applyProtection="1">
      <alignment vertical="top"/>
    </xf>
    <xf numFmtId="0" fontId="4" fillId="2" borderId="27" xfId="0" applyFont="1" applyFill="1" applyBorder="1" applyAlignment="1" applyProtection="1">
      <alignment vertical="top"/>
    </xf>
    <xf numFmtId="0" fontId="3" fillId="0" borderId="0" xfId="0" applyFont="1" applyBorder="1" applyAlignment="1" applyProtection="1">
      <alignment vertical="top"/>
    </xf>
    <xf numFmtId="0" fontId="3" fillId="0" borderId="2" xfId="0" applyFont="1" applyBorder="1" applyAlignment="1" applyProtection="1">
      <alignment vertical="top"/>
    </xf>
    <xf numFmtId="0" fontId="3" fillId="0" borderId="31" xfId="0" applyFont="1" applyBorder="1" applyAlignment="1" applyProtection="1">
      <alignment horizontal="left" vertical="top"/>
    </xf>
    <xf numFmtId="0" fontId="3" fillId="0" borderId="36" xfId="0" applyFont="1" applyBorder="1" applyAlignment="1" applyProtection="1">
      <alignment horizontal="left" vertical="top"/>
    </xf>
    <xf numFmtId="0" fontId="3" fillId="0" borderId="0" xfId="0" applyFont="1" applyBorder="1" applyAlignment="1">
      <alignment horizontal="left" vertical="top" wrapText="1"/>
    </xf>
    <xf numFmtId="0" fontId="10" fillId="0" borderId="0" xfId="0" applyFont="1" applyBorder="1" applyAlignment="1">
      <alignment vertical="top"/>
    </xf>
    <xf numFmtId="0" fontId="10" fillId="0" borderId="0" xfId="0" applyFont="1" applyBorder="1" applyAlignment="1">
      <alignment horizontal="left" vertical="top" wrapText="1"/>
    </xf>
    <xf numFmtId="0" fontId="10" fillId="0" borderId="0" xfId="0" applyFont="1" applyBorder="1" applyAlignment="1">
      <alignment horizontal="left" vertical="top"/>
    </xf>
    <xf numFmtId="0" fontId="10" fillId="0" borderId="6" xfId="0" applyFont="1" applyBorder="1" applyAlignment="1">
      <alignment horizontal="left" vertical="top"/>
    </xf>
    <xf numFmtId="0" fontId="10" fillId="0" borderId="6" xfId="0" applyFont="1" applyBorder="1" applyAlignment="1">
      <alignment horizontal="left" vertical="top" wrapText="1"/>
    </xf>
    <xf numFmtId="0" fontId="4" fillId="0" borderId="0" xfId="0" applyFont="1" applyBorder="1" applyAlignment="1">
      <alignment horizontal="center" vertical="top"/>
    </xf>
    <xf numFmtId="0" fontId="3" fillId="0" borderId="2" xfId="0" applyFont="1" applyBorder="1" applyAlignment="1">
      <alignment wrapText="1"/>
    </xf>
    <xf numFmtId="43" fontId="3" fillId="0" borderId="7" xfId="1" applyFont="1" applyBorder="1" applyAlignment="1" applyProtection="1">
      <alignment horizontal="left" vertical="top"/>
    </xf>
    <xf numFmtId="0" fontId="3" fillId="0" borderId="23" xfId="0" applyFont="1" applyBorder="1" applyAlignment="1" applyProtection="1">
      <alignment horizontal="center" vertical="top"/>
    </xf>
    <xf numFmtId="164" fontId="3" fillId="0" borderId="0" xfId="0" applyNumberFormat="1" applyFont="1" applyAlignment="1">
      <alignment vertical="top"/>
    </xf>
    <xf numFmtId="0" fontId="3" fillId="0" borderId="31" xfId="0" applyFont="1" applyBorder="1" applyAlignment="1" applyProtection="1">
      <alignment horizontal="center" vertical="top"/>
    </xf>
    <xf numFmtId="0" fontId="3" fillId="0" borderId="7" xfId="0" applyFont="1" applyBorder="1" applyAlignment="1" applyProtection="1">
      <alignment horizontal="center" vertical="top"/>
    </xf>
    <xf numFmtId="43" fontId="3" fillId="0" borderId="7" xfId="1" applyFont="1" applyBorder="1" applyAlignment="1" applyProtection="1">
      <alignment horizontal="center" vertical="top"/>
    </xf>
    <xf numFmtId="9" fontId="3" fillId="0" borderId="7" xfId="2" applyFont="1" applyBorder="1" applyAlignment="1" applyProtection="1">
      <alignment horizontal="center" vertical="top"/>
    </xf>
    <xf numFmtId="43" fontId="3" fillId="0" borderId="7" xfId="0" applyNumberFormat="1" applyFont="1" applyBorder="1" applyAlignment="1" applyProtection="1">
      <alignment horizontal="center" vertical="top"/>
    </xf>
    <xf numFmtId="43" fontId="3" fillId="0" borderId="31" xfId="1" applyFont="1" applyBorder="1" applyAlignment="1" applyProtection="1">
      <alignment horizontal="left" vertical="top"/>
    </xf>
    <xf numFmtId="43" fontId="3" fillId="0" borderId="31" xfId="1" applyFont="1" applyBorder="1" applyAlignment="1" applyProtection="1">
      <alignment horizontal="center" vertical="top"/>
    </xf>
    <xf numFmtId="43" fontId="3" fillId="0" borderId="0" xfId="1" applyFont="1" applyBorder="1" applyAlignment="1" applyProtection="1">
      <alignment horizontal="center" vertical="top"/>
    </xf>
    <xf numFmtId="43" fontId="3" fillId="0" borderId="17" xfId="1" applyFont="1" applyBorder="1" applyAlignment="1" applyProtection="1">
      <alignment horizontal="center" vertical="top"/>
    </xf>
    <xf numFmtId="43" fontId="3" fillId="0" borderId="17" xfId="1" applyFont="1" applyBorder="1" applyAlignment="1">
      <alignment horizontal="center" vertical="top"/>
    </xf>
    <xf numFmtId="43" fontId="3" fillId="0" borderId="2" xfId="1" applyFont="1" applyBorder="1" applyAlignment="1" applyProtection="1">
      <alignment horizontal="center" vertical="top"/>
    </xf>
    <xf numFmtId="43" fontId="4" fillId="2" borderId="22" xfId="1" applyFont="1" applyFill="1" applyBorder="1" applyAlignment="1" applyProtection="1">
      <alignment horizontal="center" vertical="top"/>
    </xf>
    <xf numFmtId="165" fontId="11" fillId="0" borderId="0" xfId="0" applyNumberFormat="1" applyFont="1" applyAlignment="1">
      <alignment vertical="top"/>
    </xf>
    <xf numFmtId="0" fontId="11" fillId="0" borderId="0" xfId="0" applyFont="1" applyAlignment="1">
      <alignment vertical="top"/>
    </xf>
    <xf numFmtId="0" fontId="3" fillId="0" borderId="7" xfId="0" applyFont="1" applyBorder="1" applyAlignment="1" applyProtection="1">
      <alignment horizontal="center" vertical="top" wrapText="1"/>
    </xf>
    <xf numFmtId="9" fontId="3" fillId="0" borderId="3" xfId="2" applyFont="1" applyBorder="1" applyAlignment="1" applyProtection="1">
      <alignment horizontal="center" vertical="top"/>
    </xf>
    <xf numFmtId="0" fontId="3" fillId="0" borderId="24" xfId="0" applyFont="1" applyBorder="1" applyAlignment="1">
      <alignment horizontal="center" vertical="top"/>
    </xf>
    <xf numFmtId="0" fontId="3" fillId="0" borderId="30" xfId="0" applyFont="1" applyBorder="1" applyAlignment="1" applyProtection="1">
      <alignment horizontal="left" vertical="top"/>
    </xf>
    <xf numFmtId="0" fontId="3" fillId="0" borderId="24" xfId="0" applyFont="1" applyBorder="1" applyAlignment="1" applyProtection="1">
      <alignment horizontal="left" vertical="top"/>
    </xf>
    <xf numFmtId="43" fontId="3" fillId="0" borderId="25" xfId="1" applyFont="1" applyBorder="1" applyAlignment="1" applyProtection="1">
      <alignment horizontal="center" vertical="top"/>
    </xf>
    <xf numFmtId="43" fontId="4" fillId="0" borderId="31" xfId="1" applyFont="1" applyBorder="1" applyAlignment="1" applyProtection="1">
      <alignment horizontal="center" vertical="top"/>
    </xf>
    <xf numFmtId="43" fontId="3" fillId="0" borderId="7" xfId="1" applyFont="1" applyBorder="1" applyAlignment="1" applyProtection="1">
      <alignment horizontal="right" vertical="top"/>
    </xf>
    <xf numFmtId="0" fontId="3" fillId="3" borderId="21" xfId="0" applyFont="1" applyFill="1" applyBorder="1" applyAlignment="1">
      <alignment horizontal="center" vertical="top"/>
    </xf>
    <xf numFmtId="43" fontId="4" fillId="2" borderId="37" xfId="1" applyFont="1" applyFill="1" applyBorder="1" applyAlignment="1" applyProtection="1">
      <alignment horizontal="center" vertical="top"/>
    </xf>
    <xf numFmtId="0" fontId="3" fillId="2" borderId="29" xfId="0" applyFont="1" applyFill="1" applyBorder="1" applyAlignment="1">
      <alignment horizontal="center" vertical="top"/>
    </xf>
    <xf numFmtId="0" fontId="3" fillId="2" borderId="30" xfId="0" applyFont="1" applyFill="1" applyBorder="1" applyAlignment="1">
      <alignment horizontal="center" vertical="top"/>
    </xf>
    <xf numFmtId="0" fontId="3" fillId="2" borderId="30" xfId="0" applyFont="1" applyFill="1" applyBorder="1" applyAlignment="1">
      <alignment vertical="top"/>
    </xf>
    <xf numFmtId="43" fontId="3" fillId="2" borderId="30" xfId="1" applyFont="1" applyFill="1" applyBorder="1" applyAlignment="1" applyProtection="1">
      <alignment horizontal="center" vertical="top"/>
    </xf>
    <xf numFmtId="43" fontId="4" fillId="2" borderId="36" xfId="1" applyFont="1" applyFill="1" applyBorder="1" applyAlignment="1" applyProtection="1">
      <alignment horizontal="center" vertical="top"/>
    </xf>
    <xf numFmtId="0" fontId="4" fillId="2" borderId="21" xfId="0" applyFont="1" applyFill="1" applyBorder="1" applyAlignment="1">
      <alignment horizontal="center" vertical="top"/>
    </xf>
    <xf numFmtId="0" fontId="3" fillId="3" borderId="29" xfId="0" applyFont="1" applyFill="1" applyBorder="1" applyAlignment="1">
      <alignment horizontal="center" vertical="top"/>
    </xf>
    <xf numFmtId="0" fontId="4" fillId="2" borderId="30" xfId="0" applyFont="1" applyFill="1" applyBorder="1" applyAlignment="1">
      <alignment horizontal="center" vertical="top"/>
    </xf>
    <xf numFmtId="0" fontId="4" fillId="0" borderId="0" xfId="0" applyFont="1" applyAlignment="1">
      <alignment horizontal="center" vertical="top"/>
    </xf>
    <xf numFmtId="0" fontId="4" fillId="3" borderId="0" xfId="0" applyFont="1" applyFill="1" applyAlignment="1">
      <alignment horizontal="center" vertical="top"/>
    </xf>
    <xf numFmtId="164" fontId="3" fillId="3" borderId="0" xfId="0" applyNumberFormat="1" applyFont="1" applyFill="1" applyAlignment="1">
      <alignment vertical="top"/>
    </xf>
    <xf numFmtId="0" fontId="3" fillId="0" borderId="2" xfId="0" applyFont="1" applyFill="1" applyBorder="1" applyAlignment="1" applyProtection="1">
      <alignment horizontal="center" vertical="top" wrapText="1"/>
    </xf>
    <xf numFmtId="0" fontId="3" fillId="0" borderId="2" xfId="0" applyFont="1" applyFill="1" applyBorder="1" applyAlignment="1" applyProtection="1">
      <alignment horizontal="left" vertical="top" wrapText="1"/>
    </xf>
    <xf numFmtId="169" fontId="3" fillId="0" borderId="2" xfId="0" applyNumberFormat="1" applyFont="1" applyFill="1" applyBorder="1" applyAlignment="1" applyProtection="1">
      <alignment horizontal="center" vertical="top" wrapText="1"/>
    </xf>
    <xf numFmtId="43" fontId="3" fillId="0" borderId="2" xfId="1" applyFont="1" applyFill="1" applyBorder="1" applyAlignment="1" applyProtection="1">
      <alignment vertical="top"/>
      <protection locked="0"/>
    </xf>
    <xf numFmtId="0" fontId="3" fillId="0" borderId="2" xfId="0" applyFont="1" applyFill="1" applyBorder="1" applyAlignment="1">
      <alignment horizontal="center" vertical="top"/>
    </xf>
    <xf numFmtId="0" fontId="3" fillId="0" borderId="3" xfId="0" applyFont="1" applyFill="1" applyBorder="1" applyAlignment="1" applyProtection="1">
      <alignment horizontal="center" vertical="top" wrapText="1"/>
    </xf>
    <xf numFmtId="0" fontId="3" fillId="0" borderId="3" xfId="0" applyFont="1" applyFill="1" applyBorder="1" applyAlignment="1">
      <alignment horizontal="center" vertical="top" wrapText="1"/>
    </xf>
    <xf numFmtId="43" fontId="3" fillId="0" borderId="3" xfId="1" applyFont="1" applyFill="1" applyBorder="1" applyAlignment="1" applyProtection="1">
      <alignment vertical="top"/>
      <protection locked="0"/>
    </xf>
    <xf numFmtId="0" fontId="3" fillId="0" borderId="3" xfId="0" applyFont="1" applyFill="1" applyBorder="1" applyAlignment="1" applyProtection="1">
      <alignment horizontal="center" vertical="top"/>
    </xf>
    <xf numFmtId="0" fontId="10" fillId="0" borderId="0" xfId="0" applyFont="1" applyBorder="1" applyAlignment="1">
      <alignment horizontal="left" wrapText="1"/>
    </xf>
    <xf numFmtId="0" fontId="10" fillId="0" borderId="0" xfId="0" applyFont="1" applyBorder="1" applyAlignment="1">
      <alignment horizontal="left"/>
    </xf>
    <xf numFmtId="0" fontId="10" fillId="0" borderId="0" xfId="0" applyFont="1" applyBorder="1"/>
    <xf numFmtId="0" fontId="3" fillId="0" borderId="7" xfId="0" applyFont="1" applyBorder="1" applyAlignment="1">
      <alignment horizontal="left" wrapText="1"/>
    </xf>
    <xf numFmtId="0" fontId="3" fillId="0" borderId="6" xfId="0" applyFont="1" applyBorder="1" applyAlignment="1">
      <alignment horizontal="left" wrapText="1"/>
    </xf>
    <xf numFmtId="0" fontId="3" fillId="0" borderId="0" xfId="0" applyFont="1" applyAlignment="1">
      <alignment horizontal="center"/>
    </xf>
    <xf numFmtId="43" fontId="3" fillId="0" borderId="0" xfId="1" applyFont="1" applyAlignment="1">
      <alignment horizontal="center"/>
    </xf>
    <xf numFmtId="0" fontId="4" fillId="2" borderId="25" xfId="0" applyFont="1" applyFill="1" applyBorder="1" applyAlignment="1" applyProtection="1">
      <alignment horizontal="center"/>
    </xf>
    <xf numFmtId="43" fontId="4" fillId="2" borderId="25" xfId="1" applyFont="1" applyFill="1" applyBorder="1" applyAlignment="1" applyProtection="1">
      <alignment horizontal="center"/>
    </xf>
    <xf numFmtId="0" fontId="4" fillId="2" borderId="28" xfId="0" applyFont="1" applyFill="1" applyBorder="1" applyAlignment="1">
      <alignment horizontal="center"/>
    </xf>
    <xf numFmtId="43" fontId="4" fillId="2" borderId="28" xfId="1" applyFont="1" applyFill="1" applyBorder="1" applyAlignment="1" applyProtection="1">
      <alignment horizontal="center"/>
    </xf>
    <xf numFmtId="1" fontId="3" fillId="0" borderId="6" xfId="0" applyNumberFormat="1" applyFont="1" applyBorder="1" applyAlignment="1">
      <alignment horizontal="center" wrapText="1"/>
    </xf>
    <xf numFmtId="0" fontId="3" fillId="0" borderId="6" xfId="0" applyFont="1" applyBorder="1" applyAlignment="1">
      <alignment horizontal="center" wrapText="1"/>
    </xf>
    <xf numFmtId="43" fontId="3" fillId="0" borderId="6" xfId="1" applyFont="1" applyBorder="1" applyAlignment="1">
      <alignment horizontal="center" wrapText="1"/>
    </xf>
    <xf numFmtId="0" fontId="3" fillId="0" borderId="7" xfId="0" applyFont="1" applyBorder="1" applyAlignment="1">
      <alignment horizontal="center" wrapText="1"/>
    </xf>
    <xf numFmtId="43" fontId="3" fillId="0" borderId="8" xfId="1" applyFont="1" applyBorder="1" applyAlignment="1" applyProtection="1">
      <alignment horizontal="center" wrapText="1"/>
    </xf>
    <xf numFmtId="43" fontId="3" fillId="0" borderId="6" xfId="1" applyFont="1" applyBorder="1" applyAlignment="1" applyProtection="1">
      <alignment horizontal="center" wrapText="1"/>
    </xf>
    <xf numFmtId="43" fontId="3" fillId="0" borderId="6" xfId="1" applyFont="1" applyBorder="1" applyAlignment="1" applyProtection="1">
      <alignment horizontal="center"/>
    </xf>
    <xf numFmtId="43" fontId="4" fillId="2" borderId="10" xfId="1" applyFont="1" applyFill="1" applyBorder="1" applyAlignment="1" applyProtection="1">
      <alignment horizontal="center"/>
    </xf>
    <xf numFmtId="43" fontId="4" fillId="2" borderId="18" xfId="1" applyFont="1" applyFill="1" applyBorder="1" applyAlignment="1" applyProtection="1">
      <alignment horizontal="center"/>
    </xf>
    <xf numFmtId="43" fontId="4" fillId="0" borderId="19" xfId="1" applyFont="1" applyBorder="1" applyAlignment="1" applyProtection="1">
      <alignment horizontal="center"/>
    </xf>
    <xf numFmtId="43" fontId="3" fillId="0" borderId="20" xfId="1" applyFont="1" applyBorder="1" applyAlignment="1">
      <alignment horizontal="center"/>
    </xf>
    <xf numFmtId="43" fontId="4" fillId="2" borderId="31" xfId="1" applyFont="1" applyFill="1" applyBorder="1" applyAlignment="1" applyProtection="1">
      <alignment horizontal="center"/>
    </xf>
    <xf numFmtId="43" fontId="4" fillId="2" borderId="32" xfId="1" applyFont="1" applyFill="1" applyBorder="1" applyAlignment="1" applyProtection="1">
      <alignment horizontal="center"/>
    </xf>
    <xf numFmtId="0" fontId="3" fillId="0" borderId="6" xfId="0" applyFont="1" applyBorder="1" applyAlignment="1" applyProtection="1">
      <alignment horizontal="center" wrapText="1"/>
    </xf>
    <xf numFmtId="0" fontId="3" fillId="0" borderId="0" xfId="0" applyFont="1" applyAlignment="1">
      <alignment horizontal="left"/>
    </xf>
    <xf numFmtId="0" fontId="10" fillId="0" borderId="6" xfId="0" applyFont="1" applyBorder="1" applyAlignment="1" applyProtection="1">
      <alignment horizontal="left" vertical="top" wrapText="1"/>
    </xf>
    <xf numFmtId="0" fontId="10" fillId="0" borderId="7" xfId="0" applyFont="1" applyBorder="1" applyAlignment="1">
      <alignment horizontal="left"/>
    </xf>
    <xf numFmtId="0" fontId="10" fillId="0" borderId="6" xfId="0" applyFont="1" applyBorder="1" applyAlignment="1">
      <alignment horizontal="left"/>
    </xf>
    <xf numFmtId="0" fontId="10" fillId="0" borderId="6" xfId="0" applyFont="1" applyBorder="1" applyAlignment="1">
      <alignment vertical="top"/>
    </xf>
    <xf numFmtId="0" fontId="10" fillId="0" borderId="6" xfId="0" applyFont="1" applyBorder="1" applyAlignment="1">
      <alignment vertical="top" wrapText="1"/>
    </xf>
    <xf numFmtId="0" fontId="10" fillId="0" borderId="6" xfId="0" applyFont="1" applyBorder="1"/>
    <xf numFmtId="0" fontId="10" fillId="0" borderId="7" xfId="0" applyFont="1" applyBorder="1" applyAlignment="1">
      <alignment horizontal="left" vertical="top" wrapText="1"/>
    </xf>
    <xf numFmtId="43" fontId="4" fillId="0" borderId="6" xfId="1" applyFont="1" applyBorder="1" applyAlignment="1" applyProtection="1">
      <alignment horizontal="center"/>
    </xf>
    <xf numFmtId="171" fontId="3" fillId="0" borderId="0" xfId="2" applyNumberFormat="1" applyFont="1" applyAlignment="1">
      <alignment vertical="top"/>
    </xf>
    <xf numFmtId="0" fontId="5" fillId="0" borderId="0" xfId="0" applyFont="1" applyAlignment="1">
      <alignment vertical="top"/>
    </xf>
    <xf numFmtId="0" fontId="4" fillId="2" borderId="23" xfId="0" applyFont="1" applyFill="1" applyBorder="1" applyAlignment="1">
      <alignment horizontal="center" vertical="top"/>
    </xf>
    <xf numFmtId="0" fontId="4" fillId="2" borderId="24" xfId="0" applyFont="1" applyFill="1" applyBorder="1" applyAlignment="1">
      <alignment horizontal="center" vertical="top"/>
    </xf>
    <xf numFmtId="0" fontId="4" fillId="2" borderId="25" xfId="0" applyFont="1" applyFill="1" applyBorder="1" applyAlignment="1">
      <alignment horizontal="center" vertical="top"/>
    </xf>
    <xf numFmtId="0" fontId="4" fillId="2" borderId="26" xfId="0" applyFont="1" applyFill="1" applyBorder="1" applyAlignment="1">
      <alignment horizontal="center" vertical="top"/>
    </xf>
    <xf numFmtId="0" fontId="4" fillId="2" borderId="27" xfId="0" applyFont="1" applyFill="1" applyBorder="1" applyAlignment="1">
      <alignment horizontal="center" vertical="top"/>
    </xf>
    <xf numFmtId="0" fontId="3" fillId="0" borderId="4"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xf>
    <xf numFmtId="43" fontId="3" fillId="0" borderId="0" xfId="1" applyFont="1" applyBorder="1" applyAlignment="1" applyProtection="1">
      <alignment vertical="top"/>
    </xf>
    <xf numFmtId="0" fontId="3" fillId="0" borderId="0" xfId="0" applyFont="1" applyAlignment="1">
      <alignment horizontal="center" vertical="top" wrapText="1"/>
    </xf>
    <xf numFmtId="0" fontId="3" fillId="0" borderId="8" xfId="0" applyFont="1" applyBorder="1" applyAlignment="1">
      <alignment horizontal="center" vertical="top" wrapText="1"/>
    </xf>
    <xf numFmtId="0" fontId="3" fillId="0" borderId="0" xfId="0" applyFont="1" applyAlignment="1">
      <alignment horizontal="left" vertical="top" wrapText="1"/>
    </xf>
    <xf numFmtId="0" fontId="3" fillId="0" borderId="18" xfId="0" applyFont="1" applyBorder="1" applyAlignment="1">
      <alignment horizontal="left" vertical="top"/>
    </xf>
    <xf numFmtId="43" fontId="3" fillId="0" borderId="6" xfId="1" applyFont="1" applyBorder="1" applyAlignment="1" applyProtection="1">
      <alignment vertical="top"/>
    </xf>
    <xf numFmtId="43" fontId="3" fillId="0" borderId="8" xfId="1" applyFont="1" applyBorder="1" applyAlignment="1">
      <alignment horizontal="right" vertical="top"/>
    </xf>
    <xf numFmtId="43" fontId="3" fillId="0" borderId="4" xfId="1" applyFont="1" applyBorder="1" applyAlignment="1">
      <alignment horizontal="right" vertical="top"/>
    </xf>
    <xf numFmtId="0" fontId="3" fillId="0" borderId="2" xfId="0" applyFont="1" applyBorder="1" applyAlignment="1">
      <alignment horizontal="left" vertical="top" wrapText="1"/>
    </xf>
    <xf numFmtId="0" fontId="3" fillId="0" borderId="2" xfId="0" applyFont="1" applyBorder="1" applyAlignment="1">
      <alignment horizontal="left" vertical="top"/>
    </xf>
    <xf numFmtId="43" fontId="3" fillId="0" borderId="3" xfId="1" applyFont="1" applyBorder="1" applyAlignment="1" applyProtection="1">
      <alignment wrapText="1"/>
      <protection locked="0"/>
    </xf>
    <xf numFmtId="43" fontId="3" fillId="0" borderId="5" xfId="1" applyFont="1" applyBorder="1" applyAlignment="1" applyProtection="1">
      <alignment vertical="top"/>
    </xf>
    <xf numFmtId="43" fontId="3" fillId="0" borderId="5" xfId="1" applyFont="1" applyBorder="1" applyAlignment="1">
      <alignment vertical="top"/>
    </xf>
    <xf numFmtId="43" fontId="3" fillId="0" borderId="17" xfId="1" applyFont="1" applyBorder="1" applyAlignment="1">
      <alignment vertical="top"/>
    </xf>
    <xf numFmtId="0" fontId="3" fillId="0" borderId="2" xfId="0" applyFont="1" applyBorder="1" applyAlignment="1">
      <alignment horizontal="center" wrapText="1"/>
    </xf>
    <xf numFmtId="43" fontId="3" fillId="0" borderId="2" xfId="1" applyFont="1" applyBorder="1" applyAlignment="1" applyProtection="1">
      <alignment horizontal="center" vertical="top"/>
      <protection locked="0"/>
    </xf>
    <xf numFmtId="0" fontId="3" fillId="0" borderId="0" xfId="0" applyFont="1" applyBorder="1" applyAlignment="1">
      <alignment horizontal="center" vertical="top" wrapText="1"/>
    </xf>
    <xf numFmtId="43" fontId="3" fillId="0" borderId="2" xfId="1" applyFont="1" applyBorder="1" applyAlignment="1" applyProtection="1">
      <alignment horizontal="right" vertical="top"/>
    </xf>
    <xf numFmtId="0" fontId="3" fillId="0" borderId="18" xfId="0" applyFont="1" applyBorder="1" applyAlignment="1" applyProtection="1">
      <alignment horizontal="center" vertical="top" wrapText="1"/>
    </xf>
    <xf numFmtId="0" fontId="3" fillId="0" borderId="18" xfId="0" applyFont="1" applyBorder="1" applyAlignment="1">
      <alignment horizontal="center" vertical="top" wrapText="1"/>
    </xf>
    <xf numFmtId="43" fontId="3" fillId="0" borderId="18" xfId="1" applyFont="1" applyBorder="1" applyProtection="1">
      <protection locked="0"/>
    </xf>
    <xf numFmtId="43" fontId="3" fillId="0" borderId="18" xfId="1" applyFont="1" applyBorder="1" applyAlignment="1" applyProtection="1">
      <alignment horizontal="right" vertical="top"/>
    </xf>
    <xf numFmtId="0" fontId="4" fillId="0" borderId="6" xfId="0" applyFont="1" applyBorder="1" applyAlignment="1" applyProtection="1">
      <alignment horizontal="left" vertical="top" wrapText="1"/>
    </xf>
    <xf numFmtId="0" fontId="3" fillId="0" borderId="18" xfId="0" applyFont="1" applyBorder="1" applyAlignment="1">
      <alignment vertical="top" wrapText="1"/>
    </xf>
    <xf numFmtId="43" fontId="3" fillId="0" borderId="18" xfId="1" applyFont="1" applyBorder="1" applyAlignment="1" applyProtection="1">
      <alignment vertical="top"/>
      <protection locked="0"/>
    </xf>
    <xf numFmtId="0" fontId="4" fillId="2" borderId="11" xfId="0" applyFont="1" applyFill="1" applyBorder="1" applyAlignment="1">
      <alignment vertical="top"/>
    </xf>
    <xf numFmtId="43" fontId="4" fillId="2" borderId="12" xfId="1" applyFont="1" applyFill="1" applyBorder="1" applyAlignment="1" applyProtection="1">
      <alignment vertical="top"/>
    </xf>
    <xf numFmtId="0" fontId="4" fillId="0" borderId="10" xfId="0" applyFont="1" applyBorder="1" applyAlignment="1" applyProtection="1">
      <alignment horizontal="left"/>
    </xf>
    <xf numFmtId="0" fontId="4" fillId="0" borderId="10" xfId="0" applyFont="1" applyBorder="1"/>
    <xf numFmtId="39" fontId="4" fillId="0" borderId="10" xfId="0" applyNumberFormat="1" applyFont="1" applyBorder="1" applyAlignment="1" applyProtection="1">
      <alignment horizontal="center"/>
      <protection locked="0"/>
    </xf>
    <xf numFmtId="43" fontId="4" fillId="0" borderId="10" xfId="1" applyFont="1" applyBorder="1" applyProtection="1">
      <protection locked="0"/>
    </xf>
    <xf numFmtId="43" fontId="4" fillId="0" borderId="10" xfId="1" applyFont="1" applyBorder="1" applyAlignment="1">
      <alignment horizontal="right" vertical="top"/>
    </xf>
    <xf numFmtId="0" fontId="3" fillId="2" borderId="10" xfId="0" applyFont="1" applyFill="1" applyBorder="1" applyAlignment="1">
      <alignment vertical="top"/>
    </xf>
    <xf numFmtId="0" fontId="3" fillId="2" borderId="10" xfId="0" applyFont="1" applyFill="1" applyBorder="1" applyAlignment="1">
      <alignment horizontal="center" vertical="top"/>
    </xf>
    <xf numFmtId="0" fontId="4" fillId="2" borderId="10" xfId="0" applyFont="1" applyFill="1" applyBorder="1" applyAlignment="1">
      <alignment vertical="top"/>
    </xf>
    <xf numFmtId="43" fontId="3" fillId="2" borderId="10" xfId="1" applyFont="1" applyFill="1" applyBorder="1" applyAlignment="1" applyProtection="1">
      <alignment vertical="top"/>
    </xf>
    <xf numFmtId="0" fontId="4" fillId="2" borderId="18" xfId="0" applyFont="1" applyFill="1" applyBorder="1" applyAlignment="1">
      <alignment vertical="top"/>
    </xf>
    <xf numFmtId="0" fontId="3" fillId="2" borderId="18" xfId="0" applyFont="1" applyFill="1" applyBorder="1" applyAlignment="1">
      <alignment horizontal="center" vertical="top"/>
    </xf>
    <xf numFmtId="0" fontId="4" fillId="2" borderId="18" xfId="0" applyFont="1" applyFill="1" applyBorder="1" applyAlignment="1" applyProtection="1">
      <alignment horizontal="center"/>
    </xf>
    <xf numFmtId="0" fontId="4" fillId="2" borderId="18" xfId="0" applyFont="1" applyFill="1" applyBorder="1" applyAlignment="1">
      <alignment horizontal="center" vertical="top"/>
    </xf>
    <xf numFmtId="0" fontId="3" fillId="0" borderId="4" xfId="0" applyFont="1" applyFill="1" applyBorder="1" applyAlignment="1">
      <alignment horizontal="center" vertical="top"/>
    </xf>
    <xf numFmtId="1" fontId="3" fillId="0" borderId="7" xfId="0" applyNumberFormat="1" applyFont="1" applyBorder="1" applyAlignment="1">
      <alignment horizontal="center" vertical="top"/>
    </xf>
    <xf numFmtId="0" fontId="10" fillId="0" borderId="0" xfId="0" applyFont="1" applyBorder="1" applyAlignment="1">
      <alignment vertical="top" wrapText="1"/>
    </xf>
    <xf numFmtId="1" fontId="3" fillId="0" borderId="20" xfId="0" applyNumberFormat="1" applyFont="1" applyBorder="1" applyAlignment="1">
      <alignment horizontal="center"/>
    </xf>
    <xf numFmtId="0" fontId="10" fillId="0" borderId="6" xfId="0" applyFont="1" applyBorder="1" applyAlignment="1">
      <alignment wrapText="1"/>
    </xf>
    <xf numFmtId="9" fontId="3" fillId="0" borderId="6" xfId="2" applyFont="1" applyBorder="1" applyAlignment="1">
      <alignment horizontal="center"/>
    </xf>
    <xf numFmtId="1" fontId="3" fillId="0" borderId="6" xfId="0" applyNumberFormat="1" applyFont="1" applyBorder="1" applyAlignment="1">
      <alignment horizontal="center" vertical="top"/>
    </xf>
    <xf numFmtId="0" fontId="3" fillId="2" borderId="19" xfId="0" applyFont="1" applyFill="1" applyBorder="1" applyAlignment="1">
      <alignment horizontal="center"/>
    </xf>
    <xf numFmtId="0" fontId="4" fillId="2" borderId="19" xfId="0" applyFont="1" applyFill="1" applyBorder="1" applyAlignment="1">
      <alignment horizontal="center"/>
    </xf>
    <xf numFmtId="43" fontId="3" fillId="2" borderId="19" xfId="1" applyFont="1" applyFill="1" applyBorder="1" applyAlignment="1" applyProtection="1">
      <alignment horizontal="center"/>
    </xf>
    <xf numFmtId="43" fontId="4" fillId="2" borderId="19" xfId="1" applyFont="1" applyFill="1" applyBorder="1" applyAlignment="1" applyProtection="1">
      <alignment horizontal="center"/>
    </xf>
    <xf numFmtId="0" fontId="4" fillId="2" borderId="20" xfId="0" applyFont="1" applyFill="1" applyBorder="1" applyAlignment="1">
      <alignment horizontal="center"/>
    </xf>
    <xf numFmtId="0" fontId="3" fillId="2" borderId="20" xfId="0" applyFont="1" applyFill="1" applyBorder="1" applyAlignment="1">
      <alignment horizontal="center"/>
    </xf>
    <xf numFmtId="0" fontId="4" fillId="2" borderId="20" xfId="0" applyFont="1" applyFill="1" applyBorder="1" applyAlignment="1" applyProtection="1">
      <alignment horizontal="center"/>
    </xf>
    <xf numFmtId="43" fontId="4" fillId="2" borderId="20" xfId="1" applyFont="1" applyFill="1" applyBorder="1" applyAlignment="1" applyProtection="1">
      <alignment horizontal="center"/>
    </xf>
    <xf numFmtId="9" fontId="3" fillId="0" borderId="7" xfId="2" applyFont="1" applyBorder="1" applyAlignment="1">
      <alignment horizontal="center" vertical="top"/>
    </xf>
    <xf numFmtId="0" fontId="10" fillId="0" borderId="7" xfId="0" applyFont="1" applyBorder="1" applyAlignment="1">
      <alignment horizontal="left" vertical="top"/>
    </xf>
    <xf numFmtId="43" fontId="3" fillId="0" borderId="8" xfId="1" applyFont="1" applyBorder="1" applyAlignment="1">
      <alignment horizontal="center" vertical="top"/>
    </xf>
    <xf numFmtId="43" fontId="3" fillId="0" borderId="8" xfId="1" applyFont="1" applyBorder="1" applyAlignment="1" applyProtection="1">
      <alignment horizontal="center" vertical="top" wrapText="1"/>
    </xf>
    <xf numFmtId="43" fontId="3" fillId="0" borderId="6" xfId="1" applyFont="1" applyBorder="1" applyAlignment="1" applyProtection="1">
      <alignment horizontal="center" vertical="top" wrapText="1"/>
    </xf>
    <xf numFmtId="0" fontId="3" fillId="0" borderId="14" xfId="0" applyFont="1" applyBorder="1" applyAlignment="1">
      <alignment horizontal="left" vertical="top"/>
    </xf>
    <xf numFmtId="43" fontId="3" fillId="0" borderId="14" xfId="1" applyFont="1" applyBorder="1" applyAlignment="1">
      <alignment horizontal="center" vertical="top"/>
    </xf>
    <xf numFmtId="43" fontId="3" fillId="0" borderId="20" xfId="1" applyFont="1" applyBorder="1" applyAlignment="1">
      <alignment horizontal="center" vertical="top"/>
    </xf>
    <xf numFmtId="0" fontId="3" fillId="2" borderId="11" xfId="0" applyFont="1" applyFill="1" applyBorder="1" applyAlignment="1">
      <alignment horizontal="center" vertical="top"/>
    </xf>
    <xf numFmtId="43" fontId="3" fillId="2" borderId="12" xfId="1" applyFont="1" applyFill="1" applyBorder="1" applyAlignment="1" applyProtection="1">
      <alignment horizontal="center" vertical="top"/>
    </xf>
    <xf numFmtId="0" fontId="4" fillId="2" borderId="13" xfId="0" applyFont="1" applyFill="1" applyBorder="1" applyAlignment="1">
      <alignment horizontal="center" vertical="top"/>
    </xf>
    <xf numFmtId="43" fontId="4" fillId="2" borderId="14" xfId="1" applyFont="1" applyFill="1" applyBorder="1" applyAlignment="1" applyProtection="1">
      <alignment horizontal="center" vertical="top"/>
    </xf>
    <xf numFmtId="0" fontId="3" fillId="0" borderId="19" xfId="0" applyFont="1" applyBorder="1" applyAlignment="1" applyProtection="1">
      <alignment horizontal="center" vertical="top"/>
    </xf>
    <xf numFmtId="0" fontId="3" fillId="0" borderId="19" xfId="0" applyFont="1" applyBorder="1" applyAlignment="1">
      <alignment horizontal="center" vertical="top"/>
    </xf>
    <xf numFmtId="0" fontId="3" fillId="0" borderId="19" xfId="0" applyFont="1" applyBorder="1" applyAlignment="1" applyProtection="1">
      <alignment horizontal="left" vertical="top"/>
    </xf>
    <xf numFmtId="43" fontId="3" fillId="0" borderId="19" xfId="1" applyFont="1" applyBorder="1" applyAlignment="1" applyProtection="1">
      <alignment horizontal="center" vertical="top"/>
    </xf>
    <xf numFmtId="43" fontId="4" fillId="0" borderId="19" xfId="1" applyFont="1" applyBorder="1" applyAlignment="1" applyProtection="1">
      <alignment horizontal="center" vertical="top"/>
    </xf>
    <xf numFmtId="0" fontId="3" fillId="0" borderId="20" xfId="0" applyFont="1" applyBorder="1" applyAlignment="1">
      <alignment vertical="top"/>
    </xf>
    <xf numFmtId="43" fontId="3" fillId="0" borderId="20" xfId="1" applyFont="1" applyBorder="1" applyAlignment="1" applyProtection="1">
      <alignment horizontal="center" vertical="top"/>
    </xf>
    <xf numFmtId="0" fontId="10" fillId="0" borderId="0" xfId="0" applyFont="1" applyBorder="1" applyAlignment="1" applyProtection="1">
      <alignment horizontal="left" vertical="top" wrapText="1"/>
    </xf>
    <xf numFmtId="43" fontId="3" fillId="0" borderId="0" xfId="1" applyFont="1" applyBorder="1" applyAlignment="1" applyProtection="1">
      <alignment horizontal="center" vertical="top" wrapText="1"/>
    </xf>
    <xf numFmtId="0" fontId="3" fillId="0" borderId="20" xfId="0" applyFont="1" applyBorder="1" applyAlignment="1">
      <alignment horizontal="left" vertical="top"/>
    </xf>
    <xf numFmtId="0" fontId="3" fillId="0" borderId="33" xfId="0" applyFont="1" applyBorder="1" applyAlignment="1">
      <alignment vertical="top"/>
    </xf>
    <xf numFmtId="0" fontId="3" fillId="0" borderId="33" xfId="0" applyFont="1" applyBorder="1" applyAlignment="1">
      <alignment horizontal="left" vertical="top"/>
    </xf>
    <xf numFmtId="0" fontId="3" fillId="0" borderId="14" xfId="0" applyFont="1" applyBorder="1" applyAlignment="1">
      <alignment horizontal="center" vertical="top"/>
    </xf>
    <xf numFmtId="1" fontId="3" fillId="0" borderId="33" xfId="0" applyNumberFormat="1" applyFont="1" applyBorder="1" applyAlignment="1">
      <alignment horizontal="center" vertical="top"/>
    </xf>
    <xf numFmtId="0" fontId="3" fillId="0" borderId="7" xfId="0" applyFont="1" applyBorder="1" applyAlignment="1">
      <alignment horizontal="center" vertical="top" wrapText="1"/>
    </xf>
    <xf numFmtId="9" fontId="3" fillId="0" borderId="6" xfId="2" applyFont="1" applyBorder="1" applyAlignment="1" applyProtection="1">
      <alignment horizontal="center" vertical="top" wrapText="1"/>
    </xf>
    <xf numFmtId="0" fontId="10" fillId="0" borderId="2" xfId="0" applyFont="1" applyBorder="1" applyAlignment="1">
      <alignment vertical="top" wrapText="1"/>
    </xf>
    <xf numFmtId="1" fontId="3" fillId="0" borderId="2" xfId="0" applyNumberFormat="1" applyFont="1" applyBorder="1" applyAlignment="1">
      <alignment horizontal="center" vertical="top"/>
    </xf>
    <xf numFmtId="43" fontId="3" fillId="0" borderId="5" xfId="1" applyFont="1" applyBorder="1" applyAlignment="1">
      <alignment horizontal="center" vertical="top"/>
    </xf>
    <xf numFmtId="0" fontId="10" fillId="0" borderId="2" xfId="0" applyFont="1" applyBorder="1" applyAlignment="1">
      <alignment horizontal="left" vertical="top"/>
    </xf>
    <xf numFmtId="0" fontId="3" fillId="0" borderId="18" xfId="0" applyFont="1" applyBorder="1" applyAlignment="1">
      <alignment vertical="top"/>
    </xf>
    <xf numFmtId="1" fontId="3" fillId="0" borderId="18" xfId="0" applyNumberFormat="1" applyFont="1" applyBorder="1" applyAlignment="1">
      <alignment horizontal="center" vertical="top"/>
    </xf>
    <xf numFmtId="43" fontId="3" fillId="0" borderId="18" xfId="1" applyFont="1" applyBorder="1" applyAlignment="1">
      <alignment horizontal="center" vertical="top"/>
    </xf>
    <xf numFmtId="43" fontId="3" fillId="0" borderId="38" xfId="1" applyFont="1" applyBorder="1" applyAlignment="1">
      <alignment horizontal="center" vertical="top"/>
    </xf>
    <xf numFmtId="0" fontId="10" fillId="0" borderId="2" xfId="0" applyFont="1" applyBorder="1" applyAlignment="1">
      <alignment horizontal="left" vertical="top" wrapText="1"/>
    </xf>
    <xf numFmtId="0" fontId="10" fillId="0" borderId="2" xfId="0" applyFont="1" applyBorder="1" applyAlignment="1">
      <alignment vertical="top"/>
    </xf>
    <xf numFmtId="43" fontId="4" fillId="0" borderId="5" xfId="1" applyFont="1" applyBorder="1" applyAlignment="1">
      <alignment horizontal="center" vertical="top"/>
    </xf>
    <xf numFmtId="0" fontId="3" fillId="0" borderId="7" xfId="0" applyFont="1" applyBorder="1" applyAlignment="1" applyProtection="1">
      <alignment horizontal="left" vertical="top" wrapText="1"/>
    </xf>
    <xf numFmtId="43" fontId="3" fillId="0" borderId="6" xfId="1" applyFont="1" applyBorder="1" applyAlignment="1">
      <alignment horizontal="center" vertical="top" wrapText="1"/>
    </xf>
    <xf numFmtId="0" fontId="10" fillId="0" borderId="2" xfId="0" applyFont="1" applyBorder="1" applyAlignment="1">
      <alignment horizontal="left" wrapText="1"/>
    </xf>
    <xf numFmtId="1" fontId="3" fillId="0" borderId="2" xfId="0" applyNumberFormat="1" applyFont="1" applyBorder="1" applyAlignment="1">
      <alignment horizontal="center"/>
    </xf>
    <xf numFmtId="43" fontId="3" fillId="0" borderId="2" xfId="1" applyFont="1" applyBorder="1" applyAlignment="1">
      <alignment horizontal="center"/>
    </xf>
    <xf numFmtId="43" fontId="3" fillId="0" borderId="5" xfId="1" applyFont="1" applyBorder="1" applyAlignment="1">
      <alignment horizontal="center"/>
    </xf>
    <xf numFmtId="0" fontId="10" fillId="0" borderId="2" xfId="0" applyFont="1" applyBorder="1" applyAlignment="1">
      <alignment wrapText="1"/>
    </xf>
    <xf numFmtId="0" fontId="10" fillId="0" borderId="2" xfId="0" applyFont="1" applyBorder="1" applyAlignment="1">
      <alignment horizontal="left"/>
    </xf>
    <xf numFmtId="0" fontId="3" fillId="0" borderId="18" xfId="0" applyFont="1" applyBorder="1" applyAlignment="1">
      <alignment horizontal="center"/>
    </xf>
    <xf numFmtId="0" fontId="3" fillId="0" borderId="18" xfId="0" applyFont="1" applyBorder="1"/>
    <xf numFmtId="0" fontId="3" fillId="0" borderId="18" xfId="0" applyFont="1" applyBorder="1" applyAlignment="1">
      <alignment horizontal="left"/>
    </xf>
    <xf numFmtId="1" fontId="3" fillId="0" borderId="18" xfId="0" applyNumberFormat="1" applyFont="1" applyBorder="1" applyAlignment="1">
      <alignment horizontal="center"/>
    </xf>
    <xf numFmtId="43" fontId="3" fillId="0" borderId="18" xfId="1" applyFont="1" applyBorder="1" applyAlignment="1">
      <alignment horizontal="center"/>
    </xf>
    <xf numFmtId="43" fontId="3" fillId="0" borderId="38" xfId="1" applyFont="1" applyBorder="1" applyAlignment="1">
      <alignment horizontal="center"/>
    </xf>
    <xf numFmtId="0" fontId="3" fillId="0" borderId="10" xfId="0" applyFont="1" applyBorder="1" applyAlignment="1">
      <alignment horizontal="center"/>
    </xf>
    <xf numFmtId="43" fontId="3" fillId="0" borderId="10" xfId="1" applyFont="1" applyBorder="1" applyAlignment="1" applyProtection="1">
      <alignment horizontal="center"/>
    </xf>
    <xf numFmtId="43" fontId="4" fillId="0" borderId="39" xfId="1" applyFont="1" applyBorder="1" applyAlignment="1" applyProtection="1">
      <alignment horizontal="center"/>
    </xf>
    <xf numFmtId="0" fontId="10" fillId="0" borderId="2" xfId="0" applyFont="1" applyBorder="1"/>
    <xf numFmtId="43" fontId="3" fillId="0" borderId="0" xfId="1" applyFont="1" applyBorder="1" applyAlignment="1" applyProtection="1">
      <alignment horizontal="center" wrapText="1"/>
    </xf>
    <xf numFmtId="0" fontId="3" fillId="0" borderId="2" xfId="0" applyFont="1" applyBorder="1" applyAlignment="1" applyProtection="1">
      <alignment horizontal="center" wrapText="1"/>
    </xf>
    <xf numFmtId="43" fontId="3" fillId="0" borderId="2" xfId="1" applyFont="1" applyBorder="1" applyAlignment="1" applyProtection="1">
      <alignment horizontal="center" wrapText="1"/>
    </xf>
    <xf numFmtId="0" fontId="10" fillId="0" borderId="2" xfId="0" applyFont="1" applyBorder="1" applyAlignment="1" applyProtection="1">
      <alignment horizontal="left" vertical="top" wrapText="1"/>
    </xf>
    <xf numFmtId="0" fontId="10" fillId="0" borderId="7" xfId="0" applyFont="1" applyBorder="1" applyAlignment="1" applyProtection="1">
      <alignment horizontal="left" vertical="top" wrapText="1"/>
    </xf>
    <xf numFmtId="0" fontId="3" fillId="0" borderId="10" xfId="0" applyFont="1" applyBorder="1" applyAlignment="1" applyProtection="1">
      <alignment horizontal="center"/>
    </xf>
    <xf numFmtId="0" fontId="3" fillId="0" borderId="0" xfId="0" applyFont="1" applyBorder="1" applyAlignment="1" applyProtection="1">
      <alignment horizontal="center" wrapText="1"/>
    </xf>
    <xf numFmtId="0" fontId="3" fillId="0" borderId="5" xfId="0" applyFont="1" applyBorder="1" applyAlignment="1" applyProtection="1">
      <alignment horizontal="center" vertical="top" wrapText="1"/>
    </xf>
    <xf numFmtId="0" fontId="3" fillId="0" borderId="5" xfId="0" applyFont="1" applyBorder="1" applyAlignment="1">
      <alignment vertical="top" wrapText="1"/>
    </xf>
    <xf numFmtId="43" fontId="3" fillId="0" borderId="7" xfId="1" applyFont="1" applyBorder="1" applyAlignment="1" applyProtection="1">
      <alignment vertical="top"/>
    </xf>
    <xf numFmtId="43" fontId="3" fillId="0" borderId="7" xfId="1" applyFont="1" applyBorder="1" applyAlignment="1">
      <alignment vertical="top"/>
    </xf>
    <xf numFmtId="43" fontId="4" fillId="2" borderId="32" xfId="1" applyFont="1" applyFill="1" applyBorder="1" applyAlignment="1" applyProtection="1">
      <alignment vertical="top"/>
    </xf>
    <xf numFmtId="43" fontId="3" fillId="0" borderId="31" xfId="1" applyFont="1" applyBorder="1" applyAlignment="1">
      <alignment vertical="top"/>
    </xf>
    <xf numFmtId="43" fontId="3" fillId="0" borderId="32" xfId="1" applyFont="1" applyBorder="1" applyAlignment="1">
      <alignment vertical="top"/>
    </xf>
    <xf numFmtId="43" fontId="3" fillId="2" borderId="2" xfId="1" applyFont="1" applyFill="1" applyBorder="1" applyAlignment="1" applyProtection="1">
      <alignment vertical="top"/>
    </xf>
    <xf numFmtId="43" fontId="3" fillId="0" borderId="8" xfId="1" applyFont="1" applyBorder="1" applyAlignment="1" applyProtection="1">
      <alignment vertical="top"/>
    </xf>
    <xf numFmtId="43" fontId="3" fillId="0" borderId="6" xfId="1" applyFont="1" applyBorder="1" applyAlignment="1" applyProtection="1">
      <alignment horizontal="left" vertical="top" wrapText="1"/>
    </xf>
    <xf numFmtId="43" fontId="3" fillId="0" borderId="3" xfId="1" applyFont="1" applyBorder="1" applyAlignment="1" applyProtection="1">
      <alignment vertical="top" wrapText="1"/>
    </xf>
    <xf numFmtId="43" fontId="3" fillId="0" borderId="3" xfId="1" applyFont="1" applyBorder="1" applyAlignment="1">
      <alignment vertical="top" wrapText="1"/>
    </xf>
    <xf numFmtId="43" fontId="3" fillId="0" borderId="2" xfId="1" applyFont="1" applyBorder="1" applyAlignment="1" applyProtection="1">
      <alignment vertical="top" wrapText="1"/>
    </xf>
    <xf numFmtId="43" fontId="3" fillId="0" borderId="20" xfId="1" applyFont="1" applyBorder="1" applyAlignment="1" applyProtection="1">
      <alignment vertical="top"/>
    </xf>
    <xf numFmtId="43" fontId="3" fillId="0" borderId="10" xfId="1" applyFont="1" applyBorder="1" applyAlignment="1">
      <alignment vertical="top"/>
    </xf>
    <xf numFmtId="43" fontId="3" fillId="0" borderId="3" xfId="1" applyFont="1" applyFill="1" applyBorder="1" applyAlignment="1">
      <alignment horizontal="right" vertical="top"/>
    </xf>
    <xf numFmtId="0" fontId="3" fillId="0" borderId="23" xfId="0" applyFont="1" applyBorder="1" applyAlignment="1" applyProtection="1">
      <alignment horizontal="center" vertical="top"/>
    </xf>
    <xf numFmtId="0" fontId="3" fillId="0" borderId="4" xfId="0" applyFont="1" applyBorder="1" applyAlignment="1">
      <alignment horizontal="center" vertical="top"/>
    </xf>
    <xf numFmtId="0" fontId="3" fillId="0" borderId="4" xfId="0" applyFont="1" applyBorder="1" applyAlignment="1" applyProtection="1">
      <alignment horizontal="center" vertical="top"/>
    </xf>
    <xf numFmtId="0" fontId="3" fillId="0" borderId="2" xfId="0" applyFont="1" applyBorder="1" applyAlignment="1" applyProtection="1">
      <alignment horizontal="center" vertical="center"/>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externalLink" Target="externalLinks/externalLink1.xml" /><Relationship Id="rId5" Type="http://schemas.openxmlformats.org/officeDocument/2006/relationships/worksheet" Target="worksheets/sheet5.xml" /><Relationship Id="rId15" Type="http://schemas.openxmlformats.org/officeDocument/2006/relationships/calcChain" Target="calcChain.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
<Relationships xmlns="http://schemas.openxmlformats.org/package/2006/relationships"><Relationship Id="rId1" Type="http://schemas.openxmlformats.org/officeDocument/2006/relationships/image" Target="../media/image2.png" /></Relationships>
</file>

<file path=xl/drawings/_rels/drawing4.xml.rels><?xml version="1.0" encoding="UTF-8" standalone="yes"?>
<Relationships xmlns="http://schemas.openxmlformats.org/package/2006/relationships"><Relationship Id="rId1" Type="http://schemas.openxmlformats.org/officeDocument/2006/relationships/image" Target="../media/image2.png" /></Relationships>
</file>

<file path=xl/drawings/_rels/drawing5.xml.rels><?xml version="1.0" encoding="UTF-8" standalone="yes"?>
<Relationships xmlns="http://schemas.openxmlformats.org/package/2006/relationships"><Relationship Id="rId1" Type="http://schemas.openxmlformats.org/officeDocument/2006/relationships/image" Target="../media/image2.png" /></Relationships>
</file>

<file path=xl/drawings/_rels/drawing6.xml.rels><?xml version="1.0" encoding="UTF-8" standalone="yes"?>
<Relationships xmlns="http://schemas.openxmlformats.org/package/2006/relationships"><Relationship Id="rId1" Type="http://schemas.openxmlformats.org/officeDocument/2006/relationships/image" Target="../media/image2.png" /></Relationships>
</file>

<file path=xl/drawings/_rels/drawing7.xml.rels><?xml version="1.0" encoding="UTF-8" standalone="yes"?>
<Relationships xmlns="http://schemas.openxmlformats.org/package/2006/relationships"><Relationship Id="rId1" Type="http://schemas.openxmlformats.org/officeDocument/2006/relationships/image" Target="../media/image2.png" /></Relationships>
</file>

<file path=xl/drawings/_rels/drawing8.xml.rels><?xml version="1.0" encoding="UTF-8" standalone="yes"?>
<Relationships xmlns="http://schemas.openxmlformats.org/package/2006/relationships"><Relationship Id="rId1" Type="http://schemas.openxmlformats.org/officeDocument/2006/relationships/image" Target="../media/image2.png" /></Relationships>
</file>

<file path=xl/drawings/_rels/drawing9.xml.rels><?xml version="1.0" encoding="UTF-8" standalone="yes"?>
<Relationships xmlns="http://schemas.openxmlformats.org/package/2006/relationships"><Relationship Id="rId1" Type="http://schemas.openxmlformats.org/officeDocument/2006/relationships/image" Target="../media/image2.png" /></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twoCellAnchor editAs="oneCell">
    <xdr:from>
      <xdr:col>2</xdr:col>
      <xdr:colOff>352425</xdr:colOff>
      <xdr:row>0</xdr:row>
      <xdr:rowOff>19050</xdr:rowOff>
    </xdr:from>
    <xdr:to>
      <xdr:col>3</xdr:col>
      <xdr:colOff>0</xdr:colOff>
      <xdr:row>5</xdr:row>
      <xdr:rowOff>0</xdr:rowOff>
    </xdr:to>
    <xdr:pic>
      <xdr:nvPicPr>
        <xdr:cNvPr id="22647" name="Picture 1">
          <a:extLst>
            <a:ext uri="{FF2B5EF4-FFF2-40B4-BE49-F238E27FC236}">
              <a16:creationId xmlns:a16="http://schemas.microsoft.com/office/drawing/2014/main" id="{A4A410EB-B2F9-D54F-0F55-F6F3D7E1AE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6350" y="19050"/>
          <a:ext cx="8953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495300</xdr:colOff>
      <xdr:row>0</xdr:row>
      <xdr:rowOff>47625</xdr:rowOff>
    </xdr:from>
    <xdr:to>
      <xdr:col>8</xdr:col>
      <xdr:colOff>0</xdr:colOff>
      <xdr:row>5</xdr:row>
      <xdr:rowOff>9525</xdr:rowOff>
    </xdr:to>
    <xdr:pic>
      <xdr:nvPicPr>
        <xdr:cNvPr id="1443" name="Picture 1">
          <a:extLst>
            <a:ext uri="{FF2B5EF4-FFF2-40B4-BE49-F238E27FC236}">
              <a16:creationId xmlns:a16="http://schemas.microsoft.com/office/drawing/2014/main" id="{6F919DFA-9F34-F5B5-FABF-E12AFEE9CA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9725" y="47625"/>
          <a:ext cx="8382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457200</xdr:colOff>
      <xdr:row>0</xdr:row>
      <xdr:rowOff>0</xdr:rowOff>
    </xdr:from>
    <xdr:to>
      <xdr:col>8</xdr:col>
      <xdr:colOff>0</xdr:colOff>
      <xdr:row>5</xdr:row>
      <xdr:rowOff>0</xdr:rowOff>
    </xdr:to>
    <xdr:pic>
      <xdr:nvPicPr>
        <xdr:cNvPr id="2449" name="Picture 2">
          <a:extLst>
            <a:ext uri="{FF2B5EF4-FFF2-40B4-BE49-F238E27FC236}">
              <a16:creationId xmlns:a16="http://schemas.microsoft.com/office/drawing/2014/main" id="{28BFF11C-F4BC-4B28-00BD-92299DDEE4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2575" y="0"/>
          <a:ext cx="8763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457200</xdr:colOff>
      <xdr:row>0</xdr:row>
      <xdr:rowOff>0</xdr:rowOff>
    </xdr:from>
    <xdr:to>
      <xdr:col>8</xdr:col>
      <xdr:colOff>0</xdr:colOff>
      <xdr:row>5</xdr:row>
      <xdr:rowOff>0</xdr:rowOff>
    </xdr:to>
    <xdr:pic>
      <xdr:nvPicPr>
        <xdr:cNvPr id="4489" name="Picture 2">
          <a:extLst>
            <a:ext uri="{FF2B5EF4-FFF2-40B4-BE49-F238E27FC236}">
              <a16:creationId xmlns:a16="http://schemas.microsoft.com/office/drawing/2014/main" id="{C06A839A-9D3A-2AD6-A10A-4C2DE417D9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2575" y="0"/>
          <a:ext cx="8763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476250</xdr:colOff>
      <xdr:row>0</xdr:row>
      <xdr:rowOff>9525</xdr:rowOff>
    </xdr:from>
    <xdr:to>
      <xdr:col>8</xdr:col>
      <xdr:colOff>0</xdr:colOff>
      <xdr:row>5</xdr:row>
      <xdr:rowOff>0</xdr:rowOff>
    </xdr:to>
    <xdr:pic>
      <xdr:nvPicPr>
        <xdr:cNvPr id="3466" name="Picture 2">
          <a:extLst>
            <a:ext uri="{FF2B5EF4-FFF2-40B4-BE49-F238E27FC236}">
              <a16:creationId xmlns:a16="http://schemas.microsoft.com/office/drawing/2014/main" id="{FF43A14E-6B9A-2951-0BFE-3D998C94ED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0" y="9525"/>
          <a:ext cx="8572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457200</xdr:colOff>
      <xdr:row>0</xdr:row>
      <xdr:rowOff>38100</xdr:rowOff>
    </xdr:from>
    <xdr:to>
      <xdr:col>8</xdr:col>
      <xdr:colOff>0</xdr:colOff>
      <xdr:row>5</xdr:row>
      <xdr:rowOff>0</xdr:rowOff>
    </xdr:to>
    <xdr:pic>
      <xdr:nvPicPr>
        <xdr:cNvPr id="5493" name="Picture 2">
          <a:extLst>
            <a:ext uri="{FF2B5EF4-FFF2-40B4-BE49-F238E27FC236}">
              <a16:creationId xmlns:a16="http://schemas.microsoft.com/office/drawing/2014/main" id="{053914D0-0BB1-3714-BE06-014C117520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38100"/>
          <a:ext cx="8763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400050</xdr:colOff>
      <xdr:row>0</xdr:row>
      <xdr:rowOff>19050</xdr:rowOff>
    </xdr:from>
    <xdr:to>
      <xdr:col>7</xdr:col>
      <xdr:colOff>638175</xdr:colOff>
      <xdr:row>4</xdr:row>
      <xdr:rowOff>104775</xdr:rowOff>
    </xdr:to>
    <xdr:pic>
      <xdr:nvPicPr>
        <xdr:cNvPr id="6508" name="Picture 1">
          <a:extLst>
            <a:ext uri="{FF2B5EF4-FFF2-40B4-BE49-F238E27FC236}">
              <a16:creationId xmlns:a16="http://schemas.microsoft.com/office/drawing/2014/main" id="{6A7E2DC0-C053-6365-52AB-E0CF339554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57800" y="19050"/>
          <a:ext cx="8572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257175</xdr:colOff>
      <xdr:row>0</xdr:row>
      <xdr:rowOff>0</xdr:rowOff>
    </xdr:from>
    <xdr:to>
      <xdr:col>7</xdr:col>
      <xdr:colOff>619125</xdr:colOff>
      <xdr:row>4</xdr:row>
      <xdr:rowOff>104775</xdr:rowOff>
    </xdr:to>
    <xdr:pic>
      <xdr:nvPicPr>
        <xdr:cNvPr id="13539" name="Picture 1">
          <a:extLst>
            <a:ext uri="{FF2B5EF4-FFF2-40B4-BE49-F238E27FC236}">
              <a16:creationId xmlns:a16="http://schemas.microsoft.com/office/drawing/2014/main" id="{8C7B4120-D3E0-8A58-F866-78732D5D4F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0625" y="0"/>
          <a:ext cx="10191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114300</xdr:colOff>
      <xdr:row>0</xdr:row>
      <xdr:rowOff>57150</xdr:rowOff>
    </xdr:from>
    <xdr:to>
      <xdr:col>7</xdr:col>
      <xdr:colOff>714375</xdr:colOff>
      <xdr:row>5</xdr:row>
      <xdr:rowOff>28575</xdr:rowOff>
    </xdr:to>
    <xdr:pic>
      <xdr:nvPicPr>
        <xdr:cNvPr id="17614" name="Picture 2">
          <a:extLst>
            <a:ext uri="{FF2B5EF4-FFF2-40B4-BE49-F238E27FC236}">
              <a16:creationId xmlns:a16="http://schemas.microsoft.com/office/drawing/2014/main" id="{B4D15F28-746F-977D-282A-16BFC3FB19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76800" y="57150"/>
          <a:ext cx="12192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123825</xdr:colOff>
      <xdr:row>0</xdr:row>
      <xdr:rowOff>0</xdr:rowOff>
    </xdr:from>
    <xdr:to>
      <xdr:col>8</xdr:col>
      <xdr:colOff>0</xdr:colOff>
      <xdr:row>5</xdr:row>
      <xdr:rowOff>28575</xdr:rowOff>
    </xdr:to>
    <xdr:pic>
      <xdr:nvPicPr>
        <xdr:cNvPr id="23633" name="Picture 2">
          <a:extLst>
            <a:ext uri="{FF2B5EF4-FFF2-40B4-BE49-F238E27FC236}">
              <a16:creationId xmlns:a16="http://schemas.microsoft.com/office/drawing/2014/main" id="{2DD22161-3D78-A0FC-0673-F4D15594DE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0"/>
          <a:ext cx="12096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olen/AppData/Local/Microsoft/Windows/INetCache/Content.Outlook/Q0OGBPEJ/20230328%20-%20FINAL%20PRICED%20BOQ%20REV01%20Upagrading%20of%20Sports%20facility%20REV%201.xls"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heet1"/>
      <sheetName val="SEC-A"/>
      <sheetName val="SEC-B"/>
      <sheetName val="SEC-C"/>
      <sheetName val="SEC-D"/>
      <sheetName val="SEC-E"/>
      <sheetName val="SEC-F"/>
      <sheetName val="SEC - G"/>
      <sheetName val="SEC - H"/>
      <sheetName val="SEC - I"/>
    </sheetNames>
    <sheetDataSet>
      <sheetData sheetId="0" refreshError="1"/>
      <sheetData sheetId="1" refreshError="1"/>
      <sheetData sheetId="2">
        <row r="1">
          <cell r="A1" t="str">
            <v>CLIENT:  KOPANONG LOCAL MUNICIPALITY</v>
          </cell>
        </row>
        <row r="2">
          <cell r="A2" t="str">
            <v>CONTRACT NO. MIG/FS1184/CF/17/19</v>
          </cell>
        </row>
        <row r="3">
          <cell r="A3" t="str">
            <v>UPGRADING OF PHILIPPOLIS SPORTS FACILITY</v>
          </cell>
        </row>
        <row r="4">
          <cell r="A4" t="str">
            <v>ENGINEER:  SOLENG (PTY) LTD</v>
          </cell>
        </row>
      </sheetData>
      <sheetData sheetId="3" refreshError="1"/>
      <sheetData sheetId="4" refreshError="1"/>
      <sheetData sheetId="5" refreshError="1"/>
      <sheetData sheetId="6" refreshError="1"/>
      <sheetData sheetId="7" refreshError="1"/>
      <sheetData sheetId="8" refreshError="1"/>
      <sheetData sheetId="9" refreshError="1"/>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 /><Relationship Id="rId1" Type="http://schemas.openxmlformats.org/officeDocument/2006/relationships/printerSettings" Target="../printerSettings/printerSettings1.bin" /></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 /><Relationship Id="rId1" Type="http://schemas.openxmlformats.org/officeDocument/2006/relationships/printerSettings" Target="../printerSettings/printerSettings2.bin" /></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3.xml" /><Relationship Id="rId1" Type="http://schemas.openxmlformats.org/officeDocument/2006/relationships/printerSettings" Target="../printerSettings/printerSettings3.bin" /><Relationship Id="rId4" Type="http://schemas.openxmlformats.org/officeDocument/2006/relationships/comments" Target="../comments1.xml" /></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 /><Relationship Id="rId1" Type="http://schemas.openxmlformats.org/officeDocument/2006/relationships/printerSettings" Target="../printerSettings/printerSettings4.bin" /></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 /><Relationship Id="rId1" Type="http://schemas.openxmlformats.org/officeDocument/2006/relationships/printerSettings" Target="../printerSettings/printerSettings5.bin" /></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 /><Relationship Id="rId1" Type="http://schemas.openxmlformats.org/officeDocument/2006/relationships/printerSettings" Target="../printerSettings/printerSettings6.bin" /></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 /><Relationship Id="rId1" Type="http://schemas.openxmlformats.org/officeDocument/2006/relationships/printerSettings" Target="../printerSettings/printerSettings7.bin" /></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 /><Relationship Id="rId1" Type="http://schemas.openxmlformats.org/officeDocument/2006/relationships/printerSettings" Target="../printerSettings/printerSettings8.bin" /></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 /><Relationship Id="rId1" Type="http://schemas.openxmlformats.org/officeDocument/2006/relationships/printerSettings" Target="../printerSettings/printerSettings9.bin" /></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 /><Relationship Id="rId1"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syncVertical="1" syncRef="A40" transitionEvaluation="1">
    <tabColor rgb="FFFF0000"/>
  </sheetPr>
  <dimension ref="A1:G33"/>
  <sheetViews>
    <sheetView showGridLines="0" view="pageBreakPreview" topLeftCell="A40" zoomScaleNormal="100" zoomScaleSheetLayoutView="100" workbookViewId="0">
      <selection activeCell="E23" sqref="E23"/>
    </sheetView>
  </sheetViews>
  <sheetFormatPr defaultColWidth="9.74609375" defaultRowHeight="10.5" x14ac:dyDescent="0.1"/>
  <cols>
    <col min="1" max="1" width="14.24609375" style="2" customWidth="1"/>
    <col min="2" max="2" width="85.12109375" style="2" customWidth="1"/>
    <col min="3" max="3" width="26.24609375" style="2" customWidth="1"/>
    <col min="4" max="4" width="9.74609375" style="2"/>
    <col min="5" max="5" width="19.12109375" style="314" customWidth="1"/>
    <col min="6" max="6" width="9.74609375" style="2"/>
    <col min="7" max="7" width="17.05859375" style="2" customWidth="1"/>
    <col min="8" max="16384" width="9.74609375" style="2"/>
  </cols>
  <sheetData>
    <row r="1" spans="1:7" s="153" customFormat="1" ht="12" x14ac:dyDescent="0.1">
      <c r="A1" s="154" t="s">
        <v>386</v>
      </c>
      <c r="E1" s="313"/>
    </row>
    <row r="2" spans="1:7" s="153" customFormat="1" ht="12" x14ac:dyDescent="0.1">
      <c r="A2" s="154" t="s">
        <v>388</v>
      </c>
      <c r="E2" s="313"/>
    </row>
    <row r="3" spans="1:7" s="153" customFormat="1" ht="12" x14ac:dyDescent="0.1">
      <c r="A3" s="154" t="s">
        <v>387</v>
      </c>
      <c r="E3" s="313"/>
    </row>
    <row r="4" spans="1:7" s="153" customFormat="1" ht="12" x14ac:dyDescent="0.1">
      <c r="A4" s="154" t="s">
        <v>389</v>
      </c>
      <c r="E4" s="313"/>
    </row>
    <row r="5" spans="1:7" s="153" customFormat="1" ht="12" x14ac:dyDescent="0.1">
      <c r="A5" s="152" t="s">
        <v>569</v>
      </c>
      <c r="B5" s="154"/>
      <c r="C5" s="154"/>
      <c r="E5" s="313"/>
    </row>
    <row r="6" spans="1:7" ht="5.25" customHeight="1" x14ac:dyDescent="0.1">
      <c r="A6" s="1"/>
      <c r="B6" s="120"/>
      <c r="C6" s="120"/>
    </row>
    <row r="7" spans="1:7" x14ac:dyDescent="0.1">
      <c r="A7" s="155" t="s">
        <v>570</v>
      </c>
      <c r="B7" s="155" t="s">
        <v>30</v>
      </c>
      <c r="C7" s="274" t="s">
        <v>34</v>
      </c>
    </row>
    <row r="8" spans="1:7" x14ac:dyDescent="0.1">
      <c r="A8" s="157"/>
      <c r="B8" s="141"/>
      <c r="C8" s="275"/>
    </row>
    <row r="9" spans="1:7" x14ac:dyDescent="0.1">
      <c r="A9" s="10"/>
      <c r="B9" s="6"/>
      <c r="C9" s="284"/>
    </row>
    <row r="10" spans="1:7" x14ac:dyDescent="0.1">
      <c r="A10" s="10" t="s">
        <v>571</v>
      </c>
      <c r="B10" s="5" t="s">
        <v>577</v>
      </c>
      <c r="C10" s="284">
        <f>'SEC-A'!H107</f>
        <v>116800</v>
      </c>
      <c r="D10" s="435"/>
      <c r="F10" s="316"/>
      <c r="G10" s="333"/>
    </row>
    <row r="11" spans="1:7" x14ac:dyDescent="0.1">
      <c r="A11" s="7"/>
      <c r="B11" s="6"/>
      <c r="C11" s="284"/>
    </row>
    <row r="12" spans="1:7" x14ac:dyDescent="0.1">
      <c r="A12" s="10" t="s">
        <v>572</v>
      </c>
      <c r="B12" s="5" t="s">
        <v>920</v>
      </c>
      <c r="C12" s="284">
        <f>'SEC-B'!H143</f>
        <v>0</v>
      </c>
      <c r="G12" s="333"/>
    </row>
    <row r="13" spans="1:7" x14ac:dyDescent="0.1">
      <c r="A13" s="10"/>
      <c r="B13" s="5"/>
      <c r="C13" s="284"/>
    </row>
    <row r="14" spans="1:7" x14ac:dyDescent="0.1">
      <c r="A14" s="10" t="s">
        <v>573</v>
      </c>
      <c r="B14" s="5" t="s">
        <v>578</v>
      </c>
      <c r="C14" s="284">
        <f>'SEC-C'!H154</f>
        <v>0</v>
      </c>
      <c r="G14" s="333"/>
    </row>
    <row r="15" spans="1:7" x14ac:dyDescent="0.1">
      <c r="A15" s="10"/>
      <c r="B15" s="5"/>
      <c r="C15" s="284"/>
    </row>
    <row r="16" spans="1:7" x14ac:dyDescent="0.1">
      <c r="A16" s="10" t="s">
        <v>574</v>
      </c>
      <c r="B16" s="5" t="str">
        <f>'SEC-D'!A5</f>
        <v>SCHEDULE D: CHANGE ROOMS</v>
      </c>
      <c r="C16" s="284">
        <f>'SEC-D'!H410</f>
        <v>45000</v>
      </c>
      <c r="G16" s="333"/>
    </row>
    <row r="17" spans="1:7" x14ac:dyDescent="0.1">
      <c r="A17" s="10"/>
      <c r="B17" s="5"/>
      <c r="C17" s="284"/>
    </row>
    <row r="18" spans="1:7" x14ac:dyDescent="0.1">
      <c r="A18" s="10" t="s">
        <v>575</v>
      </c>
      <c r="B18" s="5" t="str">
        <f>'SEC-E'!A5</f>
        <v>SCHEDULE E: SECURITY GATE &amp; TOILETS</v>
      </c>
      <c r="C18" s="284">
        <f>'SEC-E'!H259</f>
        <v>30000</v>
      </c>
      <c r="G18" s="333"/>
    </row>
    <row r="19" spans="1:7" x14ac:dyDescent="0.1">
      <c r="A19" s="10"/>
      <c r="B19" s="5"/>
      <c r="C19" s="284"/>
    </row>
    <row r="20" spans="1:7" x14ac:dyDescent="0.1">
      <c r="A20" s="10" t="s">
        <v>576</v>
      </c>
      <c r="B20" s="5" t="s">
        <v>579</v>
      </c>
      <c r="C20" s="284">
        <f>'SEC-F'!H184</f>
        <v>0</v>
      </c>
      <c r="G20" s="333"/>
    </row>
    <row r="21" spans="1:7" x14ac:dyDescent="0.1">
      <c r="A21" s="10"/>
      <c r="B21" s="5"/>
      <c r="C21" s="284"/>
    </row>
    <row r="22" spans="1:7" x14ac:dyDescent="0.1">
      <c r="A22" s="10" t="s">
        <v>679</v>
      </c>
      <c r="B22" s="5" t="s">
        <v>680</v>
      </c>
      <c r="C22" s="284">
        <f>'SEC - G'!H116</f>
        <v>195000</v>
      </c>
    </row>
    <row r="23" spans="1:7" x14ac:dyDescent="0.1">
      <c r="A23" s="10"/>
      <c r="B23" s="5"/>
      <c r="C23" s="284"/>
    </row>
    <row r="24" spans="1:7" x14ac:dyDescent="0.1">
      <c r="A24" s="10" t="s">
        <v>914</v>
      </c>
      <c r="B24" s="5" t="str">
        <f>'SEC - H'!A5</f>
        <v>SCHEDULE H: CARETAKER HOUSE</v>
      </c>
      <c r="C24" s="284">
        <f>'SEC - H'!H407</f>
        <v>15000</v>
      </c>
    </row>
    <row r="25" spans="1:7" x14ac:dyDescent="0.1">
      <c r="A25" s="10"/>
      <c r="B25" s="5"/>
      <c r="C25" s="284"/>
    </row>
    <row r="26" spans="1:7" x14ac:dyDescent="0.1">
      <c r="A26" s="10" t="s">
        <v>919</v>
      </c>
      <c r="B26" s="5" t="s">
        <v>921</v>
      </c>
      <c r="C26" s="284">
        <f>'SEC - I'!H57</f>
        <v>0</v>
      </c>
    </row>
    <row r="27" spans="1:7" x14ac:dyDescent="0.1">
      <c r="A27" s="10"/>
      <c r="B27" s="32"/>
      <c r="C27" s="284"/>
    </row>
    <row r="28" spans="1:7" s="279" customFormat="1" ht="20.100000000000001" customHeight="1" x14ac:dyDescent="0.1">
      <c r="A28" s="278" t="s">
        <v>580</v>
      </c>
      <c r="B28" s="188"/>
      <c r="C28" s="281">
        <f>SUM(C9:C27)</f>
        <v>401800</v>
      </c>
      <c r="E28" s="315"/>
      <c r="G28" s="333"/>
    </row>
    <row r="29" spans="1:7" s="42" customFormat="1" ht="20.100000000000001" customHeight="1" x14ac:dyDescent="0.1">
      <c r="A29" s="276" t="s">
        <v>964</v>
      </c>
      <c r="B29" s="277"/>
      <c r="C29" s="282">
        <f>C28*0.1</f>
        <v>40180</v>
      </c>
      <c r="E29" s="315"/>
      <c r="G29" s="333"/>
    </row>
    <row r="30" spans="1:7" s="279" customFormat="1" ht="20.100000000000001" customHeight="1" x14ac:dyDescent="0.1">
      <c r="A30" s="280" t="s">
        <v>581</v>
      </c>
      <c r="B30" s="277"/>
      <c r="C30" s="283">
        <f>C28+C29</f>
        <v>441980</v>
      </c>
      <c r="E30" s="315"/>
      <c r="G30" s="333"/>
    </row>
    <row r="31" spans="1:7" s="42" customFormat="1" ht="20.100000000000001" customHeight="1" x14ac:dyDescent="0.1">
      <c r="A31" s="276" t="s">
        <v>582</v>
      </c>
      <c r="B31" s="277"/>
      <c r="C31" s="282">
        <f>C30*0.15</f>
        <v>66297</v>
      </c>
      <c r="E31" s="315"/>
      <c r="G31" s="333"/>
    </row>
    <row r="32" spans="1:7" s="279" customFormat="1" ht="20.100000000000001" customHeight="1" x14ac:dyDescent="0.1">
      <c r="A32" s="280" t="s">
        <v>583</v>
      </c>
      <c r="B32" s="277"/>
      <c r="C32" s="283">
        <f>C30+C31</f>
        <v>508277</v>
      </c>
      <c r="E32" s="315"/>
      <c r="G32" s="333"/>
    </row>
    <row r="33" spans="3:3" x14ac:dyDescent="0.1">
      <c r="C33" s="389"/>
    </row>
  </sheetData>
  <phoneticPr fontId="0" type="noConversion"/>
  <pageMargins left="0.94488188976377963" right="0.19685039370078741" top="0.70866141732283472" bottom="0.98425196850393704" header="0.51181102362204722" footer="0.43307086614173229"/>
  <pageSetup paperSize="9" scale="95" orientation="portrait" horizontalDpi="4294967293" r:id="rId1"/>
  <headerFooter alignWithMargins="0">
    <oddFooter>&amp;R225370PRO
PRICING DATA
C2.3 - A.&amp;P</oddFooter>
  </headerFooter>
  <colBreaks count="37" manualBreakCount="37">
    <brk id="3" max="1048575" man="1"/>
    <brk id="6" max="1048575" man="1"/>
    <brk id="19" max="1048575" man="1"/>
    <brk id="22" max="1048575" man="1"/>
    <brk id="23" max="1048575" man="1"/>
    <brk id="35" max="1048575" man="1"/>
    <brk id="38" max="1048575" man="1"/>
    <brk id="39" max="1048575" man="1"/>
    <brk id="42" max="1048575" man="1"/>
    <brk id="51" max="1048575" man="1"/>
    <brk id="54" max="1048575" man="1"/>
    <brk id="55" max="1048575" man="1"/>
    <brk id="58" max="1048575" man="1"/>
    <brk id="67" max="1048575" man="1"/>
    <brk id="70" max="1048575" man="1"/>
    <brk id="71" max="1048575" man="1"/>
    <brk id="75" max="1048575" man="1"/>
    <brk id="90" max="1048575" man="1"/>
    <brk id="91" max="1048575" man="1"/>
    <brk id="92" max="1048575" man="1"/>
    <brk id="97" max="1048575" man="1"/>
    <brk id="99" max="1048575" man="1"/>
    <brk id="102" max="1048575" man="1"/>
    <brk id="118" max="1048575" man="1"/>
    <brk id="134" max="1048575" man="1"/>
    <brk id="138" max="1048575" man="1"/>
    <brk id="150" max="1048575" man="1"/>
    <brk id="154" max="1048575" man="1"/>
    <brk id="166" max="1048575" man="1"/>
    <brk id="171" max="1048575" man="1"/>
    <brk id="186" max="1048575" man="1"/>
    <brk id="187" max="1048575" man="1"/>
    <brk id="188" max="1048575" man="1"/>
    <brk id="193" max="1048575" man="1"/>
    <brk id="195" max="1048575" man="1"/>
    <brk id="198" max="1048575" man="1"/>
    <brk id="2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syncVertical="1" syncRef="A3" transitionEvaluation="1">
    <tabColor rgb="FFFF0000"/>
  </sheetPr>
  <dimension ref="A1:I108"/>
  <sheetViews>
    <sheetView showGridLines="0" view="pageBreakPreview" topLeftCell="A3" zoomScaleNormal="100" zoomScaleSheetLayoutView="100" workbookViewId="0">
      <selection activeCell="E24" sqref="E24"/>
    </sheetView>
  </sheetViews>
  <sheetFormatPr defaultColWidth="9.74609375" defaultRowHeight="10.5" x14ac:dyDescent="0.1"/>
  <cols>
    <col min="1" max="1" width="11.99609375" style="2" customWidth="1"/>
    <col min="2" max="2" width="11.05859375" style="2" customWidth="1"/>
    <col min="3" max="3" width="56.05859375" style="2" customWidth="1"/>
    <col min="4" max="4" width="6.93359375" style="2" customWidth="1"/>
    <col min="5" max="5" width="8.05859375" style="2" customWidth="1"/>
    <col min="6" max="6" width="9.37109375" style="2" customWidth="1"/>
    <col min="7" max="7" width="12.93359375" style="187" customWidth="1"/>
    <col min="8" max="8" width="14.99609375" style="187" customWidth="1"/>
    <col min="9" max="9" width="12.74609375" style="187" customWidth="1"/>
    <col min="10" max="16384" width="9.74609375" style="2"/>
  </cols>
  <sheetData>
    <row r="1" spans="1:9" s="153" customFormat="1" ht="12" x14ac:dyDescent="0.1">
      <c r="A1" s="154" t="s">
        <v>386</v>
      </c>
      <c r="G1" s="172"/>
      <c r="H1" s="172"/>
      <c r="I1" s="172"/>
    </row>
    <row r="2" spans="1:9" s="153" customFormat="1" ht="12" x14ac:dyDescent="0.1">
      <c r="A2" s="154" t="s">
        <v>388</v>
      </c>
      <c r="G2" s="172"/>
      <c r="H2" s="172"/>
      <c r="I2" s="172"/>
    </row>
    <row r="3" spans="1:9" s="153" customFormat="1" ht="12" x14ac:dyDescent="0.1">
      <c r="A3" s="154" t="s">
        <v>387</v>
      </c>
      <c r="G3" s="172"/>
      <c r="H3" s="172"/>
      <c r="I3" s="172"/>
    </row>
    <row r="4" spans="1:9" s="153" customFormat="1" ht="12" x14ac:dyDescent="0.1">
      <c r="A4" s="154" t="s">
        <v>389</v>
      </c>
      <c r="G4" s="172"/>
      <c r="H4" s="172"/>
      <c r="I4" s="172"/>
    </row>
    <row r="5" spans="1:9" s="153" customFormat="1" ht="12" x14ac:dyDescent="0.1">
      <c r="A5" s="152" t="s">
        <v>44</v>
      </c>
      <c r="B5" s="154"/>
      <c r="C5" s="154"/>
      <c r="D5" s="154"/>
      <c r="E5" s="154"/>
      <c r="F5" s="154"/>
      <c r="G5" s="173"/>
      <c r="H5" s="173"/>
      <c r="I5" s="172"/>
    </row>
    <row r="6" spans="1:9" ht="5.25" customHeight="1" x14ac:dyDescent="0.1">
      <c r="A6" s="1"/>
      <c r="B6" s="120"/>
      <c r="C6" s="120"/>
      <c r="D6" s="120"/>
      <c r="E6" s="120"/>
      <c r="F6" s="120"/>
      <c r="G6" s="174"/>
      <c r="H6" s="174"/>
    </row>
    <row r="7" spans="1:9" x14ac:dyDescent="0.1">
      <c r="A7" s="155" t="s">
        <v>28</v>
      </c>
      <c r="B7" s="156" t="s">
        <v>29</v>
      </c>
      <c r="C7" s="156" t="s">
        <v>30</v>
      </c>
      <c r="D7" s="156" t="s">
        <v>316</v>
      </c>
      <c r="E7" s="156" t="s">
        <v>31</v>
      </c>
      <c r="F7" s="156" t="s">
        <v>32</v>
      </c>
      <c r="G7" s="175" t="s">
        <v>33</v>
      </c>
      <c r="H7" s="192" t="s">
        <v>34</v>
      </c>
    </row>
    <row r="8" spans="1:9" x14ac:dyDescent="0.1">
      <c r="A8" s="157" t="s">
        <v>35</v>
      </c>
      <c r="B8" s="143" t="s">
        <v>36</v>
      </c>
      <c r="C8" s="142"/>
      <c r="D8" s="142"/>
      <c r="E8" s="142"/>
      <c r="F8" s="142"/>
      <c r="G8" s="176"/>
      <c r="H8" s="568"/>
    </row>
    <row r="9" spans="1:9" x14ac:dyDescent="0.1">
      <c r="A9" s="580" t="s">
        <v>46</v>
      </c>
      <c r="B9" s="160" t="s">
        <v>0</v>
      </c>
      <c r="C9" s="161"/>
      <c r="D9" s="161"/>
      <c r="E9" s="162"/>
      <c r="F9" s="162"/>
      <c r="G9" s="177"/>
      <c r="H9" s="569"/>
    </row>
    <row r="10" spans="1:9" x14ac:dyDescent="0.1">
      <c r="A10" s="581"/>
      <c r="B10" s="8" t="s">
        <v>45</v>
      </c>
      <c r="C10" s="5" t="s">
        <v>47</v>
      </c>
      <c r="D10" s="5"/>
      <c r="E10" s="9"/>
      <c r="F10" s="9"/>
      <c r="G10" s="178"/>
      <c r="H10" s="567"/>
    </row>
    <row r="11" spans="1:9" x14ac:dyDescent="0.1">
      <c r="A11" s="11"/>
      <c r="B11" s="12">
        <v>8.3000000000000007</v>
      </c>
      <c r="C11" s="6"/>
      <c r="D11" s="6"/>
      <c r="E11" s="9"/>
      <c r="F11" s="9"/>
      <c r="G11" s="178"/>
      <c r="H11" s="567"/>
    </row>
    <row r="12" spans="1:9" x14ac:dyDescent="0.1">
      <c r="A12" s="10" t="s">
        <v>59</v>
      </c>
      <c r="B12" s="8" t="s">
        <v>48</v>
      </c>
      <c r="C12" s="5" t="s">
        <v>126</v>
      </c>
      <c r="D12" s="5"/>
      <c r="E12" s="9" t="s">
        <v>37</v>
      </c>
      <c r="F12" s="9">
        <v>1</v>
      </c>
      <c r="G12" s="178"/>
      <c r="H12" s="567">
        <f>G12*F12</f>
        <v>0</v>
      </c>
    </row>
    <row r="13" spans="1:9" x14ac:dyDescent="0.1">
      <c r="A13" s="13"/>
      <c r="B13" s="4"/>
      <c r="C13" s="6"/>
      <c r="D13" s="6"/>
      <c r="E13" s="9"/>
      <c r="F13" s="9"/>
      <c r="G13" s="179"/>
      <c r="H13" s="566"/>
    </row>
    <row r="14" spans="1:9" x14ac:dyDescent="0.1">
      <c r="A14" s="11"/>
      <c r="B14" s="8" t="s">
        <v>49</v>
      </c>
      <c r="C14" s="5" t="s">
        <v>50</v>
      </c>
      <c r="D14" s="5"/>
      <c r="E14" s="9"/>
      <c r="F14" s="9"/>
      <c r="G14" s="179"/>
      <c r="H14" s="566"/>
    </row>
    <row r="15" spans="1:9" x14ac:dyDescent="0.1">
      <c r="A15" s="11"/>
      <c r="B15" s="12" t="s">
        <v>51</v>
      </c>
      <c r="C15" s="5" t="s">
        <v>52</v>
      </c>
      <c r="D15" s="15"/>
      <c r="E15" s="16"/>
      <c r="F15" s="9"/>
      <c r="G15" s="179"/>
      <c r="H15" s="566"/>
    </row>
    <row r="16" spans="1:9" x14ac:dyDescent="0.1">
      <c r="A16" s="11"/>
      <c r="B16" s="4"/>
      <c r="C16" s="5"/>
      <c r="D16" s="5"/>
      <c r="E16" s="9"/>
      <c r="F16" s="9"/>
      <c r="G16" s="179"/>
      <c r="H16" s="566"/>
    </row>
    <row r="17" spans="1:9" x14ac:dyDescent="0.1">
      <c r="A17" s="17" t="s">
        <v>53</v>
      </c>
      <c r="B17" s="18" t="s">
        <v>54</v>
      </c>
      <c r="C17" s="19" t="s">
        <v>55</v>
      </c>
      <c r="D17" s="19"/>
      <c r="E17" s="17" t="s">
        <v>38</v>
      </c>
      <c r="F17" s="20">
        <v>1</v>
      </c>
      <c r="G17" s="179"/>
      <c r="H17" s="567">
        <f>G17*F17</f>
        <v>0</v>
      </c>
    </row>
    <row r="18" spans="1:9" x14ac:dyDescent="0.1">
      <c r="A18" s="7" t="s">
        <v>56</v>
      </c>
      <c r="B18" s="8" t="s">
        <v>57</v>
      </c>
      <c r="C18" s="5" t="s">
        <v>597</v>
      </c>
      <c r="D18" s="5"/>
      <c r="E18" s="20" t="s">
        <v>37</v>
      </c>
      <c r="F18" s="9">
        <v>1</v>
      </c>
      <c r="G18" s="179"/>
      <c r="H18" s="567">
        <f>G18*F18</f>
        <v>0</v>
      </c>
    </row>
    <row r="19" spans="1:9" x14ac:dyDescent="0.1">
      <c r="A19" s="7" t="s">
        <v>61</v>
      </c>
      <c r="B19" s="12" t="s">
        <v>60</v>
      </c>
      <c r="C19" s="6" t="s">
        <v>317</v>
      </c>
      <c r="D19" s="6"/>
      <c r="E19" s="12" t="s">
        <v>392</v>
      </c>
      <c r="F19" s="8">
        <v>1</v>
      </c>
      <c r="G19" s="180">
        <v>5000</v>
      </c>
      <c r="H19" s="456">
        <f>G19*F19</f>
        <v>5000</v>
      </c>
    </row>
    <row r="20" spans="1:9" x14ac:dyDescent="0.1">
      <c r="A20" s="10" t="s">
        <v>125</v>
      </c>
      <c r="B20" s="4"/>
      <c r="C20" s="6" t="s">
        <v>390</v>
      </c>
      <c r="D20" s="6"/>
      <c r="E20" s="12" t="s">
        <v>62</v>
      </c>
      <c r="F20" s="168"/>
      <c r="G20" s="180">
        <f>H19</f>
        <v>5000</v>
      </c>
      <c r="H20" s="456">
        <f>G20*F20</f>
        <v>0</v>
      </c>
    </row>
    <row r="21" spans="1:9" x14ac:dyDescent="0.1">
      <c r="A21" s="10"/>
      <c r="B21" s="8"/>
      <c r="C21" s="5"/>
      <c r="D21" s="5"/>
      <c r="E21" s="8"/>
      <c r="F21" s="12"/>
      <c r="G21" s="180"/>
      <c r="H21" s="456"/>
    </row>
    <row r="22" spans="1:9" x14ac:dyDescent="0.1">
      <c r="A22" s="11"/>
      <c r="B22" s="12" t="s">
        <v>63</v>
      </c>
      <c r="C22" s="4" t="s">
        <v>64</v>
      </c>
      <c r="D22" s="4"/>
      <c r="E22" s="12"/>
      <c r="F22" s="12"/>
      <c r="G22" s="180"/>
      <c r="H22" s="456"/>
    </row>
    <row r="23" spans="1:9" x14ac:dyDescent="0.1">
      <c r="A23" s="11"/>
      <c r="B23" s="4"/>
      <c r="C23" s="6"/>
      <c r="D23" s="6"/>
      <c r="E23" s="12"/>
      <c r="F23" s="12"/>
      <c r="G23" s="180"/>
      <c r="H23" s="456" t="s">
        <v>134</v>
      </c>
    </row>
    <row r="24" spans="1:9" x14ac:dyDescent="0.1">
      <c r="A24" s="7" t="s">
        <v>274</v>
      </c>
      <c r="B24" s="4"/>
      <c r="C24" s="5" t="s">
        <v>65</v>
      </c>
      <c r="D24" s="5"/>
      <c r="E24" s="8" t="s">
        <v>37</v>
      </c>
      <c r="F24" s="12">
        <v>1</v>
      </c>
      <c r="G24" s="180"/>
      <c r="H24" s="456">
        <f t="shared" ref="H24:H33" si="0">G24*F24</f>
        <v>0</v>
      </c>
    </row>
    <row r="25" spans="1:9" x14ac:dyDescent="0.1">
      <c r="A25" s="7" t="s">
        <v>66</v>
      </c>
      <c r="B25" s="23"/>
      <c r="C25" s="11" t="s">
        <v>67</v>
      </c>
      <c r="D25" s="6"/>
      <c r="E25" s="12" t="s">
        <v>37</v>
      </c>
      <c r="F25" s="12">
        <v>1</v>
      </c>
      <c r="G25" s="180"/>
      <c r="H25" s="456">
        <f t="shared" si="0"/>
        <v>0</v>
      </c>
    </row>
    <row r="26" spans="1:9" x14ac:dyDescent="0.1">
      <c r="A26" s="7" t="s">
        <v>68</v>
      </c>
      <c r="B26" s="8"/>
      <c r="C26" s="5" t="s">
        <v>70</v>
      </c>
      <c r="D26" s="5"/>
      <c r="E26" s="20" t="s">
        <v>37</v>
      </c>
      <c r="F26" s="9">
        <v>1</v>
      </c>
      <c r="G26" s="179"/>
      <c r="H26" s="456">
        <f t="shared" si="0"/>
        <v>0</v>
      </c>
    </row>
    <row r="27" spans="1:9" x14ac:dyDescent="0.1">
      <c r="A27" s="7" t="s">
        <v>69</v>
      </c>
      <c r="B27" s="24"/>
      <c r="C27" s="19" t="s">
        <v>72</v>
      </c>
      <c r="D27" s="19"/>
      <c r="E27" s="17" t="s">
        <v>37</v>
      </c>
      <c r="F27" s="20">
        <v>1</v>
      </c>
      <c r="G27" s="178"/>
      <c r="H27" s="456">
        <f t="shared" si="0"/>
        <v>0</v>
      </c>
    </row>
    <row r="28" spans="1:9" x14ac:dyDescent="0.1">
      <c r="A28" s="7" t="s">
        <v>71</v>
      </c>
      <c r="B28" s="4"/>
      <c r="C28" s="6" t="s">
        <v>74</v>
      </c>
      <c r="D28" s="6"/>
      <c r="E28" s="9" t="s">
        <v>37</v>
      </c>
      <c r="F28" s="9">
        <v>1</v>
      </c>
      <c r="G28" s="179"/>
      <c r="H28" s="456">
        <f t="shared" si="0"/>
        <v>0</v>
      </c>
    </row>
    <row r="29" spans="1:9" x14ac:dyDescent="0.1">
      <c r="A29" s="7" t="s">
        <v>73</v>
      </c>
      <c r="B29" s="4"/>
      <c r="C29" s="6" t="s">
        <v>152</v>
      </c>
      <c r="D29" s="6"/>
      <c r="E29" s="9" t="s">
        <v>37</v>
      </c>
      <c r="F29" s="9">
        <v>1</v>
      </c>
      <c r="G29" s="179"/>
      <c r="H29" s="456">
        <f t="shared" si="0"/>
        <v>0</v>
      </c>
    </row>
    <row r="30" spans="1:9" s="310" customFormat="1" x14ac:dyDescent="0.1">
      <c r="A30" s="304" t="s">
        <v>75</v>
      </c>
      <c r="B30" s="311"/>
      <c r="C30" s="308" t="s">
        <v>598</v>
      </c>
      <c r="D30" s="308"/>
      <c r="E30" s="306" t="s">
        <v>37</v>
      </c>
      <c r="F30" s="306">
        <v>1</v>
      </c>
      <c r="G30" s="312"/>
      <c r="H30" s="456">
        <f t="shared" si="0"/>
        <v>0</v>
      </c>
      <c r="I30" s="309"/>
    </row>
    <row r="31" spans="1:9" x14ac:dyDescent="0.1">
      <c r="A31" s="7" t="s">
        <v>76</v>
      </c>
      <c r="B31" s="19"/>
      <c r="C31" s="19" t="s">
        <v>135</v>
      </c>
      <c r="D31" s="19"/>
      <c r="E31" s="17" t="s">
        <v>37</v>
      </c>
      <c r="F31" s="9">
        <v>1</v>
      </c>
      <c r="G31" s="179"/>
      <c r="H31" s="456">
        <f t="shared" si="0"/>
        <v>0</v>
      </c>
    </row>
    <row r="32" spans="1:9" x14ac:dyDescent="0.1">
      <c r="A32" s="7" t="s">
        <v>77</v>
      </c>
      <c r="B32" s="19"/>
      <c r="C32" s="19" t="s">
        <v>405</v>
      </c>
      <c r="D32" s="19"/>
      <c r="E32" s="17" t="s">
        <v>37</v>
      </c>
      <c r="F32" s="9">
        <v>1</v>
      </c>
      <c r="G32" s="179"/>
      <c r="H32" s="456">
        <f t="shared" si="0"/>
        <v>0</v>
      </c>
    </row>
    <row r="33" spans="1:8" x14ac:dyDescent="0.1">
      <c r="A33" s="7" t="s">
        <v>78</v>
      </c>
      <c r="B33" s="4"/>
      <c r="C33" s="6" t="s">
        <v>153</v>
      </c>
      <c r="D33" s="6"/>
      <c r="E33" s="9" t="s">
        <v>37</v>
      </c>
      <c r="F33" s="9">
        <v>1</v>
      </c>
      <c r="G33" s="179"/>
      <c r="H33" s="456">
        <f t="shared" si="0"/>
        <v>0</v>
      </c>
    </row>
    <row r="34" spans="1:8" x14ac:dyDescent="0.1">
      <c r="A34" s="11"/>
      <c r="B34" s="4"/>
      <c r="C34" s="6" t="s">
        <v>79</v>
      </c>
      <c r="D34" s="6"/>
      <c r="E34" s="9"/>
      <c r="F34" s="9"/>
      <c r="G34" s="179"/>
      <c r="H34" s="566"/>
    </row>
    <row r="35" spans="1:8" x14ac:dyDescent="0.1">
      <c r="A35" s="7"/>
      <c r="B35" s="4"/>
      <c r="C35" s="5"/>
      <c r="D35" s="5"/>
      <c r="E35" s="8"/>
      <c r="F35" s="12"/>
      <c r="G35" s="180"/>
      <c r="H35" s="566"/>
    </row>
    <row r="36" spans="1:8" x14ac:dyDescent="0.1">
      <c r="A36" s="10" t="s">
        <v>80</v>
      </c>
      <c r="B36" s="16">
        <v>8.4</v>
      </c>
      <c r="C36" s="11" t="s">
        <v>154</v>
      </c>
      <c r="D36" s="6"/>
      <c r="E36" s="12"/>
      <c r="F36" s="12"/>
      <c r="G36" s="180"/>
      <c r="H36" s="566"/>
    </row>
    <row r="37" spans="1:8" x14ac:dyDescent="0.1">
      <c r="A37" s="11"/>
      <c r="B37" s="8"/>
      <c r="C37" s="6"/>
      <c r="D37" s="6"/>
      <c r="E37" s="12"/>
      <c r="F37" s="12"/>
      <c r="G37" s="180"/>
      <c r="H37" s="566"/>
    </row>
    <row r="38" spans="1:8" x14ac:dyDescent="0.1">
      <c r="A38" s="7" t="s">
        <v>81</v>
      </c>
      <c r="B38" s="16" t="s">
        <v>82</v>
      </c>
      <c r="C38" s="5" t="s">
        <v>126</v>
      </c>
      <c r="D38" s="5"/>
      <c r="E38" s="9" t="s">
        <v>391</v>
      </c>
      <c r="F38" s="12">
        <v>4</v>
      </c>
      <c r="G38" s="181"/>
      <c r="H38" s="456">
        <f>G38*F38</f>
        <v>0</v>
      </c>
    </row>
    <row r="39" spans="1:8" x14ac:dyDescent="0.1">
      <c r="A39" s="11"/>
      <c r="B39" s="12"/>
      <c r="C39" s="6"/>
      <c r="D39" s="6"/>
      <c r="E39" s="12"/>
      <c r="F39" s="12"/>
      <c r="G39" s="181"/>
      <c r="H39" s="567"/>
    </row>
    <row r="40" spans="1:8" x14ac:dyDescent="0.1">
      <c r="A40" s="7"/>
      <c r="B40" s="12" t="s">
        <v>42</v>
      </c>
      <c r="C40" s="5" t="s">
        <v>127</v>
      </c>
      <c r="D40" s="5"/>
      <c r="E40" s="8"/>
      <c r="F40" s="8"/>
      <c r="G40" s="181"/>
      <c r="H40" s="567"/>
    </row>
    <row r="41" spans="1:8" x14ac:dyDescent="0.1">
      <c r="A41" s="11"/>
      <c r="B41" s="4"/>
      <c r="C41" s="6" t="s">
        <v>83</v>
      </c>
      <c r="D41" s="6"/>
      <c r="E41" s="9"/>
      <c r="F41" s="9"/>
      <c r="G41" s="178"/>
      <c r="H41" s="567"/>
    </row>
    <row r="42" spans="1:8" x14ac:dyDescent="0.1">
      <c r="A42" s="7"/>
      <c r="B42" s="4"/>
      <c r="C42" s="5" t="s">
        <v>84</v>
      </c>
      <c r="D42" s="5"/>
      <c r="E42" s="20"/>
      <c r="F42" s="9"/>
      <c r="G42" s="179"/>
      <c r="H42" s="566"/>
    </row>
    <row r="43" spans="1:8" x14ac:dyDescent="0.1">
      <c r="A43" s="11"/>
      <c r="B43" s="23"/>
      <c r="C43" s="19"/>
      <c r="D43" s="19"/>
      <c r="E43" s="17"/>
      <c r="F43" s="9"/>
      <c r="G43" s="179"/>
      <c r="H43" s="566"/>
    </row>
    <row r="44" spans="1:8" x14ac:dyDescent="0.1">
      <c r="A44" s="11"/>
      <c r="B44" s="12" t="s">
        <v>85</v>
      </c>
      <c r="C44" s="5" t="s">
        <v>155</v>
      </c>
      <c r="D44" s="5"/>
      <c r="E44" s="9"/>
      <c r="F44" s="9"/>
      <c r="G44" s="179"/>
      <c r="H44" s="566"/>
    </row>
    <row r="45" spans="1:8" x14ac:dyDescent="0.1">
      <c r="A45" s="11"/>
      <c r="B45" s="4"/>
      <c r="C45" s="6"/>
      <c r="D45" s="6"/>
      <c r="E45" s="9"/>
      <c r="F45" s="20"/>
      <c r="G45" s="179"/>
      <c r="H45" s="566"/>
    </row>
    <row r="46" spans="1:8" x14ac:dyDescent="0.1">
      <c r="A46" s="7" t="s">
        <v>86</v>
      </c>
      <c r="B46" s="12" t="s">
        <v>54</v>
      </c>
      <c r="C46" s="5" t="s">
        <v>55</v>
      </c>
      <c r="D46" s="5"/>
      <c r="E46" s="9" t="s">
        <v>391</v>
      </c>
      <c r="F46" s="9">
        <v>4</v>
      </c>
      <c r="G46" s="179"/>
      <c r="H46" s="456">
        <f>G46*F46</f>
        <v>0</v>
      </c>
    </row>
    <row r="47" spans="1:8" x14ac:dyDescent="0.1">
      <c r="A47" s="7" t="s">
        <v>87</v>
      </c>
      <c r="B47" s="12" t="s">
        <v>57</v>
      </c>
      <c r="C47" s="5" t="s">
        <v>58</v>
      </c>
      <c r="D47" s="5"/>
      <c r="E47" s="9" t="s">
        <v>391</v>
      </c>
      <c r="F47" s="9">
        <v>4</v>
      </c>
      <c r="G47" s="179"/>
      <c r="H47" s="456">
        <f>G47*F47</f>
        <v>0</v>
      </c>
    </row>
    <row r="48" spans="1:8" x14ac:dyDescent="0.1">
      <c r="A48" s="10" t="s">
        <v>88</v>
      </c>
      <c r="B48" s="12" t="s">
        <v>60</v>
      </c>
      <c r="C48" s="6" t="s">
        <v>317</v>
      </c>
      <c r="D48" s="6"/>
      <c r="E48" s="12" t="s">
        <v>392</v>
      </c>
      <c r="F48" s="8">
        <v>1</v>
      </c>
      <c r="G48" s="179">
        <f>200*4</f>
        <v>800</v>
      </c>
      <c r="H48" s="566">
        <f>G48*F48</f>
        <v>800</v>
      </c>
    </row>
    <row r="49" spans="1:9" x14ac:dyDescent="0.1">
      <c r="A49" s="10" t="s">
        <v>89</v>
      </c>
      <c r="B49" s="4"/>
      <c r="C49" s="5" t="s">
        <v>406</v>
      </c>
      <c r="D49" s="5"/>
      <c r="E49" s="12" t="s">
        <v>62</v>
      </c>
      <c r="F49" s="168"/>
      <c r="G49" s="180">
        <f>H48</f>
        <v>800</v>
      </c>
      <c r="H49" s="566">
        <f>G49*F49</f>
        <v>0</v>
      </c>
    </row>
    <row r="50" spans="1:9" x14ac:dyDescent="0.1">
      <c r="A50" s="11"/>
      <c r="B50" s="4"/>
      <c r="C50" s="6"/>
      <c r="D50" s="6"/>
      <c r="E50" s="12"/>
      <c r="F50" s="12"/>
      <c r="G50" s="180"/>
      <c r="H50" s="566"/>
    </row>
    <row r="51" spans="1:9" x14ac:dyDescent="0.1">
      <c r="A51" s="7"/>
      <c r="B51" s="12" t="s">
        <v>90</v>
      </c>
      <c r="C51" s="5" t="s">
        <v>393</v>
      </c>
      <c r="D51" s="5"/>
      <c r="E51" s="8"/>
      <c r="F51" s="12"/>
      <c r="G51" s="180"/>
      <c r="H51" s="566"/>
    </row>
    <row r="52" spans="1:9" x14ac:dyDescent="0.1">
      <c r="A52" s="11"/>
      <c r="B52" s="4"/>
      <c r="C52" s="6" t="s">
        <v>84</v>
      </c>
      <c r="D52" s="6"/>
      <c r="E52" s="12"/>
      <c r="F52" s="12"/>
      <c r="G52" s="180"/>
      <c r="H52" s="566"/>
    </row>
    <row r="53" spans="1:9" x14ac:dyDescent="0.1">
      <c r="A53" s="7"/>
      <c r="B53" s="4"/>
      <c r="C53" s="5"/>
      <c r="D53" s="5"/>
      <c r="E53" s="8"/>
      <c r="F53" s="12"/>
      <c r="G53" s="180"/>
      <c r="H53" s="566"/>
    </row>
    <row r="54" spans="1:9" x14ac:dyDescent="0.1">
      <c r="A54" s="10" t="s">
        <v>91</v>
      </c>
      <c r="B54" s="4"/>
      <c r="C54" s="6" t="s">
        <v>92</v>
      </c>
      <c r="D54" s="6"/>
      <c r="E54" s="9" t="s">
        <v>391</v>
      </c>
      <c r="F54" s="12">
        <v>4</v>
      </c>
      <c r="G54" s="180"/>
      <c r="H54" s="456">
        <f>G54*F54</f>
        <v>0</v>
      </c>
    </row>
    <row r="55" spans="1:9" x14ac:dyDescent="0.1">
      <c r="A55" s="10" t="s">
        <v>93</v>
      </c>
      <c r="B55" s="23"/>
      <c r="C55" s="6" t="s">
        <v>67</v>
      </c>
      <c r="D55" s="6"/>
      <c r="E55" s="9" t="s">
        <v>391</v>
      </c>
      <c r="F55" s="12">
        <v>4</v>
      </c>
      <c r="G55" s="180"/>
      <c r="H55" s="456">
        <f>G55*F55</f>
        <v>0</v>
      </c>
    </row>
    <row r="56" spans="1:9" x14ac:dyDescent="0.1">
      <c r="A56" s="163"/>
      <c r="B56" s="164"/>
      <c r="C56" s="165"/>
      <c r="D56" s="165"/>
      <c r="E56" s="166"/>
      <c r="F56" s="167"/>
      <c r="G56" s="182"/>
      <c r="H56" s="570"/>
    </row>
    <row r="57" spans="1:9" s="42" customFormat="1" x14ac:dyDescent="0.1">
      <c r="A57" s="158"/>
      <c r="B57" s="159"/>
      <c r="C57" s="156" t="s">
        <v>39</v>
      </c>
      <c r="D57" s="159"/>
      <c r="E57" s="159"/>
      <c r="F57" s="159"/>
      <c r="G57" s="183"/>
      <c r="H57" s="571">
        <f>SUM(H9:H56)</f>
        <v>5800</v>
      </c>
      <c r="I57" s="285"/>
    </row>
    <row r="58" spans="1:9" s="42" customFormat="1" x14ac:dyDescent="0.1">
      <c r="A58" s="43"/>
      <c r="B58" s="44"/>
      <c r="C58" s="45"/>
      <c r="D58" s="45"/>
      <c r="E58" s="46"/>
      <c r="F58" s="46"/>
      <c r="G58" s="184"/>
      <c r="H58" s="193"/>
      <c r="I58" s="285"/>
    </row>
    <row r="59" spans="1:9" x14ac:dyDescent="0.1">
      <c r="A59" s="11"/>
      <c r="B59" s="4"/>
      <c r="C59" s="26" t="s">
        <v>40</v>
      </c>
      <c r="D59" s="5"/>
      <c r="E59" s="9"/>
      <c r="F59" s="9"/>
      <c r="G59" s="179"/>
      <c r="H59" s="179">
        <f>H57</f>
        <v>5800</v>
      </c>
    </row>
    <row r="60" spans="1:9" x14ac:dyDescent="0.1">
      <c r="A60" s="11"/>
      <c r="B60" s="4"/>
      <c r="C60" s="6"/>
      <c r="D60" s="6"/>
      <c r="E60" s="12"/>
      <c r="F60" s="12"/>
      <c r="G60" s="180"/>
      <c r="H60" s="179"/>
    </row>
    <row r="61" spans="1:9" x14ac:dyDescent="0.1">
      <c r="A61" s="7" t="s">
        <v>94</v>
      </c>
      <c r="B61" s="4"/>
      <c r="C61" s="5" t="s">
        <v>70</v>
      </c>
      <c r="D61" s="5"/>
      <c r="E61" s="9" t="s">
        <v>391</v>
      </c>
      <c r="F61" s="12">
        <v>4</v>
      </c>
      <c r="G61" s="180"/>
      <c r="H61" s="456">
        <f t="shared" ref="H61:H68" si="1">G61*F61</f>
        <v>0</v>
      </c>
    </row>
    <row r="62" spans="1:9" x14ac:dyDescent="0.1">
      <c r="A62" s="7" t="s">
        <v>95</v>
      </c>
      <c r="B62" s="4"/>
      <c r="C62" s="5" t="s">
        <v>72</v>
      </c>
      <c r="D62" s="5"/>
      <c r="E62" s="9" t="s">
        <v>391</v>
      </c>
      <c r="F62" s="12">
        <v>4</v>
      </c>
      <c r="G62" s="179"/>
      <c r="H62" s="456">
        <f t="shared" si="1"/>
        <v>0</v>
      </c>
    </row>
    <row r="63" spans="1:9" x14ac:dyDescent="0.1">
      <c r="A63" s="7" t="s">
        <v>96</v>
      </c>
      <c r="B63" s="4"/>
      <c r="C63" s="5" t="s">
        <v>74</v>
      </c>
      <c r="D63" s="5"/>
      <c r="E63" s="9" t="s">
        <v>391</v>
      </c>
      <c r="F63" s="12">
        <v>4</v>
      </c>
      <c r="G63" s="179"/>
      <c r="H63" s="456">
        <f t="shared" si="1"/>
        <v>0</v>
      </c>
    </row>
    <row r="64" spans="1:9" x14ac:dyDescent="0.1">
      <c r="A64" s="7" t="s">
        <v>97</v>
      </c>
      <c r="B64" s="4"/>
      <c r="C64" s="5" t="s">
        <v>99</v>
      </c>
      <c r="D64" s="5"/>
      <c r="E64" s="9" t="s">
        <v>391</v>
      </c>
      <c r="F64" s="12">
        <v>4</v>
      </c>
      <c r="G64" s="178"/>
      <c r="H64" s="456">
        <f t="shared" si="1"/>
        <v>0</v>
      </c>
    </row>
    <row r="65" spans="1:9" s="310" customFormat="1" x14ac:dyDescent="0.1">
      <c r="A65" s="304" t="s">
        <v>98</v>
      </c>
      <c r="B65" s="305"/>
      <c r="C65" s="308" t="s">
        <v>598</v>
      </c>
      <c r="D65" s="286"/>
      <c r="E65" s="306" t="s">
        <v>391</v>
      </c>
      <c r="F65" s="12">
        <v>4</v>
      </c>
      <c r="G65" s="307"/>
      <c r="H65" s="456">
        <f t="shared" si="1"/>
        <v>0</v>
      </c>
      <c r="I65" s="309"/>
    </row>
    <row r="66" spans="1:9" x14ac:dyDescent="0.1">
      <c r="A66" s="7" t="s">
        <v>100</v>
      </c>
      <c r="B66" s="8"/>
      <c r="C66" s="5" t="s">
        <v>135</v>
      </c>
      <c r="D66" s="5"/>
      <c r="E66" s="9" t="s">
        <v>391</v>
      </c>
      <c r="F66" s="12">
        <v>4</v>
      </c>
      <c r="G66" s="178"/>
      <c r="H66" s="456">
        <f t="shared" si="1"/>
        <v>0</v>
      </c>
    </row>
    <row r="67" spans="1:9" x14ac:dyDescent="0.1">
      <c r="A67" s="7" t="s">
        <v>101</v>
      </c>
      <c r="B67" s="4"/>
      <c r="C67" s="5" t="s">
        <v>103</v>
      </c>
      <c r="D67" s="5"/>
      <c r="E67" s="9" t="s">
        <v>391</v>
      </c>
      <c r="F67" s="12">
        <v>4</v>
      </c>
      <c r="G67" s="178"/>
      <c r="H67" s="456">
        <f t="shared" si="1"/>
        <v>0</v>
      </c>
    </row>
    <row r="68" spans="1:9" x14ac:dyDescent="0.1">
      <c r="A68" s="7" t="s">
        <v>102</v>
      </c>
      <c r="B68" s="12" t="s">
        <v>43</v>
      </c>
      <c r="C68" s="5" t="s">
        <v>105</v>
      </c>
      <c r="D68" s="5"/>
      <c r="E68" s="9" t="s">
        <v>391</v>
      </c>
      <c r="F68" s="12">
        <v>4</v>
      </c>
      <c r="G68" s="178"/>
      <c r="H68" s="456">
        <f t="shared" si="1"/>
        <v>0</v>
      </c>
    </row>
    <row r="69" spans="1:9" x14ac:dyDescent="0.1">
      <c r="A69" s="21"/>
      <c r="B69" s="4"/>
      <c r="C69" s="6" t="s">
        <v>106</v>
      </c>
      <c r="D69" s="6"/>
      <c r="E69" s="9"/>
      <c r="F69" s="16"/>
      <c r="G69" s="179"/>
      <c r="H69" s="179"/>
    </row>
    <row r="70" spans="1:9" x14ac:dyDescent="0.1">
      <c r="A70" s="7" t="s">
        <v>104</v>
      </c>
      <c r="B70" s="12" t="s">
        <v>107</v>
      </c>
      <c r="C70" s="5" t="s">
        <v>394</v>
      </c>
      <c r="D70" s="5"/>
      <c r="E70" s="9" t="s">
        <v>391</v>
      </c>
      <c r="F70" s="8">
        <v>4</v>
      </c>
      <c r="G70" s="179"/>
      <c r="H70" s="456">
        <f>G70*F70</f>
        <v>0</v>
      </c>
    </row>
    <row r="71" spans="1:9" x14ac:dyDescent="0.1">
      <c r="A71" s="7"/>
      <c r="B71" s="4"/>
      <c r="C71" s="5"/>
      <c r="D71" s="5"/>
      <c r="E71" s="20"/>
      <c r="F71" s="9"/>
      <c r="G71" s="179"/>
      <c r="H71" s="179"/>
    </row>
    <row r="72" spans="1:9" x14ac:dyDescent="0.1">
      <c r="A72" s="10" t="s">
        <v>108</v>
      </c>
      <c r="B72" s="12">
        <v>8.5</v>
      </c>
      <c r="C72" s="5" t="s">
        <v>109</v>
      </c>
      <c r="D72" s="5"/>
      <c r="E72" s="9"/>
      <c r="F72" s="9"/>
      <c r="G72" s="179"/>
      <c r="H72" s="179"/>
    </row>
    <row r="73" spans="1:9" x14ac:dyDescent="0.1">
      <c r="A73" s="11"/>
      <c r="B73" s="4"/>
      <c r="C73" s="5"/>
      <c r="D73" s="5"/>
      <c r="E73" s="9"/>
      <c r="F73" s="9"/>
      <c r="G73" s="179"/>
      <c r="H73" s="179"/>
    </row>
    <row r="74" spans="1:9" x14ac:dyDescent="0.1">
      <c r="A74" s="10" t="s">
        <v>110</v>
      </c>
      <c r="B74" s="4"/>
      <c r="C74" s="5" t="s">
        <v>1347</v>
      </c>
      <c r="D74" s="5"/>
      <c r="E74" s="9" t="s">
        <v>604</v>
      </c>
      <c r="F74" s="9">
        <v>1</v>
      </c>
      <c r="G74" s="178">
        <f>6500*4</f>
        <v>26000</v>
      </c>
      <c r="H74" s="179">
        <f>G74*F74</f>
        <v>26000</v>
      </c>
    </row>
    <row r="75" spans="1:9" x14ac:dyDescent="0.1">
      <c r="A75" s="7" t="s">
        <v>111</v>
      </c>
      <c r="B75" s="4"/>
      <c r="C75" s="5" t="s">
        <v>407</v>
      </c>
      <c r="D75" s="5"/>
      <c r="E75" s="20" t="s">
        <v>62</v>
      </c>
      <c r="F75" s="169"/>
      <c r="G75" s="178">
        <f>H74</f>
        <v>26000</v>
      </c>
      <c r="H75" s="178">
        <f>G75*F75</f>
        <v>0</v>
      </c>
    </row>
    <row r="76" spans="1:9" x14ac:dyDescent="0.1">
      <c r="A76" s="7"/>
      <c r="B76" s="4"/>
      <c r="C76" s="5"/>
      <c r="D76" s="5"/>
      <c r="E76" s="20"/>
      <c r="F76" s="20"/>
      <c r="G76" s="179"/>
      <c r="H76" s="179"/>
    </row>
    <row r="77" spans="1:9" x14ac:dyDescent="0.1">
      <c r="A77" s="10" t="s">
        <v>112</v>
      </c>
      <c r="B77" s="12" t="s">
        <v>136</v>
      </c>
      <c r="C77" s="6" t="s">
        <v>113</v>
      </c>
      <c r="D77" s="6"/>
      <c r="E77" s="9"/>
      <c r="F77" s="9"/>
      <c r="G77" s="179"/>
      <c r="H77" s="179"/>
    </row>
    <row r="78" spans="1:9" x14ac:dyDescent="0.1">
      <c r="A78" s="7"/>
      <c r="B78" s="12"/>
      <c r="C78" s="5"/>
      <c r="D78" s="5"/>
      <c r="E78" s="20"/>
      <c r="F78" s="20"/>
      <c r="G78" s="179"/>
      <c r="H78" s="179"/>
    </row>
    <row r="79" spans="1:9" x14ac:dyDescent="0.1">
      <c r="A79" s="7" t="s">
        <v>275</v>
      </c>
      <c r="B79" s="12" t="s">
        <v>137</v>
      </c>
      <c r="C79" s="5" t="s">
        <v>128</v>
      </c>
      <c r="D79" s="5"/>
      <c r="E79" s="20" t="s">
        <v>114</v>
      </c>
      <c r="F79" s="20"/>
      <c r="G79" s="179"/>
      <c r="H79" s="194" t="s">
        <v>142</v>
      </c>
    </row>
    <row r="80" spans="1:9" x14ac:dyDescent="0.1">
      <c r="A80" s="10" t="s">
        <v>115</v>
      </c>
      <c r="B80" s="12" t="s">
        <v>138</v>
      </c>
      <c r="C80" s="6" t="s">
        <v>129</v>
      </c>
      <c r="D80" s="6"/>
      <c r="E80" s="9" t="s">
        <v>114</v>
      </c>
      <c r="F80" s="20"/>
      <c r="G80" s="179"/>
      <c r="H80" s="194" t="s">
        <v>142</v>
      </c>
    </row>
    <row r="81" spans="1:9" s="310" customFormat="1" x14ac:dyDescent="0.1">
      <c r="A81" s="485" t="s">
        <v>116</v>
      </c>
      <c r="B81" s="396" t="s">
        <v>139</v>
      </c>
      <c r="C81" s="308" t="s">
        <v>130</v>
      </c>
      <c r="D81" s="308"/>
      <c r="E81" s="400" t="s">
        <v>395</v>
      </c>
      <c r="F81" s="306">
        <v>1</v>
      </c>
      <c r="G81" s="312">
        <v>45000</v>
      </c>
      <c r="H81" s="312">
        <f>G81*F81</f>
        <v>45000</v>
      </c>
      <c r="I81" s="309"/>
    </row>
    <row r="82" spans="1:9" x14ac:dyDescent="0.1">
      <c r="A82" s="7" t="s">
        <v>1348</v>
      </c>
      <c r="B82" s="4"/>
      <c r="C82" s="5" t="s">
        <v>1349</v>
      </c>
      <c r="D82" s="5"/>
      <c r="E82" s="20" t="s">
        <v>62</v>
      </c>
      <c r="F82" s="169"/>
      <c r="G82" s="178">
        <f>H81</f>
        <v>45000</v>
      </c>
      <c r="H82" s="178">
        <f>G82*F82</f>
        <v>0</v>
      </c>
    </row>
    <row r="83" spans="1:9" x14ac:dyDescent="0.1">
      <c r="A83" s="7"/>
      <c r="B83" s="12"/>
      <c r="C83" s="5"/>
      <c r="D83" s="5"/>
      <c r="E83" s="20"/>
      <c r="F83" s="9"/>
      <c r="G83" s="179"/>
      <c r="H83" s="179"/>
    </row>
    <row r="84" spans="1:9" x14ac:dyDescent="0.1">
      <c r="A84" s="7" t="s">
        <v>117</v>
      </c>
      <c r="B84" s="12">
        <v>8.6</v>
      </c>
      <c r="C84" s="5" t="s">
        <v>143</v>
      </c>
      <c r="D84" s="5"/>
      <c r="E84" s="20"/>
      <c r="F84" s="9"/>
      <c r="G84" s="179"/>
      <c r="H84" s="179"/>
    </row>
    <row r="85" spans="1:9" x14ac:dyDescent="0.1">
      <c r="A85" s="7"/>
      <c r="B85" s="12"/>
      <c r="C85" s="5"/>
      <c r="D85" s="5"/>
      <c r="E85" s="20"/>
      <c r="F85" s="9"/>
      <c r="G85" s="179"/>
      <c r="H85" s="179"/>
    </row>
    <row r="86" spans="1:9" x14ac:dyDescent="0.1">
      <c r="A86" s="7" t="s">
        <v>119</v>
      </c>
      <c r="B86" s="12" t="s">
        <v>137</v>
      </c>
      <c r="C86" s="5" t="s">
        <v>144</v>
      </c>
      <c r="D86" s="5"/>
      <c r="E86" s="20" t="s">
        <v>396</v>
      </c>
      <c r="F86" s="9">
        <v>1</v>
      </c>
      <c r="G86" s="179">
        <v>40000</v>
      </c>
      <c r="H86" s="179">
        <f>G86*F86</f>
        <v>40000</v>
      </c>
    </row>
    <row r="87" spans="1:9" x14ac:dyDescent="0.1">
      <c r="A87" s="7" t="s">
        <v>122</v>
      </c>
      <c r="B87" s="12" t="s">
        <v>138</v>
      </c>
      <c r="C87" s="5" t="s">
        <v>145</v>
      </c>
      <c r="D87" s="5"/>
      <c r="E87" s="20" t="s">
        <v>62</v>
      </c>
      <c r="F87" s="169"/>
      <c r="G87" s="179">
        <f>H86</f>
        <v>40000</v>
      </c>
      <c r="H87" s="179">
        <f>G87*F87</f>
        <v>0</v>
      </c>
    </row>
    <row r="88" spans="1:9" x14ac:dyDescent="0.1">
      <c r="A88" s="7"/>
      <c r="B88" s="12"/>
      <c r="C88" s="5"/>
      <c r="D88" s="5"/>
      <c r="E88" s="20"/>
      <c r="F88" s="27"/>
      <c r="G88" s="179"/>
      <c r="H88" s="179"/>
    </row>
    <row r="89" spans="1:9" x14ac:dyDescent="0.1">
      <c r="A89" s="7" t="s">
        <v>140</v>
      </c>
      <c r="B89" s="12" t="s">
        <v>141</v>
      </c>
      <c r="C89" s="5" t="s">
        <v>118</v>
      </c>
      <c r="D89" s="5"/>
      <c r="E89" s="20"/>
      <c r="F89" s="9"/>
      <c r="G89" s="179"/>
      <c r="H89" s="179"/>
    </row>
    <row r="90" spans="1:9" x14ac:dyDescent="0.1">
      <c r="A90" s="7"/>
      <c r="B90" s="4"/>
      <c r="C90" s="5"/>
      <c r="D90" s="5"/>
      <c r="E90" s="9"/>
      <c r="F90" s="9"/>
      <c r="G90" s="179"/>
      <c r="H90" s="179"/>
    </row>
    <row r="91" spans="1:9" x14ac:dyDescent="0.1">
      <c r="A91" s="7" t="s">
        <v>146</v>
      </c>
      <c r="B91" s="12" t="s">
        <v>149</v>
      </c>
      <c r="C91" s="5" t="s">
        <v>120</v>
      </c>
      <c r="D91" s="5"/>
      <c r="E91" s="20" t="s">
        <v>37</v>
      </c>
      <c r="F91" s="9">
        <v>1</v>
      </c>
      <c r="G91" s="179"/>
      <c r="H91" s="179">
        <f>G91*F91</f>
        <v>0</v>
      </c>
    </row>
    <row r="92" spans="1:9" x14ac:dyDescent="0.1">
      <c r="A92" s="7"/>
      <c r="B92" s="12"/>
      <c r="C92" s="5" t="s">
        <v>121</v>
      </c>
      <c r="D92" s="5"/>
      <c r="E92" s="20"/>
      <c r="F92" s="31"/>
      <c r="G92" s="180"/>
      <c r="H92" s="179"/>
    </row>
    <row r="93" spans="1:9" x14ac:dyDescent="0.1">
      <c r="A93" s="11"/>
      <c r="B93" s="12"/>
      <c r="C93" s="5" t="s">
        <v>602</v>
      </c>
      <c r="D93" s="5"/>
      <c r="E93" s="9"/>
      <c r="F93" s="18"/>
      <c r="G93" s="179"/>
      <c r="H93" s="179"/>
    </row>
    <row r="94" spans="1:9" x14ac:dyDescent="0.1">
      <c r="A94" s="7" t="s">
        <v>147</v>
      </c>
      <c r="B94" s="12" t="s">
        <v>150</v>
      </c>
      <c r="C94" s="5" t="s">
        <v>131</v>
      </c>
      <c r="D94" s="5"/>
      <c r="E94" s="8" t="s">
        <v>37</v>
      </c>
      <c r="F94" s="12">
        <v>1</v>
      </c>
      <c r="G94" s="180"/>
      <c r="H94" s="179">
        <f>G94*F94</f>
        <v>0</v>
      </c>
    </row>
    <row r="95" spans="1:9" x14ac:dyDescent="0.1">
      <c r="A95" s="11"/>
      <c r="B95" s="4"/>
      <c r="C95" s="5" t="s">
        <v>132</v>
      </c>
      <c r="D95" s="5"/>
      <c r="E95" s="12"/>
      <c r="F95" s="12"/>
      <c r="G95" s="180"/>
      <c r="H95" s="179"/>
    </row>
    <row r="96" spans="1:9" x14ac:dyDescent="0.1">
      <c r="A96" s="17"/>
      <c r="B96" s="24"/>
      <c r="C96" s="11" t="s">
        <v>123</v>
      </c>
      <c r="D96" s="6"/>
      <c r="E96" s="12"/>
      <c r="F96" s="12"/>
      <c r="G96" s="190"/>
      <c r="H96" s="572"/>
      <c r="I96" s="296"/>
    </row>
    <row r="97" spans="1:9" x14ac:dyDescent="0.1">
      <c r="A97" s="17" t="s">
        <v>148</v>
      </c>
      <c r="B97" s="18" t="s">
        <v>151</v>
      </c>
      <c r="C97" s="11" t="s">
        <v>124</v>
      </c>
      <c r="D97" s="6"/>
      <c r="E97" s="12" t="s">
        <v>588</v>
      </c>
      <c r="F97" s="12">
        <v>4</v>
      </c>
      <c r="G97" s="190"/>
      <c r="H97" s="572">
        <f>G97*F97</f>
        <v>0</v>
      </c>
      <c r="I97" s="296"/>
    </row>
    <row r="98" spans="1:9" x14ac:dyDescent="0.1">
      <c r="A98" s="17"/>
      <c r="B98" s="189"/>
      <c r="C98" s="37"/>
      <c r="D98" s="5"/>
      <c r="E98" s="12"/>
      <c r="F98" s="12"/>
      <c r="G98" s="190"/>
      <c r="H98" s="572"/>
      <c r="I98" s="296"/>
    </row>
    <row r="99" spans="1:9" x14ac:dyDescent="0.1">
      <c r="A99" s="17"/>
      <c r="B99" s="189"/>
      <c r="C99" s="37"/>
      <c r="D99" s="5"/>
      <c r="E99" s="12"/>
      <c r="F99" s="12"/>
      <c r="G99" s="190"/>
      <c r="H99" s="572"/>
      <c r="I99" s="296"/>
    </row>
    <row r="100" spans="1:9" x14ac:dyDescent="0.1">
      <c r="A100" s="17"/>
      <c r="B100" s="189"/>
      <c r="C100" s="37"/>
      <c r="D100" s="5"/>
      <c r="E100" s="12"/>
      <c r="F100" s="12"/>
      <c r="G100" s="190"/>
      <c r="H100" s="572"/>
      <c r="I100" s="296"/>
    </row>
    <row r="101" spans="1:9" x14ac:dyDescent="0.1">
      <c r="A101" s="17"/>
      <c r="B101" s="189"/>
      <c r="C101" s="37"/>
      <c r="D101" s="5"/>
      <c r="E101" s="12"/>
      <c r="F101" s="12"/>
      <c r="G101" s="190"/>
      <c r="H101" s="572"/>
      <c r="I101" s="296"/>
    </row>
    <row r="102" spans="1:9" x14ac:dyDescent="0.1">
      <c r="A102" s="17"/>
      <c r="B102" s="189"/>
      <c r="C102" s="37"/>
      <c r="D102" s="5"/>
      <c r="E102" s="12"/>
      <c r="F102" s="12"/>
      <c r="G102" s="190"/>
      <c r="H102" s="572"/>
      <c r="I102" s="296"/>
    </row>
    <row r="103" spans="1:9" x14ac:dyDescent="0.1">
      <c r="A103" s="17"/>
      <c r="B103" s="32"/>
      <c r="C103" s="32"/>
      <c r="D103" s="35"/>
      <c r="E103" s="33"/>
      <c r="F103" s="33"/>
      <c r="G103" s="191"/>
      <c r="H103" s="573"/>
    </row>
    <row r="104" spans="1:9" x14ac:dyDescent="0.1">
      <c r="A104" s="10"/>
      <c r="B104" s="32"/>
      <c r="C104" s="32"/>
      <c r="D104" s="32"/>
      <c r="E104" s="35"/>
      <c r="F104" s="35"/>
      <c r="G104" s="186"/>
      <c r="H104" s="186"/>
    </row>
    <row r="105" spans="1:9" x14ac:dyDescent="0.1">
      <c r="A105" s="10"/>
      <c r="B105" s="32"/>
      <c r="C105" s="32"/>
      <c r="D105" s="32"/>
      <c r="E105" s="35"/>
      <c r="F105" s="35"/>
      <c r="G105" s="186"/>
      <c r="H105" s="186"/>
    </row>
    <row r="106" spans="1:9" x14ac:dyDescent="0.1">
      <c r="A106" s="10"/>
      <c r="B106" s="32"/>
      <c r="C106" s="32"/>
      <c r="D106" s="32"/>
      <c r="E106" s="35"/>
      <c r="F106" s="35"/>
      <c r="G106" s="186"/>
      <c r="H106" s="179"/>
    </row>
    <row r="107" spans="1:9" s="42" customFormat="1" x14ac:dyDescent="0.1">
      <c r="A107" s="48"/>
      <c r="B107" s="40"/>
      <c r="C107" s="188" t="s">
        <v>133</v>
      </c>
      <c r="D107" s="40"/>
      <c r="E107" s="40"/>
      <c r="F107" s="40"/>
      <c r="G107" s="185"/>
      <c r="H107" s="480">
        <f>SUM(H59:H106)</f>
        <v>116800</v>
      </c>
      <c r="I107" s="285"/>
    </row>
    <row r="108" spans="1:9" s="42" customFormat="1" x14ac:dyDescent="0.1">
      <c r="A108" s="49"/>
      <c r="B108" s="46"/>
      <c r="C108" s="45"/>
      <c r="D108" s="45"/>
      <c r="E108" s="46"/>
      <c r="F108" s="46"/>
      <c r="G108" s="184"/>
      <c r="H108" s="193"/>
      <c r="I108" s="285"/>
    </row>
  </sheetData>
  <mergeCells count="1">
    <mergeCell ref="A9:A10"/>
  </mergeCells>
  <phoneticPr fontId="0" type="noConversion"/>
  <pageMargins left="0.94488188976377963" right="0.19685039370078741" top="0.70866141732283472" bottom="0.98425196850393704" header="0.51181102362204722" footer="0.43307086614173229"/>
  <pageSetup paperSize="9" scale="95" orientation="portrait" horizontalDpi="4294967293" r:id="rId1"/>
  <headerFooter alignWithMargins="0">
    <oddFooter>&amp;R225370PRO
PRICING DATA
C2.3 - A.&amp;P</oddFooter>
  </headerFooter>
  <rowBreaks count="1" manualBreakCount="1">
    <brk id="58" max="16383" man="1"/>
  </rowBreaks>
  <colBreaks count="37" manualBreakCount="37">
    <brk id="8" max="1048575" man="1"/>
    <brk id="11" max="1048575" man="1"/>
    <brk id="24" max="1048575" man="1"/>
    <brk id="27" max="1048575" man="1"/>
    <brk id="28" max="1048575" man="1"/>
    <brk id="40" max="1048575" man="1"/>
    <brk id="43" max="1048575" man="1"/>
    <brk id="44" max="1048575" man="1"/>
    <brk id="47" max="1048575" man="1"/>
    <brk id="56" max="1048575" man="1"/>
    <brk id="59" max="1048575" man="1"/>
    <brk id="60" max="1048575" man="1"/>
    <brk id="63" max="1048575" man="1"/>
    <brk id="72" max="1048575" man="1"/>
    <brk id="75" max="1048575" man="1"/>
    <brk id="76" max="1048575" man="1"/>
    <brk id="80" max="1048575" man="1"/>
    <brk id="95" max="1048575" man="1"/>
    <brk id="96" max="1048575" man="1"/>
    <brk id="97" max="1048575" man="1"/>
    <brk id="102" max="1048575" man="1"/>
    <brk id="104" max="1048575" man="1"/>
    <brk id="107" max="1048575" man="1"/>
    <brk id="123" max="1048575" man="1"/>
    <brk id="139" max="1048575" man="1"/>
    <brk id="143" max="1048575" man="1"/>
    <brk id="155" max="1048575" man="1"/>
    <brk id="159" max="1048575" man="1"/>
    <brk id="171" max="1048575" man="1"/>
    <brk id="176" max="1048575" man="1"/>
    <brk id="191" max="1048575" man="1"/>
    <brk id="192" max="1048575" man="1"/>
    <brk id="193" max="1048575" man="1"/>
    <brk id="198" max="1048575" man="1"/>
    <brk id="200" max="1048575" man="1"/>
    <brk id="203" max="1048575" man="1"/>
    <brk id="219" max="1048575"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A1" transitionEvaluation="1"/>
  <dimension ref="A1:J143"/>
  <sheetViews>
    <sheetView showGridLines="0" view="pageBreakPreview" zoomScale="95" zoomScaleNormal="100" zoomScaleSheetLayoutView="95" workbookViewId="0">
      <selection activeCell="F13" sqref="F13"/>
    </sheetView>
  </sheetViews>
  <sheetFormatPr defaultColWidth="9.74609375" defaultRowHeight="10.5" x14ac:dyDescent="0.1"/>
  <cols>
    <col min="1" max="1" width="11.99609375" style="2" customWidth="1"/>
    <col min="2" max="2" width="11.05859375" style="50" customWidth="1"/>
    <col min="3" max="3" width="56.05859375" style="2" customWidth="1"/>
    <col min="4" max="4" width="6.93359375" style="2" customWidth="1"/>
    <col min="5" max="5" width="8.05859375" style="2" customWidth="1"/>
    <col min="6" max="6" width="8.99609375" style="50" customWidth="1"/>
    <col min="7" max="7" width="12.93359375" style="187" customWidth="1"/>
    <col min="8" max="8" width="14.99609375" style="187" customWidth="1"/>
    <col min="9" max="9" width="9.74609375" style="2"/>
    <col min="10" max="10" width="14.62109375" style="2" bestFit="1" customWidth="1"/>
    <col min="11" max="16384" width="9.74609375" style="2"/>
  </cols>
  <sheetData>
    <row r="1" spans="1:8" s="153" customFormat="1" ht="13.5" customHeight="1" x14ac:dyDescent="0.1">
      <c r="A1" s="153" t="str">
        <f>'SEC-A'!A1</f>
        <v>CLIENT:  KOPANONG LOCAL MUNICIPALITY</v>
      </c>
      <c r="B1" s="170"/>
      <c r="F1" s="170"/>
      <c r="G1" s="172"/>
      <c r="H1" s="172"/>
    </row>
    <row r="2" spans="1:8" s="153" customFormat="1" ht="13.5" customHeight="1" x14ac:dyDescent="0.1">
      <c r="A2" s="153" t="str">
        <f>'SEC-A'!A2</f>
        <v>CONTRACT NO. MIG/FS1184/CF/17/19</v>
      </c>
      <c r="B2" s="170"/>
      <c r="F2" s="170"/>
      <c r="G2" s="172"/>
      <c r="H2" s="172"/>
    </row>
    <row r="3" spans="1:8" s="153" customFormat="1" ht="13.5" customHeight="1" x14ac:dyDescent="0.1">
      <c r="A3" s="153" t="str">
        <f>'SEC-A'!A3</f>
        <v>UPGRADING OF PHILIPPOLIS SPORTS FACILITY</v>
      </c>
      <c r="B3" s="170"/>
      <c r="F3" s="170"/>
      <c r="G3" s="172"/>
      <c r="H3" s="172"/>
    </row>
    <row r="4" spans="1:8" s="153" customFormat="1" ht="13.5" customHeight="1" x14ac:dyDescent="0.1">
      <c r="A4" s="153" t="str">
        <f>'SEC-A'!A4</f>
        <v>ENGINEER:  SOLENG (PTY) LTD</v>
      </c>
      <c r="B4" s="170"/>
      <c r="F4" s="170"/>
      <c r="G4" s="172"/>
      <c r="H4" s="172"/>
    </row>
    <row r="5" spans="1:8" s="153" customFormat="1" ht="13.5" customHeight="1" x14ac:dyDescent="0.1">
      <c r="A5" s="152" t="s">
        <v>6</v>
      </c>
      <c r="B5" s="171"/>
      <c r="C5" s="154"/>
      <c r="D5" s="154"/>
      <c r="E5" s="154"/>
      <c r="F5" s="171"/>
      <c r="G5" s="173"/>
      <c r="H5" s="173"/>
    </row>
    <row r="6" spans="1:8" s="153" customFormat="1" ht="5.25" customHeight="1" x14ac:dyDescent="0.1">
      <c r="A6" s="152"/>
      <c r="B6" s="171"/>
      <c r="C6" s="154"/>
      <c r="D6" s="154"/>
      <c r="E6" s="154"/>
      <c r="F6" s="171"/>
      <c r="G6" s="173"/>
      <c r="H6" s="173"/>
    </row>
    <row r="7" spans="1:8" s="42" customFormat="1" x14ac:dyDescent="0.1">
      <c r="A7" s="145" t="s">
        <v>28</v>
      </c>
      <c r="B7" s="146" t="s">
        <v>29</v>
      </c>
      <c r="C7" s="147" t="s">
        <v>30</v>
      </c>
      <c r="D7" s="147" t="s">
        <v>316</v>
      </c>
      <c r="E7" s="147" t="s">
        <v>31</v>
      </c>
      <c r="F7" s="147" t="s">
        <v>32</v>
      </c>
      <c r="G7" s="229" t="s">
        <v>33</v>
      </c>
      <c r="H7" s="192" t="s">
        <v>34</v>
      </c>
    </row>
    <row r="8" spans="1:8" s="42" customFormat="1" x14ac:dyDescent="0.1">
      <c r="A8" s="148" t="s">
        <v>35</v>
      </c>
      <c r="B8" s="149" t="s">
        <v>36</v>
      </c>
      <c r="C8" s="150"/>
      <c r="D8" s="150"/>
      <c r="E8" s="150"/>
      <c r="F8" s="199"/>
      <c r="G8" s="230"/>
      <c r="H8" s="568"/>
    </row>
    <row r="9" spans="1:8" x14ac:dyDescent="0.1">
      <c r="A9" s="7"/>
      <c r="B9" s="12"/>
      <c r="C9" s="5"/>
      <c r="D9" s="5"/>
      <c r="E9" s="51"/>
      <c r="F9" s="9"/>
      <c r="G9" s="287"/>
      <c r="H9" s="178"/>
    </row>
    <row r="10" spans="1:8" x14ac:dyDescent="0.1">
      <c r="A10" s="7" t="s">
        <v>194</v>
      </c>
      <c r="B10" s="12" t="s">
        <v>0</v>
      </c>
      <c r="C10" s="5"/>
      <c r="D10" s="5"/>
      <c r="E10" s="20"/>
      <c r="F10" s="9"/>
      <c r="G10" s="287"/>
      <c r="H10" s="178"/>
    </row>
    <row r="11" spans="1:8" x14ac:dyDescent="0.1">
      <c r="A11" s="7"/>
      <c r="B11" s="12" t="s">
        <v>181</v>
      </c>
      <c r="C11" s="5" t="s">
        <v>182</v>
      </c>
      <c r="D11" s="5"/>
      <c r="E11" s="20"/>
      <c r="F11" s="9"/>
      <c r="G11" s="287"/>
      <c r="H11" s="178"/>
    </row>
    <row r="12" spans="1:8" x14ac:dyDescent="0.1">
      <c r="A12" s="7"/>
      <c r="B12" s="12"/>
      <c r="C12" s="5"/>
      <c r="D12" s="5"/>
      <c r="E12" s="20"/>
      <c r="F12" s="9"/>
      <c r="G12" s="287"/>
      <c r="H12" s="178"/>
    </row>
    <row r="13" spans="1:8" ht="18.75" x14ac:dyDescent="0.1">
      <c r="A13" s="7" t="s">
        <v>195</v>
      </c>
      <c r="B13" s="12" t="s">
        <v>156</v>
      </c>
      <c r="C13" s="32" t="s">
        <v>820</v>
      </c>
      <c r="D13" s="20" t="s">
        <v>316</v>
      </c>
      <c r="E13" s="20" t="s">
        <v>157</v>
      </c>
      <c r="F13" s="9">
        <f>1600</f>
        <v>1600</v>
      </c>
      <c r="G13" s="287"/>
      <c r="H13" s="178">
        <f>G13*F13</f>
        <v>0</v>
      </c>
    </row>
    <row r="14" spans="1:8" x14ac:dyDescent="0.1">
      <c r="A14" s="7"/>
      <c r="B14" s="12"/>
      <c r="C14" s="32"/>
      <c r="D14" s="20"/>
      <c r="E14" s="20"/>
      <c r="F14" s="9"/>
      <c r="G14" s="287"/>
      <c r="H14" s="178"/>
    </row>
    <row r="15" spans="1:8" s="54" customFormat="1" x14ac:dyDescent="0.1">
      <c r="A15" s="52"/>
      <c r="B15" s="53" t="s">
        <v>158</v>
      </c>
      <c r="C15" s="32" t="s">
        <v>184</v>
      </c>
      <c r="D15" s="32"/>
      <c r="E15" s="35"/>
      <c r="F15" s="200"/>
      <c r="G15" s="232"/>
      <c r="H15" s="574"/>
    </row>
    <row r="16" spans="1:8" x14ac:dyDescent="0.1">
      <c r="A16" s="7"/>
      <c r="B16" s="12"/>
      <c r="C16" s="5"/>
      <c r="D16" s="5"/>
      <c r="E16" s="20"/>
      <c r="F16" s="9"/>
      <c r="G16" s="287"/>
      <c r="H16" s="179"/>
    </row>
    <row r="17" spans="1:8" x14ac:dyDescent="0.1">
      <c r="A17" s="7" t="s">
        <v>196</v>
      </c>
      <c r="B17" s="12" t="s">
        <v>159</v>
      </c>
      <c r="C17" s="5" t="s">
        <v>185</v>
      </c>
      <c r="D17" s="5"/>
      <c r="E17" s="20" t="s">
        <v>38</v>
      </c>
      <c r="F17" s="9">
        <v>1</v>
      </c>
      <c r="G17" s="287"/>
      <c r="H17" s="178">
        <f>G17*F17</f>
        <v>0</v>
      </c>
    </row>
    <row r="18" spans="1:8" x14ac:dyDescent="0.1">
      <c r="A18" s="7" t="s">
        <v>197</v>
      </c>
      <c r="B18" s="12" t="s">
        <v>359</v>
      </c>
      <c r="C18" s="5" t="s">
        <v>186</v>
      </c>
      <c r="D18" s="20" t="s">
        <v>316</v>
      </c>
      <c r="E18" s="20" t="s">
        <v>157</v>
      </c>
      <c r="F18" s="9">
        <v>25</v>
      </c>
      <c r="G18" s="287"/>
      <c r="H18" s="178">
        <f>G18*F18</f>
        <v>0</v>
      </c>
    </row>
    <row r="19" spans="1:8" x14ac:dyDescent="0.1">
      <c r="A19" s="7"/>
      <c r="B19" s="12"/>
      <c r="C19" s="5"/>
      <c r="D19" s="5"/>
      <c r="E19" s="20"/>
      <c r="F19" s="9"/>
      <c r="G19" s="287"/>
      <c r="H19" s="179"/>
    </row>
    <row r="20" spans="1:8" x14ac:dyDescent="0.1">
      <c r="A20" s="7"/>
      <c r="B20" s="12" t="s">
        <v>0</v>
      </c>
      <c r="C20" s="5" t="s">
        <v>164</v>
      </c>
      <c r="D20" s="5"/>
      <c r="E20" s="20"/>
      <c r="F20" s="9"/>
      <c r="G20" s="287"/>
      <c r="H20" s="179"/>
    </row>
    <row r="21" spans="1:8" x14ac:dyDescent="0.1">
      <c r="A21" s="7"/>
      <c r="B21" s="12" t="s">
        <v>163</v>
      </c>
      <c r="C21" s="5"/>
      <c r="D21" s="5"/>
      <c r="E21" s="20"/>
      <c r="F21" s="9"/>
      <c r="G21" s="287"/>
      <c r="H21" s="179"/>
    </row>
    <row r="22" spans="1:8" x14ac:dyDescent="0.1">
      <c r="A22" s="7" t="s">
        <v>198</v>
      </c>
      <c r="B22" s="12" t="s">
        <v>49</v>
      </c>
      <c r="C22" s="5" t="s">
        <v>344</v>
      </c>
      <c r="D22" s="5"/>
      <c r="E22" s="20"/>
      <c r="F22" s="9"/>
      <c r="G22" s="287"/>
      <c r="H22" s="179"/>
    </row>
    <row r="23" spans="1:8" x14ac:dyDescent="0.1">
      <c r="A23" s="7"/>
      <c r="B23" s="12"/>
      <c r="C23" s="5"/>
      <c r="D23" s="5"/>
      <c r="E23" s="20"/>
      <c r="F23" s="9"/>
      <c r="G23" s="287"/>
      <c r="H23" s="179"/>
    </row>
    <row r="24" spans="1:8" x14ac:dyDescent="0.1">
      <c r="A24" s="7" t="s">
        <v>199</v>
      </c>
      <c r="B24" s="12" t="s">
        <v>187</v>
      </c>
      <c r="C24" s="5" t="s">
        <v>188</v>
      </c>
      <c r="D24" s="5"/>
      <c r="E24" s="35" t="s">
        <v>166</v>
      </c>
      <c r="F24" s="9">
        <v>50</v>
      </c>
      <c r="G24" s="287"/>
      <c r="H24" s="178">
        <f>G24*F24</f>
        <v>0</v>
      </c>
    </row>
    <row r="25" spans="1:8" x14ac:dyDescent="0.1">
      <c r="A25" s="7"/>
      <c r="B25" s="12"/>
      <c r="C25" s="5"/>
      <c r="D25" s="5"/>
      <c r="E25" s="20"/>
      <c r="F25" s="9"/>
      <c r="G25" s="287"/>
      <c r="H25" s="179"/>
    </row>
    <row r="26" spans="1:8" x14ac:dyDescent="0.1">
      <c r="A26" s="7"/>
      <c r="B26" s="12"/>
      <c r="C26" s="5" t="s">
        <v>189</v>
      </c>
      <c r="D26" s="5"/>
      <c r="E26" s="20"/>
      <c r="F26" s="9"/>
      <c r="G26" s="287"/>
      <c r="H26" s="179"/>
    </row>
    <row r="27" spans="1:8" x14ac:dyDescent="0.1">
      <c r="A27" s="7"/>
      <c r="B27" s="12"/>
      <c r="C27" s="5"/>
      <c r="D27" s="5"/>
      <c r="E27" s="20"/>
      <c r="F27" s="9"/>
      <c r="G27" s="287"/>
      <c r="H27" s="178"/>
    </row>
    <row r="28" spans="1:8" s="54" customFormat="1" ht="18.75" x14ac:dyDescent="0.1">
      <c r="A28" s="52"/>
      <c r="B28" s="53" t="s">
        <v>165</v>
      </c>
      <c r="C28" s="32" t="s">
        <v>7</v>
      </c>
      <c r="D28" s="32"/>
      <c r="E28" s="35"/>
      <c r="F28" s="200"/>
      <c r="G28" s="232"/>
      <c r="H28" s="575"/>
    </row>
    <row r="29" spans="1:8" x14ac:dyDescent="0.1">
      <c r="A29" s="7"/>
      <c r="B29" s="12"/>
      <c r="C29" s="5"/>
      <c r="D29" s="5"/>
      <c r="E29" s="20"/>
      <c r="F29" s="9"/>
      <c r="G29" s="232"/>
      <c r="H29" s="178"/>
    </row>
    <row r="30" spans="1:8" s="54" customFormat="1" ht="22.15" customHeight="1" x14ac:dyDescent="0.1">
      <c r="A30" s="52" t="s">
        <v>200</v>
      </c>
      <c r="B30" s="53"/>
      <c r="C30" s="32" t="s">
        <v>201</v>
      </c>
      <c r="D30" s="32"/>
      <c r="E30" s="35" t="s">
        <v>166</v>
      </c>
      <c r="F30" s="200">
        <v>50</v>
      </c>
      <c r="G30" s="232"/>
      <c r="H30" s="178">
        <f>G30*F30</f>
        <v>0</v>
      </c>
    </row>
    <row r="31" spans="1:8" ht="13.9" customHeight="1" x14ac:dyDescent="0.1">
      <c r="A31" s="7" t="s">
        <v>202</v>
      </c>
      <c r="B31" s="12"/>
      <c r="C31" s="5" t="s">
        <v>203</v>
      </c>
      <c r="D31" s="5"/>
      <c r="E31" s="20" t="s">
        <v>166</v>
      </c>
      <c r="F31" s="9">
        <v>50</v>
      </c>
      <c r="G31" s="287"/>
      <c r="H31" s="178">
        <f>G31*F31</f>
        <v>0</v>
      </c>
    </row>
    <row r="32" spans="1:8" s="54" customFormat="1" ht="23.45" customHeight="1" x14ac:dyDescent="0.1">
      <c r="A32" s="52" t="s">
        <v>204</v>
      </c>
      <c r="B32" s="53"/>
      <c r="C32" s="32" t="s">
        <v>205</v>
      </c>
      <c r="D32" s="32"/>
      <c r="E32" s="35" t="s">
        <v>166</v>
      </c>
      <c r="F32" s="200">
        <v>50</v>
      </c>
      <c r="G32" s="232"/>
      <c r="H32" s="178">
        <f>G32*F32</f>
        <v>0</v>
      </c>
    </row>
    <row r="33" spans="1:8" ht="13.15" customHeight="1" x14ac:dyDescent="0.1">
      <c r="A33" s="7" t="s">
        <v>206</v>
      </c>
      <c r="B33" s="12"/>
      <c r="C33" s="5" t="s">
        <v>190</v>
      </c>
      <c r="D33" s="5"/>
      <c r="E33" s="20" t="s">
        <v>166</v>
      </c>
      <c r="F33" s="9">
        <v>25</v>
      </c>
      <c r="G33" s="287"/>
      <c r="H33" s="178">
        <f>G33*F33</f>
        <v>0</v>
      </c>
    </row>
    <row r="34" spans="1:8" x14ac:dyDescent="0.1">
      <c r="A34" s="7"/>
      <c r="B34" s="12"/>
      <c r="C34" s="5"/>
      <c r="D34" s="5"/>
      <c r="E34" s="20"/>
      <c r="F34" s="9"/>
      <c r="G34" s="287"/>
      <c r="H34" s="179"/>
    </row>
    <row r="35" spans="1:8" s="54" customFormat="1" x14ac:dyDescent="0.1">
      <c r="A35" s="52"/>
      <c r="B35" s="53" t="s">
        <v>281</v>
      </c>
      <c r="C35" s="32" t="s">
        <v>207</v>
      </c>
      <c r="D35" s="32"/>
      <c r="E35" s="35"/>
      <c r="F35" s="200"/>
      <c r="G35" s="232"/>
      <c r="H35" s="574"/>
    </row>
    <row r="36" spans="1:8" x14ac:dyDescent="0.1">
      <c r="A36" s="7"/>
      <c r="B36" s="12"/>
      <c r="C36" s="5"/>
      <c r="D36" s="5"/>
      <c r="E36" s="20"/>
      <c r="F36" s="9"/>
      <c r="G36" s="287"/>
      <c r="H36" s="179"/>
    </row>
    <row r="37" spans="1:8" x14ac:dyDescent="0.1">
      <c r="A37" s="7" t="s">
        <v>208</v>
      </c>
      <c r="B37" s="12"/>
      <c r="C37" s="5" t="s">
        <v>599</v>
      </c>
      <c r="D37" s="5"/>
      <c r="E37" s="20" t="s">
        <v>166</v>
      </c>
      <c r="F37" s="9">
        <v>50</v>
      </c>
      <c r="G37" s="287"/>
      <c r="H37" s="178">
        <f>G37*F37</f>
        <v>0</v>
      </c>
    </row>
    <row r="38" spans="1:8" x14ac:dyDescent="0.1">
      <c r="A38" s="7" t="s">
        <v>209</v>
      </c>
      <c r="B38" s="12"/>
      <c r="C38" s="5" t="s">
        <v>23</v>
      </c>
      <c r="D38" s="5"/>
      <c r="E38" s="20" t="s">
        <v>166</v>
      </c>
      <c r="F38" s="9">
        <v>10</v>
      </c>
      <c r="G38" s="287"/>
      <c r="H38" s="178">
        <f>G38*F38</f>
        <v>0</v>
      </c>
    </row>
    <row r="39" spans="1:8" x14ac:dyDescent="0.1">
      <c r="A39" s="7" t="s">
        <v>211</v>
      </c>
      <c r="B39" s="12" t="s">
        <v>210</v>
      </c>
      <c r="C39" s="5" t="s">
        <v>191</v>
      </c>
      <c r="D39" s="5"/>
      <c r="E39" s="20" t="s">
        <v>192</v>
      </c>
      <c r="F39" s="9">
        <f>F38*5</f>
        <v>50</v>
      </c>
      <c r="G39" s="287"/>
      <c r="H39" s="178">
        <f>G39*F39</f>
        <v>0</v>
      </c>
    </row>
    <row r="40" spans="1:8" x14ac:dyDescent="0.1">
      <c r="A40" s="7"/>
      <c r="B40" s="12"/>
      <c r="C40" s="5"/>
      <c r="D40" s="5"/>
      <c r="E40" s="20"/>
      <c r="F40" s="9"/>
      <c r="G40" s="287"/>
      <c r="H40" s="179"/>
    </row>
    <row r="41" spans="1:8" x14ac:dyDescent="0.1">
      <c r="A41" s="7"/>
      <c r="B41" s="12"/>
      <c r="C41" s="5" t="s">
        <v>193</v>
      </c>
      <c r="D41" s="5"/>
      <c r="E41" s="20"/>
      <c r="F41" s="9"/>
      <c r="G41" s="287"/>
      <c r="H41" s="179"/>
    </row>
    <row r="42" spans="1:8" x14ac:dyDescent="0.1">
      <c r="A42" s="7"/>
      <c r="B42" s="12"/>
      <c r="C42" s="5"/>
      <c r="D42" s="5"/>
      <c r="E42" s="20"/>
      <c r="F42" s="9"/>
      <c r="G42" s="287"/>
      <c r="H42" s="179"/>
    </row>
    <row r="43" spans="1:8" x14ac:dyDescent="0.1">
      <c r="A43" s="7" t="s">
        <v>600</v>
      </c>
      <c r="B43" s="12"/>
      <c r="C43" s="5" t="s">
        <v>379</v>
      </c>
      <c r="D43" s="20" t="s">
        <v>316</v>
      </c>
      <c r="E43" s="20" t="s">
        <v>162</v>
      </c>
      <c r="F43" s="9">
        <v>200</v>
      </c>
      <c r="G43" s="287"/>
      <c r="H43" s="178">
        <f>G43*F43</f>
        <v>0</v>
      </c>
    </row>
    <row r="44" spans="1:8" x14ac:dyDescent="0.1">
      <c r="A44" s="7"/>
      <c r="B44" s="12"/>
      <c r="C44" s="5" t="s">
        <v>607</v>
      </c>
      <c r="D44" s="5"/>
      <c r="E44" s="20"/>
      <c r="F44" s="9"/>
      <c r="G44" s="287"/>
      <c r="H44" s="179"/>
    </row>
    <row r="45" spans="1:8" x14ac:dyDescent="0.1">
      <c r="A45" s="7"/>
      <c r="B45" s="12"/>
      <c r="C45" s="5"/>
      <c r="D45" s="5"/>
      <c r="E45" s="20"/>
      <c r="F45" s="9"/>
      <c r="G45" s="287"/>
      <c r="H45" s="179"/>
    </row>
    <row r="46" spans="1:8" x14ac:dyDescent="0.1">
      <c r="A46" s="7" t="s">
        <v>238</v>
      </c>
      <c r="B46" s="12"/>
      <c r="C46" s="5" t="s">
        <v>212</v>
      </c>
      <c r="D46" s="5"/>
      <c r="E46" s="55"/>
      <c r="F46" s="201"/>
      <c r="G46" s="287"/>
      <c r="H46" s="179"/>
    </row>
    <row r="47" spans="1:8" x14ac:dyDescent="0.1">
      <c r="A47" s="7"/>
      <c r="B47" s="12"/>
      <c r="C47" s="5"/>
      <c r="D47" s="5"/>
      <c r="E47" s="55"/>
      <c r="F47" s="200"/>
      <c r="G47" s="287"/>
      <c r="H47" s="179"/>
    </row>
    <row r="48" spans="1:8" x14ac:dyDescent="0.1">
      <c r="A48" s="7"/>
      <c r="B48" s="12" t="s">
        <v>213</v>
      </c>
      <c r="C48" s="5" t="s">
        <v>239</v>
      </c>
      <c r="D48" s="5"/>
      <c r="E48" s="35"/>
      <c r="F48" s="200"/>
      <c r="G48" s="287"/>
      <c r="H48" s="179"/>
    </row>
    <row r="49" spans="1:8" x14ac:dyDescent="0.1">
      <c r="A49" s="7"/>
      <c r="B49" s="12"/>
      <c r="C49" s="5"/>
      <c r="D49" s="5"/>
      <c r="E49" s="35"/>
      <c r="F49" s="200"/>
      <c r="G49" s="287"/>
      <c r="H49" s="179"/>
    </row>
    <row r="50" spans="1:8" x14ac:dyDescent="0.1">
      <c r="A50" s="7" t="s">
        <v>240</v>
      </c>
      <c r="B50" s="12"/>
      <c r="C50" s="5" t="s">
        <v>241</v>
      </c>
      <c r="D50" s="5"/>
      <c r="E50" s="35" t="s">
        <v>157</v>
      </c>
      <c r="F50" s="200">
        <v>300</v>
      </c>
      <c r="G50" s="287"/>
      <c r="H50" s="213" t="s">
        <v>308</v>
      </c>
    </row>
    <row r="51" spans="1:8" x14ac:dyDescent="0.1">
      <c r="A51" s="7"/>
      <c r="B51" s="12"/>
      <c r="C51" s="5"/>
      <c r="D51" s="5"/>
      <c r="E51" s="20"/>
      <c r="F51" s="9"/>
      <c r="G51" s="287"/>
      <c r="H51" s="179"/>
    </row>
    <row r="52" spans="1:8" s="42" customFormat="1" x14ac:dyDescent="0.1">
      <c r="A52" s="39"/>
      <c r="B52" s="81"/>
      <c r="C52" s="188" t="s">
        <v>39</v>
      </c>
      <c r="D52" s="40"/>
      <c r="E52" s="40"/>
      <c r="F52" s="81"/>
      <c r="G52" s="185"/>
      <c r="H52" s="480">
        <f>SUM(H9:H51)</f>
        <v>0</v>
      </c>
    </row>
    <row r="53" spans="1:8" s="42" customFormat="1" x14ac:dyDescent="0.1">
      <c r="A53" s="43"/>
      <c r="B53" s="82"/>
      <c r="C53" s="45"/>
      <c r="D53" s="45"/>
      <c r="E53" s="46"/>
      <c r="F53" s="138"/>
      <c r="G53" s="184"/>
      <c r="H53" s="193"/>
    </row>
    <row r="54" spans="1:8" x14ac:dyDescent="0.1">
      <c r="A54" s="7"/>
      <c r="B54" s="12"/>
      <c r="C54" s="5" t="s">
        <v>40</v>
      </c>
      <c r="D54" s="5"/>
      <c r="E54" s="56"/>
      <c r="F54" s="202"/>
      <c r="G54" s="288"/>
      <c r="H54" s="179">
        <f>H52</f>
        <v>0</v>
      </c>
    </row>
    <row r="55" spans="1:8" s="54" customFormat="1" x14ac:dyDescent="0.1">
      <c r="A55" s="7"/>
      <c r="B55" s="12"/>
      <c r="C55" s="5"/>
      <c r="D55" s="5"/>
      <c r="E55" s="35"/>
      <c r="F55" s="200"/>
      <c r="G55" s="287"/>
      <c r="H55" s="179"/>
    </row>
    <row r="56" spans="1:8" ht="18.75" x14ac:dyDescent="0.1">
      <c r="A56" s="52" t="s">
        <v>247</v>
      </c>
      <c r="B56" s="53" t="s">
        <v>249</v>
      </c>
      <c r="C56" s="32" t="s">
        <v>217</v>
      </c>
      <c r="D56" s="32"/>
      <c r="E56" s="35"/>
      <c r="F56" s="200"/>
      <c r="G56" s="232"/>
      <c r="H56" s="574"/>
    </row>
    <row r="57" spans="1:8" s="54" customFormat="1" x14ac:dyDescent="0.1">
      <c r="A57" s="7"/>
      <c r="B57" s="12"/>
      <c r="C57" s="5"/>
      <c r="D57" s="5"/>
      <c r="E57" s="35"/>
      <c r="F57" s="200"/>
      <c r="G57" s="287"/>
      <c r="H57" s="179"/>
    </row>
    <row r="58" spans="1:8" x14ac:dyDescent="0.1">
      <c r="A58" s="7" t="s">
        <v>248</v>
      </c>
      <c r="B58" s="12"/>
      <c r="C58" s="5" t="s">
        <v>218</v>
      </c>
      <c r="D58" s="5"/>
      <c r="E58" s="35" t="s">
        <v>157</v>
      </c>
      <c r="F58" s="200">
        <v>500</v>
      </c>
      <c r="G58" s="287"/>
      <c r="H58" s="178">
        <f>G58*F58</f>
        <v>0</v>
      </c>
    </row>
    <row r="59" spans="1:8" ht="18.75" x14ac:dyDescent="0.1">
      <c r="A59" s="52" t="s">
        <v>250</v>
      </c>
      <c r="B59" s="53" t="s">
        <v>158</v>
      </c>
      <c r="C59" s="32" t="s">
        <v>219</v>
      </c>
      <c r="D59" s="20" t="s">
        <v>316</v>
      </c>
      <c r="E59" s="35" t="s">
        <v>157</v>
      </c>
      <c r="F59" s="200">
        <v>500</v>
      </c>
      <c r="G59" s="232"/>
      <c r="H59" s="213" t="s">
        <v>308</v>
      </c>
    </row>
    <row r="60" spans="1:8" ht="18.75" x14ac:dyDescent="0.1">
      <c r="A60" s="52" t="s">
        <v>251</v>
      </c>
      <c r="B60" s="53" t="s">
        <v>156</v>
      </c>
      <c r="C60" s="32" t="s">
        <v>252</v>
      </c>
      <c r="D60" s="20" t="s">
        <v>316</v>
      </c>
      <c r="E60" s="35" t="s">
        <v>162</v>
      </c>
      <c r="F60" s="200">
        <v>500</v>
      </c>
      <c r="G60" s="232"/>
      <c r="H60" s="178">
        <f>G60*F60</f>
        <v>0</v>
      </c>
    </row>
    <row r="61" spans="1:8" x14ac:dyDescent="0.1">
      <c r="A61" s="7"/>
      <c r="B61" s="12"/>
      <c r="C61" s="5"/>
      <c r="D61" s="5"/>
      <c r="E61" s="35"/>
      <c r="F61" s="200"/>
      <c r="G61" s="287"/>
      <c r="H61" s="179"/>
    </row>
    <row r="62" spans="1:8" s="310" customFormat="1" x14ac:dyDescent="0.1">
      <c r="A62" s="304"/>
      <c r="B62" s="396" t="s">
        <v>167</v>
      </c>
      <c r="C62" s="286" t="s">
        <v>220</v>
      </c>
      <c r="D62" s="286"/>
      <c r="E62" s="397"/>
      <c r="F62" s="398"/>
      <c r="G62" s="399"/>
      <c r="H62" s="312"/>
    </row>
    <row r="63" spans="1:8" s="310" customFormat="1" x14ac:dyDescent="0.1">
      <c r="A63" s="304"/>
      <c r="B63" s="396"/>
      <c r="C63" s="286"/>
      <c r="D63" s="286"/>
      <c r="E63" s="397"/>
      <c r="F63" s="398"/>
      <c r="G63" s="399"/>
      <c r="H63" s="312"/>
    </row>
    <row r="64" spans="1:8" s="310" customFormat="1" x14ac:dyDescent="0.1">
      <c r="A64" s="304" t="s">
        <v>253</v>
      </c>
      <c r="B64" s="396"/>
      <c r="C64" s="286" t="s">
        <v>221</v>
      </c>
      <c r="D64" s="400" t="s">
        <v>316</v>
      </c>
      <c r="E64" s="397" t="s">
        <v>162</v>
      </c>
      <c r="F64" s="398">
        <v>10</v>
      </c>
      <c r="G64" s="399"/>
      <c r="H64" s="307">
        <f>G64*F64</f>
        <v>0</v>
      </c>
    </row>
    <row r="65" spans="1:8" s="310" customFormat="1" x14ac:dyDescent="0.1">
      <c r="A65" s="304" t="s">
        <v>254</v>
      </c>
      <c r="B65" s="396"/>
      <c r="C65" s="286" t="s">
        <v>222</v>
      </c>
      <c r="D65" s="400" t="s">
        <v>316</v>
      </c>
      <c r="E65" s="397" t="s">
        <v>162</v>
      </c>
      <c r="F65" s="398">
        <v>10</v>
      </c>
      <c r="G65" s="399"/>
      <c r="H65" s="307">
        <f>G65*F65</f>
        <v>0</v>
      </c>
    </row>
    <row r="66" spans="1:8" s="310" customFormat="1" x14ac:dyDescent="0.1">
      <c r="A66" s="304"/>
      <c r="B66" s="396"/>
      <c r="C66" s="286"/>
      <c r="D66" s="286"/>
      <c r="E66" s="397"/>
      <c r="F66" s="398"/>
      <c r="G66" s="399"/>
      <c r="H66" s="312"/>
    </row>
    <row r="67" spans="1:8" s="310" customFormat="1" x14ac:dyDescent="0.1">
      <c r="A67" s="304" t="s">
        <v>168</v>
      </c>
      <c r="B67" s="396"/>
      <c r="C67" s="286" t="s">
        <v>822</v>
      </c>
      <c r="D67" s="286"/>
      <c r="E67" s="397"/>
      <c r="F67" s="398"/>
      <c r="G67" s="399"/>
      <c r="H67" s="312"/>
    </row>
    <row r="68" spans="1:8" ht="18.75" x14ac:dyDescent="0.1">
      <c r="A68" s="33"/>
      <c r="B68" s="33" t="s">
        <v>258</v>
      </c>
      <c r="C68" s="34" t="s">
        <v>164</v>
      </c>
      <c r="D68" s="34"/>
      <c r="E68" s="61"/>
      <c r="F68" s="53"/>
      <c r="G68" s="289"/>
      <c r="H68" s="576"/>
    </row>
    <row r="69" spans="1:8" x14ac:dyDescent="0.1">
      <c r="A69" s="63" t="s">
        <v>170</v>
      </c>
      <c r="B69" s="63" t="s">
        <v>165</v>
      </c>
      <c r="C69" s="64" t="s">
        <v>255</v>
      </c>
      <c r="D69" s="336"/>
      <c r="E69" s="63" t="s">
        <v>166</v>
      </c>
      <c r="F69" s="63">
        <f>1600*0.15</f>
        <v>240</v>
      </c>
      <c r="G69" s="287"/>
      <c r="H69" s="178">
        <f>G69*F69</f>
        <v>0</v>
      </c>
    </row>
    <row r="70" spans="1:8" x14ac:dyDescent="0.1">
      <c r="A70" s="63" t="s">
        <v>171</v>
      </c>
      <c r="B70" s="63" t="s">
        <v>256</v>
      </c>
      <c r="C70" s="64" t="s">
        <v>257</v>
      </c>
      <c r="D70" s="336"/>
      <c r="E70" s="63" t="s">
        <v>166</v>
      </c>
      <c r="F70" s="63">
        <f>F69*0.2</f>
        <v>48</v>
      </c>
      <c r="G70" s="287"/>
      <c r="H70" s="178">
        <f>G70*F70</f>
        <v>0</v>
      </c>
    </row>
    <row r="71" spans="1:8" x14ac:dyDescent="0.1">
      <c r="A71" s="8"/>
      <c r="B71" s="12"/>
      <c r="C71" s="65"/>
      <c r="D71" s="65"/>
      <c r="E71" s="33"/>
      <c r="F71" s="53"/>
      <c r="G71" s="287"/>
      <c r="H71" s="179"/>
    </row>
    <row r="72" spans="1:8" x14ac:dyDescent="0.1">
      <c r="A72" s="57"/>
      <c r="B72" s="57"/>
      <c r="C72" s="60" t="s">
        <v>226</v>
      </c>
      <c r="D72" s="60"/>
      <c r="E72" s="57"/>
      <c r="F72" s="200"/>
      <c r="G72" s="287"/>
      <c r="H72" s="179"/>
    </row>
    <row r="73" spans="1:8" x14ac:dyDescent="0.1">
      <c r="A73" s="57"/>
      <c r="B73" s="57"/>
      <c r="C73" s="57"/>
      <c r="D73" s="57"/>
      <c r="E73" s="57"/>
      <c r="F73" s="200"/>
      <c r="G73" s="287"/>
      <c r="H73" s="179"/>
    </row>
    <row r="74" spans="1:8" x14ac:dyDescent="0.1">
      <c r="A74" s="58" t="s">
        <v>172</v>
      </c>
      <c r="B74" s="58" t="s">
        <v>321</v>
      </c>
      <c r="C74" s="60" t="s">
        <v>259</v>
      </c>
      <c r="D74" s="60"/>
      <c r="E74" s="58" t="s">
        <v>166</v>
      </c>
      <c r="F74" s="58">
        <v>25</v>
      </c>
      <c r="G74" s="287"/>
      <c r="H74" s="178">
        <f>G74*F74</f>
        <v>0</v>
      </c>
    </row>
    <row r="75" spans="1:8" x14ac:dyDescent="0.1">
      <c r="A75" s="57"/>
      <c r="B75" s="57"/>
      <c r="C75" s="57"/>
      <c r="D75" s="57"/>
      <c r="E75" s="57"/>
      <c r="F75" s="59"/>
      <c r="G75" s="287"/>
      <c r="H75" s="179"/>
    </row>
    <row r="76" spans="1:8" x14ac:dyDescent="0.1">
      <c r="A76" s="61"/>
      <c r="B76" s="61"/>
      <c r="C76" s="34" t="s">
        <v>225</v>
      </c>
      <c r="D76" s="34"/>
      <c r="E76" s="61"/>
      <c r="F76" s="53"/>
      <c r="G76" s="287"/>
      <c r="H76" s="179"/>
    </row>
    <row r="77" spans="1:8" x14ac:dyDescent="0.1">
      <c r="A77" s="61"/>
      <c r="B77" s="61"/>
      <c r="C77" s="61"/>
      <c r="D77" s="61"/>
      <c r="E77" s="61"/>
      <c r="F77" s="53"/>
      <c r="G77" s="287"/>
      <c r="H77" s="179"/>
    </row>
    <row r="78" spans="1:8" ht="18.75" x14ac:dyDescent="0.1">
      <c r="A78" s="33" t="s">
        <v>173</v>
      </c>
      <c r="B78" s="33" t="s">
        <v>280</v>
      </c>
      <c r="C78" s="34" t="s">
        <v>8</v>
      </c>
      <c r="D78" s="34"/>
      <c r="E78" s="33" t="s">
        <v>166</v>
      </c>
      <c r="F78" s="8">
        <f>1600*0.15</f>
        <v>240</v>
      </c>
      <c r="G78" s="287"/>
      <c r="H78" s="178">
        <f>G78*F78</f>
        <v>0</v>
      </c>
    </row>
    <row r="79" spans="1:8" x14ac:dyDescent="0.1">
      <c r="A79" s="57"/>
      <c r="B79" s="57"/>
      <c r="C79" s="57"/>
      <c r="D79" s="57"/>
      <c r="E79" s="57"/>
      <c r="F79" s="59"/>
      <c r="G79" s="287"/>
      <c r="H79" s="179"/>
    </row>
    <row r="80" spans="1:8" x14ac:dyDescent="0.1">
      <c r="A80" s="62"/>
      <c r="B80" s="63" t="s">
        <v>260</v>
      </c>
      <c r="C80" s="64" t="s">
        <v>261</v>
      </c>
      <c r="D80" s="64"/>
      <c r="E80" s="62"/>
      <c r="F80" s="53"/>
      <c r="G80" s="287"/>
      <c r="H80" s="179"/>
    </row>
    <row r="81" spans="1:8" x14ac:dyDescent="0.1">
      <c r="A81" s="62"/>
      <c r="B81" s="62"/>
      <c r="C81" s="62"/>
      <c r="D81" s="62"/>
      <c r="E81" s="62"/>
      <c r="F81" s="53"/>
      <c r="G81" s="287"/>
      <c r="H81" s="179"/>
    </row>
    <row r="82" spans="1:8" ht="18.75" x14ac:dyDescent="0.1">
      <c r="A82" s="8" t="s">
        <v>174</v>
      </c>
      <c r="B82" s="4"/>
      <c r="C82" s="34" t="s">
        <v>821</v>
      </c>
      <c r="D82" s="65"/>
      <c r="E82" s="33" t="s">
        <v>166</v>
      </c>
      <c r="F82" s="8">
        <f>1600*0.15</f>
        <v>240</v>
      </c>
      <c r="G82" s="287"/>
      <c r="H82" s="178">
        <f>G82*F82</f>
        <v>0</v>
      </c>
    </row>
    <row r="83" spans="1:8" x14ac:dyDescent="0.1">
      <c r="A83" s="131"/>
      <c r="B83" s="112"/>
      <c r="C83" s="132"/>
      <c r="D83" s="132"/>
      <c r="E83" s="131"/>
      <c r="F83" s="136"/>
      <c r="G83" s="290"/>
      <c r="H83" s="577"/>
    </row>
    <row r="84" spans="1:8" s="42" customFormat="1" x14ac:dyDescent="0.1">
      <c r="A84" s="39"/>
      <c r="B84" s="81"/>
      <c r="C84" s="188" t="s">
        <v>39</v>
      </c>
      <c r="D84" s="40"/>
      <c r="E84" s="40"/>
      <c r="F84" s="81"/>
      <c r="G84" s="185"/>
      <c r="H84" s="480">
        <f>SUM(H54:H83)</f>
        <v>0</v>
      </c>
    </row>
    <row r="85" spans="1:8" s="42" customFormat="1" x14ac:dyDescent="0.1">
      <c r="A85" s="43"/>
      <c r="B85" s="82"/>
      <c r="C85" s="45"/>
      <c r="D85" s="45"/>
      <c r="E85" s="46"/>
      <c r="F85" s="138"/>
      <c r="G85" s="184"/>
      <c r="H85" s="193"/>
    </row>
    <row r="86" spans="1:8" x14ac:dyDescent="0.1">
      <c r="A86" s="66" t="s">
        <v>41</v>
      </c>
      <c r="B86" s="67"/>
      <c r="C86" s="66" t="s">
        <v>40</v>
      </c>
      <c r="D86" s="66"/>
      <c r="E86" s="67"/>
      <c r="F86" s="203"/>
      <c r="G86" s="291"/>
      <c r="H86" s="578">
        <f>H84</f>
        <v>0</v>
      </c>
    </row>
    <row r="87" spans="1:8" x14ac:dyDescent="0.1">
      <c r="A87" s="64"/>
      <c r="B87" s="62"/>
      <c r="C87" s="64"/>
      <c r="D87" s="64"/>
      <c r="E87" s="62"/>
      <c r="F87" s="204"/>
      <c r="G87" s="292"/>
      <c r="H87" s="181"/>
    </row>
    <row r="88" spans="1:8" x14ac:dyDescent="0.1">
      <c r="A88" s="58"/>
      <c r="B88" s="58" t="s">
        <v>263</v>
      </c>
      <c r="C88" s="69" t="s">
        <v>264</v>
      </c>
      <c r="D88" s="34"/>
      <c r="E88" s="70"/>
      <c r="F88" s="205"/>
      <c r="G88" s="287"/>
      <c r="H88" s="181"/>
    </row>
    <row r="89" spans="1:8" ht="18.75" x14ac:dyDescent="0.1">
      <c r="A89" s="57"/>
      <c r="B89" s="57"/>
      <c r="C89" s="69" t="s">
        <v>267</v>
      </c>
      <c r="D89" s="34"/>
      <c r="E89" s="70"/>
      <c r="F89" s="206"/>
      <c r="G89" s="287"/>
      <c r="H89" s="181"/>
    </row>
    <row r="90" spans="1:8" x14ac:dyDescent="0.1">
      <c r="A90" s="57"/>
      <c r="B90" s="57"/>
      <c r="C90" s="71"/>
      <c r="D90" s="61"/>
      <c r="E90" s="70"/>
      <c r="F90" s="207"/>
      <c r="G90" s="287"/>
      <c r="H90" s="181"/>
    </row>
    <row r="91" spans="1:8" x14ac:dyDescent="0.1">
      <c r="A91" s="33" t="s">
        <v>175</v>
      </c>
      <c r="B91" s="33" t="s">
        <v>288</v>
      </c>
      <c r="C91" s="34" t="s">
        <v>265</v>
      </c>
      <c r="D91" s="34"/>
      <c r="E91" s="33" t="s">
        <v>166</v>
      </c>
      <c r="F91" s="33">
        <v>50</v>
      </c>
      <c r="G91" s="292"/>
      <c r="H91" s="213" t="s">
        <v>308</v>
      </c>
    </row>
    <row r="92" spans="1:8" x14ac:dyDescent="0.1">
      <c r="A92" s="33" t="s">
        <v>176</v>
      </c>
      <c r="B92" s="33" t="s">
        <v>288</v>
      </c>
      <c r="C92" s="34" t="s">
        <v>303</v>
      </c>
      <c r="D92" s="34"/>
      <c r="E92" s="33" t="s">
        <v>166</v>
      </c>
      <c r="F92" s="33">
        <v>90</v>
      </c>
      <c r="G92" s="292"/>
      <c r="H92" s="213" t="s">
        <v>308</v>
      </c>
    </row>
    <row r="93" spans="1:8" x14ac:dyDescent="0.1">
      <c r="A93" s="61"/>
      <c r="B93" s="61"/>
      <c r="C93" s="61" t="s">
        <v>304</v>
      </c>
      <c r="D93" s="61"/>
      <c r="E93" s="61"/>
      <c r="F93" s="53"/>
      <c r="G93" s="292"/>
      <c r="H93" s="181"/>
    </row>
    <row r="94" spans="1:8" x14ac:dyDescent="0.1">
      <c r="A94" s="33" t="s">
        <v>177</v>
      </c>
      <c r="B94" s="33" t="s">
        <v>227</v>
      </c>
      <c r="C94" s="34" t="s">
        <v>266</v>
      </c>
      <c r="D94" s="34"/>
      <c r="E94" s="33" t="s">
        <v>166</v>
      </c>
      <c r="F94" s="33">
        <v>20</v>
      </c>
      <c r="G94" s="292"/>
      <c r="H94" s="213" t="s">
        <v>308</v>
      </c>
    </row>
    <row r="95" spans="1:8" s="310" customFormat="1" x14ac:dyDescent="0.1">
      <c r="A95" s="392" t="s">
        <v>334</v>
      </c>
      <c r="B95" s="392" t="s">
        <v>27</v>
      </c>
      <c r="C95" s="393" t="s">
        <v>268</v>
      </c>
      <c r="D95" s="393"/>
      <c r="E95" s="392" t="s">
        <v>290</v>
      </c>
      <c r="F95" s="394">
        <f>(F94/0.3333)*50/1000*0.03</f>
        <v>9.0009000900090008E-2</v>
      </c>
      <c r="G95" s="395"/>
      <c r="H95" s="579" t="s">
        <v>308</v>
      </c>
    </row>
    <row r="96" spans="1:8" x14ac:dyDescent="0.1">
      <c r="A96" s="62"/>
      <c r="B96" s="62"/>
      <c r="C96" s="62"/>
      <c r="D96" s="62"/>
      <c r="E96" s="62"/>
      <c r="F96" s="204"/>
      <c r="G96" s="292"/>
      <c r="H96" s="181"/>
    </row>
    <row r="97" spans="1:8" x14ac:dyDescent="0.1">
      <c r="A97" s="61"/>
      <c r="B97" s="61"/>
      <c r="C97" s="34" t="s">
        <v>228</v>
      </c>
      <c r="D97" s="34"/>
      <c r="E97" s="61"/>
      <c r="F97" s="204"/>
      <c r="G97" s="292"/>
      <c r="H97" s="181"/>
    </row>
    <row r="98" spans="1:8" x14ac:dyDescent="0.1">
      <c r="A98" s="61"/>
      <c r="B98" s="61"/>
      <c r="C98" s="61"/>
      <c r="D98" s="61"/>
      <c r="E98" s="61"/>
      <c r="F98" s="204"/>
      <c r="G98" s="292"/>
      <c r="H98" s="181"/>
    </row>
    <row r="99" spans="1:8" x14ac:dyDescent="0.1">
      <c r="A99" s="33" t="s">
        <v>335</v>
      </c>
      <c r="B99" s="33" t="s">
        <v>223</v>
      </c>
      <c r="C99" s="34" t="s">
        <v>9</v>
      </c>
      <c r="D99" s="34"/>
      <c r="E99" s="33" t="s">
        <v>224</v>
      </c>
      <c r="F99" s="33">
        <v>250</v>
      </c>
      <c r="G99" s="292"/>
      <c r="H99" s="213" t="s">
        <v>308</v>
      </c>
    </row>
    <row r="100" spans="1:8" x14ac:dyDescent="0.1">
      <c r="A100" s="61"/>
      <c r="B100" s="33" t="s">
        <v>0</v>
      </c>
      <c r="C100" s="61"/>
      <c r="D100" s="61"/>
      <c r="E100" s="61"/>
      <c r="F100" s="204"/>
      <c r="G100" s="292"/>
      <c r="H100" s="181"/>
    </row>
    <row r="101" spans="1:8" x14ac:dyDescent="0.1">
      <c r="A101" s="61"/>
      <c r="B101" s="33" t="s">
        <v>216</v>
      </c>
      <c r="C101" s="34" t="s">
        <v>229</v>
      </c>
      <c r="D101" s="34"/>
      <c r="E101" s="61"/>
      <c r="F101" s="208"/>
      <c r="G101" s="292"/>
      <c r="H101" s="181"/>
    </row>
    <row r="102" spans="1:8" x14ac:dyDescent="0.1">
      <c r="A102" s="61"/>
      <c r="B102" s="61"/>
      <c r="C102" s="61"/>
      <c r="D102" s="61"/>
      <c r="E102" s="61"/>
      <c r="F102" s="208"/>
      <c r="G102" s="292"/>
      <c r="H102" s="181"/>
    </row>
    <row r="103" spans="1:8" ht="24.75" customHeight="1" x14ac:dyDescent="0.1">
      <c r="A103" s="34" t="s">
        <v>134</v>
      </c>
      <c r="B103" s="33" t="s">
        <v>158</v>
      </c>
      <c r="C103" s="34" t="s">
        <v>230</v>
      </c>
      <c r="D103" s="34"/>
      <c r="E103" s="61"/>
      <c r="F103" s="208"/>
      <c r="G103" s="292"/>
      <c r="H103" s="181"/>
    </row>
    <row r="104" spans="1:8" x14ac:dyDescent="0.1">
      <c r="A104" s="61"/>
      <c r="B104" s="33"/>
      <c r="C104" s="61"/>
      <c r="D104" s="61"/>
      <c r="E104" s="61"/>
      <c r="F104" s="208"/>
      <c r="G104" s="292"/>
      <c r="H104" s="181"/>
    </row>
    <row r="105" spans="1:8" x14ac:dyDescent="0.1">
      <c r="A105" s="33" t="s">
        <v>10</v>
      </c>
      <c r="B105" s="33"/>
      <c r="C105" s="34" t="s">
        <v>305</v>
      </c>
      <c r="D105" s="20" t="s">
        <v>316</v>
      </c>
      <c r="E105" s="33" t="s">
        <v>157</v>
      </c>
      <c r="F105" s="33">
        <v>300</v>
      </c>
      <c r="G105" s="292"/>
      <c r="H105" s="213" t="s">
        <v>308</v>
      </c>
    </row>
    <row r="106" spans="1:8" x14ac:dyDescent="0.1">
      <c r="A106" s="33"/>
      <c r="B106" s="33"/>
      <c r="C106" s="34"/>
      <c r="D106" s="34"/>
      <c r="E106" s="62"/>
      <c r="F106" s="208"/>
      <c r="G106" s="292"/>
      <c r="H106" s="181"/>
    </row>
    <row r="107" spans="1:8" x14ac:dyDescent="0.1">
      <c r="A107" s="33" t="s">
        <v>26</v>
      </c>
      <c r="B107" s="33" t="s">
        <v>231</v>
      </c>
      <c r="C107" s="34" t="s">
        <v>232</v>
      </c>
      <c r="D107" s="34"/>
      <c r="E107" s="62"/>
      <c r="F107" s="208"/>
      <c r="G107" s="292"/>
      <c r="H107" s="181"/>
    </row>
    <row r="108" spans="1:8" x14ac:dyDescent="0.1">
      <c r="A108" s="33"/>
      <c r="B108" s="33" t="s">
        <v>158</v>
      </c>
      <c r="C108" s="34" t="s">
        <v>233</v>
      </c>
      <c r="D108" s="34"/>
      <c r="E108" s="68"/>
      <c r="F108" s="208"/>
      <c r="G108" s="292"/>
      <c r="H108" s="181"/>
    </row>
    <row r="109" spans="1:8" x14ac:dyDescent="0.1">
      <c r="A109" s="33"/>
      <c r="B109" s="33"/>
      <c r="C109" s="34"/>
      <c r="D109" s="34"/>
      <c r="E109" s="68"/>
      <c r="F109" s="208"/>
      <c r="G109" s="292"/>
      <c r="H109" s="181"/>
    </row>
    <row r="110" spans="1:8" x14ac:dyDescent="0.1">
      <c r="A110" s="33" t="s">
        <v>269</v>
      </c>
      <c r="B110" s="33"/>
      <c r="C110" s="34" t="s">
        <v>234</v>
      </c>
      <c r="D110" s="20" t="s">
        <v>316</v>
      </c>
      <c r="E110" s="33" t="s">
        <v>162</v>
      </c>
      <c r="F110" s="33">
        <v>30</v>
      </c>
      <c r="G110" s="292"/>
      <c r="H110" s="213" t="s">
        <v>308</v>
      </c>
    </row>
    <row r="111" spans="1:8" x14ac:dyDescent="0.1">
      <c r="A111" s="33" t="s">
        <v>270</v>
      </c>
      <c r="B111" s="33"/>
      <c r="C111" s="34" t="s">
        <v>235</v>
      </c>
      <c r="D111" s="20" t="s">
        <v>316</v>
      </c>
      <c r="E111" s="33" t="s">
        <v>162</v>
      </c>
      <c r="F111" s="33">
        <v>50</v>
      </c>
      <c r="G111" s="292"/>
      <c r="H111" s="213" t="s">
        <v>308</v>
      </c>
    </row>
    <row r="112" spans="1:8" x14ac:dyDescent="0.1">
      <c r="A112" s="33" t="s">
        <v>271</v>
      </c>
      <c r="B112" s="33"/>
      <c r="C112" s="34" t="s">
        <v>306</v>
      </c>
      <c r="D112" s="20" t="s">
        <v>316</v>
      </c>
      <c r="E112" s="33" t="s">
        <v>162</v>
      </c>
      <c r="F112" s="33">
        <v>10</v>
      </c>
      <c r="G112" s="292"/>
      <c r="H112" s="213" t="s">
        <v>308</v>
      </c>
    </row>
    <row r="113" spans="1:8" x14ac:dyDescent="0.1">
      <c r="A113" s="33" t="s">
        <v>272</v>
      </c>
      <c r="B113" s="33"/>
      <c r="C113" s="34" t="s">
        <v>307</v>
      </c>
      <c r="D113" s="20" t="s">
        <v>316</v>
      </c>
      <c r="E113" s="33" t="s">
        <v>162</v>
      </c>
      <c r="F113" s="33">
        <v>6</v>
      </c>
      <c r="G113" s="292"/>
      <c r="H113" s="213" t="s">
        <v>308</v>
      </c>
    </row>
    <row r="114" spans="1:8" x14ac:dyDescent="0.1">
      <c r="A114" s="33"/>
      <c r="B114" s="33"/>
      <c r="C114" s="34"/>
      <c r="D114" s="20"/>
      <c r="E114" s="33"/>
      <c r="F114" s="33"/>
      <c r="G114" s="292"/>
      <c r="H114" s="213"/>
    </row>
    <row r="115" spans="1:8" x14ac:dyDescent="0.1">
      <c r="A115" s="33"/>
      <c r="B115" s="33"/>
      <c r="C115" s="34" t="s">
        <v>236</v>
      </c>
      <c r="D115" s="34"/>
      <c r="E115" s="33"/>
      <c r="F115" s="33"/>
      <c r="G115" s="292"/>
      <c r="H115" s="181"/>
    </row>
    <row r="116" spans="1:8" x14ac:dyDescent="0.1">
      <c r="A116" s="33"/>
      <c r="B116" s="33"/>
      <c r="C116" s="34"/>
      <c r="D116" s="34"/>
      <c r="E116" s="33"/>
      <c r="F116" s="33"/>
      <c r="G116" s="292"/>
      <c r="H116" s="181"/>
    </row>
    <row r="117" spans="1:8" ht="21.6" customHeight="1" x14ac:dyDescent="0.1">
      <c r="A117" s="33" t="s">
        <v>276</v>
      </c>
      <c r="B117" s="33"/>
      <c r="C117" s="34" t="s">
        <v>237</v>
      </c>
      <c r="D117" s="20" t="s">
        <v>316</v>
      </c>
      <c r="E117" s="33" t="s">
        <v>162</v>
      </c>
      <c r="F117" s="33">
        <v>35</v>
      </c>
      <c r="G117" s="289"/>
      <c r="H117" s="178">
        <f>G117*F117</f>
        <v>0</v>
      </c>
    </row>
    <row r="118" spans="1:8" x14ac:dyDescent="0.1">
      <c r="A118" s="11"/>
      <c r="B118" s="12"/>
      <c r="C118" s="6"/>
      <c r="D118" s="6"/>
      <c r="E118" s="6"/>
      <c r="F118" s="121"/>
      <c r="G118" s="179"/>
      <c r="H118" s="181"/>
    </row>
    <row r="119" spans="1:8" x14ac:dyDescent="0.1">
      <c r="A119" s="7"/>
      <c r="B119" s="12"/>
      <c r="C119" s="5"/>
      <c r="D119" s="5"/>
      <c r="E119" s="6"/>
      <c r="F119" s="121"/>
      <c r="G119" s="179"/>
      <c r="H119" s="181"/>
    </row>
    <row r="120" spans="1:8" x14ac:dyDescent="0.1">
      <c r="A120" s="7"/>
      <c r="B120" s="12"/>
      <c r="C120" s="5"/>
      <c r="D120" s="5"/>
      <c r="E120" s="6"/>
      <c r="F120" s="121"/>
      <c r="G120" s="179"/>
      <c r="H120" s="181"/>
    </row>
    <row r="121" spans="1:8" x14ac:dyDescent="0.1">
      <c r="A121" s="7"/>
      <c r="B121" s="12"/>
      <c r="C121" s="5"/>
      <c r="D121" s="5"/>
      <c r="E121" s="6"/>
      <c r="F121" s="121"/>
      <c r="G121" s="179"/>
      <c r="H121" s="181"/>
    </row>
    <row r="122" spans="1:8" x14ac:dyDescent="0.1">
      <c r="A122" s="7"/>
      <c r="B122" s="12"/>
      <c r="C122" s="5"/>
      <c r="D122" s="5"/>
      <c r="E122" s="6"/>
      <c r="F122" s="121"/>
      <c r="G122" s="179"/>
      <c r="H122" s="181"/>
    </row>
    <row r="123" spans="1:8" x14ac:dyDescent="0.1">
      <c r="A123" s="7"/>
      <c r="B123" s="12"/>
      <c r="C123" s="5"/>
      <c r="D123" s="20"/>
      <c r="E123" s="20"/>
      <c r="F123" s="9"/>
      <c r="G123" s="179"/>
      <c r="H123" s="178"/>
    </row>
    <row r="124" spans="1:8" x14ac:dyDescent="0.1">
      <c r="A124" s="7"/>
      <c r="B124" s="12"/>
      <c r="C124" s="5"/>
      <c r="D124" s="5"/>
      <c r="E124" s="20"/>
      <c r="F124" s="9"/>
      <c r="G124" s="179"/>
      <c r="H124" s="181"/>
    </row>
    <row r="125" spans="1:8" x14ac:dyDescent="0.1">
      <c r="A125" s="7"/>
      <c r="B125" s="12"/>
      <c r="C125" s="5"/>
      <c r="D125" s="20"/>
      <c r="E125" s="20"/>
      <c r="F125" s="9"/>
      <c r="G125" s="181"/>
      <c r="H125" s="181"/>
    </row>
    <row r="126" spans="1:8" x14ac:dyDescent="0.1">
      <c r="A126" s="7"/>
      <c r="B126" s="12"/>
      <c r="C126" s="5"/>
      <c r="D126" s="20"/>
      <c r="E126" s="20"/>
      <c r="F126" s="9"/>
      <c r="G126" s="181"/>
      <c r="H126" s="181"/>
    </row>
    <row r="127" spans="1:8" x14ac:dyDescent="0.1">
      <c r="A127" s="7"/>
      <c r="B127" s="12"/>
      <c r="C127" s="5"/>
      <c r="D127" s="20"/>
      <c r="E127" s="20"/>
      <c r="F127" s="9"/>
      <c r="G127" s="181"/>
      <c r="H127" s="181"/>
    </row>
    <row r="128" spans="1:8" x14ac:dyDescent="0.1">
      <c r="A128" s="7"/>
      <c r="B128" s="12"/>
      <c r="C128" s="5"/>
      <c r="D128" s="20"/>
      <c r="E128" s="20"/>
      <c r="F128" s="9"/>
      <c r="G128" s="181"/>
      <c r="H128" s="181"/>
    </row>
    <row r="129" spans="1:10" x14ac:dyDescent="0.1">
      <c r="A129" s="7"/>
      <c r="B129" s="12"/>
      <c r="C129" s="5"/>
      <c r="D129" s="20"/>
      <c r="E129" s="20"/>
      <c r="F129" s="9"/>
      <c r="G129" s="181"/>
      <c r="H129" s="181"/>
    </row>
    <row r="130" spans="1:10" x14ac:dyDescent="0.1">
      <c r="A130" s="7"/>
      <c r="B130" s="12"/>
      <c r="C130" s="5"/>
      <c r="D130" s="20"/>
      <c r="E130" s="20"/>
      <c r="F130" s="9"/>
      <c r="G130" s="181"/>
      <c r="H130" s="181"/>
    </row>
    <row r="131" spans="1:10" x14ac:dyDescent="0.1">
      <c r="A131" s="7"/>
      <c r="B131" s="12"/>
      <c r="C131" s="5"/>
      <c r="D131" s="20"/>
      <c r="E131" s="20"/>
      <c r="F131" s="9"/>
      <c r="G131" s="181"/>
      <c r="H131" s="181"/>
    </row>
    <row r="132" spans="1:10" x14ac:dyDescent="0.1">
      <c r="A132" s="7"/>
      <c r="B132" s="12"/>
      <c r="C132" s="5"/>
      <c r="D132" s="20"/>
      <c r="E132" s="20"/>
      <c r="F132" s="9"/>
      <c r="G132" s="181"/>
      <c r="H132" s="181"/>
    </row>
    <row r="133" spans="1:10" x14ac:dyDescent="0.1">
      <c r="A133" s="7"/>
      <c r="B133" s="12"/>
      <c r="C133" s="5"/>
      <c r="D133" s="20"/>
      <c r="E133" s="20"/>
      <c r="F133" s="9"/>
      <c r="G133" s="181"/>
      <c r="H133" s="181"/>
    </row>
    <row r="134" spans="1:10" x14ac:dyDescent="0.1">
      <c r="A134" s="7"/>
      <c r="B134" s="12"/>
      <c r="C134" s="5"/>
      <c r="D134" s="5"/>
      <c r="E134" s="6"/>
      <c r="F134" s="12"/>
      <c r="G134" s="181"/>
      <c r="H134" s="181"/>
    </row>
    <row r="135" spans="1:10" x14ac:dyDescent="0.1">
      <c r="A135" s="7"/>
      <c r="B135" s="12"/>
      <c r="C135" s="5"/>
      <c r="D135" s="5"/>
      <c r="E135" s="6"/>
      <c r="F135" s="12"/>
      <c r="G135" s="181"/>
      <c r="H135" s="181"/>
    </row>
    <row r="136" spans="1:10" x14ac:dyDescent="0.1">
      <c r="A136" s="7"/>
      <c r="B136" s="12"/>
      <c r="C136" s="5"/>
      <c r="D136" s="20"/>
      <c r="E136" s="20"/>
      <c r="F136" s="9"/>
      <c r="G136" s="181"/>
      <c r="H136" s="181"/>
    </row>
    <row r="137" spans="1:10" x14ac:dyDescent="0.1">
      <c r="A137" s="7"/>
      <c r="B137" s="12"/>
      <c r="C137" s="5"/>
      <c r="D137" s="20"/>
      <c r="E137" s="20"/>
      <c r="F137" s="9"/>
      <c r="G137" s="181"/>
      <c r="H137" s="181"/>
    </row>
    <row r="138" spans="1:10" x14ac:dyDescent="0.1">
      <c r="A138" s="7"/>
      <c r="B138" s="12"/>
      <c r="C138" s="5"/>
      <c r="D138" s="5"/>
      <c r="E138" s="20"/>
      <c r="F138" s="9"/>
      <c r="G138" s="181"/>
      <c r="H138" s="181"/>
    </row>
    <row r="139" spans="1:10" x14ac:dyDescent="0.1">
      <c r="A139" s="7"/>
      <c r="B139" s="12"/>
      <c r="C139" s="5"/>
      <c r="D139" s="5"/>
      <c r="E139" s="20"/>
      <c r="F139" s="9"/>
      <c r="G139" s="181"/>
      <c r="H139" s="181"/>
    </row>
    <row r="140" spans="1:10" x14ac:dyDescent="0.1">
      <c r="A140" s="8"/>
      <c r="B140" s="12"/>
      <c r="C140" s="65"/>
      <c r="D140" s="65"/>
      <c r="E140" s="8"/>
      <c r="F140" s="12"/>
      <c r="G140" s="181"/>
      <c r="H140" s="181"/>
    </row>
    <row r="141" spans="1:10" x14ac:dyDescent="0.1">
      <c r="A141" s="78"/>
      <c r="B141" s="79"/>
      <c r="C141" s="80"/>
      <c r="D141" s="80"/>
      <c r="E141" s="78"/>
      <c r="F141" s="79"/>
      <c r="G141" s="196"/>
      <c r="H141" s="196"/>
    </row>
    <row r="142" spans="1:10" s="42" customFormat="1" x14ac:dyDescent="0.1">
      <c r="A142" s="39"/>
      <c r="B142" s="81"/>
      <c r="C142" s="40"/>
      <c r="D142" s="40"/>
      <c r="E142" s="40"/>
      <c r="F142" s="81"/>
      <c r="G142" s="185"/>
      <c r="H142" s="480"/>
      <c r="J142" s="390"/>
    </row>
    <row r="143" spans="1:10" s="42" customFormat="1" x14ac:dyDescent="0.1">
      <c r="A143" s="43"/>
      <c r="B143" s="82"/>
      <c r="C143" s="83" t="s">
        <v>11</v>
      </c>
      <c r="D143" s="83"/>
      <c r="E143" s="46"/>
      <c r="F143" s="138"/>
      <c r="G143" s="184"/>
      <c r="H143" s="193">
        <f>SUM(H86:H141)</f>
        <v>0</v>
      </c>
      <c r="J143" s="391"/>
    </row>
  </sheetData>
  <phoneticPr fontId="0" type="noConversion"/>
  <printOptions horizontalCentered="1"/>
  <pageMargins left="0.25" right="0.25" top="0.75" bottom="0.75" header="0.3" footer="0.3"/>
  <pageSetup paperSize="9" scale="95" orientation="portrait" useFirstPageNumber="1" horizontalDpi="4294967293" r:id="rId1"/>
  <headerFooter alignWithMargins="0">
    <oddFooter>&amp;R225370PRO
PRICING DATA
C2.3 - B.&amp;P</oddFooter>
  </headerFooter>
  <rowBreaks count="2" manualBreakCount="2">
    <brk id="53" max="16383" man="1"/>
    <brk id="85" max="7" man="1"/>
  </rowBreaks>
  <colBreaks count="40" manualBreakCount="40">
    <brk id="8" max="1048575" man="1"/>
    <brk id="9" max="1048575" man="1"/>
    <brk id="14" max="1048575" man="1"/>
    <brk id="16" max="1048575" man="1"/>
    <brk id="19" max="1048575" man="1"/>
    <brk id="32" max="1048575" man="1"/>
    <brk id="35" max="1048575" man="1"/>
    <brk id="36" max="1048575" man="1"/>
    <brk id="48" max="1048575" man="1"/>
    <brk id="51" max="1048575" man="1"/>
    <brk id="52" max="1048575" man="1"/>
    <brk id="55" max="1048575" man="1"/>
    <brk id="64" max="1048575" man="1"/>
    <brk id="67" max="1048575" man="1"/>
    <brk id="68" max="1048575" man="1"/>
    <brk id="71" max="1048575" man="1"/>
    <brk id="80" max="1048575" man="1"/>
    <brk id="83" max="1048575" man="1"/>
    <brk id="84" max="1048575" man="1"/>
    <brk id="88" max="1048575" man="1"/>
    <brk id="103" max="1048575" man="1"/>
    <brk id="104" max="1048575" man="1"/>
    <brk id="105" max="1048575" man="1"/>
    <brk id="110" max="1048575" man="1"/>
    <brk id="112" max="1048575" man="1"/>
    <brk id="115" max="1048575" man="1"/>
    <brk id="131" max="1048575" man="1"/>
    <brk id="147" max="1048575" man="1"/>
    <brk id="151" max="1048575" man="1"/>
    <brk id="163" max="1048575" man="1"/>
    <brk id="167" max="1048575" man="1"/>
    <brk id="179" max="1048575" man="1"/>
    <brk id="184" max="1048575" man="1"/>
    <brk id="199" max="1048575" man="1"/>
    <brk id="200" max="1048575" man="1"/>
    <brk id="201" max="1048575" man="1"/>
    <brk id="206" max="1048575" man="1"/>
    <brk id="208" max="1048575" man="1"/>
    <brk id="211" max="1048575" man="1"/>
    <brk id="227" max="1048575"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2" transitionEvaluation="1"/>
  <dimension ref="A1:L155"/>
  <sheetViews>
    <sheetView showGridLines="0" view="pageBreakPreview" topLeftCell="A2" zoomScale="107" zoomScaleNormal="100" zoomScaleSheetLayoutView="107" workbookViewId="0">
      <selection activeCell="C2" sqref="C2"/>
    </sheetView>
  </sheetViews>
  <sheetFormatPr defaultColWidth="9.74609375" defaultRowHeight="10.5" x14ac:dyDescent="0.1"/>
  <cols>
    <col min="1" max="1" width="11.99609375" style="2" customWidth="1"/>
    <col min="2" max="2" width="11.05859375" style="50" customWidth="1"/>
    <col min="3" max="3" width="56.05859375" style="2" customWidth="1"/>
    <col min="4" max="4" width="6.93359375" style="2" customWidth="1"/>
    <col min="5" max="5" width="8.05859375" style="2" customWidth="1"/>
    <col min="6" max="6" width="8.99609375" style="50" customWidth="1"/>
    <col min="7" max="7" width="12.93359375" style="187" customWidth="1"/>
    <col min="8" max="8" width="14.99609375" style="219" customWidth="1"/>
    <col min="9" max="9" width="9.74609375" style="2"/>
    <col min="10" max="10" width="15.74609375" style="2" customWidth="1"/>
    <col min="11" max="11" width="15.93359375" style="2" customWidth="1"/>
    <col min="12" max="12" width="15.74609375" style="2" customWidth="1"/>
    <col min="13" max="16384" width="9.74609375" style="2"/>
  </cols>
  <sheetData>
    <row r="1" spans="1:8" s="153" customFormat="1" ht="13.5" customHeight="1" x14ac:dyDescent="0.1">
      <c r="A1" s="153" t="str">
        <f>'SEC-A'!A1</f>
        <v>CLIENT:  KOPANONG LOCAL MUNICIPALITY</v>
      </c>
      <c r="B1" s="170"/>
      <c r="F1" s="170"/>
      <c r="G1" s="172"/>
      <c r="H1" s="209"/>
    </row>
    <row r="2" spans="1:8" s="153" customFormat="1" ht="13.5" customHeight="1" x14ac:dyDescent="0.1">
      <c r="A2" s="153" t="str">
        <f>'SEC-A'!A2</f>
        <v>CONTRACT NO. MIG/FS1184/CF/17/19</v>
      </c>
      <c r="B2" s="170"/>
      <c r="F2" s="170"/>
      <c r="G2" s="172"/>
      <c r="H2" s="209"/>
    </row>
    <row r="3" spans="1:8" s="153" customFormat="1" ht="13.5" customHeight="1" x14ac:dyDescent="0.1">
      <c r="A3" s="153" t="str">
        <f>'SEC-A'!A3</f>
        <v>UPGRADING OF PHILIPPOLIS SPORTS FACILITY</v>
      </c>
      <c r="B3" s="170"/>
      <c r="F3" s="170"/>
      <c r="G3" s="172"/>
      <c r="H3" s="209"/>
    </row>
    <row r="4" spans="1:8" s="153" customFormat="1" ht="13.5" customHeight="1" x14ac:dyDescent="0.1">
      <c r="A4" s="153" t="str">
        <f>'SEC-A'!A4</f>
        <v>ENGINEER:  SOLENG (PTY) LTD</v>
      </c>
      <c r="B4" s="170"/>
      <c r="F4" s="170"/>
      <c r="G4" s="172"/>
      <c r="H4" s="209"/>
    </row>
    <row r="5" spans="1:8" s="153" customFormat="1" ht="13.5" customHeight="1" x14ac:dyDescent="0.1">
      <c r="A5" s="152" t="s">
        <v>400</v>
      </c>
      <c r="B5" s="171"/>
      <c r="C5" s="154"/>
      <c r="D5" s="154"/>
      <c r="E5" s="154"/>
      <c r="F5" s="171"/>
      <c r="G5" s="173"/>
      <c r="H5" s="210"/>
    </row>
    <row r="6" spans="1:8" s="153" customFormat="1" ht="5.25" customHeight="1" x14ac:dyDescent="0.1">
      <c r="A6" s="152"/>
      <c r="B6" s="171"/>
      <c r="C6" s="154"/>
      <c r="D6" s="154"/>
      <c r="E6" s="154"/>
      <c r="F6" s="171"/>
      <c r="G6" s="173"/>
      <c r="H6" s="210"/>
    </row>
    <row r="7" spans="1:8" s="42" customFormat="1" x14ac:dyDescent="0.1">
      <c r="A7" s="145" t="s">
        <v>28</v>
      </c>
      <c r="B7" s="146" t="s">
        <v>29</v>
      </c>
      <c r="C7" s="147" t="s">
        <v>30</v>
      </c>
      <c r="D7" s="147" t="s">
        <v>316</v>
      </c>
      <c r="E7" s="147" t="s">
        <v>31</v>
      </c>
      <c r="F7" s="147" t="s">
        <v>32</v>
      </c>
      <c r="G7" s="229" t="s">
        <v>33</v>
      </c>
      <c r="H7" s="211" t="s">
        <v>34</v>
      </c>
    </row>
    <row r="8" spans="1:8" s="42" customFormat="1" x14ac:dyDescent="0.1">
      <c r="A8" s="148" t="s">
        <v>35</v>
      </c>
      <c r="B8" s="149" t="s">
        <v>36</v>
      </c>
      <c r="C8" s="150"/>
      <c r="D8" s="150"/>
      <c r="E8" s="150"/>
      <c r="F8" s="199"/>
      <c r="G8" s="230"/>
      <c r="H8" s="212"/>
    </row>
    <row r="9" spans="1:8" x14ac:dyDescent="0.1">
      <c r="A9" s="7"/>
      <c r="B9" s="12"/>
      <c r="C9" s="5"/>
      <c r="D9" s="5"/>
      <c r="E9" s="51"/>
      <c r="F9" s="9"/>
      <c r="G9" s="231"/>
      <c r="H9" s="213"/>
    </row>
    <row r="10" spans="1:8" x14ac:dyDescent="0.1">
      <c r="A10" s="7" t="s">
        <v>378</v>
      </c>
      <c r="B10" s="12" t="s">
        <v>0</v>
      </c>
      <c r="C10" s="5"/>
      <c r="D10" s="5"/>
      <c r="E10" s="20"/>
      <c r="F10" s="9"/>
      <c r="G10" s="231"/>
      <c r="H10" s="213"/>
    </row>
    <row r="11" spans="1:8" x14ac:dyDescent="0.1">
      <c r="A11" s="7"/>
      <c r="B11" s="12" t="s">
        <v>181</v>
      </c>
      <c r="C11" s="5" t="s">
        <v>182</v>
      </c>
      <c r="D11" s="5"/>
      <c r="E11" s="20"/>
      <c r="F11" s="9"/>
      <c r="G11" s="231"/>
      <c r="H11" s="213"/>
    </row>
    <row r="12" spans="1:8" x14ac:dyDescent="0.1">
      <c r="A12" s="7" t="s">
        <v>408</v>
      </c>
      <c r="B12" s="12" t="s">
        <v>156</v>
      </c>
      <c r="C12" s="5" t="s">
        <v>183</v>
      </c>
      <c r="D12" s="20" t="s">
        <v>316</v>
      </c>
      <c r="E12" s="20" t="s">
        <v>157</v>
      </c>
      <c r="F12" s="9">
        <v>100</v>
      </c>
      <c r="G12" s="231"/>
      <c r="H12" s="213">
        <f>G12*F12</f>
        <v>0</v>
      </c>
    </row>
    <row r="13" spans="1:8" s="54" customFormat="1" x14ac:dyDescent="0.1">
      <c r="A13" s="7" t="s">
        <v>409</v>
      </c>
      <c r="B13" s="12"/>
      <c r="C13" s="5" t="s">
        <v>398</v>
      </c>
      <c r="D13" s="20" t="s">
        <v>316</v>
      </c>
      <c r="E13" s="20" t="s">
        <v>157</v>
      </c>
      <c r="F13" s="9">
        <v>25</v>
      </c>
      <c r="G13" s="231"/>
      <c r="H13" s="213">
        <f>G13*F13</f>
        <v>0</v>
      </c>
    </row>
    <row r="14" spans="1:8" x14ac:dyDescent="0.1">
      <c r="A14" s="7"/>
      <c r="B14" s="12"/>
      <c r="C14" s="5"/>
      <c r="D14" s="5"/>
      <c r="E14" s="20"/>
      <c r="F14" s="9"/>
      <c r="G14" s="231"/>
      <c r="H14" s="194"/>
    </row>
    <row r="15" spans="1:8" x14ac:dyDescent="0.1">
      <c r="A15" s="33"/>
      <c r="B15" s="53" t="s">
        <v>158</v>
      </c>
      <c r="C15" s="32" t="s">
        <v>184</v>
      </c>
      <c r="D15" s="32"/>
      <c r="E15" s="35"/>
      <c r="F15" s="200"/>
      <c r="G15" s="232"/>
      <c r="H15" s="214"/>
    </row>
    <row r="16" spans="1:8" x14ac:dyDescent="0.1">
      <c r="A16" s="8" t="s">
        <v>446</v>
      </c>
      <c r="B16" s="12" t="s">
        <v>159</v>
      </c>
      <c r="C16" s="5" t="s">
        <v>185</v>
      </c>
      <c r="D16" s="5"/>
      <c r="E16" s="20" t="s">
        <v>38</v>
      </c>
      <c r="F16" s="9">
        <v>1</v>
      </c>
      <c r="G16" s="231"/>
      <c r="H16" s="213">
        <f>G16*F16</f>
        <v>0</v>
      </c>
    </row>
    <row r="17" spans="1:8" x14ac:dyDescent="0.1">
      <c r="A17" s="8" t="s">
        <v>410</v>
      </c>
      <c r="B17" s="12" t="s">
        <v>359</v>
      </c>
      <c r="C17" s="5" t="s">
        <v>186</v>
      </c>
      <c r="D17" s="20" t="s">
        <v>316</v>
      </c>
      <c r="E17" s="20" t="s">
        <v>157</v>
      </c>
      <c r="F17" s="9">
        <v>10</v>
      </c>
      <c r="G17" s="231"/>
      <c r="H17" s="213">
        <f>G17*F17</f>
        <v>0</v>
      </c>
    </row>
    <row r="18" spans="1:8" x14ac:dyDescent="0.1">
      <c r="A18" s="8"/>
      <c r="B18" s="12"/>
      <c r="C18" s="5"/>
      <c r="D18" s="5"/>
      <c r="E18" s="20"/>
      <c r="F18" s="9"/>
      <c r="G18" s="231"/>
      <c r="H18" s="194"/>
    </row>
    <row r="19" spans="1:8" x14ac:dyDescent="0.1">
      <c r="A19" s="8"/>
      <c r="B19" s="12" t="s">
        <v>0</v>
      </c>
      <c r="C19" s="5" t="s">
        <v>164</v>
      </c>
      <c r="D19" s="5"/>
      <c r="E19" s="20"/>
      <c r="F19" s="9"/>
      <c r="G19" s="231"/>
      <c r="H19" s="194"/>
    </row>
    <row r="20" spans="1:8" s="54" customFormat="1" x14ac:dyDescent="0.1">
      <c r="A20" s="8"/>
      <c r="B20" s="12" t="s">
        <v>163</v>
      </c>
      <c r="C20" s="5"/>
      <c r="D20" s="5"/>
      <c r="E20" s="20"/>
      <c r="F20" s="9"/>
      <c r="G20" s="231"/>
      <c r="H20" s="194"/>
    </row>
    <row r="21" spans="1:8" s="54" customFormat="1" x14ac:dyDescent="0.1">
      <c r="A21" s="8" t="s">
        <v>411</v>
      </c>
      <c r="B21" s="12" t="s">
        <v>49</v>
      </c>
      <c r="C21" s="5" t="s">
        <v>344</v>
      </c>
      <c r="D21" s="5"/>
      <c r="E21" s="20"/>
      <c r="F21" s="9"/>
      <c r="G21" s="231"/>
      <c r="H21" s="194"/>
    </row>
    <row r="22" spans="1:8" s="54" customFormat="1" x14ac:dyDescent="0.1">
      <c r="A22" s="8" t="s">
        <v>412</v>
      </c>
      <c r="B22" s="12" t="s">
        <v>187</v>
      </c>
      <c r="C22" s="5" t="s">
        <v>188</v>
      </c>
      <c r="D22" s="5"/>
      <c r="E22" s="20" t="s">
        <v>157</v>
      </c>
      <c r="F22" s="9">
        <v>0</v>
      </c>
      <c r="G22" s="231"/>
      <c r="H22" s="213">
        <f>G22*F22</f>
        <v>0</v>
      </c>
    </row>
    <row r="23" spans="1:8" x14ac:dyDescent="0.1">
      <c r="A23" s="8"/>
      <c r="B23" s="12"/>
      <c r="C23" s="5"/>
      <c r="D23" s="5"/>
      <c r="E23" s="20"/>
      <c r="F23" s="9"/>
      <c r="G23" s="231"/>
      <c r="H23" s="194"/>
    </row>
    <row r="24" spans="1:8" x14ac:dyDescent="0.1">
      <c r="A24" s="8"/>
      <c r="B24" s="12"/>
      <c r="C24" s="5" t="s">
        <v>189</v>
      </c>
      <c r="D24" s="5"/>
      <c r="E24" s="20"/>
      <c r="F24" s="9"/>
      <c r="G24" s="231"/>
      <c r="H24" s="194"/>
    </row>
    <row r="25" spans="1:8" s="54" customFormat="1" x14ac:dyDescent="0.1">
      <c r="A25" s="8"/>
      <c r="B25" s="12"/>
      <c r="C25" s="5"/>
      <c r="D25" s="5"/>
      <c r="E25" s="20"/>
      <c r="F25" s="9"/>
      <c r="G25" s="231"/>
      <c r="H25" s="213"/>
    </row>
    <row r="26" spans="1:8" ht="18.75" x14ac:dyDescent="0.1">
      <c r="A26" s="33"/>
      <c r="B26" s="53" t="s">
        <v>165</v>
      </c>
      <c r="C26" s="32" t="s">
        <v>587</v>
      </c>
      <c r="D26" s="32"/>
      <c r="E26" s="35"/>
      <c r="F26" s="200"/>
      <c r="G26" s="232"/>
      <c r="H26" s="215"/>
    </row>
    <row r="27" spans="1:8" x14ac:dyDescent="0.1">
      <c r="A27" s="8"/>
      <c r="B27" s="12"/>
      <c r="C27" s="5"/>
      <c r="D27" s="5"/>
      <c r="E27" s="20"/>
      <c r="F27" s="9"/>
      <c r="G27" s="232"/>
      <c r="H27" s="213"/>
    </row>
    <row r="28" spans="1:8" x14ac:dyDescent="0.1">
      <c r="A28" s="33" t="s">
        <v>413</v>
      </c>
      <c r="B28" s="53"/>
      <c r="C28" s="32" t="s">
        <v>201</v>
      </c>
      <c r="D28" s="32"/>
      <c r="E28" s="35" t="s">
        <v>166</v>
      </c>
      <c r="F28" s="200">
        <f>270*4*0.45</f>
        <v>486</v>
      </c>
      <c r="G28" s="232"/>
      <c r="H28" s="213">
        <f>G28*F28</f>
        <v>0</v>
      </c>
    </row>
    <row r="29" spans="1:8" x14ac:dyDescent="0.1">
      <c r="A29" s="8" t="s">
        <v>414</v>
      </c>
      <c r="B29" s="12"/>
      <c r="C29" s="5" t="s">
        <v>203</v>
      </c>
      <c r="D29" s="5"/>
      <c r="E29" s="20" t="s">
        <v>166</v>
      </c>
      <c r="F29" s="9">
        <v>500</v>
      </c>
      <c r="G29" s="231"/>
      <c r="H29" s="213">
        <f>G29*F29</f>
        <v>0</v>
      </c>
    </row>
    <row r="30" spans="1:8" ht="18.75" x14ac:dyDescent="0.1">
      <c r="A30" s="33" t="s">
        <v>415</v>
      </c>
      <c r="B30" s="53"/>
      <c r="C30" s="32" t="s">
        <v>205</v>
      </c>
      <c r="D30" s="32"/>
      <c r="E30" s="35" t="s">
        <v>166</v>
      </c>
      <c r="F30" s="200">
        <v>55</v>
      </c>
      <c r="G30" s="232"/>
      <c r="H30" s="213">
        <f>G30*F30</f>
        <v>0</v>
      </c>
    </row>
    <row r="31" spans="1:8" x14ac:dyDescent="0.1">
      <c r="A31" s="8" t="s">
        <v>416</v>
      </c>
      <c r="B31" s="12"/>
      <c r="C31" s="5" t="s">
        <v>190</v>
      </c>
      <c r="D31" s="5"/>
      <c r="E31" s="20" t="s">
        <v>166</v>
      </c>
      <c r="F31" s="9">
        <v>50</v>
      </c>
      <c r="G31" s="231"/>
      <c r="H31" s="213">
        <f>G31*F31</f>
        <v>0</v>
      </c>
    </row>
    <row r="32" spans="1:8" x14ac:dyDescent="0.1">
      <c r="A32" s="8"/>
      <c r="B32" s="12"/>
      <c r="C32" s="5"/>
      <c r="D32" s="5"/>
      <c r="E32" s="20"/>
      <c r="F32" s="9"/>
      <c r="G32" s="231"/>
      <c r="H32" s="194"/>
    </row>
    <row r="33" spans="1:8" x14ac:dyDescent="0.1">
      <c r="A33" s="33"/>
      <c r="B33" s="53" t="s">
        <v>281</v>
      </c>
      <c r="C33" s="32" t="s">
        <v>447</v>
      </c>
      <c r="D33" s="32"/>
      <c r="E33" s="35"/>
      <c r="F33" s="200"/>
      <c r="G33" s="232"/>
      <c r="H33" s="214"/>
    </row>
    <row r="34" spans="1:8" x14ac:dyDescent="0.1">
      <c r="A34" s="8"/>
      <c r="B34" s="12"/>
      <c r="C34" s="5"/>
      <c r="D34" s="5"/>
      <c r="E34" s="20"/>
      <c r="F34" s="9"/>
      <c r="G34" s="231"/>
      <c r="H34" s="194"/>
    </row>
    <row r="35" spans="1:8" x14ac:dyDescent="0.1">
      <c r="A35" s="8" t="s">
        <v>208</v>
      </c>
      <c r="B35" s="12"/>
      <c r="C35" s="5" t="s">
        <v>599</v>
      </c>
      <c r="D35" s="5"/>
      <c r="E35" s="20" t="s">
        <v>166</v>
      </c>
      <c r="F35" s="9">
        <v>90</v>
      </c>
      <c r="G35" s="287"/>
      <c r="H35" s="178">
        <f>G35*F35</f>
        <v>0</v>
      </c>
    </row>
    <row r="36" spans="1:8" x14ac:dyDescent="0.1">
      <c r="A36" s="8" t="s">
        <v>417</v>
      </c>
      <c r="B36" s="12"/>
      <c r="C36" s="5" t="s">
        <v>23</v>
      </c>
      <c r="D36" s="5"/>
      <c r="E36" s="20" t="s">
        <v>166</v>
      </c>
      <c r="F36" s="9">
        <v>30</v>
      </c>
      <c r="G36" s="231"/>
      <c r="H36" s="213">
        <f>G36*F36</f>
        <v>0</v>
      </c>
    </row>
    <row r="37" spans="1:8" x14ac:dyDescent="0.1">
      <c r="A37" s="8" t="s">
        <v>418</v>
      </c>
      <c r="B37" s="12" t="s">
        <v>210</v>
      </c>
      <c r="C37" s="5" t="s">
        <v>191</v>
      </c>
      <c r="D37" s="5"/>
      <c r="E37" s="20" t="s">
        <v>192</v>
      </c>
      <c r="F37" s="9">
        <f>100*5</f>
        <v>500</v>
      </c>
      <c r="G37" s="231"/>
      <c r="H37" s="213">
        <f>G37*F37</f>
        <v>0</v>
      </c>
    </row>
    <row r="38" spans="1:8" x14ac:dyDescent="0.1">
      <c r="A38" s="8"/>
      <c r="B38" s="12"/>
      <c r="C38" s="5"/>
      <c r="D38" s="5"/>
      <c r="E38" s="20"/>
      <c r="F38" s="9"/>
      <c r="G38" s="231"/>
      <c r="H38" s="194"/>
    </row>
    <row r="39" spans="1:8" x14ac:dyDescent="0.1">
      <c r="A39" s="8"/>
      <c r="B39" s="12"/>
      <c r="C39" s="5" t="s">
        <v>193</v>
      </c>
      <c r="D39" s="5"/>
      <c r="E39" s="20"/>
      <c r="F39" s="9"/>
      <c r="G39" s="231"/>
      <c r="H39" s="194"/>
    </row>
    <row r="40" spans="1:8" x14ac:dyDescent="0.1">
      <c r="A40" s="8" t="s">
        <v>601</v>
      </c>
      <c r="B40" s="12"/>
      <c r="C40" s="5" t="s">
        <v>379</v>
      </c>
      <c r="D40" s="20" t="s">
        <v>316</v>
      </c>
      <c r="E40" s="20" t="s">
        <v>162</v>
      </c>
      <c r="F40" s="9">
        <v>100</v>
      </c>
      <c r="G40" s="231"/>
      <c r="H40" s="213">
        <f>G40*F40</f>
        <v>0</v>
      </c>
    </row>
    <row r="41" spans="1:8" x14ac:dyDescent="0.1">
      <c r="A41" s="8"/>
      <c r="B41" s="12"/>
      <c r="C41" s="5" t="s">
        <v>399</v>
      </c>
      <c r="D41" s="5"/>
      <c r="E41" s="20"/>
      <c r="F41" s="9"/>
      <c r="G41" s="231"/>
      <c r="H41" s="194"/>
    </row>
    <row r="42" spans="1:8" x14ac:dyDescent="0.1">
      <c r="A42" s="8"/>
      <c r="B42" s="12"/>
      <c r="C42" s="5"/>
      <c r="D42" s="5"/>
      <c r="E42" s="55"/>
      <c r="F42" s="201"/>
      <c r="G42" s="231"/>
      <c r="H42" s="194"/>
    </row>
    <row r="43" spans="1:8" x14ac:dyDescent="0.1">
      <c r="A43" s="8" t="s">
        <v>419</v>
      </c>
      <c r="B43" s="12"/>
      <c r="C43" s="5" t="s">
        <v>212</v>
      </c>
      <c r="D43" s="5"/>
      <c r="E43" s="55"/>
      <c r="F43" s="201"/>
      <c r="G43" s="231"/>
      <c r="H43" s="194"/>
    </row>
    <row r="44" spans="1:8" x14ac:dyDescent="0.1">
      <c r="A44" s="8"/>
      <c r="B44" s="12"/>
      <c r="C44" s="5"/>
      <c r="D44" s="5"/>
      <c r="E44" s="55"/>
      <c r="F44" s="200"/>
      <c r="G44" s="231"/>
      <c r="H44" s="194">
        <v>0</v>
      </c>
    </row>
    <row r="45" spans="1:8" x14ac:dyDescent="0.1">
      <c r="A45" s="8"/>
      <c r="B45" s="12" t="s">
        <v>213</v>
      </c>
      <c r="C45" s="5" t="s">
        <v>959</v>
      </c>
      <c r="D45" s="5"/>
      <c r="E45" s="35"/>
      <c r="F45" s="200"/>
      <c r="G45" s="231"/>
      <c r="H45" s="194"/>
    </row>
    <row r="46" spans="1:8" s="54" customFormat="1" ht="18.75" x14ac:dyDescent="0.1">
      <c r="A46" s="33" t="s">
        <v>420</v>
      </c>
      <c r="B46" s="53"/>
      <c r="C46" s="32" t="s">
        <v>957</v>
      </c>
      <c r="D46" s="32"/>
      <c r="E46" s="35" t="s">
        <v>166</v>
      </c>
      <c r="F46" s="200">
        <f>14500*0.25</f>
        <v>3625</v>
      </c>
      <c r="G46" s="455"/>
      <c r="H46" s="215">
        <f>G46*F46</f>
        <v>0</v>
      </c>
    </row>
    <row r="47" spans="1:8" x14ac:dyDescent="0.1">
      <c r="A47" s="8"/>
      <c r="B47" s="12"/>
      <c r="C47" s="5"/>
      <c r="D47" s="5"/>
      <c r="E47" s="35"/>
      <c r="F47" s="200"/>
      <c r="G47" s="231"/>
      <c r="H47" s="194"/>
    </row>
    <row r="48" spans="1:8" x14ac:dyDescent="0.1">
      <c r="A48" s="33"/>
      <c r="B48" s="53"/>
      <c r="C48" s="32" t="s">
        <v>242</v>
      </c>
      <c r="D48" s="32"/>
      <c r="E48" s="35"/>
      <c r="F48" s="200"/>
      <c r="G48" s="231"/>
      <c r="H48" s="194"/>
    </row>
    <row r="49" spans="1:11" x14ac:dyDescent="0.1">
      <c r="A49" s="8" t="s">
        <v>421</v>
      </c>
      <c r="B49" s="12"/>
      <c r="C49" s="5" t="s">
        <v>243</v>
      </c>
      <c r="D49" s="5"/>
      <c r="E49" s="35" t="s">
        <v>166</v>
      </c>
      <c r="F49" s="200">
        <f>F46*0.1</f>
        <v>362.5</v>
      </c>
      <c r="G49" s="231"/>
      <c r="H49" s="213" t="s">
        <v>308</v>
      </c>
    </row>
    <row r="50" spans="1:11" ht="11.25" customHeight="1" x14ac:dyDescent="0.1">
      <c r="A50" s="33" t="s">
        <v>422</v>
      </c>
      <c r="B50" s="53"/>
      <c r="C50" s="34" t="s">
        <v>302</v>
      </c>
      <c r="D50" s="34"/>
      <c r="E50" s="33" t="s">
        <v>166</v>
      </c>
      <c r="F50" s="53">
        <v>50</v>
      </c>
      <c r="G50" s="235"/>
      <c r="H50" s="195" t="s">
        <v>308</v>
      </c>
    </row>
    <row r="51" spans="1:11" x14ac:dyDescent="0.1">
      <c r="A51" s="8"/>
      <c r="B51" s="12"/>
      <c r="C51" s="65" t="s">
        <v>380</v>
      </c>
      <c r="D51" s="65"/>
      <c r="E51" s="33"/>
      <c r="F51" s="53"/>
      <c r="G51" s="235"/>
      <c r="H51" s="462"/>
    </row>
    <row r="52" spans="1:11" s="54" customFormat="1" x14ac:dyDescent="0.1">
      <c r="A52" s="8"/>
      <c r="B52" s="12"/>
      <c r="C52" s="65"/>
      <c r="D52" s="65"/>
      <c r="E52" s="33"/>
      <c r="F52" s="53"/>
      <c r="G52" s="235"/>
      <c r="H52" s="462"/>
    </row>
    <row r="53" spans="1:11" s="54" customFormat="1" ht="18.75" x14ac:dyDescent="0.1">
      <c r="A53" s="33"/>
      <c r="B53" s="53"/>
      <c r="C53" s="32" t="s">
        <v>244</v>
      </c>
      <c r="D53" s="32"/>
      <c r="E53" s="35"/>
      <c r="F53" s="200"/>
      <c r="G53" s="232"/>
      <c r="H53" s="214"/>
    </row>
    <row r="54" spans="1:11" s="54" customFormat="1" x14ac:dyDescent="0.1">
      <c r="A54" s="8" t="s">
        <v>423</v>
      </c>
      <c r="B54" s="12"/>
      <c r="C54" s="5" t="s">
        <v>214</v>
      </c>
      <c r="D54" s="20" t="s">
        <v>316</v>
      </c>
      <c r="E54" s="35" t="s">
        <v>215</v>
      </c>
      <c r="F54" s="200">
        <f>(F46*50)/1000</f>
        <v>181.25</v>
      </c>
      <c r="G54" s="287"/>
      <c r="H54" s="194" t="s">
        <v>308</v>
      </c>
    </row>
    <row r="55" spans="1:11" s="54" customFormat="1" x14ac:dyDescent="0.1">
      <c r="A55" s="8" t="s">
        <v>424</v>
      </c>
      <c r="B55" s="12"/>
      <c r="C55" s="5" t="s">
        <v>245</v>
      </c>
      <c r="D55" s="20" t="s">
        <v>316</v>
      </c>
      <c r="E55" s="35" t="s">
        <v>157</v>
      </c>
      <c r="F55" s="200">
        <v>12800</v>
      </c>
      <c r="G55" s="287"/>
      <c r="H55" s="194" t="s">
        <v>308</v>
      </c>
    </row>
    <row r="56" spans="1:11" s="54" customFormat="1" x14ac:dyDescent="0.1">
      <c r="A56" s="8" t="s">
        <v>425</v>
      </c>
      <c r="B56" s="12"/>
      <c r="C56" s="5" t="s">
        <v>246</v>
      </c>
      <c r="D56" s="20" t="s">
        <v>316</v>
      </c>
      <c r="E56" s="35" t="s">
        <v>157</v>
      </c>
      <c r="F56" s="200">
        <v>12800</v>
      </c>
      <c r="G56" s="231"/>
      <c r="H56" s="194" t="s">
        <v>308</v>
      </c>
    </row>
    <row r="57" spans="1:11" s="54" customFormat="1" x14ac:dyDescent="0.1">
      <c r="A57" s="8"/>
      <c r="B57" s="12"/>
      <c r="C57" s="65"/>
      <c r="D57" s="65"/>
      <c r="E57" s="33"/>
      <c r="F57" s="53"/>
      <c r="G57" s="235"/>
      <c r="H57" s="462"/>
    </row>
    <row r="58" spans="1:11" s="54" customFormat="1" x14ac:dyDescent="0.1">
      <c r="A58" s="8"/>
      <c r="B58" s="12"/>
      <c r="C58" s="65"/>
      <c r="D58" s="65"/>
      <c r="E58" s="33"/>
      <c r="F58" s="53"/>
      <c r="G58" s="235"/>
      <c r="H58" s="462"/>
    </row>
    <row r="59" spans="1:11" s="54" customFormat="1" x14ac:dyDescent="0.1">
      <c r="A59" s="78"/>
      <c r="B59" s="79"/>
      <c r="C59" s="80"/>
      <c r="D59" s="80"/>
      <c r="E59" s="463"/>
      <c r="F59" s="464"/>
      <c r="G59" s="465"/>
      <c r="H59" s="466"/>
    </row>
    <row r="60" spans="1:11" x14ac:dyDescent="0.1">
      <c r="A60" s="39"/>
      <c r="B60" s="81"/>
      <c r="C60" s="188" t="s">
        <v>39</v>
      </c>
      <c r="D60" s="40"/>
      <c r="E60" s="40"/>
      <c r="F60" s="81"/>
      <c r="G60" s="185"/>
      <c r="H60" s="216">
        <f>SUM(H9:H52)</f>
        <v>0</v>
      </c>
      <c r="J60" s="187"/>
      <c r="K60" s="337"/>
    </row>
    <row r="61" spans="1:11" ht="11.25" customHeight="1" x14ac:dyDescent="0.1">
      <c r="A61" s="43"/>
      <c r="B61" s="82"/>
      <c r="C61" s="45"/>
      <c r="D61" s="45"/>
      <c r="E61" s="46"/>
      <c r="F61" s="138"/>
      <c r="G61" s="184"/>
      <c r="H61" s="217"/>
    </row>
    <row r="62" spans="1:11" x14ac:dyDescent="0.1">
      <c r="A62" s="8"/>
      <c r="B62" s="12"/>
      <c r="C62" s="5" t="s">
        <v>40</v>
      </c>
      <c r="D62" s="5"/>
      <c r="E62" s="56"/>
      <c r="F62" s="202"/>
      <c r="G62" s="233"/>
      <c r="H62" s="194">
        <f>H60</f>
        <v>0</v>
      </c>
    </row>
    <row r="63" spans="1:11" x14ac:dyDescent="0.1">
      <c r="A63" s="8"/>
      <c r="B63" s="12"/>
      <c r="C63" s="5"/>
      <c r="D63" s="5"/>
      <c r="E63" s="35"/>
      <c r="F63" s="200"/>
      <c r="G63" s="231"/>
      <c r="H63" s="194"/>
    </row>
    <row r="64" spans="1:11" ht="18.75" x14ac:dyDescent="0.1">
      <c r="A64" s="33" t="s">
        <v>426</v>
      </c>
      <c r="B64" s="53" t="s">
        <v>249</v>
      </c>
      <c r="C64" s="32" t="s">
        <v>402</v>
      </c>
      <c r="D64" s="32"/>
      <c r="E64" s="35"/>
      <c r="F64" s="200"/>
      <c r="G64" s="232"/>
      <c r="H64" s="214"/>
    </row>
    <row r="65" spans="1:8" x14ac:dyDescent="0.1">
      <c r="A65" s="8"/>
      <c r="B65" s="12"/>
      <c r="C65" s="5"/>
      <c r="D65" s="5"/>
      <c r="E65" s="35"/>
      <c r="F65" s="200"/>
      <c r="G65" s="231"/>
      <c r="H65" s="194"/>
    </row>
    <row r="66" spans="1:8" ht="13.15" customHeight="1" x14ac:dyDescent="0.1">
      <c r="A66" s="8" t="s">
        <v>427</v>
      </c>
      <c r="B66" s="12"/>
      <c r="C66" s="5" t="s">
        <v>956</v>
      </c>
      <c r="D66" s="5"/>
      <c r="E66" s="35" t="s">
        <v>157</v>
      </c>
      <c r="F66" s="200">
        <v>50</v>
      </c>
      <c r="G66" s="287"/>
      <c r="H66" s="194">
        <f>G66*F66</f>
        <v>0</v>
      </c>
    </row>
    <row r="67" spans="1:8" ht="18.75" x14ac:dyDescent="0.1">
      <c r="A67" s="33" t="s">
        <v>428</v>
      </c>
      <c r="B67" s="53" t="s">
        <v>158</v>
      </c>
      <c r="C67" s="32" t="s">
        <v>219</v>
      </c>
      <c r="D67" s="35"/>
      <c r="E67" s="35" t="s">
        <v>157</v>
      </c>
      <c r="F67" s="200">
        <v>50</v>
      </c>
      <c r="G67" s="232"/>
      <c r="H67" s="194">
        <f>G67*F67</f>
        <v>0</v>
      </c>
    </row>
    <row r="68" spans="1:8" ht="18.75" x14ac:dyDescent="0.1">
      <c r="A68" s="33" t="s">
        <v>429</v>
      </c>
      <c r="B68" s="53" t="s">
        <v>156</v>
      </c>
      <c r="C68" s="32" t="s">
        <v>584</v>
      </c>
      <c r="D68" s="20" t="s">
        <v>316</v>
      </c>
      <c r="E68" s="35" t="s">
        <v>162</v>
      </c>
      <c r="F68" s="200">
        <v>70</v>
      </c>
      <c r="G68" s="232"/>
      <c r="H68" s="194">
        <f>G68*F68</f>
        <v>0</v>
      </c>
    </row>
    <row r="69" spans="1:8" ht="18.75" x14ac:dyDescent="0.1">
      <c r="A69" s="33" t="s">
        <v>430</v>
      </c>
      <c r="B69" s="53"/>
      <c r="C69" s="32" t="s">
        <v>585</v>
      </c>
      <c r="D69" s="20" t="s">
        <v>316</v>
      </c>
      <c r="E69" s="35" t="s">
        <v>162</v>
      </c>
      <c r="F69" s="200">
        <v>800</v>
      </c>
      <c r="G69" s="232"/>
      <c r="H69" s="194">
        <f>G69*F69</f>
        <v>0</v>
      </c>
    </row>
    <row r="70" spans="1:8" x14ac:dyDescent="0.1">
      <c r="A70" s="8"/>
      <c r="B70" s="12"/>
      <c r="C70" s="5"/>
      <c r="D70" s="5"/>
      <c r="E70" s="35"/>
      <c r="F70" s="200"/>
      <c r="G70" s="231"/>
      <c r="H70" s="194"/>
    </row>
    <row r="71" spans="1:8" x14ac:dyDescent="0.1">
      <c r="A71" s="8"/>
      <c r="B71" s="12" t="s">
        <v>167</v>
      </c>
      <c r="C71" s="5" t="s">
        <v>220</v>
      </c>
      <c r="D71" s="5"/>
      <c r="E71" s="35"/>
      <c r="F71" s="200"/>
      <c r="G71" s="231"/>
      <c r="H71" s="194"/>
    </row>
    <row r="72" spans="1:8" x14ac:dyDescent="0.1">
      <c r="A72" s="8" t="s">
        <v>431</v>
      </c>
      <c r="B72" s="12"/>
      <c r="C72" s="5" t="s">
        <v>221</v>
      </c>
      <c r="D72" s="20" t="s">
        <v>316</v>
      </c>
      <c r="E72" s="35" t="s">
        <v>162</v>
      </c>
      <c r="F72" s="200">
        <v>30</v>
      </c>
      <c r="G72" s="287"/>
      <c r="H72" s="194">
        <f>G72*F72</f>
        <v>0</v>
      </c>
    </row>
    <row r="73" spans="1:8" x14ac:dyDescent="0.1">
      <c r="A73" s="8" t="s">
        <v>466</v>
      </c>
      <c r="B73" s="12"/>
      <c r="C73" s="5" t="s">
        <v>222</v>
      </c>
      <c r="D73" s="20" t="s">
        <v>316</v>
      </c>
      <c r="E73" s="35" t="s">
        <v>162</v>
      </c>
      <c r="F73" s="200">
        <v>90</v>
      </c>
      <c r="G73" s="287"/>
      <c r="H73" s="227">
        <f>G73*F73</f>
        <v>0</v>
      </c>
    </row>
    <row r="74" spans="1:8" s="42" customFormat="1" x14ac:dyDescent="0.1">
      <c r="A74" s="8"/>
      <c r="B74" s="12"/>
      <c r="C74" s="5"/>
      <c r="D74" s="5"/>
      <c r="E74" s="35"/>
      <c r="F74" s="200"/>
      <c r="G74" s="234"/>
      <c r="H74" s="227"/>
    </row>
    <row r="75" spans="1:8" s="42" customFormat="1" x14ac:dyDescent="0.1">
      <c r="A75" s="8" t="s">
        <v>432</v>
      </c>
      <c r="B75" s="12"/>
      <c r="C75" s="5" t="s">
        <v>448</v>
      </c>
      <c r="D75" s="5"/>
      <c r="E75" s="35"/>
      <c r="F75" s="200"/>
      <c r="G75" s="234"/>
      <c r="H75" s="227"/>
    </row>
    <row r="76" spans="1:8" x14ac:dyDescent="0.1">
      <c r="A76" s="221"/>
      <c r="B76" s="58"/>
      <c r="C76" s="60"/>
      <c r="D76" s="60"/>
      <c r="E76" s="58"/>
      <c r="F76" s="58"/>
      <c r="G76" s="318"/>
      <c r="H76" s="227"/>
    </row>
    <row r="77" spans="1:8" x14ac:dyDescent="0.1">
      <c r="A77" s="128"/>
      <c r="B77" s="57"/>
      <c r="C77" s="60" t="s">
        <v>449</v>
      </c>
      <c r="D77" s="60"/>
      <c r="E77" s="57"/>
      <c r="F77" s="58"/>
      <c r="G77" s="318"/>
      <c r="H77" s="227"/>
    </row>
    <row r="78" spans="1:8" ht="18.75" x14ac:dyDescent="0.1">
      <c r="A78" s="221" t="s">
        <v>433</v>
      </c>
      <c r="B78" s="58" t="s">
        <v>280</v>
      </c>
      <c r="C78" s="60" t="s">
        <v>450</v>
      </c>
      <c r="D78" s="60"/>
      <c r="E78" s="58" t="s">
        <v>166</v>
      </c>
      <c r="F78" s="58">
        <f>1500*0.2</f>
        <v>300</v>
      </c>
      <c r="G78" s="318"/>
      <c r="H78" s="227">
        <f>G78*F78</f>
        <v>0</v>
      </c>
    </row>
    <row r="79" spans="1:8" x14ac:dyDescent="0.1">
      <c r="A79" s="221"/>
      <c r="B79" s="58"/>
      <c r="C79" s="60"/>
      <c r="D79" s="60"/>
      <c r="E79" s="58"/>
      <c r="F79" s="58"/>
      <c r="G79" s="318"/>
      <c r="H79" s="227"/>
    </row>
    <row r="80" spans="1:8" x14ac:dyDescent="0.1">
      <c r="A80" s="89"/>
      <c r="B80" s="101" t="s">
        <v>260</v>
      </c>
      <c r="C80" s="102" t="s">
        <v>261</v>
      </c>
      <c r="D80" s="102"/>
      <c r="E80" s="92"/>
      <c r="F80" s="58"/>
      <c r="G80" s="318"/>
      <c r="H80" s="227"/>
    </row>
    <row r="81" spans="1:8" x14ac:dyDescent="0.1">
      <c r="A81" s="134" t="s">
        <v>434</v>
      </c>
      <c r="B81" s="92"/>
      <c r="C81" s="102" t="s">
        <v>262</v>
      </c>
      <c r="D81" s="102"/>
      <c r="E81" s="101" t="s">
        <v>157</v>
      </c>
      <c r="F81" s="59">
        <v>500</v>
      </c>
      <c r="G81" s="318"/>
      <c r="H81" s="227">
        <f>G81*F81</f>
        <v>0</v>
      </c>
    </row>
    <row r="82" spans="1:8" x14ac:dyDescent="0.1">
      <c r="A82" s="134"/>
      <c r="B82" s="92"/>
      <c r="C82" s="102"/>
      <c r="D82" s="102"/>
      <c r="E82" s="101"/>
      <c r="F82" s="59"/>
      <c r="G82" s="318"/>
      <c r="H82" s="227"/>
    </row>
    <row r="83" spans="1:8" x14ac:dyDescent="0.1">
      <c r="A83" s="564"/>
      <c r="B83" s="58" t="s">
        <v>263</v>
      </c>
      <c r="C83" s="69" t="s">
        <v>451</v>
      </c>
      <c r="D83" s="34"/>
      <c r="E83" s="70"/>
      <c r="F83" s="319"/>
      <c r="G83" s="287"/>
      <c r="H83" s="195"/>
    </row>
    <row r="84" spans="1:8" ht="18.75" x14ac:dyDescent="0.1">
      <c r="A84" s="565"/>
      <c r="B84" s="57"/>
      <c r="C84" s="69" t="s">
        <v>267</v>
      </c>
      <c r="D84" s="34"/>
      <c r="E84" s="70"/>
      <c r="F84" s="206"/>
      <c r="G84" s="287"/>
      <c r="H84" s="195"/>
    </row>
    <row r="85" spans="1:8" x14ac:dyDescent="0.1">
      <c r="A85" s="565"/>
      <c r="B85" s="57"/>
      <c r="C85" s="71"/>
      <c r="D85" s="61"/>
      <c r="E85" s="70"/>
      <c r="F85" s="320"/>
      <c r="G85" s="287"/>
      <c r="H85" s="195"/>
    </row>
    <row r="86" spans="1:8" x14ac:dyDescent="0.1">
      <c r="A86" s="33" t="s">
        <v>435</v>
      </c>
      <c r="B86" s="33" t="s">
        <v>288</v>
      </c>
      <c r="C86" s="34" t="s">
        <v>452</v>
      </c>
      <c r="D86" s="34"/>
      <c r="E86" s="33" t="s">
        <v>166</v>
      </c>
      <c r="F86" s="33">
        <v>250</v>
      </c>
      <c r="G86" s="292"/>
      <c r="H86" s="227">
        <f>G86*F86</f>
        <v>0</v>
      </c>
    </row>
    <row r="87" spans="1:8" ht="18.75" x14ac:dyDescent="0.1">
      <c r="A87" s="564" t="s">
        <v>436</v>
      </c>
      <c r="B87" s="58" t="s">
        <v>288</v>
      </c>
      <c r="C87" s="60" t="s">
        <v>586</v>
      </c>
      <c r="D87" s="60"/>
      <c r="E87" s="58" t="s">
        <v>166</v>
      </c>
      <c r="F87" s="58">
        <v>200</v>
      </c>
      <c r="G87" s="295"/>
      <c r="H87" s="227">
        <f>G87*F87</f>
        <v>0</v>
      </c>
    </row>
    <row r="88" spans="1:8" ht="14.25" customHeight="1" x14ac:dyDescent="0.1">
      <c r="A88" s="564" t="s">
        <v>437</v>
      </c>
      <c r="B88" s="58" t="s">
        <v>227</v>
      </c>
      <c r="C88" s="60" t="s">
        <v>455</v>
      </c>
      <c r="D88" s="60"/>
      <c r="E88" s="58" t="s">
        <v>166</v>
      </c>
      <c r="F88" s="58">
        <v>150</v>
      </c>
      <c r="G88" s="295"/>
      <c r="H88" s="227">
        <f>G88*F88</f>
        <v>0</v>
      </c>
    </row>
    <row r="89" spans="1:8" x14ac:dyDescent="0.1">
      <c r="A89" s="564" t="s">
        <v>438</v>
      </c>
      <c r="B89" s="58" t="s">
        <v>27</v>
      </c>
      <c r="C89" s="60" t="s">
        <v>268</v>
      </c>
      <c r="D89" s="60"/>
      <c r="E89" s="58" t="s">
        <v>290</v>
      </c>
      <c r="F89" s="293">
        <f>((F88/0.3333)*50/1000)*0.03</f>
        <v>0.67506750675067506</v>
      </c>
      <c r="G89" s="295"/>
      <c r="H89" s="227">
        <f>G89*F89</f>
        <v>0</v>
      </c>
    </row>
    <row r="90" spans="1:8" x14ac:dyDescent="0.1">
      <c r="A90" s="564"/>
      <c r="B90" s="58"/>
      <c r="C90" s="60"/>
      <c r="D90" s="60"/>
      <c r="E90" s="58"/>
      <c r="F90" s="58"/>
      <c r="G90" s="295"/>
      <c r="H90" s="452"/>
    </row>
    <row r="91" spans="1:8" x14ac:dyDescent="0.1">
      <c r="A91" s="33"/>
      <c r="B91" s="33"/>
      <c r="C91" s="34" t="s">
        <v>603</v>
      </c>
      <c r="D91" s="34"/>
      <c r="E91" s="33"/>
      <c r="F91" s="33"/>
      <c r="G91" s="295"/>
      <c r="H91" s="452"/>
    </row>
    <row r="92" spans="1:8" x14ac:dyDescent="0.1">
      <c r="A92" s="33" t="s">
        <v>439</v>
      </c>
      <c r="B92" s="33"/>
      <c r="C92" s="34" t="s">
        <v>454</v>
      </c>
      <c r="D92" s="34"/>
      <c r="E92" s="33" t="s">
        <v>166</v>
      </c>
      <c r="F92" s="33">
        <f>720*0.125</f>
        <v>90</v>
      </c>
      <c r="G92" s="295"/>
      <c r="H92" s="227">
        <f>G92*F92</f>
        <v>0</v>
      </c>
    </row>
    <row r="93" spans="1:8" ht="18.75" x14ac:dyDescent="0.1">
      <c r="A93" s="564" t="s">
        <v>440</v>
      </c>
      <c r="B93" s="58"/>
      <c r="C93" s="60" t="s">
        <v>453</v>
      </c>
      <c r="D93" s="60"/>
      <c r="E93" s="58" t="s">
        <v>157</v>
      </c>
      <c r="F93" s="58">
        <v>720</v>
      </c>
      <c r="G93" s="295"/>
      <c r="H93" s="227">
        <f>G93*F93</f>
        <v>0</v>
      </c>
    </row>
    <row r="94" spans="1:8" x14ac:dyDescent="0.1">
      <c r="A94" s="564"/>
      <c r="B94" s="58"/>
      <c r="C94" s="60"/>
      <c r="D94" s="60"/>
      <c r="E94" s="58"/>
      <c r="F94" s="58"/>
      <c r="G94" s="295"/>
      <c r="H94" s="227"/>
    </row>
    <row r="95" spans="1:8" x14ac:dyDescent="0.1">
      <c r="A95" s="564" t="s">
        <v>965</v>
      </c>
      <c r="B95" s="58"/>
      <c r="C95" s="467" t="s">
        <v>456</v>
      </c>
      <c r="D95" s="60"/>
      <c r="E95" s="58"/>
      <c r="F95" s="58"/>
      <c r="G95" s="295"/>
      <c r="H95" s="452"/>
    </row>
    <row r="96" spans="1:8" ht="66" customHeight="1" x14ac:dyDescent="0.1">
      <c r="A96" s="564"/>
      <c r="B96" s="58"/>
      <c r="C96" s="60" t="s">
        <v>1346</v>
      </c>
      <c r="D96" s="60"/>
      <c r="E96" s="58"/>
      <c r="F96" s="58"/>
      <c r="G96" s="295"/>
      <c r="H96" s="452"/>
    </row>
    <row r="97" spans="1:8" x14ac:dyDescent="0.1">
      <c r="A97" s="564"/>
      <c r="B97" s="58"/>
      <c r="C97" s="60"/>
      <c r="D97" s="60"/>
      <c r="E97" s="58"/>
      <c r="F97" s="58"/>
      <c r="G97" s="295"/>
      <c r="H97" s="452"/>
    </row>
    <row r="98" spans="1:8" x14ac:dyDescent="0.1">
      <c r="A98" s="564" t="s">
        <v>1345</v>
      </c>
      <c r="B98" s="58"/>
      <c r="C98" s="467" t="s">
        <v>958</v>
      </c>
      <c r="D98" s="60"/>
      <c r="E98" s="58"/>
      <c r="F98" s="58"/>
      <c r="G98" s="295"/>
      <c r="H98" s="452"/>
    </row>
    <row r="99" spans="1:8" ht="63.6" customHeight="1" x14ac:dyDescent="0.1">
      <c r="A99" s="33"/>
      <c r="B99" s="33"/>
      <c r="C99" s="34" t="s">
        <v>1344</v>
      </c>
      <c r="D99" s="34"/>
      <c r="E99" s="33" t="s">
        <v>157</v>
      </c>
      <c r="F99" s="33">
        <f>17*35</f>
        <v>595</v>
      </c>
      <c r="G99" s="292"/>
      <c r="H99" s="462">
        <f>G99*F99</f>
        <v>0</v>
      </c>
    </row>
    <row r="100" spans="1:8" x14ac:dyDescent="0.1">
      <c r="A100" s="33"/>
      <c r="B100" s="33"/>
      <c r="C100" s="34"/>
      <c r="D100" s="34"/>
      <c r="E100" s="33"/>
      <c r="F100" s="33"/>
      <c r="G100" s="292"/>
      <c r="H100" s="462"/>
    </row>
    <row r="101" spans="1:8" x14ac:dyDescent="0.1">
      <c r="A101" s="468"/>
      <c r="B101" s="468"/>
      <c r="C101" s="468"/>
      <c r="D101" s="468"/>
      <c r="E101" s="468"/>
      <c r="F101" s="464"/>
      <c r="G101" s="469"/>
      <c r="H101" s="466"/>
    </row>
    <row r="102" spans="1:8" s="198" customFormat="1" ht="9.75" x14ac:dyDescent="0.1">
      <c r="A102" s="470"/>
      <c r="B102" s="188"/>
      <c r="C102" s="188" t="s">
        <v>39</v>
      </c>
      <c r="D102" s="197"/>
      <c r="E102" s="197"/>
      <c r="F102" s="188"/>
      <c r="G102" s="471"/>
      <c r="H102" s="236">
        <f>SUM(H62:H101)</f>
        <v>0</v>
      </c>
    </row>
    <row r="103" spans="1:8" s="198" customFormat="1" ht="9.75" x14ac:dyDescent="0.1">
      <c r="A103" s="43"/>
      <c r="B103" s="138"/>
      <c r="C103" s="45"/>
      <c r="D103" s="45"/>
      <c r="E103" s="46"/>
      <c r="F103" s="138"/>
      <c r="G103" s="184"/>
      <c r="H103" s="217"/>
    </row>
    <row r="104" spans="1:8" s="198" customFormat="1" ht="9.75" x14ac:dyDescent="0.1">
      <c r="A104" s="472" t="s">
        <v>41</v>
      </c>
      <c r="B104" s="473"/>
      <c r="C104" s="472" t="s">
        <v>40</v>
      </c>
      <c r="D104" s="472"/>
      <c r="E104" s="473"/>
      <c r="F104" s="474"/>
      <c r="G104" s="475"/>
      <c r="H104" s="476">
        <f>H102</f>
        <v>0</v>
      </c>
    </row>
    <row r="105" spans="1:8" x14ac:dyDescent="0.1">
      <c r="A105" s="62"/>
      <c r="B105" s="62"/>
      <c r="C105" s="62"/>
      <c r="D105" s="62"/>
      <c r="E105" s="62"/>
      <c r="F105" s="208"/>
      <c r="G105" s="235"/>
      <c r="H105" s="195"/>
    </row>
    <row r="106" spans="1:8" x14ac:dyDescent="0.1">
      <c r="A106" s="33" t="s">
        <v>441</v>
      </c>
      <c r="B106" s="33" t="s">
        <v>0</v>
      </c>
      <c r="C106" s="34" t="s">
        <v>236</v>
      </c>
      <c r="D106" s="34"/>
      <c r="E106" s="33"/>
      <c r="F106" s="294"/>
      <c r="G106" s="292"/>
      <c r="H106" s="195"/>
    </row>
    <row r="107" spans="1:8" ht="18.75" x14ac:dyDescent="0.1">
      <c r="A107" s="33" t="s">
        <v>442</v>
      </c>
      <c r="B107" s="33"/>
      <c r="C107" s="34" t="s">
        <v>237</v>
      </c>
      <c r="D107" s="8" t="s">
        <v>316</v>
      </c>
      <c r="E107" s="33" t="s">
        <v>162</v>
      </c>
      <c r="F107" s="294">
        <v>100</v>
      </c>
      <c r="G107" s="292"/>
      <c r="H107" s="462">
        <f>G107*F107</f>
        <v>0</v>
      </c>
    </row>
    <row r="108" spans="1:8" x14ac:dyDescent="0.1">
      <c r="A108" s="62"/>
      <c r="B108" s="62"/>
      <c r="C108" s="62"/>
      <c r="D108" s="62"/>
      <c r="E108" s="62"/>
      <c r="F108" s="208"/>
      <c r="G108" s="235"/>
      <c r="H108" s="195"/>
    </row>
    <row r="109" spans="1:8" s="42" customFormat="1" x14ac:dyDescent="0.1">
      <c r="A109" s="4"/>
      <c r="B109" s="12" t="s">
        <v>336</v>
      </c>
      <c r="C109" s="4"/>
      <c r="D109" s="4"/>
      <c r="E109" s="4"/>
      <c r="F109" s="294"/>
      <c r="G109" s="292"/>
      <c r="H109" s="195"/>
    </row>
    <row r="110" spans="1:8" x14ac:dyDescent="0.1">
      <c r="A110" s="8" t="s">
        <v>443</v>
      </c>
      <c r="B110" s="12" t="s">
        <v>328</v>
      </c>
      <c r="C110" s="65" t="s">
        <v>169</v>
      </c>
      <c r="D110" s="65"/>
      <c r="E110" s="4"/>
      <c r="F110" s="294"/>
      <c r="G110" s="292"/>
      <c r="H110" s="195"/>
    </row>
    <row r="111" spans="1:8" x14ac:dyDescent="0.1">
      <c r="A111" s="8"/>
      <c r="B111" s="12"/>
      <c r="C111" s="65" t="s">
        <v>329</v>
      </c>
      <c r="D111" s="65"/>
      <c r="E111" s="4"/>
      <c r="F111" s="33"/>
      <c r="G111" s="292"/>
      <c r="H111" s="195"/>
    </row>
    <row r="112" spans="1:8" ht="14.25" customHeight="1" x14ac:dyDescent="0.1">
      <c r="A112" s="8" t="s">
        <v>444</v>
      </c>
      <c r="B112" s="12" t="s">
        <v>330</v>
      </c>
      <c r="C112" s="65" t="s">
        <v>331</v>
      </c>
      <c r="D112" s="8" t="s">
        <v>316</v>
      </c>
      <c r="E112" s="8" t="s">
        <v>162</v>
      </c>
      <c r="F112" s="33">
        <v>130</v>
      </c>
      <c r="G112" s="292"/>
      <c r="H112" s="462">
        <f>G112*F112</f>
        <v>0</v>
      </c>
    </row>
    <row r="113" spans="1:8" ht="14.25" customHeight="1" x14ac:dyDescent="0.1">
      <c r="A113" s="63"/>
      <c r="B113" s="62"/>
      <c r="C113" s="64"/>
      <c r="D113" s="8"/>
      <c r="E113" s="63"/>
      <c r="F113" s="33"/>
      <c r="G113" s="292"/>
      <c r="H113" s="195"/>
    </row>
    <row r="114" spans="1:8" ht="14.25" customHeight="1" x14ac:dyDescent="0.1">
      <c r="A114" s="8"/>
      <c r="B114" s="12" t="s">
        <v>332</v>
      </c>
      <c r="C114" s="65" t="s">
        <v>457</v>
      </c>
      <c r="D114" s="65"/>
      <c r="E114" s="8"/>
      <c r="F114" s="12"/>
      <c r="G114" s="180"/>
      <c r="H114" s="195"/>
    </row>
    <row r="115" spans="1:8" ht="33.6" customHeight="1" x14ac:dyDescent="0.1">
      <c r="A115" s="8" t="s">
        <v>445</v>
      </c>
      <c r="B115" s="12" t="s">
        <v>159</v>
      </c>
      <c r="C115" s="34" t="s">
        <v>960</v>
      </c>
      <c r="D115" s="8" t="s">
        <v>316</v>
      </c>
      <c r="E115" s="8" t="s">
        <v>568</v>
      </c>
      <c r="F115" s="12">
        <v>1</v>
      </c>
      <c r="G115" s="180"/>
      <c r="H115" s="195">
        <f>G115*F115</f>
        <v>0</v>
      </c>
    </row>
    <row r="116" spans="1:8" x14ac:dyDescent="0.1">
      <c r="A116" s="8"/>
      <c r="B116" s="12"/>
      <c r="C116" s="65"/>
      <c r="D116" s="65"/>
      <c r="E116" s="8"/>
      <c r="F116" s="12"/>
      <c r="G116" s="181"/>
      <c r="H116" s="195"/>
    </row>
    <row r="117" spans="1:8" x14ac:dyDescent="0.1">
      <c r="A117" s="8" t="s">
        <v>459</v>
      </c>
      <c r="B117" s="12"/>
      <c r="C117" s="65" t="s">
        <v>458</v>
      </c>
      <c r="D117" s="65"/>
      <c r="E117" s="8"/>
      <c r="F117" s="12"/>
      <c r="G117" s="181"/>
      <c r="H117" s="195"/>
    </row>
    <row r="118" spans="1:8" x14ac:dyDescent="0.1">
      <c r="A118" s="8"/>
      <c r="B118" s="12"/>
      <c r="C118" s="65"/>
      <c r="D118" s="65"/>
      <c r="E118" s="8"/>
      <c r="F118" s="12"/>
      <c r="G118" s="181"/>
      <c r="H118" s="195"/>
    </row>
    <row r="119" spans="1:8" ht="18.75" x14ac:dyDescent="0.1">
      <c r="A119" s="8" t="s">
        <v>460</v>
      </c>
      <c r="B119" s="12"/>
      <c r="C119" s="34" t="s">
        <v>461</v>
      </c>
      <c r="D119" s="65"/>
      <c r="E119" s="8" t="s">
        <v>568</v>
      </c>
      <c r="F119" s="12">
        <v>1</v>
      </c>
      <c r="G119" s="181"/>
      <c r="H119" s="195">
        <f>G119*F119</f>
        <v>0</v>
      </c>
    </row>
    <row r="120" spans="1:8" x14ac:dyDescent="0.1">
      <c r="A120" s="8"/>
      <c r="B120" s="12"/>
      <c r="C120" s="34"/>
      <c r="D120" s="65"/>
      <c r="E120" s="8"/>
      <c r="F120" s="12"/>
      <c r="G120" s="181"/>
      <c r="H120" s="195"/>
    </row>
    <row r="121" spans="1:8" ht="18.75" x14ac:dyDescent="0.1">
      <c r="A121" s="8" t="s">
        <v>462</v>
      </c>
      <c r="B121" s="12"/>
      <c r="C121" s="34" t="s">
        <v>465</v>
      </c>
      <c r="D121" s="65"/>
      <c r="E121" s="8" t="s">
        <v>38</v>
      </c>
      <c r="F121" s="12">
        <v>2</v>
      </c>
      <c r="G121" s="181"/>
      <c r="H121" s="195">
        <f>G121*F121</f>
        <v>0</v>
      </c>
    </row>
    <row r="122" spans="1:8" x14ac:dyDescent="0.1">
      <c r="A122" s="8"/>
      <c r="B122" s="12"/>
      <c r="C122" s="34"/>
      <c r="D122" s="65"/>
      <c r="E122" s="8"/>
      <c r="F122" s="12"/>
      <c r="G122" s="181"/>
      <c r="H122" s="195"/>
    </row>
    <row r="123" spans="1:8" ht="23.45" customHeight="1" x14ac:dyDescent="0.1">
      <c r="A123" s="8" t="s">
        <v>463</v>
      </c>
      <c r="B123" s="12"/>
      <c r="C123" s="34" t="s">
        <v>961</v>
      </c>
      <c r="D123" s="65"/>
      <c r="E123" s="8" t="s">
        <v>568</v>
      </c>
      <c r="F123" s="12">
        <v>1</v>
      </c>
      <c r="G123" s="181"/>
      <c r="H123" s="195">
        <f>G123*F123</f>
        <v>0</v>
      </c>
    </row>
    <row r="124" spans="1:8" x14ac:dyDescent="0.1">
      <c r="A124" s="8"/>
      <c r="B124" s="12"/>
      <c r="C124" s="34"/>
      <c r="D124" s="65"/>
      <c r="E124" s="8"/>
      <c r="F124" s="12"/>
      <c r="G124" s="181"/>
      <c r="H124" s="195"/>
    </row>
    <row r="125" spans="1:8" ht="18.75" x14ac:dyDescent="0.1">
      <c r="A125" s="8" t="s">
        <v>467</v>
      </c>
      <c r="B125" s="12"/>
      <c r="C125" s="34" t="s">
        <v>464</v>
      </c>
      <c r="D125" s="65"/>
      <c r="E125" s="8" t="s">
        <v>38</v>
      </c>
      <c r="F125" s="12">
        <v>2</v>
      </c>
      <c r="G125" s="181"/>
      <c r="H125" s="195">
        <f>G125*F125</f>
        <v>0</v>
      </c>
    </row>
    <row r="126" spans="1:8" x14ac:dyDescent="0.1">
      <c r="A126" s="8"/>
      <c r="B126" s="12"/>
      <c r="C126" s="34"/>
      <c r="D126" s="65"/>
      <c r="E126" s="8"/>
      <c r="F126" s="12"/>
      <c r="G126" s="181"/>
      <c r="H126" s="195"/>
    </row>
    <row r="127" spans="1:8" x14ac:dyDescent="0.1">
      <c r="A127" s="8"/>
      <c r="B127" s="12"/>
      <c r="C127" s="34"/>
      <c r="D127" s="65"/>
      <c r="E127" s="8"/>
      <c r="F127" s="12"/>
      <c r="G127" s="181"/>
      <c r="H127" s="195"/>
    </row>
    <row r="128" spans="1:8" x14ac:dyDescent="0.1">
      <c r="A128" s="8"/>
      <c r="B128" s="12"/>
      <c r="C128" s="34"/>
      <c r="D128" s="65"/>
      <c r="E128" s="8"/>
      <c r="F128" s="12"/>
      <c r="G128" s="181"/>
      <c r="H128" s="195"/>
    </row>
    <row r="129" spans="1:8" x14ac:dyDescent="0.1">
      <c r="A129" s="8"/>
      <c r="B129" s="12"/>
      <c r="C129" s="34"/>
      <c r="D129" s="65"/>
      <c r="E129" s="8"/>
      <c r="F129" s="12"/>
      <c r="G129" s="181"/>
      <c r="H129" s="195"/>
    </row>
    <row r="130" spans="1:8" x14ac:dyDescent="0.1">
      <c r="A130" s="8"/>
      <c r="B130" s="12"/>
      <c r="C130" s="34"/>
      <c r="D130" s="65"/>
      <c r="E130" s="8"/>
      <c r="F130" s="12"/>
      <c r="G130" s="181"/>
      <c r="H130" s="195"/>
    </row>
    <row r="131" spans="1:8" x14ac:dyDescent="0.1">
      <c r="A131" s="8"/>
      <c r="B131" s="12"/>
      <c r="C131" s="34"/>
      <c r="D131" s="65"/>
      <c r="E131" s="8"/>
      <c r="F131" s="12"/>
      <c r="G131" s="181"/>
      <c r="H131" s="195"/>
    </row>
    <row r="132" spans="1:8" x14ac:dyDescent="0.1">
      <c r="A132" s="8"/>
      <c r="B132" s="12"/>
      <c r="C132" s="34"/>
      <c r="D132" s="65"/>
      <c r="E132" s="8"/>
      <c r="F132" s="12"/>
      <c r="G132" s="181"/>
      <c r="H132" s="195"/>
    </row>
    <row r="133" spans="1:8" x14ac:dyDescent="0.1">
      <c r="A133" s="8"/>
      <c r="B133" s="12"/>
      <c r="C133" s="34"/>
      <c r="D133" s="65"/>
      <c r="E133" s="8"/>
      <c r="F133" s="12"/>
      <c r="G133" s="181"/>
      <c r="H133" s="195"/>
    </row>
    <row r="134" spans="1:8" x14ac:dyDescent="0.1">
      <c r="A134" s="8"/>
      <c r="B134" s="12"/>
      <c r="C134" s="34"/>
      <c r="D134" s="65"/>
      <c r="E134" s="8"/>
      <c r="F134" s="12"/>
      <c r="G134" s="181"/>
      <c r="H134" s="195"/>
    </row>
    <row r="135" spans="1:8" x14ac:dyDescent="0.1">
      <c r="A135" s="8"/>
      <c r="B135" s="12"/>
      <c r="C135" s="34"/>
      <c r="D135" s="65"/>
      <c r="E135" s="8"/>
      <c r="F135" s="12"/>
      <c r="G135" s="181"/>
      <c r="H135" s="195"/>
    </row>
    <row r="136" spans="1:8" x14ac:dyDescent="0.1">
      <c r="A136" s="8"/>
      <c r="B136" s="12"/>
      <c r="C136" s="34"/>
      <c r="D136" s="65"/>
      <c r="E136" s="8"/>
      <c r="F136" s="12"/>
      <c r="G136" s="181"/>
      <c r="H136" s="195"/>
    </row>
    <row r="137" spans="1:8" x14ac:dyDescent="0.1">
      <c r="A137" s="8"/>
      <c r="B137" s="12"/>
      <c r="C137" s="34"/>
      <c r="D137" s="65"/>
      <c r="E137" s="8"/>
      <c r="F137" s="12"/>
      <c r="G137" s="181"/>
      <c r="H137" s="195"/>
    </row>
    <row r="138" spans="1:8" x14ac:dyDescent="0.1">
      <c r="A138" s="8"/>
      <c r="B138" s="12"/>
      <c r="C138" s="34"/>
      <c r="D138" s="65"/>
      <c r="E138" s="8"/>
      <c r="F138" s="12"/>
      <c r="G138" s="181"/>
      <c r="H138" s="195"/>
    </row>
    <row r="139" spans="1:8" x14ac:dyDescent="0.1">
      <c r="A139" s="8"/>
      <c r="B139" s="12"/>
      <c r="C139" s="34"/>
      <c r="D139" s="65"/>
      <c r="E139" s="8"/>
      <c r="F139" s="12"/>
      <c r="G139" s="181"/>
      <c r="H139" s="195"/>
    </row>
    <row r="140" spans="1:8" x14ac:dyDescent="0.1">
      <c r="A140" s="8"/>
      <c r="B140" s="12"/>
      <c r="C140" s="34"/>
      <c r="D140" s="65"/>
      <c r="E140" s="8"/>
      <c r="F140" s="12"/>
      <c r="G140" s="181"/>
      <c r="H140" s="195"/>
    </row>
    <row r="141" spans="1:8" x14ac:dyDescent="0.1">
      <c r="A141" s="8"/>
      <c r="B141" s="12"/>
      <c r="C141" s="34"/>
      <c r="D141" s="65"/>
      <c r="E141" s="8"/>
      <c r="F141" s="12"/>
      <c r="G141" s="181"/>
      <c r="H141" s="195"/>
    </row>
    <row r="142" spans="1:8" x14ac:dyDescent="0.1">
      <c r="A142" s="8"/>
      <c r="B142" s="12"/>
      <c r="C142" s="34"/>
      <c r="D142" s="65"/>
      <c r="E142" s="8"/>
      <c r="F142" s="12"/>
      <c r="G142" s="181"/>
      <c r="H142" s="195"/>
    </row>
    <row r="143" spans="1:8" x14ac:dyDescent="0.1">
      <c r="A143" s="8"/>
      <c r="B143" s="12"/>
      <c r="C143" s="34"/>
      <c r="D143" s="65"/>
      <c r="E143" s="8"/>
      <c r="F143" s="12"/>
      <c r="G143" s="181"/>
      <c r="H143" s="195"/>
    </row>
    <row r="144" spans="1:8" x14ac:dyDescent="0.1">
      <c r="A144" s="8"/>
      <c r="B144" s="12"/>
      <c r="C144" s="34"/>
      <c r="D144" s="65"/>
      <c r="E144" s="8"/>
      <c r="F144" s="12"/>
      <c r="G144" s="181"/>
      <c r="H144" s="195"/>
    </row>
    <row r="145" spans="1:12" x14ac:dyDescent="0.1">
      <c r="A145" s="8"/>
      <c r="B145" s="12"/>
      <c r="C145" s="34"/>
      <c r="D145" s="65"/>
      <c r="E145" s="8"/>
      <c r="F145" s="12"/>
      <c r="G145" s="181"/>
      <c r="H145" s="195"/>
    </row>
    <row r="146" spans="1:12" x14ac:dyDescent="0.1">
      <c r="A146" s="8"/>
      <c r="B146" s="12"/>
      <c r="C146" s="34"/>
      <c r="D146" s="65"/>
      <c r="E146" s="8"/>
      <c r="F146" s="12"/>
      <c r="G146" s="181"/>
      <c r="H146" s="195"/>
    </row>
    <row r="147" spans="1:12" x14ac:dyDescent="0.1">
      <c r="A147" s="8"/>
      <c r="B147" s="12"/>
      <c r="C147" s="34"/>
      <c r="D147" s="65"/>
      <c r="E147" s="8"/>
      <c r="F147" s="12"/>
      <c r="G147" s="181"/>
      <c r="H147" s="195"/>
    </row>
    <row r="148" spans="1:12" x14ac:dyDescent="0.1">
      <c r="A148" s="8"/>
      <c r="B148" s="12"/>
      <c r="C148" s="34"/>
      <c r="D148" s="65"/>
      <c r="E148" s="8"/>
      <c r="F148" s="12"/>
      <c r="G148" s="181"/>
      <c r="H148" s="195"/>
    </row>
    <row r="149" spans="1:12" x14ac:dyDescent="0.1">
      <c r="A149" s="8"/>
      <c r="B149" s="12"/>
      <c r="C149" s="34"/>
      <c r="D149" s="65"/>
      <c r="E149" s="8"/>
      <c r="F149" s="12"/>
      <c r="G149" s="181"/>
      <c r="H149" s="195"/>
    </row>
    <row r="150" spans="1:12" x14ac:dyDescent="0.1">
      <c r="A150" s="8"/>
      <c r="B150" s="12"/>
      <c r="C150" s="34"/>
      <c r="D150" s="65"/>
      <c r="E150" s="8"/>
      <c r="F150" s="12"/>
      <c r="G150" s="181"/>
      <c r="H150" s="195"/>
    </row>
    <row r="151" spans="1:12" x14ac:dyDescent="0.1">
      <c r="A151" s="8"/>
      <c r="B151" s="12"/>
      <c r="C151" s="34"/>
      <c r="D151" s="65"/>
      <c r="E151" s="8"/>
      <c r="F151" s="12"/>
      <c r="G151" s="181"/>
      <c r="H151" s="195"/>
    </row>
    <row r="152" spans="1:12" x14ac:dyDescent="0.1">
      <c r="A152" s="8"/>
      <c r="B152" s="12"/>
      <c r="C152" s="34"/>
      <c r="D152" s="65"/>
      <c r="E152" s="8"/>
      <c r="F152" s="12"/>
      <c r="G152" s="181"/>
      <c r="H152" s="195"/>
    </row>
    <row r="153" spans="1:12" x14ac:dyDescent="0.1">
      <c r="A153" s="78"/>
      <c r="B153" s="79"/>
      <c r="C153" s="80"/>
      <c r="D153" s="80"/>
      <c r="E153" s="78"/>
      <c r="F153" s="79"/>
      <c r="G153" s="196"/>
      <c r="H153" s="218"/>
    </row>
    <row r="154" spans="1:12" x14ac:dyDescent="0.1">
      <c r="A154" s="477"/>
      <c r="B154" s="478"/>
      <c r="C154" s="479" t="s">
        <v>469</v>
      </c>
      <c r="D154" s="477"/>
      <c r="E154" s="477"/>
      <c r="F154" s="478"/>
      <c r="G154" s="480"/>
      <c r="H154" s="236">
        <f>SUM(H104:H153)</f>
        <v>0</v>
      </c>
      <c r="J154" s="187"/>
      <c r="L154" s="187"/>
    </row>
    <row r="155" spans="1:12" x14ac:dyDescent="0.1">
      <c r="A155" s="481"/>
      <c r="B155" s="482"/>
      <c r="C155" s="483"/>
      <c r="D155" s="483"/>
      <c r="E155" s="481"/>
      <c r="F155" s="484"/>
      <c r="G155" s="193"/>
      <c r="H155" s="217"/>
    </row>
  </sheetData>
  <pageMargins left="0.94488188976377963" right="0.19685039370078741" top="0.70866141732283472" bottom="0.98425196850393704" header="0.51181102362204722" footer="0.43307086614173229"/>
  <pageSetup paperSize="9" scale="95" orientation="portrait" useFirstPageNumber="1" horizontalDpi="4294967293" r:id="rId1"/>
  <headerFooter alignWithMargins="0">
    <oddFooter>&amp;R225370PRO
PRICING DATA
C2.3 - B.&amp;P</oddFooter>
  </headerFooter>
  <rowBreaks count="1" manualBreakCount="1">
    <brk id="61" max="7" man="1"/>
  </rowBreaks>
  <colBreaks count="40" manualBreakCount="40">
    <brk id="8" max="1048575" man="1"/>
    <brk id="9" max="1048575" man="1"/>
    <brk id="14" max="1048575" man="1"/>
    <brk id="16" max="1048575" man="1"/>
    <brk id="19" max="1048575" man="1"/>
    <brk id="32" max="1048575" man="1"/>
    <brk id="35" max="1048575" man="1"/>
    <brk id="36" max="1048575" man="1"/>
    <brk id="48" max="1048575" man="1"/>
    <brk id="51" max="1048575" man="1"/>
    <brk id="52" max="1048575" man="1"/>
    <brk id="55" max="1048575" man="1"/>
    <brk id="64" max="1048575" man="1"/>
    <brk id="67" max="1048575" man="1"/>
    <brk id="68" max="1048575" man="1"/>
    <brk id="71" max="1048575" man="1"/>
    <brk id="80" max="1048575" man="1"/>
    <brk id="83" max="1048575" man="1"/>
    <brk id="84" max="1048575" man="1"/>
    <brk id="88" max="1048575" man="1"/>
    <brk id="103" max="1048575" man="1"/>
    <brk id="104" max="1048575" man="1"/>
    <brk id="105" max="1048575" man="1"/>
    <brk id="110" max="1048575" man="1"/>
    <brk id="112" max="1048575" man="1"/>
    <brk id="115" max="1048575" man="1"/>
    <brk id="131" max="1048575" man="1"/>
    <brk id="147" max="1048575" man="1"/>
    <brk id="151" max="1048575" man="1"/>
    <brk id="163" max="1048575" man="1"/>
    <brk id="167" max="1048575" man="1"/>
    <brk id="179" max="1048575" man="1"/>
    <brk id="184" max="1048575" man="1"/>
    <brk id="199" max="1048575" man="1"/>
    <brk id="200" max="1048575" man="1"/>
    <brk id="201" max="1048575" man="1"/>
    <brk id="206" max="1048575" man="1"/>
    <brk id="208" max="1048575" man="1"/>
    <brk id="211" max="1048575" man="1"/>
    <brk id="227"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syncVertical="1" syncRef="A3" transitionEvaluation="1"/>
  <dimension ref="A1:N411"/>
  <sheetViews>
    <sheetView showGridLines="0" view="pageBreakPreview" topLeftCell="A3" zoomScale="96" zoomScaleNormal="100" zoomScaleSheetLayoutView="96" workbookViewId="0">
      <selection activeCell="A3" sqref="A3"/>
    </sheetView>
  </sheetViews>
  <sheetFormatPr defaultColWidth="9.74609375" defaultRowHeight="10.5" x14ac:dyDescent="0.1"/>
  <cols>
    <col min="1" max="1" width="11.99609375" style="2" customWidth="1"/>
    <col min="2" max="2" width="11.05859375" style="2" customWidth="1"/>
    <col min="3" max="3" width="56.05859375" style="2" customWidth="1"/>
    <col min="4" max="5" width="6.93359375" style="406" customWidth="1"/>
    <col min="6" max="6" width="8.99609375" style="406" customWidth="1"/>
    <col min="7" max="7" width="12.93359375" style="407" customWidth="1"/>
    <col min="8" max="8" width="14.99609375" style="407" customWidth="1"/>
    <col min="9" max="12" width="9.74609375" style="2"/>
    <col min="13" max="14" width="10.68359375" style="2" bestFit="1" customWidth="1"/>
    <col min="15" max="16384" width="9.74609375" style="2"/>
  </cols>
  <sheetData>
    <row r="1" spans="1:8" ht="13.5" customHeight="1" x14ac:dyDescent="0.1">
      <c r="A1" s="2" t="str">
        <f>'SEC-A'!A1</f>
        <v>CLIENT:  KOPANONG LOCAL MUNICIPALITY</v>
      </c>
    </row>
    <row r="2" spans="1:8" ht="13.5" customHeight="1" x14ac:dyDescent="0.1">
      <c r="A2" s="2" t="str">
        <f>'SEC-A'!A2</f>
        <v>CONTRACT NO. MIG/FS1184/CF/17/19</v>
      </c>
    </row>
    <row r="3" spans="1:8" ht="13.5" customHeight="1" x14ac:dyDescent="0.1">
      <c r="A3" s="2" t="str">
        <f>'SEC-A'!A3</f>
        <v>UPGRADING OF PHILIPPOLIS SPORTS FACILITY</v>
      </c>
      <c r="B3" s="84"/>
      <c r="C3" s="84"/>
    </row>
    <row r="4" spans="1:8" ht="13.5" customHeight="1" x14ac:dyDescent="0.1">
      <c r="A4" s="2" t="str">
        <f>'SEC-A'!A4</f>
        <v>ENGINEER:  SOLENG (PTY) LTD</v>
      </c>
      <c r="B4" s="84"/>
      <c r="C4" s="84"/>
    </row>
    <row r="5" spans="1:8" ht="13.5" customHeight="1" x14ac:dyDescent="0.1">
      <c r="A5" s="198" t="s">
        <v>966</v>
      </c>
      <c r="B5" s="120"/>
      <c r="C5" s="120"/>
      <c r="D5" s="239"/>
      <c r="E5" s="239"/>
      <c r="F5" s="239"/>
      <c r="G5" s="324"/>
      <c r="H5" s="324"/>
    </row>
    <row r="6" spans="1:8" ht="5.0999999999999996" customHeight="1" x14ac:dyDescent="0.1">
      <c r="A6" s="1"/>
      <c r="B6" s="120"/>
      <c r="C6" s="120"/>
      <c r="D6" s="239"/>
      <c r="E6" s="239"/>
      <c r="F6" s="239"/>
      <c r="G6" s="324"/>
      <c r="H6" s="324"/>
    </row>
    <row r="7" spans="1:8" s="42" customFormat="1" x14ac:dyDescent="0.1">
      <c r="A7" s="145" t="s">
        <v>28</v>
      </c>
      <c r="B7" s="146" t="s">
        <v>29</v>
      </c>
      <c r="C7" s="147" t="s">
        <v>30</v>
      </c>
      <c r="D7" s="408" t="s">
        <v>316</v>
      </c>
      <c r="E7" s="408" t="s">
        <v>31</v>
      </c>
      <c r="F7" s="408" t="s">
        <v>32</v>
      </c>
      <c r="G7" s="409" t="s">
        <v>33</v>
      </c>
      <c r="H7" s="423" t="s">
        <v>34</v>
      </c>
    </row>
    <row r="8" spans="1:8" s="42" customFormat="1" x14ac:dyDescent="0.1">
      <c r="A8" s="148" t="s">
        <v>35</v>
      </c>
      <c r="B8" s="149" t="s">
        <v>36</v>
      </c>
      <c r="C8" s="150"/>
      <c r="D8" s="410"/>
      <c r="E8" s="410"/>
      <c r="F8" s="410"/>
      <c r="G8" s="411"/>
      <c r="H8" s="424"/>
    </row>
    <row r="9" spans="1:8" x14ac:dyDescent="0.1">
      <c r="A9" s="89"/>
      <c r="B9" s="85"/>
      <c r="C9" s="85"/>
      <c r="D9" s="93"/>
      <c r="E9" s="93"/>
      <c r="F9" s="93"/>
      <c r="G9" s="323"/>
      <c r="H9" s="323"/>
    </row>
    <row r="10" spans="1:8" x14ac:dyDescent="0.1">
      <c r="A10" s="86" t="s">
        <v>310</v>
      </c>
      <c r="B10" s="87" t="s">
        <v>0</v>
      </c>
      <c r="C10" s="88"/>
      <c r="D10" s="72"/>
      <c r="E10" s="93"/>
      <c r="F10" s="93"/>
      <c r="G10" s="323"/>
      <c r="H10" s="323"/>
    </row>
    <row r="11" spans="1:8" x14ac:dyDescent="0.1">
      <c r="A11" s="89"/>
      <c r="B11" s="87" t="s">
        <v>163</v>
      </c>
      <c r="C11" s="90" t="s">
        <v>164</v>
      </c>
      <c r="D11" s="72"/>
      <c r="E11" s="93"/>
      <c r="F11" s="93"/>
      <c r="G11" s="323"/>
      <c r="H11" s="323"/>
    </row>
    <row r="12" spans="1:8" x14ac:dyDescent="0.1">
      <c r="A12" s="89"/>
      <c r="B12" s="92"/>
      <c r="C12" s="88"/>
      <c r="D12" s="72"/>
      <c r="E12" s="93"/>
      <c r="F12" s="93"/>
      <c r="G12" s="323"/>
      <c r="H12" s="323"/>
    </row>
    <row r="13" spans="1:8" x14ac:dyDescent="0.1">
      <c r="A13" s="86" t="s">
        <v>526</v>
      </c>
      <c r="B13" s="92"/>
      <c r="C13" s="402" t="s">
        <v>824</v>
      </c>
      <c r="D13" s="72"/>
      <c r="E13" s="93"/>
      <c r="F13" s="93"/>
      <c r="G13" s="323"/>
      <c r="H13" s="323"/>
    </row>
    <row r="14" spans="1:8" ht="28.5" x14ac:dyDescent="0.1">
      <c r="A14" s="16" t="s">
        <v>967</v>
      </c>
      <c r="B14" s="17" t="s">
        <v>280</v>
      </c>
      <c r="C14" s="346" t="s">
        <v>823</v>
      </c>
      <c r="D14" s="12" t="s">
        <v>316</v>
      </c>
      <c r="E14" s="18" t="s">
        <v>833</v>
      </c>
      <c r="F14" s="486">
        <v>20</v>
      </c>
      <c r="G14" s="331"/>
      <c r="H14" s="331">
        <f>G14*F14</f>
        <v>0</v>
      </c>
    </row>
    <row r="15" spans="1:8" x14ac:dyDescent="0.1">
      <c r="A15" s="86" t="s">
        <v>968</v>
      </c>
      <c r="B15" s="87" t="s">
        <v>281</v>
      </c>
      <c r="C15" s="88" t="s">
        <v>825</v>
      </c>
      <c r="D15" s="72" t="s">
        <v>316</v>
      </c>
      <c r="E15" s="93" t="s">
        <v>833</v>
      </c>
      <c r="F15" s="93">
        <v>8</v>
      </c>
      <c r="G15" s="323"/>
      <c r="H15" s="323">
        <f>G15*F15</f>
        <v>0</v>
      </c>
    </row>
    <row r="16" spans="1:8" x14ac:dyDescent="0.1">
      <c r="A16" s="89"/>
      <c r="B16" s="87"/>
      <c r="C16" s="90"/>
      <c r="D16" s="72"/>
      <c r="E16" s="93"/>
      <c r="F16" s="93"/>
      <c r="G16" s="323"/>
      <c r="H16" s="323"/>
    </row>
    <row r="17" spans="1:8" x14ac:dyDescent="0.1">
      <c r="A17" s="87"/>
      <c r="B17" s="87" t="s">
        <v>283</v>
      </c>
      <c r="C17" s="402" t="s">
        <v>826</v>
      </c>
      <c r="D17" s="72"/>
      <c r="E17" s="93"/>
      <c r="F17" s="93"/>
      <c r="G17" s="323"/>
      <c r="H17" s="323"/>
    </row>
    <row r="18" spans="1:8" x14ac:dyDescent="0.1">
      <c r="A18" s="86" t="s">
        <v>969</v>
      </c>
      <c r="B18" s="92"/>
      <c r="C18" s="88" t="s">
        <v>827</v>
      </c>
      <c r="D18" s="72"/>
      <c r="E18" s="93" t="s">
        <v>833</v>
      </c>
      <c r="F18" s="93">
        <v>1</v>
      </c>
      <c r="G18" s="323"/>
      <c r="H18" s="323">
        <f>G18*F18</f>
        <v>0</v>
      </c>
    </row>
    <row r="19" spans="1:8" x14ac:dyDescent="0.1">
      <c r="A19" s="87"/>
      <c r="B19" s="87"/>
      <c r="C19" s="90"/>
      <c r="D19" s="72"/>
      <c r="E19" s="93"/>
      <c r="F19" s="93"/>
      <c r="G19" s="323"/>
      <c r="H19" s="323"/>
    </row>
    <row r="20" spans="1:8" x14ac:dyDescent="0.1">
      <c r="A20" s="86"/>
      <c r="B20" s="92"/>
      <c r="C20" s="403" t="s">
        <v>828</v>
      </c>
      <c r="D20" s="72"/>
      <c r="E20" s="93"/>
      <c r="F20" s="93"/>
      <c r="G20" s="323"/>
      <c r="H20" s="323"/>
    </row>
    <row r="21" spans="1:8" x14ac:dyDescent="0.1">
      <c r="A21" s="86" t="s">
        <v>970</v>
      </c>
      <c r="B21" s="87" t="s">
        <v>25</v>
      </c>
      <c r="C21" s="90" t="s">
        <v>829</v>
      </c>
      <c r="D21" s="72"/>
      <c r="E21" s="93" t="s">
        <v>833</v>
      </c>
      <c r="F21" s="93">
        <v>0.5</v>
      </c>
      <c r="G21" s="323"/>
      <c r="H21" s="323">
        <f>G21*F21</f>
        <v>0</v>
      </c>
    </row>
    <row r="22" spans="1:8" x14ac:dyDescent="0.1">
      <c r="A22" s="87"/>
      <c r="B22" s="92"/>
      <c r="C22" s="90"/>
      <c r="D22" s="72"/>
      <c r="E22" s="93"/>
      <c r="F22" s="297"/>
      <c r="G22" s="323"/>
      <c r="H22" s="323"/>
    </row>
    <row r="23" spans="1:8" x14ac:dyDescent="0.1">
      <c r="A23" s="86" t="s">
        <v>971</v>
      </c>
      <c r="B23" s="92"/>
      <c r="C23" s="90" t="s">
        <v>830</v>
      </c>
      <c r="D23" s="72"/>
      <c r="E23" s="93" t="s">
        <v>833</v>
      </c>
      <c r="F23" s="297">
        <v>1</v>
      </c>
      <c r="G23" s="323"/>
      <c r="H23" s="323">
        <f>G23*F23</f>
        <v>0</v>
      </c>
    </row>
    <row r="24" spans="1:8" x14ac:dyDescent="0.1">
      <c r="A24" s="87"/>
      <c r="B24" s="92"/>
      <c r="C24" s="90"/>
      <c r="D24" s="72"/>
      <c r="E24" s="93"/>
      <c r="F24" s="297"/>
      <c r="G24" s="323"/>
      <c r="H24" s="323"/>
    </row>
    <row r="25" spans="1:8" x14ac:dyDescent="0.1">
      <c r="A25" s="92"/>
      <c r="B25" s="92"/>
      <c r="C25" s="403" t="s">
        <v>831</v>
      </c>
      <c r="D25" s="72"/>
      <c r="E25" s="93"/>
      <c r="F25" s="93"/>
      <c r="G25" s="323"/>
      <c r="H25" s="323"/>
    </row>
    <row r="26" spans="1:8" ht="18.75" x14ac:dyDescent="0.1">
      <c r="A26" s="16" t="s">
        <v>972</v>
      </c>
      <c r="B26" s="19"/>
      <c r="C26" s="346" t="s">
        <v>832</v>
      </c>
      <c r="D26" s="12"/>
      <c r="E26" s="18" t="s">
        <v>833</v>
      </c>
      <c r="F26" s="486">
        <v>12</v>
      </c>
      <c r="G26" s="331"/>
      <c r="H26" s="331">
        <f>G26*F26</f>
        <v>0</v>
      </c>
    </row>
    <row r="27" spans="1:8" x14ac:dyDescent="0.1">
      <c r="A27" s="92"/>
      <c r="B27" s="92"/>
      <c r="C27" s="90"/>
      <c r="D27" s="72"/>
      <c r="E27" s="93"/>
      <c r="F27" s="93"/>
      <c r="G27" s="323"/>
      <c r="H27" s="323"/>
    </row>
    <row r="28" spans="1:8" x14ac:dyDescent="0.1">
      <c r="A28" s="17"/>
      <c r="B28" s="19"/>
      <c r="C28" s="349" t="s">
        <v>834</v>
      </c>
      <c r="D28" s="12"/>
      <c r="E28" s="18"/>
      <c r="F28" s="486"/>
      <c r="G28" s="331"/>
      <c r="H28" s="331">
        <f>G28*F28</f>
        <v>0</v>
      </c>
    </row>
    <row r="29" spans="1:8" x14ac:dyDescent="0.1">
      <c r="A29" s="17"/>
      <c r="B29" s="19"/>
      <c r="C29" s="247"/>
      <c r="D29" s="12"/>
      <c r="E29" s="18"/>
      <c r="F29" s="486"/>
      <c r="G29" s="331"/>
      <c r="H29" s="331"/>
    </row>
    <row r="30" spans="1:8" x14ac:dyDescent="0.1">
      <c r="A30" s="17"/>
      <c r="B30" s="19"/>
      <c r="C30" s="349" t="s">
        <v>835</v>
      </c>
      <c r="D30" s="12"/>
      <c r="E30" s="18"/>
      <c r="F30" s="486"/>
      <c r="G30" s="331"/>
      <c r="H30" s="331"/>
    </row>
    <row r="31" spans="1:8" ht="18.75" x14ac:dyDescent="0.1">
      <c r="A31" s="16" t="s">
        <v>973</v>
      </c>
      <c r="B31" s="19"/>
      <c r="C31" s="346" t="s">
        <v>836</v>
      </c>
      <c r="D31" s="12" t="s">
        <v>316</v>
      </c>
      <c r="E31" s="18" t="s">
        <v>833</v>
      </c>
      <c r="F31" s="486">
        <v>10</v>
      </c>
      <c r="G31" s="331"/>
      <c r="H31" s="331">
        <f>G31*F31</f>
        <v>0</v>
      </c>
    </row>
    <row r="32" spans="1:8" x14ac:dyDescent="0.1">
      <c r="A32" s="17"/>
      <c r="B32" s="19"/>
      <c r="C32" s="247"/>
      <c r="D32" s="12"/>
      <c r="E32" s="18"/>
      <c r="F32" s="486"/>
      <c r="G32" s="331"/>
      <c r="H32" s="331"/>
    </row>
    <row r="33" spans="1:8" x14ac:dyDescent="0.1">
      <c r="A33" s="17"/>
      <c r="B33" s="19"/>
      <c r="C33" s="349" t="s">
        <v>837</v>
      </c>
      <c r="D33" s="12"/>
      <c r="E33" s="18"/>
      <c r="F33" s="486"/>
      <c r="G33" s="331"/>
      <c r="H33" s="331">
        <f>G33*F33</f>
        <v>0</v>
      </c>
    </row>
    <row r="34" spans="1:8" x14ac:dyDescent="0.1">
      <c r="A34" s="86" t="s">
        <v>974</v>
      </c>
      <c r="B34" s="19"/>
      <c r="C34" s="346" t="s">
        <v>838</v>
      </c>
      <c r="D34" s="12" t="s">
        <v>316</v>
      </c>
      <c r="E34" s="18" t="s">
        <v>617</v>
      </c>
      <c r="F34" s="486">
        <v>40</v>
      </c>
      <c r="G34" s="331"/>
      <c r="H34" s="331">
        <f>G34*F34</f>
        <v>0</v>
      </c>
    </row>
    <row r="35" spans="1:8" x14ac:dyDescent="0.1">
      <c r="A35" s="17"/>
      <c r="B35" s="19"/>
      <c r="C35" s="247"/>
      <c r="D35" s="12"/>
      <c r="E35" s="18"/>
      <c r="F35" s="486"/>
      <c r="G35" s="331"/>
      <c r="H35" s="331"/>
    </row>
    <row r="36" spans="1:8" x14ac:dyDescent="0.1">
      <c r="A36" s="17"/>
      <c r="B36" s="19"/>
      <c r="C36" s="349" t="s">
        <v>681</v>
      </c>
      <c r="D36" s="12"/>
      <c r="E36" s="18"/>
      <c r="F36" s="486"/>
      <c r="G36" s="331"/>
      <c r="H36" s="331"/>
    </row>
    <row r="37" spans="1:8" x14ac:dyDescent="0.1">
      <c r="A37" s="17"/>
      <c r="B37" s="19"/>
      <c r="C37" s="247"/>
      <c r="D37" s="12"/>
      <c r="E37" s="18"/>
      <c r="F37" s="486"/>
      <c r="G37" s="331"/>
      <c r="H37" s="331"/>
    </row>
    <row r="38" spans="1:8" ht="18.75" x14ac:dyDescent="0.1">
      <c r="A38" s="16" t="s">
        <v>975</v>
      </c>
      <c r="B38" s="19"/>
      <c r="C38" s="346" t="s">
        <v>839</v>
      </c>
      <c r="D38" s="12" t="s">
        <v>316</v>
      </c>
      <c r="E38" s="18" t="s">
        <v>833</v>
      </c>
      <c r="F38" s="486">
        <v>6</v>
      </c>
      <c r="G38" s="331"/>
      <c r="H38" s="331">
        <f>G38*F38</f>
        <v>0</v>
      </c>
    </row>
    <row r="39" spans="1:8" x14ac:dyDescent="0.1">
      <c r="A39" s="19"/>
      <c r="B39" s="19"/>
      <c r="C39" s="120"/>
      <c r="D39" s="12"/>
      <c r="E39" s="18"/>
      <c r="F39" s="486"/>
      <c r="G39" s="331"/>
      <c r="H39" s="331"/>
    </row>
    <row r="40" spans="1:8" x14ac:dyDescent="0.1">
      <c r="A40" s="17"/>
      <c r="B40" s="17"/>
      <c r="C40" s="348" t="s">
        <v>682</v>
      </c>
      <c r="D40" s="12"/>
      <c r="E40" s="18"/>
      <c r="F40" s="486"/>
      <c r="G40" s="331"/>
      <c r="H40" s="331"/>
    </row>
    <row r="41" spans="1:8" ht="18.75" x14ac:dyDescent="0.1">
      <c r="A41" s="16" t="s">
        <v>976</v>
      </c>
      <c r="B41" s="17"/>
      <c r="C41" s="77" t="s">
        <v>683</v>
      </c>
      <c r="D41" s="12" t="s">
        <v>316</v>
      </c>
      <c r="E41" s="18" t="s">
        <v>617</v>
      </c>
      <c r="F41" s="486">
        <v>82</v>
      </c>
      <c r="G41" s="331"/>
      <c r="H41" s="331">
        <f>G41*F41</f>
        <v>0</v>
      </c>
    </row>
    <row r="42" spans="1:8" x14ac:dyDescent="0.1">
      <c r="A42" s="19"/>
      <c r="B42" s="17"/>
      <c r="C42" s="120"/>
      <c r="D42" s="12"/>
      <c r="E42" s="18"/>
      <c r="F42" s="486"/>
      <c r="G42" s="331"/>
      <c r="H42" s="331"/>
    </row>
    <row r="43" spans="1:8" x14ac:dyDescent="0.1">
      <c r="A43" s="17" t="s">
        <v>527</v>
      </c>
      <c r="B43" s="17"/>
      <c r="C43" s="487" t="s">
        <v>840</v>
      </c>
      <c r="D43" s="12"/>
      <c r="E43" s="18"/>
      <c r="F43" s="486"/>
      <c r="G43" s="331"/>
      <c r="H43" s="331"/>
    </row>
    <row r="44" spans="1:8" x14ac:dyDescent="0.1">
      <c r="A44" s="17"/>
      <c r="B44" s="17"/>
      <c r="C44" s="349" t="s">
        <v>841</v>
      </c>
      <c r="D44" s="12"/>
      <c r="E44" s="18"/>
      <c r="F44" s="486"/>
      <c r="G44" s="331"/>
      <c r="H44" s="331"/>
    </row>
    <row r="45" spans="1:8" x14ac:dyDescent="0.1">
      <c r="A45" s="19"/>
      <c r="B45" s="19"/>
      <c r="C45" s="247"/>
      <c r="D45" s="12"/>
      <c r="E45" s="18"/>
      <c r="F45" s="486"/>
      <c r="G45" s="331"/>
      <c r="H45" s="331"/>
    </row>
    <row r="46" spans="1:8" x14ac:dyDescent="0.1">
      <c r="A46" s="17" t="s">
        <v>528</v>
      </c>
      <c r="B46" s="87"/>
      <c r="C46" s="90" t="s">
        <v>842</v>
      </c>
      <c r="D46" s="72" t="s">
        <v>316</v>
      </c>
      <c r="E46" s="93" t="s">
        <v>833</v>
      </c>
      <c r="F46" s="297">
        <v>7</v>
      </c>
      <c r="G46" s="323"/>
      <c r="H46" s="323">
        <f>G46*F46</f>
        <v>0</v>
      </c>
    </row>
    <row r="47" spans="1:8" x14ac:dyDescent="0.1">
      <c r="A47" s="87"/>
      <c r="B47" s="94"/>
      <c r="C47" s="90"/>
      <c r="D47" s="72"/>
      <c r="E47" s="93"/>
      <c r="F47" s="297"/>
      <c r="G47" s="323"/>
      <c r="H47" s="323"/>
    </row>
    <row r="48" spans="1:8" x14ac:dyDescent="0.1">
      <c r="A48" s="87"/>
      <c r="B48" s="94"/>
      <c r="C48" s="402" t="s">
        <v>843</v>
      </c>
      <c r="D48" s="72"/>
      <c r="E48" s="93"/>
      <c r="F48" s="297"/>
      <c r="G48" s="323"/>
      <c r="H48" s="323"/>
    </row>
    <row r="49" spans="1:14" x14ac:dyDescent="0.1">
      <c r="A49" s="87"/>
      <c r="B49" s="94"/>
      <c r="C49" s="402" t="s">
        <v>844</v>
      </c>
      <c r="D49" s="72"/>
      <c r="E49" s="93"/>
      <c r="F49" s="297"/>
      <c r="G49" s="323"/>
      <c r="H49" s="323"/>
    </row>
    <row r="50" spans="1:14" x14ac:dyDescent="0.1">
      <c r="A50" s="87"/>
      <c r="B50" s="94"/>
      <c r="C50" s="90"/>
      <c r="D50" s="72"/>
      <c r="E50" s="93"/>
      <c r="F50" s="297"/>
      <c r="G50" s="323"/>
      <c r="H50" s="323">
        <f>G50*F50</f>
        <v>0</v>
      </c>
    </row>
    <row r="51" spans="1:14" x14ac:dyDescent="0.1">
      <c r="A51" s="17" t="s">
        <v>529</v>
      </c>
      <c r="B51" s="87"/>
      <c r="C51" s="90" t="s">
        <v>845</v>
      </c>
      <c r="D51" s="72" t="s">
        <v>316</v>
      </c>
      <c r="E51" s="93" t="s">
        <v>833</v>
      </c>
      <c r="F51" s="297">
        <v>4</v>
      </c>
      <c r="G51" s="323"/>
      <c r="H51" s="323">
        <f>G51*F51</f>
        <v>0</v>
      </c>
    </row>
    <row r="52" spans="1:14" x14ac:dyDescent="0.1">
      <c r="A52" s="17" t="s">
        <v>530</v>
      </c>
      <c r="B52" s="92"/>
      <c r="C52" s="94" t="s">
        <v>846</v>
      </c>
      <c r="D52" s="87" t="s">
        <v>316</v>
      </c>
      <c r="E52" s="87" t="s">
        <v>833</v>
      </c>
      <c r="F52" s="298">
        <v>2</v>
      </c>
      <c r="G52" s="325"/>
      <c r="H52" s="325">
        <f>G52*F52</f>
        <v>0</v>
      </c>
    </row>
    <row r="53" spans="1:14" x14ac:dyDescent="0.1">
      <c r="A53" s="17" t="s">
        <v>977</v>
      </c>
      <c r="B53" s="92"/>
      <c r="C53" s="94" t="s">
        <v>847</v>
      </c>
      <c r="D53" s="87" t="s">
        <v>316</v>
      </c>
      <c r="E53" s="87" t="s">
        <v>617</v>
      </c>
      <c r="F53" s="298">
        <v>1</v>
      </c>
      <c r="G53" s="325"/>
      <c r="H53" s="325">
        <f>G53*F53</f>
        <v>0</v>
      </c>
    </row>
    <row r="54" spans="1:14" x14ac:dyDescent="0.1">
      <c r="A54" s="87"/>
      <c r="B54" s="94"/>
      <c r="C54" s="94"/>
      <c r="D54" s="87"/>
      <c r="E54" s="87"/>
      <c r="F54" s="298"/>
      <c r="G54" s="325"/>
      <c r="H54" s="325"/>
    </row>
    <row r="55" spans="1:14" x14ac:dyDescent="0.1">
      <c r="A55" s="87"/>
      <c r="B55" s="92"/>
      <c r="C55" s="429" t="s">
        <v>848</v>
      </c>
      <c r="D55" s="87"/>
      <c r="E55" s="87"/>
      <c r="F55" s="298"/>
      <c r="G55" s="325"/>
      <c r="H55" s="325"/>
    </row>
    <row r="56" spans="1:14" x14ac:dyDescent="0.1">
      <c r="A56" s="87"/>
      <c r="B56" s="92"/>
      <c r="C56" s="94"/>
      <c r="D56" s="87"/>
      <c r="E56" s="87"/>
      <c r="F56" s="298"/>
      <c r="G56" s="325"/>
      <c r="H56" s="325">
        <f>G56*F56</f>
        <v>0</v>
      </c>
    </row>
    <row r="57" spans="1:14" ht="18.75" x14ac:dyDescent="0.1">
      <c r="A57" s="17" t="s">
        <v>978</v>
      </c>
      <c r="B57" s="92"/>
      <c r="C57" s="405" t="s">
        <v>849</v>
      </c>
      <c r="D57" s="87" t="s">
        <v>316</v>
      </c>
      <c r="E57" s="87" t="s">
        <v>617</v>
      </c>
      <c r="F57" s="298">
        <v>30</v>
      </c>
      <c r="G57" s="325"/>
      <c r="H57" s="325">
        <f>G57*F57</f>
        <v>0</v>
      </c>
    </row>
    <row r="58" spans="1:14" x14ac:dyDescent="0.1">
      <c r="A58" s="111"/>
      <c r="B58" s="112"/>
      <c r="C58" s="242"/>
      <c r="D58" s="111"/>
      <c r="E58" s="111"/>
      <c r="F58" s="488"/>
      <c r="G58" s="422"/>
      <c r="H58" s="422"/>
    </row>
    <row r="59" spans="1:14" s="42" customFormat="1" x14ac:dyDescent="0.1">
      <c r="A59" s="113"/>
      <c r="B59" s="114"/>
      <c r="C59" s="243" t="s">
        <v>39</v>
      </c>
      <c r="D59" s="114"/>
      <c r="E59" s="114"/>
      <c r="F59" s="114"/>
      <c r="G59" s="327"/>
      <c r="H59" s="419">
        <f>SUM(H10:H58)</f>
        <v>0</v>
      </c>
    </row>
    <row r="60" spans="1:14" s="42" customFormat="1" x14ac:dyDescent="0.1">
      <c r="A60" s="115"/>
      <c r="B60" s="116"/>
      <c r="C60" s="83"/>
      <c r="D60" s="83"/>
      <c r="E60" s="117"/>
      <c r="F60" s="117"/>
      <c r="G60" s="328"/>
      <c r="H60" s="420"/>
    </row>
    <row r="61" spans="1:14" x14ac:dyDescent="0.1">
      <c r="A61" s="99"/>
      <c r="B61" s="99"/>
      <c r="C61" s="100" t="s">
        <v>40</v>
      </c>
      <c r="D61" s="104"/>
      <c r="E61" s="99"/>
      <c r="F61" s="99"/>
      <c r="G61" s="329"/>
      <c r="H61" s="421">
        <f>H59</f>
        <v>0</v>
      </c>
    </row>
    <row r="62" spans="1:14" x14ac:dyDescent="0.1">
      <c r="A62" s="87"/>
      <c r="B62" s="87"/>
      <c r="C62" s="102"/>
      <c r="D62" s="101"/>
      <c r="E62" s="87"/>
      <c r="F62" s="87"/>
      <c r="G62" s="418"/>
      <c r="H62" s="434"/>
    </row>
    <row r="63" spans="1:14" x14ac:dyDescent="0.1">
      <c r="A63" s="87"/>
      <c r="B63" s="92"/>
      <c r="C63" s="429" t="s">
        <v>686</v>
      </c>
      <c r="D63" s="87"/>
      <c r="E63" s="87"/>
      <c r="F63" s="298"/>
      <c r="G63" s="325"/>
      <c r="H63" s="325"/>
      <c r="L63" s="337"/>
      <c r="M63" s="337"/>
      <c r="N63" s="337"/>
    </row>
    <row r="64" spans="1:14" ht="18.75" x14ac:dyDescent="0.1">
      <c r="A64" s="92"/>
      <c r="B64" s="92"/>
      <c r="C64" s="489" t="s">
        <v>687</v>
      </c>
      <c r="D64" s="87"/>
      <c r="E64" s="87"/>
      <c r="F64" s="298"/>
      <c r="G64" s="325"/>
      <c r="H64" s="325"/>
    </row>
    <row r="65" spans="1:8" x14ac:dyDescent="0.1">
      <c r="A65" s="92"/>
      <c r="B65" s="92"/>
      <c r="C65" s="92"/>
      <c r="D65" s="87"/>
      <c r="E65" s="87"/>
      <c r="F65" s="298"/>
      <c r="G65" s="325"/>
      <c r="H65" s="325"/>
    </row>
    <row r="66" spans="1:8" x14ac:dyDescent="0.1">
      <c r="A66" s="17" t="s">
        <v>979</v>
      </c>
      <c r="B66" s="92"/>
      <c r="C66" s="92" t="s">
        <v>609</v>
      </c>
      <c r="D66" s="87" t="s">
        <v>316</v>
      </c>
      <c r="E66" s="87" t="s">
        <v>162</v>
      </c>
      <c r="F66" s="298">
        <v>7</v>
      </c>
      <c r="G66" s="325"/>
      <c r="H66" s="325">
        <f>G66*F66</f>
        <v>0</v>
      </c>
    </row>
    <row r="67" spans="1:8" x14ac:dyDescent="0.1">
      <c r="A67" s="92"/>
      <c r="B67" s="92"/>
      <c r="C67" s="92"/>
      <c r="D67" s="87"/>
      <c r="E67" s="87"/>
      <c r="F67" s="298"/>
      <c r="G67" s="325"/>
      <c r="H67" s="325"/>
    </row>
    <row r="68" spans="1:8" x14ac:dyDescent="0.1">
      <c r="A68" s="17" t="s">
        <v>531</v>
      </c>
      <c r="B68" s="92"/>
      <c r="C68" s="432" t="s">
        <v>610</v>
      </c>
      <c r="D68" s="87"/>
      <c r="E68" s="87"/>
      <c r="F68" s="298"/>
      <c r="G68" s="325"/>
      <c r="H68" s="325"/>
    </row>
    <row r="69" spans="1:8" x14ac:dyDescent="0.1">
      <c r="A69" s="92"/>
      <c r="B69" s="92"/>
      <c r="C69" s="432" t="s">
        <v>611</v>
      </c>
      <c r="D69" s="87"/>
      <c r="E69" s="87"/>
      <c r="F69" s="298"/>
      <c r="G69" s="325"/>
      <c r="H69" s="325"/>
    </row>
    <row r="70" spans="1:8" x14ac:dyDescent="0.1">
      <c r="A70" s="92"/>
      <c r="B70" s="92"/>
      <c r="C70" s="92"/>
      <c r="D70" s="87"/>
      <c r="E70" s="87"/>
      <c r="F70" s="298"/>
      <c r="G70" s="325"/>
      <c r="H70" s="325"/>
    </row>
    <row r="71" spans="1:8" x14ac:dyDescent="0.1">
      <c r="A71" s="17" t="s">
        <v>532</v>
      </c>
      <c r="B71" s="87" t="s">
        <v>338</v>
      </c>
      <c r="C71" s="94" t="s">
        <v>612</v>
      </c>
      <c r="D71" s="87" t="s">
        <v>316</v>
      </c>
      <c r="E71" s="87" t="s">
        <v>290</v>
      </c>
      <c r="F71" s="298">
        <v>1</v>
      </c>
      <c r="G71" s="325"/>
      <c r="H71" s="325">
        <f>G71*F71</f>
        <v>0</v>
      </c>
    </row>
    <row r="72" spans="1:8" x14ac:dyDescent="0.1">
      <c r="A72" s="87"/>
      <c r="B72" s="87" t="s">
        <v>24</v>
      </c>
      <c r="C72" s="94"/>
      <c r="D72" s="87"/>
      <c r="E72" s="87"/>
      <c r="F72" s="298"/>
      <c r="G72" s="325"/>
      <c r="H72" s="325"/>
    </row>
    <row r="73" spans="1:8" x14ac:dyDescent="0.1">
      <c r="A73" s="87"/>
      <c r="B73" s="92"/>
      <c r="C73" s="429" t="s">
        <v>613</v>
      </c>
      <c r="D73" s="87"/>
      <c r="E73" s="87"/>
      <c r="F73" s="298"/>
      <c r="G73" s="325"/>
      <c r="H73" s="325"/>
    </row>
    <row r="74" spans="1:8" x14ac:dyDescent="0.1">
      <c r="A74" s="17" t="s">
        <v>533</v>
      </c>
      <c r="B74" s="92"/>
      <c r="C74" s="94" t="s">
        <v>614</v>
      </c>
      <c r="D74" s="87" t="s">
        <v>316</v>
      </c>
      <c r="E74" s="87" t="s">
        <v>290</v>
      </c>
      <c r="F74" s="298">
        <v>3</v>
      </c>
      <c r="G74" s="325"/>
      <c r="H74" s="325">
        <f>G74*F74</f>
        <v>0</v>
      </c>
    </row>
    <row r="75" spans="1:8" x14ac:dyDescent="0.1">
      <c r="A75" s="87"/>
      <c r="B75" s="87"/>
      <c r="C75" s="94"/>
      <c r="D75" s="87"/>
      <c r="E75" s="87"/>
      <c r="F75" s="298"/>
      <c r="G75" s="325"/>
      <c r="H75" s="325"/>
    </row>
    <row r="76" spans="1:8" x14ac:dyDescent="0.1">
      <c r="A76" s="87"/>
      <c r="B76" s="87"/>
      <c r="C76" s="429" t="s">
        <v>615</v>
      </c>
      <c r="D76" s="87"/>
      <c r="E76" s="87"/>
      <c r="F76" s="298"/>
      <c r="G76" s="325"/>
      <c r="H76" s="325"/>
    </row>
    <row r="77" spans="1:8" x14ac:dyDescent="0.1">
      <c r="A77" s="17" t="s">
        <v>534</v>
      </c>
      <c r="B77" s="87"/>
      <c r="C77" s="94" t="s">
        <v>616</v>
      </c>
      <c r="D77" s="87" t="s">
        <v>316</v>
      </c>
      <c r="E77" s="87" t="s">
        <v>617</v>
      </c>
      <c r="F77" s="298">
        <v>48</v>
      </c>
      <c r="G77" s="325"/>
      <c r="H77" s="325">
        <f>G77*F77</f>
        <v>0</v>
      </c>
    </row>
    <row r="78" spans="1:8" x14ac:dyDescent="0.1">
      <c r="A78" s="87"/>
      <c r="B78" s="87"/>
      <c r="C78" s="94"/>
      <c r="D78" s="87"/>
      <c r="E78" s="87"/>
      <c r="F78" s="298"/>
      <c r="G78" s="325"/>
      <c r="H78" s="325"/>
    </row>
    <row r="79" spans="1:8" x14ac:dyDescent="0.1">
      <c r="A79" s="17" t="s">
        <v>535</v>
      </c>
      <c r="B79" s="87" t="s">
        <v>340</v>
      </c>
      <c r="C79" s="430" t="s">
        <v>618</v>
      </c>
      <c r="D79" s="87"/>
      <c r="E79" s="87"/>
      <c r="F79" s="298"/>
      <c r="G79" s="325"/>
      <c r="H79" s="325">
        <f>G79*F79</f>
        <v>0</v>
      </c>
    </row>
    <row r="80" spans="1:8" x14ac:dyDescent="0.1">
      <c r="A80" s="17"/>
      <c r="B80" s="17"/>
      <c r="C80" s="431" t="s">
        <v>688</v>
      </c>
      <c r="D80" s="413"/>
      <c r="E80" s="87"/>
      <c r="F80" s="87"/>
      <c r="G80" s="325"/>
      <c r="H80" s="325"/>
    </row>
    <row r="81" spans="1:8" x14ac:dyDescent="0.1">
      <c r="A81" s="17"/>
      <c r="B81" s="17"/>
      <c r="C81" s="431" t="s">
        <v>689</v>
      </c>
      <c r="D81" s="413"/>
      <c r="E81" s="87"/>
      <c r="F81" s="87"/>
      <c r="G81" s="325"/>
      <c r="H81" s="325"/>
    </row>
    <row r="82" spans="1:8" x14ac:dyDescent="0.1">
      <c r="A82" s="87"/>
      <c r="B82" s="87"/>
      <c r="C82" s="94"/>
      <c r="D82" s="87"/>
      <c r="E82" s="87"/>
      <c r="F82" s="87"/>
      <c r="G82" s="325"/>
      <c r="H82" s="325"/>
    </row>
    <row r="83" spans="1:8" x14ac:dyDescent="0.1">
      <c r="A83" s="17" t="s">
        <v>536</v>
      </c>
      <c r="B83" s="92"/>
      <c r="C83" s="94" t="s">
        <v>850</v>
      </c>
      <c r="D83" s="87" t="s">
        <v>316</v>
      </c>
      <c r="E83" s="87" t="s">
        <v>617</v>
      </c>
      <c r="F83" s="87">
        <v>27</v>
      </c>
      <c r="G83" s="325"/>
      <c r="H83" s="325">
        <f t="shared" ref="H83:H90" si="0">G83*F83</f>
        <v>0</v>
      </c>
    </row>
    <row r="84" spans="1:8" x14ac:dyDescent="0.1">
      <c r="A84" s="17" t="s">
        <v>537</v>
      </c>
      <c r="B84" s="92"/>
      <c r="C84" s="94" t="s">
        <v>851</v>
      </c>
      <c r="D84" s="87" t="s">
        <v>316</v>
      </c>
      <c r="E84" s="87" t="s">
        <v>617</v>
      </c>
      <c r="F84" s="87">
        <v>9</v>
      </c>
      <c r="G84" s="325"/>
      <c r="H84" s="325">
        <f t="shared" si="0"/>
        <v>0</v>
      </c>
    </row>
    <row r="85" spans="1:8" x14ac:dyDescent="0.1">
      <c r="A85" s="87"/>
      <c r="B85" s="92"/>
      <c r="C85" s="94"/>
      <c r="D85" s="87"/>
      <c r="E85" s="87"/>
      <c r="F85" s="87"/>
      <c r="G85" s="325"/>
      <c r="H85" s="325">
        <f t="shared" si="0"/>
        <v>0</v>
      </c>
    </row>
    <row r="86" spans="1:8" x14ac:dyDescent="0.1">
      <c r="A86" s="87"/>
      <c r="B86" s="92"/>
      <c r="C86" s="429" t="s">
        <v>619</v>
      </c>
      <c r="D86" s="87"/>
      <c r="E86" s="87"/>
      <c r="F86" s="87"/>
      <c r="G86" s="325"/>
      <c r="H86" s="325">
        <f t="shared" si="0"/>
        <v>0</v>
      </c>
    </row>
    <row r="87" spans="1:8" x14ac:dyDescent="0.1">
      <c r="A87" s="87"/>
      <c r="B87" s="92"/>
      <c r="C87" s="94"/>
      <c r="D87" s="87"/>
      <c r="E87" s="87"/>
      <c r="F87" s="87"/>
      <c r="G87" s="325"/>
      <c r="H87" s="325">
        <f t="shared" si="0"/>
        <v>0</v>
      </c>
    </row>
    <row r="88" spans="1:8" x14ac:dyDescent="0.1">
      <c r="A88" s="17" t="s">
        <v>980</v>
      </c>
      <c r="B88" s="92"/>
      <c r="C88" s="92" t="s">
        <v>851</v>
      </c>
      <c r="D88" s="87" t="s">
        <v>316</v>
      </c>
      <c r="E88" s="87" t="s">
        <v>617</v>
      </c>
      <c r="F88" s="87">
        <v>21</v>
      </c>
      <c r="G88" s="325"/>
      <c r="H88" s="325">
        <f t="shared" si="0"/>
        <v>0</v>
      </c>
    </row>
    <row r="89" spans="1:8" x14ac:dyDescent="0.1">
      <c r="A89" s="17" t="s">
        <v>981</v>
      </c>
      <c r="B89" s="92"/>
      <c r="C89" s="92" t="s">
        <v>852</v>
      </c>
      <c r="D89" s="87" t="s">
        <v>316</v>
      </c>
      <c r="E89" s="87" t="s">
        <v>617</v>
      </c>
      <c r="F89" s="87">
        <v>73</v>
      </c>
      <c r="G89" s="325"/>
      <c r="H89" s="325">
        <f t="shared" si="0"/>
        <v>0</v>
      </c>
    </row>
    <row r="90" spans="1:8" x14ac:dyDescent="0.1">
      <c r="A90" s="17" t="s">
        <v>982</v>
      </c>
      <c r="B90" s="92"/>
      <c r="C90" s="92" t="s">
        <v>853</v>
      </c>
      <c r="D90" s="87" t="s">
        <v>316</v>
      </c>
      <c r="E90" s="87" t="s">
        <v>617</v>
      </c>
      <c r="F90" s="87">
        <v>11</v>
      </c>
      <c r="G90" s="325"/>
      <c r="H90" s="325">
        <f t="shared" si="0"/>
        <v>0</v>
      </c>
    </row>
    <row r="91" spans="1:8" x14ac:dyDescent="0.1">
      <c r="A91" s="87"/>
      <c r="B91" s="87"/>
      <c r="C91" s="94"/>
      <c r="D91" s="87"/>
      <c r="E91" s="87"/>
      <c r="F91" s="87"/>
      <c r="G91" s="325"/>
      <c r="H91" s="325"/>
    </row>
    <row r="92" spans="1:8" x14ac:dyDescent="0.1">
      <c r="A92" s="92"/>
      <c r="B92" s="87" t="s">
        <v>337</v>
      </c>
      <c r="C92" s="432" t="s">
        <v>690</v>
      </c>
      <c r="D92" s="87"/>
      <c r="E92" s="87"/>
      <c r="F92" s="87"/>
      <c r="G92" s="325"/>
      <c r="H92" s="325"/>
    </row>
    <row r="93" spans="1:8" x14ac:dyDescent="0.1">
      <c r="A93" s="92"/>
      <c r="B93" s="87" t="s">
        <v>339</v>
      </c>
      <c r="C93" s="429" t="s">
        <v>620</v>
      </c>
      <c r="D93" s="87"/>
      <c r="E93" s="87"/>
      <c r="F93" s="87"/>
      <c r="G93" s="325"/>
      <c r="H93" s="325"/>
    </row>
    <row r="94" spans="1:8" x14ac:dyDescent="0.1">
      <c r="A94" s="87"/>
      <c r="B94" s="92"/>
      <c r="C94" s="94"/>
      <c r="D94" s="87"/>
      <c r="E94" s="87"/>
      <c r="F94" s="87"/>
      <c r="G94" s="325"/>
      <c r="H94" s="325">
        <f t="shared" ref="H94:H99" si="1">G94*F94</f>
        <v>0</v>
      </c>
    </row>
    <row r="95" spans="1:8" x14ac:dyDescent="0.1">
      <c r="A95" s="17" t="s">
        <v>983</v>
      </c>
      <c r="B95" s="92"/>
      <c r="C95" s="94" t="s">
        <v>621</v>
      </c>
      <c r="D95" s="87" t="s">
        <v>316</v>
      </c>
      <c r="E95" s="87" t="s">
        <v>162</v>
      </c>
      <c r="F95" s="87">
        <v>420</v>
      </c>
      <c r="G95" s="325"/>
      <c r="H95" s="325">
        <f t="shared" si="1"/>
        <v>0</v>
      </c>
    </row>
    <row r="96" spans="1:8" x14ac:dyDescent="0.1">
      <c r="A96" s="17" t="s">
        <v>984</v>
      </c>
      <c r="B96" s="92"/>
      <c r="C96" s="94" t="s">
        <v>622</v>
      </c>
      <c r="D96" s="87" t="s">
        <v>316</v>
      </c>
      <c r="E96" s="87" t="s">
        <v>162</v>
      </c>
      <c r="F96" s="87">
        <v>210</v>
      </c>
      <c r="G96" s="325"/>
      <c r="H96" s="325">
        <f t="shared" si="1"/>
        <v>0</v>
      </c>
    </row>
    <row r="97" spans="1:8" x14ac:dyDescent="0.1">
      <c r="A97" s="17" t="s">
        <v>985</v>
      </c>
      <c r="B97" s="17"/>
      <c r="C97" s="108" t="s">
        <v>691</v>
      </c>
      <c r="D97" s="87" t="s">
        <v>316</v>
      </c>
      <c r="E97" s="87" t="s">
        <v>162</v>
      </c>
      <c r="F97" s="87">
        <v>64</v>
      </c>
      <c r="G97" s="325"/>
      <c r="H97" s="325">
        <f t="shared" si="1"/>
        <v>0</v>
      </c>
    </row>
    <row r="98" spans="1:8" x14ac:dyDescent="0.1">
      <c r="A98" s="17" t="s">
        <v>986</v>
      </c>
      <c r="B98" s="17"/>
      <c r="C98" s="244" t="s">
        <v>854</v>
      </c>
      <c r="D98" s="87"/>
      <c r="E98" s="87" t="s">
        <v>604</v>
      </c>
      <c r="F98" s="298">
        <v>1</v>
      </c>
      <c r="G98" s="325">
        <v>20000</v>
      </c>
      <c r="H98" s="325">
        <f t="shared" si="1"/>
        <v>20000</v>
      </c>
    </row>
    <row r="99" spans="1:8" x14ac:dyDescent="0.1">
      <c r="A99" s="17" t="s">
        <v>988</v>
      </c>
      <c r="B99" s="87"/>
      <c r="C99" s="94" t="s">
        <v>987</v>
      </c>
      <c r="D99" s="87"/>
      <c r="E99" s="87" t="s">
        <v>62</v>
      </c>
      <c r="F99" s="298">
        <f>H98</f>
        <v>20000</v>
      </c>
      <c r="G99" s="490"/>
      <c r="H99" s="325">
        <f t="shared" si="1"/>
        <v>0</v>
      </c>
    </row>
    <row r="100" spans="1:8" x14ac:dyDescent="0.1">
      <c r="A100" s="87"/>
      <c r="B100" s="87"/>
      <c r="C100" s="94"/>
      <c r="D100" s="87"/>
      <c r="E100" s="87"/>
      <c r="F100" s="298"/>
      <c r="G100" s="325"/>
      <c r="H100" s="325"/>
    </row>
    <row r="101" spans="1:8" x14ac:dyDescent="0.1">
      <c r="A101" s="17"/>
      <c r="B101" s="19"/>
      <c r="C101" s="350" t="s">
        <v>623</v>
      </c>
      <c r="D101" s="87"/>
      <c r="E101" s="87"/>
      <c r="F101" s="87"/>
      <c r="G101" s="325"/>
      <c r="H101" s="325"/>
    </row>
    <row r="102" spans="1:8" x14ac:dyDescent="0.1">
      <c r="A102" s="17"/>
      <c r="B102" s="17"/>
      <c r="C102" s="244"/>
      <c r="D102" s="87"/>
      <c r="E102" s="87"/>
      <c r="F102" s="87"/>
      <c r="G102" s="325"/>
      <c r="H102" s="325"/>
    </row>
    <row r="103" spans="1:8" x14ac:dyDescent="0.1">
      <c r="A103" s="17" t="s">
        <v>989</v>
      </c>
      <c r="B103" s="17"/>
      <c r="C103" s="244" t="s">
        <v>624</v>
      </c>
      <c r="D103" s="87" t="s">
        <v>316</v>
      </c>
      <c r="E103" s="87" t="s">
        <v>162</v>
      </c>
      <c r="F103" s="87">
        <v>12</v>
      </c>
      <c r="G103" s="325"/>
      <c r="H103" s="325">
        <f>G103*F103</f>
        <v>0</v>
      </c>
    </row>
    <row r="104" spans="1:8" ht="18.75" x14ac:dyDescent="0.1">
      <c r="A104" s="17" t="s">
        <v>990</v>
      </c>
      <c r="B104" s="17"/>
      <c r="C104" s="108" t="s">
        <v>693</v>
      </c>
      <c r="D104" s="87" t="s">
        <v>316</v>
      </c>
      <c r="E104" s="87" t="s">
        <v>162</v>
      </c>
      <c r="F104" s="87">
        <v>5</v>
      </c>
      <c r="G104" s="325"/>
      <c r="H104" s="325">
        <f>G104*F104</f>
        <v>0</v>
      </c>
    </row>
    <row r="105" spans="1:8" ht="18.75" x14ac:dyDescent="0.1">
      <c r="A105" s="17" t="s">
        <v>991</v>
      </c>
      <c r="B105" s="17" t="s">
        <v>273</v>
      </c>
      <c r="C105" s="108" t="s">
        <v>694</v>
      </c>
      <c r="D105" s="17" t="s">
        <v>316</v>
      </c>
      <c r="E105" s="17" t="s">
        <v>628</v>
      </c>
      <c r="F105" s="491">
        <v>18</v>
      </c>
      <c r="G105" s="330"/>
      <c r="H105" s="330">
        <f>G105*F105</f>
        <v>0</v>
      </c>
    </row>
    <row r="106" spans="1:8" x14ac:dyDescent="0.1">
      <c r="A106" s="59"/>
      <c r="B106" s="57"/>
      <c r="C106" s="57"/>
      <c r="D106" s="87"/>
      <c r="E106" s="87"/>
      <c r="F106" s="412"/>
      <c r="G106" s="414"/>
      <c r="H106" s="325"/>
    </row>
    <row r="107" spans="1:8" x14ac:dyDescent="0.1">
      <c r="A107" s="87"/>
      <c r="B107" s="87"/>
      <c r="C107" s="350" t="s">
        <v>648</v>
      </c>
      <c r="D107" s="87"/>
      <c r="E107" s="87"/>
      <c r="F107" s="298"/>
      <c r="G107" s="325"/>
      <c r="H107" s="325">
        <f>G107*F107</f>
        <v>0</v>
      </c>
    </row>
    <row r="108" spans="1:8" ht="18.75" x14ac:dyDescent="0.1">
      <c r="A108" s="87"/>
      <c r="B108" s="87"/>
      <c r="C108" s="351" t="s">
        <v>855</v>
      </c>
      <c r="D108" s="87"/>
      <c r="E108" s="87"/>
      <c r="F108" s="298"/>
      <c r="G108" s="325"/>
      <c r="H108" s="325"/>
    </row>
    <row r="109" spans="1:8" x14ac:dyDescent="0.1">
      <c r="A109" s="87"/>
      <c r="B109" s="87"/>
      <c r="C109" s="94"/>
      <c r="D109" s="87"/>
      <c r="E109" s="87"/>
      <c r="F109" s="87"/>
      <c r="G109" s="325"/>
      <c r="H109" s="325"/>
    </row>
    <row r="110" spans="1:8" ht="28.5" x14ac:dyDescent="0.1">
      <c r="A110" s="17" t="s">
        <v>992</v>
      </c>
      <c r="B110" s="17"/>
      <c r="C110" s="108" t="s">
        <v>856</v>
      </c>
      <c r="D110" s="17" t="s">
        <v>316</v>
      </c>
      <c r="E110" s="17" t="s">
        <v>617</v>
      </c>
      <c r="F110" s="491">
        <v>11</v>
      </c>
      <c r="G110" s="330"/>
      <c r="H110" s="330">
        <f>G110*F110</f>
        <v>0</v>
      </c>
    </row>
    <row r="111" spans="1:8" ht="28.5" x14ac:dyDescent="0.1">
      <c r="A111" s="17" t="s">
        <v>993</v>
      </c>
      <c r="B111" s="17"/>
      <c r="C111" s="108" t="s">
        <v>857</v>
      </c>
      <c r="D111" s="17" t="s">
        <v>316</v>
      </c>
      <c r="E111" s="17" t="s">
        <v>617</v>
      </c>
      <c r="F111" s="491">
        <v>85</v>
      </c>
      <c r="G111" s="330"/>
      <c r="H111" s="330">
        <f>G111*F111</f>
        <v>0</v>
      </c>
    </row>
    <row r="112" spans="1:8" x14ac:dyDescent="0.1">
      <c r="A112" s="111"/>
      <c r="B112" s="111"/>
      <c r="C112" s="242"/>
      <c r="D112" s="111"/>
      <c r="E112" s="111"/>
      <c r="F112" s="111"/>
      <c r="G112" s="422"/>
      <c r="H112" s="422"/>
    </row>
    <row r="113" spans="1:8" s="42" customFormat="1" x14ac:dyDescent="0.1">
      <c r="A113" s="492"/>
      <c r="B113" s="492"/>
      <c r="C113" s="493" t="s">
        <v>39</v>
      </c>
      <c r="D113" s="492"/>
      <c r="E113" s="492"/>
      <c r="F113" s="492"/>
      <c r="G113" s="494"/>
      <c r="H113" s="495">
        <f>SUM(H61:H112)</f>
        <v>20000</v>
      </c>
    </row>
    <row r="114" spans="1:8" s="42" customFormat="1" x14ac:dyDescent="0.1">
      <c r="A114" s="496"/>
      <c r="B114" s="497"/>
      <c r="C114" s="498"/>
      <c r="D114" s="498"/>
      <c r="E114" s="496"/>
      <c r="F114" s="496"/>
      <c r="G114" s="499"/>
      <c r="H114" s="499"/>
    </row>
    <row r="115" spans="1:8" x14ac:dyDescent="0.1">
      <c r="A115" s="104" t="s">
        <v>41</v>
      </c>
      <c r="B115" s="99"/>
      <c r="C115" s="100" t="s">
        <v>40</v>
      </c>
      <c r="D115" s="104"/>
      <c r="E115" s="99"/>
      <c r="F115" s="99"/>
      <c r="G115" s="329"/>
      <c r="H115" s="421">
        <f>H113</f>
        <v>20000</v>
      </c>
    </row>
    <row r="116" spans="1:8" x14ac:dyDescent="0.1">
      <c r="A116" s="101"/>
      <c r="B116" s="87"/>
      <c r="C116" s="102"/>
      <c r="D116" s="101"/>
      <c r="E116" s="87"/>
      <c r="F116" s="87"/>
      <c r="G116" s="418"/>
      <c r="H116" s="434"/>
    </row>
    <row r="117" spans="1:8" ht="15" customHeight="1" x14ac:dyDescent="0.1">
      <c r="A117" s="17" t="s">
        <v>994</v>
      </c>
      <c r="B117" s="57"/>
      <c r="C117" s="108" t="s">
        <v>858</v>
      </c>
      <c r="D117" s="17" t="s">
        <v>316</v>
      </c>
      <c r="E117" s="17" t="s">
        <v>617</v>
      </c>
      <c r="F117" s="17">
        <v>17</v>
      </c>
      <c r="G117" s="330"/>
      <c r="H117" s="330">
        <f>G117*F117</f>
        <v>0</v>
      </c>
    </row>
    <row r="118" spans="1:8" ht="37.5" x14ac:dyDescent="0.1">
      <c r="A118" s="17" t="s">
        <v>995</v>
      </c>
      <c r="B118" s="19"/>
      <c r="C118" s="108" t="s">
        <v>695</v>
      </c>
      <c r="D118" s="17" t="s">
        <v>316</v>
      </c>
      <c r="E118" s="17" t="s">
        <v>162</v>
      </c>
      <c r="F118" s="17">
        <v>5</v>
      </c>
      <c r="G118" s="330"/>
      <c r="H118" s="330">
        <f>G118*F118</f>
        <v>0</v>
      </c>
    </row>
    <row r="119" spans="1:8" x14ac:dyDescent="0.1">
      <c r="A119" s="19"/>
      <c r="B119" s="19"/>
      <c r="C119" s="244"/>
      <c r="D119" s="17"/>
      <c r="E119" s="17"/>
      <c r="F119" s="17"/>
      <c r="G119" s="330"/>
      <c r="H119" s="330"/>
    </row>
    <row r="120" spans="1:8" ht="18.75" x14ac:dyDescent="0.1">
      <c r="A120" s="17" t="s">
        <v>996</v>
      </c>
      <c r="B120" s="19"/>
      <c r="C120" s="108" t="s">
        <v>859</v>
      </c>
      <c r="D120" s="17" t="s">
        <v>316</v>
      </c>
      <c r="E120" s="17" t="s">
        <v>162</v>
      </c>
      <c r="F120" s="17">
        <v>4</v>
      </c>
      <c r="G120" s="330"/>
      <c r="H120" s="330">
        <f>G120*F120</f>
        <v>0</v>
      </c>
    </row>
    <row r="121" spans="1:8" x14ac:dyDescent="0.1">
      <c r="A121" s="19"/>
      <c r="B121" s="19"/>
      <c r="C121" s="244"/>
      <c r="D121" s="17"/>
      <c r="E121" s="17"/>
      <c r="F121" s="17"/>
      <c r="G121" s="330"/>
      <c r="H121" s="330"/>
    </row>
    <row r="122" spans="1:8" x14ac:dyDescent="0.1">
      <c r="A122" s="19"/>
      <c r="B122" s="19"/>
      <c r="C122" s="350" t="s">
        <v>860</v>
      </c>
      <c r="D122" s="17"/>
      <c r="E122" s="17"/>
      <c r="F122" s="17"/>
      <c r="G122" s="330"/>
      <c r="H122" s="330"/>
    </row>
    <row r="123" spans="1:8" ht="18.75" x14ac:dyDescent="0.1">
      <c r="A123" s="17"/>
      <c r="B123" s="19"/>
      <c r="C123" s="351" t="s">
        <v>696</v>
      </c>
      <c r="D123" s="17"/>
      <c r="E123" s="17"/>
      <c r="F123" s="17"/>
      <c r="G123" s="330"/>
      <c r="H123" s="330">
        <f>G123*F123</f>
        <v>0</v>
      </c>
    </row>
    <row r="124" spans="1:8" x14ac:dyDescent="0.1">
      <c r="A124" s="19"/>
      <c r="B124" s="19"/>
      <c r="C124" s="244"/>
      <c r="D124" s="87"/>
      <c r="E124" s="87"/>
      <c r="F124" s="87"/>
      <c r="G124" s="325"/>
      <c r="H124" s="325"/>
    </row>
    <row r="125" spans="1:8" x14ac:dyDescent="0.1">
      <c r="A125" s="17" t="s">
        <v>997</v>
      </c>
      <c r="B125" s="19"/>
      <c r="C125" s="244" t="s">
        <v>697</v>
      </c>
      <c r="D125" s="87" t="s">
        <v>316</v>
      </c>
      <c r="E125" s="87" t="s">
        <v>617</v>
      </c>
      <c r="F125" s="87">
        <v>48</v>
      </c>
      <c r="G125" s="325"/>
      <c r="H125" s="325">
        <f>G125*F125</f>
        <v>0</v>
      </c>
    </row>
    <row r="126" spans="1:8" x14ac:dyDescent="0.1">
      <c r="A126" s="19"/>
      <c r="B126" s="19"/>
      <c r="C126" s="244"/>
      <c r="D126" s="87"/>
      <c r="E126" s="87"/>
      <c r="F126" s="87"/>
      <c r="G126" s="325"/>
      <c r="H126" s="325"/>
    </row>
    <row r="127" spans="1:8" ht="18.75" x14ac:dyDescent="0.1">
      <c r="A127" s="19"/>
      <c r="B127" s="19"/>
      <c r="C127" s="351" t="s">
        <v>649</v>
      </c>
      <c r="D127" s="87"/>
      <c r="E127" s="87"/>
      <c r="F127" s="87"/>
      <c r="G127" s="325"/>
      <c r="H127" s="325"/>
    </row>
    <row r="128" spans="1:8" x14ac:dyDescent="0.1">
      <c r="A128" s="17" t="s">
        <v>998</v>
      </c>
      <c r="B128" s="19"/>
      <c r="C128" s="244" t="s">
        <v>698</v>
      </c>
      <c r="D128" s="87" t="s">
        <v>316</v>
      </c>
      <c r="E128" s="87" t="s">
        <v>617</v>
      </c>
      <c r="F128" s="87">
        <v>10</v>
      </c>
      <c r="G128" s="325"/>
      <c r="H128" s="325">
        <f>G128*F128</f>
        <v>0</v>
      </c>
    </row>
    <row r="129" spans="1:8" x14ac:dyDescent="0.1">
      <c r="A129" s="17" t="s">
        <v>999</v>
      </c>
      <c r="B129" s="19"/>
      <c r="C129" s="244" t="s">
        <v>699</v>
      </c>
      <c r="D129" s="87" t="s">
        <v>316</v>
      </c>
      <c r="E129" s="87" t="s">
        <v>617</v>
      </c>
      <c r="F129" s="87">
        <v>2</v>
      </c>
      <c r="G129" s="325"/>
      <c r="H129" s="325">
        <f>G129*F129</f>
        <v>0</v>
      </c>
    </row>
    <row r="130" spans="1:8" x14ac:dyDescent="0.1">
      <c r="A130" s="17"/>
      <c r="B130" s="19"/>
      <c r="C130" s="244"/>
      <c r="D130" s="87"/>
      <c r="E130" s="87"/>
      <c r="F130" s="87"/>
      <c r="G130" s="325"/>
      <c r="H130" s="325"/>
    </row>
    <row r="131" spans="1:8" x14ac:dyDescent="0.1">
      <c r="A131" s="17"/>
      <c r="B131" s="19"/>
      <c r="C131" s="350" t="s">
        <v>700</v>
      </c>
      <c r="D131" s="87"/>
      <c r="E131" s="87"/>
      <c r="F131" s="87"/>
      <c r="G131" s="325"/>
      <c r="H131" s="325"/>
    </row>
    <row r="132" spans="1:8" ht="18.75" x14ac:dyDescent="0.1">
      <c r="A132" s="17"/>
      <c r="B132" s="19"/>
      <c r="C132" s="351" t="s">
        <v>701</v>
      </c>
      <c r="D132" s="87"/>
      <c r="E132" s="87"/>
      <c r="F132" s="87"/>
      <c r="G132" s="325"/>
      <c r="H132" s="325"/>
    </row>
    <row r="133" spans="1:8" x14ac:dyDescent="0.1">
      <c r="A133" s="19"/>
      <c r="B133" s="19"/>
      <c r="C133" s="107"/>
      <c r="D133" s="93"/>
      <c r="E133" s="93"/>
      <c r="F133" s="93"/>
      <c r="G133" s="323"/>
      <c r="H133" s="323"/>
    </row>
    <row r="134" spans="1:8" ht="18.75" x14ac:dyDescent="0.1">
      <c r="A134" s="17" t="s">
        <v>1000</v>
      </c>
      <c r="B134" s="17"/>
      <c r="C134" s="108" t="s">
        <v>702</v>
      </c>
      <c r="D134" s="17" t="s">
        <v>316</v>
      </c>
      <c r="E134" s="17" t="s">
        <v>162</v>
      </c>
      <c r="F134" s="18">
        <v>16</v>
      </c>
      <c r="G134" s="331"/>
      <c r="H134" s="331">
        <f>G134*F134</f>
        <v>0</v>
      </c>
    </row>
    <row r="135" spans="1:8" x14ac:dyDescent="0.1">
      <c r="A135" s="19"/>
      <c r="B135" s="19"/>
      <c r="C135" s="19"/>
      <c r="D135" s="87"/>
      <c r="E135" s="87"/>
      <c r="F135" s="93"/>
      <c r="G135" s="323"/>
      <c r="H135" s="323"/>
    </row>
    <row r="136" spans="1:8" x14ac:dyDescent="0.1">
      <c r="A136" s="17" t="s">
        <v>538</v>
      </c>
      <c r="B136" s="19"/>
      <c r="C136" s="350" t="s">
        <v>703</v>
      </c>
      <c r="D136" s="72"/>
      <c r="E136" s="87"/>
      <c r="F136" s="93"/>
      <c r="G136" s="323"/>
      <c r="H136" s="325">
        <f>G136*F136</f>
        <v>0</v>
      </c>
    </row>
    <row r="137" spans="1:8" ht="18.75" x14ac:dyDescent="0.1">
      <c r="A137" s="17"/>
      <c r="B137" s="19"/>
      <c r="C137" s="351" t="s">
        <v>704</v>
      </c>
      <c r="D137" s="12"/>
      <c r="E137" s="17"/>
      <c r="F137" s="18"/>
      <c r="G137" s="331"/>
      <c r="H137" s="330"/>
    </row>
    <row r="138" spans="1:8" x14ac:dyDescent="0.1">
      <c r="A138" s="17"/>
      <c r="B138" s="19"/>
      <c r="C138" s="244"/>
      <c r="D138" s="12"/>
      <c r="E138" s="17"/>
      <c r="F138" s="18"/>
      <c r="G138" s="331"/>
      <c r="H138" s="330"/>
    </row>
    <row r="139" spans="1:8" x14ac:dyDescent="0.1">
      <c r="A139" s="17" t="s">
        <v>539</v>
      </c>
      <c r="B139" s="19"/>
      <c r="C139" s="244" t="s">
        <v>705</v>
      </c>
      <c r="D139" s="12" t="s">
        <v>316</v>
      </c>
      <c r="E139" s="17" t="s">
        <v>617</v>
      </c>
      <c r="F139" s="18">
        <v>75</v>
      </c>
      <c r="G139" s="331"/>
      <c r="H139" s="330">
        <f>G139*F139</f>
        <v>0</v>
      </c>
    </row>
    <row r="140" spans="1:8" x14ac:dyDescent="0.1">
      <c r="A140" s="17" t="s">
        <v>540</v>
      </c>
      <c r="B140" s="19"/>
      <c r="C140" s="107" t="s">
        <v>861</v>
      </c>
      <c r="D140" s="18" t="s">
        <v>316</v>
      </c>
      <c r="E140" s="17" t="s">
        <v>162</v>
      </c>
      <c r="F140" s="18">
        <v>14</v>
      </c>
      <c r="G140" s="331"/>
      <c r="H140" s="330">
        <f>G140*F140</f>
        <v>0</v>
      </c>
    </row>
    <row r="141" spans="1:8" x14ac:dyDescent="0.1">
      <c r="A141" s="17"/>
      <c r="B141" s="19"/>
      <c r="C141" s="244"/>
      <c r="D141" s="17"/>
      <c r="E141" s="17"/>
      <c r="F141" s="17"/>
      <c r="G141" s="330"/>
      <c r="H141" s="330"/>
    </row>
    <row r="142" spans="1:8" x14ac:dyDescent="0.1">
      <c r="A142" s="17"/>
      <c r="B142" s="19"/>
      <c r="C142" s="350" t="s">
        <v>706</v>
      </c>
      <c r="D142" s="17"/>
      <c r="E142" s="17"/>
      <c r="F142" s="17"/>
      <c r="G142" s="330"/>
      <c r="H142" s="330"/>
    </row>
    <row r="143" spans="1:8" x14ac:dyDescent="0.1">
      <c r="A143" s="17"/>
      <c r="B143" s="19"/>
      <c r="C143" s="244"/>
      <c r="D143" s="17"/>
      <c r="E143" s="17"/>
      <c r="F143" s="17"/>
      <c r="G143" s="330"/>
      <c r="H143" s="330"/>
    </row>
    <row r="144" spans="1:8" ht="18.75" x14ac:dyDescent="0.1">
      <c r="A144" s="17" t="s">
        <v>1002</v>
      </c>
      <c r="B144" s="19"/>
      <c r="C144" s="108" t="s">
        <v>862</v>
      </c>
      <c r="D144" s="17" t="s">
        <v>316</v>
      </c>
      <c r="E144" s="17" t="s">
        <v>628</v>
      </c>
      <c r="F144" s="17">
        <v>7</v>
      </c>
      <c r="G144" s="330"/>
      <c r="H144" s="330">
        <f>G144*F144</f>
        <v>0</v>
      </c>
    </row>
    <row r="145" spans="1:8" x14ac:dyDescent="0.1">
      <c r="A145" s="17"/>
      <c r="B145" s="19"/>
      <c r="C145" s="108"/>
      <c r="D145" s="17"/>
      <c r="E145" s="17"/>
      <c r="F145" s="17"/>
      <c r="G145" s="330"/>
      <c r="H145" s="330"/>
    </row>
    <row r="146" spans="1:8" ht="18.75" x14ac:dyDescent="0.1">
      <c r="A146" s="17" t="s">
        <v>1003</v>
      </c>
      <c r="B146" s="19"/>
      <c r="C146" s="108" t="s">
        <v>863</v>
      </c>
      <c r="D146" s="17" t="s">
        <v>316</v>
      </c>
      <c r="E146" s="17" t="s">
        <v>628</v>
      </c>
      <c r="F146" s="17">
        <v>4</v>
      </c>
      <c r="G146" s="330"/>
      <c r="H146" s="330">
        <f>G146*F146</f>
        <v>0</v>
      </c>
    </row>
    <row r="147" spans="1:8" x14ac:dyDescent="0.1">
      <c r="A147" s="17"/>
      <c r="B147" s="19"/>
      <c r="C147" s="244"/>
      <c r="D147" s="17"/>
      <c r="E147" s="17"/>
      <c r="F147" s="17"/>
      <c r="G147" s="330"/>
      <c r="H147" s="330"/>
    </row>
    <row r="148" spans="1:8" x14ac:dyDescent="0.1">
      <c r="A148" s="17" t="s">
        <v>1004</v>
      </c>
      <c r="B148" s="19"/>
      <c r="C148" s="244" t="s">
        <v>707</v>
      </c>
      <c r="D148" s="17" t="s">
        <v>316</v>
      </c>
      <c r="E148" s="17" t="s">
        <v>162</v>
      </c>
      <c r="F148" s="17">
        <v>20</v>
      </c>
      <c r="G148" s="330"/>
      <c r="H148" s="330">
        <f>G148*F148</f>
        <v>0</v>
      </c>
    </row>
    <row r="149" spans="1:8" x14ac:dyDescent="0.1">
      <c r="A149" s="17" t="s">
        <v>1005</v>
      </c>
      <c r="B149" s="19"/>
      <c r="C149" s="244" t="s">
        <v>864</v>
      </c>
      <c r="D149" s="17" t="s">
        <v>316</v>
      </c>
      <c r="E149" s="17" t="s">
        <v>162</v>
      </c>
      <c r="F149" s="17">
        <v>165</v>
      </c>
      <c r="G149" s="330"/>
      <c r="H149" s="330">
        <f>G149*F149</f>
        <v>0</v>
      </c>
    </row>
    <row r="150" spans="1:8" x14ac:dyDescent="0.1">
      <c r="A150" s="17"/>
      <c r="B150" s="19"/>
      <c r="C150" s="244"/>
      <c r="D150" s="17"/>
      <c r="E150" s="17"/>
      <c r="F150" s="17"/>
      <c r="G150" s="330"/>
      <c r="H150" s="330"/>
    </row>
    <row r="151" spans="1:8" x14ac:dyDescent="0.1">
      <c r="A151" s="17"/>
      <c r="B151" s="19"/>
      <c r="C151" s="350" t="s">
        <v>708</v>
      </c>
      <c r="D151" s="17"/>
      <c r="E151" s="17"/>
      <c r="F151" s="17"/>
      <c r="G151" s="330"/>
      <c r="H151" s="330"/>
    </row>
    <row r="152" spans="1:8" x14ac:dyDescent="0.1">
      <c r="A152" s="17"/>
      <c r="B152" s="19"/>
      <c r="C152" s="244"/>
      <c r="D152" s="17"/>
      <c r="E152" s="17"/>
      <c r="F152" s="17"/>
      <c r="G152" s="330"/>
      <c r="H152" s="330"/>
    </row>
    <row r="153" spans="1:8" x14ac:dyDescent="0.1">
      <c r="A153" s="17" t="s">
        <v>1006</v>
      </c>
      <c r="B153" s="19"/>
      <c r="C153" s="244" t="s">
        <v>709</v>
      </c>
      <c r="D153" s="17" t="s">
        <v>316</v>
      </c>
      <c r="E153" s="17" t="s">
        <v>617</v>
      </c>
      <c r="F153" s="17">
        <v>14</v>
      </c>
      <c r="G153" s="330"/>
      <c r="H153" s="330">
        <f>G153*F153</f>
        <v>0</v>
      </c>
    </row>
    <row r="154" spans="1:8" x14ac:dyDescent="0.1">
      <c r="A154" s="17" t="s">
        <v>1007</v>
      </c>
      <c r="B154" s="19"/>
      <c r="C154" s="244" t="s">
        <v>710</v>
      </c>
      <c r="D154" s="17" t="s">
        <v>316</v>
      </c>
      <c r="E154" s="17" t="s">
        <v>628</v>
      </c>
      <c r="F154" s="17">
        <v>44</v>
      </c>
      <c r="G154" s="330"/>
      <c r="H154" s="330">
        <f>G154*F154</f>
        <v>0</v>
      </c>
    </row>
    <row r="155" spans="1:8" x14ac:dyDescent="0.1">
      <c r="A155" s="17"/>
      <c r="B155" s="19"/>
      <c r="C155" s="244"/>
      <c r="D155" s="17"/>
      <c r="E155" s="17"/>
      <c r="F155" s="17"/>
      <c r="G155" s="330"/>
      <c r="H155" s="330"/>
    </row>
    <row r="156" spans="1:8" x14ac:dyDescent="0.1">
      <c r="A156" s="17" t="s">
        <v>541</v>
      </c>
      <c r="B156" s="19"/>
      <c r="C156" s="350" t="s">
        <v>865</v>
      </c>
      <c r="D156" s="17"/>
      <c r="E156" s="17"/>
      <c r="F156" s="17"/>
      <c r="G156" s="330"/>
      <c r="H156" s="330">
        <f>G156*F156</f>
        <v>0</v>
      </c>
    </row>
    <row r="157" spans="1:8" ht="28.5" x14ac:dyDescent="0.1">
      <c r="A157" s="17" t="s">
        <v>542</v>
      </c>
      <c r="B157" s="19"/>
      <c r="C157" s="108" t="s">
        <v>866</v>
      </c>
      <c r="D157" s="17" t="s">
        <v>316</v>
      </c>
      <c r="E157" s="17" t="s">
        <v>162</v>
      </c>
      <c r="F157" s="17">
        <v>31</v>
      </c>
      <c r="G157" s="330"/>
      <c r="H157" s="330">
        <f>G157*F157</f>
        <v>0</v>
      </c>
    </row>
    <row r="158" spans="1:8" x14ac:dyDescent="0.1">
      <c r="A158" s="17"/>
      <c r="B158" s="19"/>
      <c r="C158" s="108"/>
      <c r="D158" s="17"/>
      <c r="E158" s="17"/>
      <c r="F158" s="17"/>
      <c r="G158" s="330"/>
      <c r="H158" s="330"/>
    </row>
    <row r="159" spans="1:8" x14ac:dyDescent="0.1">
      <c r="A159" s="17"/>
      <c r="B159" s="19"/>
      <c r="C159" s="244"/>
      <c r="D159" s="17"/>
      <c r="E159" s="17"/>
      <c r="F159" s="17"/>
      <c r="G159" s="330"/>
      <c r="H159" s="330"/>
    </row>
    <row r="160" spans="1:8" x14ac:dyDescent="0.1">
      <c r="A160" s="508"/>
      <c r="B160" s="81"/>
      <c r="C160" s="188" t="s">
        <v>39</v>
      </c>
      <c r="D160" s="81"/>
      <c r="E160" s="81"/>
      <c r="F160" s="81"/>
      <c r="G160" s="509"/>
      <c r="H160" s="265">
        <f>SUM(H115:H159)</f>
        <v>20000</v>
      </c>
    </row>
    <row r="161" spans="1:8" x14ac:dyDescent="0.1">
      <c r="A161" s="510"/>
      <c r="B161" s="82"/>
      <c r="C161" s="45"/>
      <c r="D161" s="45"/>
      <c r="E161" s="138"/>
      <c r="F161" s="138"/>
      <c r="G161" s="511"/>
      <c r="H161" s="259"/>
    </row>
    <row r="162" spans="1:8" x14ac:dyDescent="0.1">
      <c r="A162" s="512" t="s">
        <v>41</v>
      </c>
      <c r="B162" s="513"/>
      <c r="C162" s="514" t="s">
        <v>40</v>
      </c>
      <c r="D162" s="512"/>
      <c r="E162" s="513"/>
      <c r="F162" s="513"/>
      <c r="G162" s="515"/>
      <c r="H162" s="516">
        <f>H160</f>
        <v>20000</v>
      </c>
    </row>
    <row r="163" spans="1:8" x14ac:dyDescent="0.1">
      <c r="A163" s="17"/>
      <c r="B163" s="19"/>
      <c r="C163" s="244"/>
      <c r="D163" s="17"/>
      <c r="E163" s="17"/>
      <c r="F163" s="17"/>
      <c r="G163" s="330"/>
      <c r="H163" s="330"/>
    </row>
    <row r="164" spans="1:8" x14ac:dyDescent="0.1">
      <c r="A164" s="17" t="s">
        <v>1008</v>
      </c>
      <c r="B164" s="19"/>
      <c r="C164" s="501" t="s">
        <v>711</v>
      </c>
      <c r="D164" s="18"/>
      <c r="E164" s="18"/>
      <c r="F164" s="500"/>
      <c r="G164" s="331"/>
      <c r="H164" s="331"/>
    </row>
    <row r="165" spans="1:8" x14ac:dyDescent="0.1">
      <c r="A165" s="17"/>
      <c r="B165" s="19"/>
      <c r="C165" s="501" t="s">
        <v>650</v>
      </c>
      <c r="D165" s="18"/>
      <c r="E165" s="18"/>
      <c r="F165" s="500"/>
      <c r="G165" s="331"/>
      <c r="H165" s="331"/>
    </row>
    <row r="166" spans="1:8" x14ac:dyDescent="0.1">
      <c r="A166" s="17"/>
      <c r="B166" s="19"/>
      <c r="C166" s="107"/>
      <c r="D166" s="18"/>
      <c r="E166" s="18"/>
      <c r="F166" s="500"/>
      <c r="G166" s="331"/>
      <c r="H166" s="331"/>
    </row>
    <row r="167" spans="1:8" ht="37.5" x14ac:dyDescent="0.1">
      <c r="A167" s="17" t="s">
        <v>543</v>
      </c>
      <c r="B167" s="19"/>
      <c r="C167" s="106" t="s">
        <v>712</v>
      </c>
      <c r="D167" s="18" t="s">
        <v>316</v>
      </c>
      <c r="E167" s="18" t="s">
        <v>628</v>
      </c>
      <c r="F167" s="17">
        <v>2</v>
      </c>
      <c r="G167" s="331"/>
      <c r="H167" s="330">
        <f>G167*F167</f>
        <v>0</v>
      </c>
    </row>
    <row r="168" spans="1:8" x14ac:dyDescent="0.1">
      <c r="A168" s="17"/>
      <c r="B168" s="19"/>
      <c r="C168" s="107"/>
      <c r="D168" s="18"/>
      <c r="E168" s="18"/>
      <c r="F168" s="500"/>
      <c r="G168" s="331"/>
      <c r="H168" s="331"/>
    </row>
    <row r="169" spans="1:8" x14ac:dyDescent="0.1">
      <c r="A169" s="19"/>
      <c r="B169" s="19"/>
      <c r="C169" s="430" t="s">
        <v>713</v>
      </c>
      <c r="D169" s="17"/>
      <c r="E169" s="17"/>
      <c r="F169" s="17"/>
      <c r="G169" s="330"/>
      <c r="H169" s="330"/>
    </row>
    <row r="170" spans="1:8" x14ac:dyDescent="0.1">
      <c r="A170" s="17"/>
      <c r="B170" s="19"/>
      <c r="C170" s="244"/>
      <c r="D170" s="17"/>
      <c r="E170" s="17"/>
      <c r="F170" s="17"/>
      <c r="G170" s="502"/>
      <c r="H170" s="330">
        <f>G170*F170</f>
        <v>0</v>
      </c>
    </row>
    <row r="171" spans="1:8" ht="18.75" x14ac:dyDescent="0.1">
      <c r="A171" s="17" t="s">
        <v>544</v>
      </c>
      <c r="B171" s="58"/>
      <c r="C171" s="60" t="s">
        <v>714</v>
      </c>
      <c r="D171" s="58" t="s">
        <v>316</v>
      </c>
      <c r="E171" s="58" t="s">
        <v>628</v>
      </c>
      <c r="F171" s="59">
        <v>2</v>
      </c>
      <c r="G171" s="503"/>
      <c r="H171" s="330">
        <f>G171*F171</f>
        <v>0</v>
      </c>
    </row>
    <row r="172" spans="1:8" x14ac:dyDescent="0.1">
      <c r="A172" s="17"/>
      <c r="B172" s="58"/>
      <c r="C172" s="60"/>
      <c r="D172" s="58"/>
      <c r="E172" s="58"/>
      <c r="F172" s="59"/>
      <c r="G172" s="504"/>
      <c r="H172" s="330">
        <f>G172*F172</f>
        <v>0</v>
      </c>
    </row>
    <row r="173" spans="1:8" x14ac:dyDescent="0.1">
      <c r="A173" s="17" t="s">
        <v>545</v>
      </c>
      <c r="B173" s="58"/>
      <c r="C173" s="427" t="s">
        <v>867</v>
      </c>
      <c r="D173" s="58"/>
      <c r="E173" s="58"/>
      <c r="F173" s="59"/>
      <c r="G173" s="504"/>
      <c r="H173" s="330"/>
    </row>
    <row r="174" spans="1:8" x14ac:dyDescent="0.1">
      <c r="A174" s="17"/>
      <c r="B174" s="58"/>
      <c r="C174" s="60"/>
      <c r="D174" s="58"/>
      <c r="E174" s="58"/>
      <c r="F174" s="59"/>
      <c r="G174" s="504"/>
      <c r="H174" s="330"/>
    </row>
    <row r="175" spans="1:8" x14ac:dyDescent="0.1">
      <c r="A175" s="17"/>
      <c r="B175" s="58"/>
      <c r="C175" s="427" t="s">
        <v>715</v>
      </c>
      <c r="D175" s="58"/>
      <c r="E175" s="58"/>
      <c r="F175" s="59"/>
      <c r="G175" s="504"/>
      <c r="H175" s="330"/>
    </row>
    <row r="176" spans="1:8" x14ac:dyDescent="0.1">
      <c r="A176" s="17" t="s">
        <v>546</v>
      </c>
      <c r="B176" s="58"/>
      <c r="C176" s="60" t="s">
        <v>716</v>
      </c>
      <c r="D176" s="58" t="s">
        <v>316</v>
      </c>
      <c r="E176" s="58" t="s">
        <v>617</v>
      </c>
      <c r="F176" s="59">
        <v>40</v>
      </c>
      <c r="G176" s="504"/>
      <c r="H176" s="330">
        <f>G176*F176</f>
        <v>0</v>
      </c>
    </row>
    <row r="177" spans="1:8" x14ac:dyDescent="0.1">
      <c r="A177" s="17"/>
      <c r="B177" s="58"/>
      <c r="C177" s="60"/>
      <c r="D177" s="58"/>
      <c r="E177" s="58"/>
      <c r="F177" s="59"/>
      <c r="G177" s="504"/>
      <c r="H177" s="330"/>
    </row>
    <row r="178" spans="1:8" x14ac:dyDescent="0.1">
      <c r="A178" s="17" t="s">
        <v>547</v>
      </c>
      <c r="B178" s="58"/>
      <c r="C178" s="427" t="s">
        <v>717</v>
      </c>
      <c r="D178" s="58"/>
      <c r="E178" s="58"/>
      <c r="F178" s="59"/>
      <c r="G178" s="504"/>
      <c r="H178" s="330"/>
    </row>
    <row r="179" spans="1:8" x14ac:dyDescent="0.1">
      <c r="A179" s="17"/>
      <c r="B179" s="58"/>
      <c r="C179" s="60"/>
      <c r="D179" s="58"/>
      <c r="E179" s="58"/>
      <c r="F179" s="59"/>
      <c r="G179" s="504"/>
      <c r="H179" s="330"/>
    </row>
    <row r="180" spans="1:8" ht="28.5" x14ac:dyDescent="0.1">
      <c r="A180" s="17" t="s">
        <v>548</v>
      </c>
      <c r="B180" s="58"/>
      <c r="C180" s="60" t="s">
        <v>718</v>
      </c>
      <c r="D180" s="58" t="s">
        <v>316</v>
      </c>
      <c r="E180" s="58" t="s">
        <v>162</v>
      </c>
      <c r="F180" s="59">
        <v>50</v>
      </c>
      <c r="G180" s="504"/>
      <c r="H180" s="330">
        <f>G180*F180</f>
        <v>0</v>
      </c>
    </row>
    <row r="181" spans="1:8" x14ac:dyDescent="0.1">
      <c r="A181" s="17"/>
      <c r="B181" s="58"/>
      <c r="C181" s="60"/>
      <c r="D181" s="58"/>
      <c r="E181" s="58"/>
      <c r="F181" s="59"/>
      <c r="G181" s="504"/>
      <c r="H181" s="330"/>
    </row>
    <row r="182" spans="1:8" x14ac:dyDescent="0.1">
      <c r="A182" s="17" t="s">
        <v>549</v>
      </c>
      <c r="B182" s="58"/>
      <c r="C182" s="427" t="s">
        <v>719</v>
      </c>
      <c r="D182" s="58"/>
      <c r="E182" s="58"/>
      <c r="F182" s="59"/>
      <c r="G182" s="504"/>
      <c r="H182" s="330"/>
    </row>
    <row r="183" spans="1:8" x14ac:dyDescent="0.1">
      <c r="A183" s="17"/>
      <c r="B183" s="58"/>
      <c r="C183" s="60"/>
      <c r="D183" s="58"/>
      <c r="E183" s="58"/>
      <c r="F183" s="59"/>
      <c r="G183" s="504"/>
      <c r="H183" s="330"/>
    </row>
    <row r="184" spans="1:8" ht="18.75" x14ac:dyDescent="0.1">
      <c r="A184" s="17" t="s">
        <v>1013</v>
      </c>
      <c r="B184" s="58"/>
      <c r="C184" s="60" t="s">
        <v>720</v>
      </c>
      <c r="D184" s="58" t="s">
        <v>316</v>
      </c>
      <c r="E184" s="58" t="s">
        <v>617</v>
      </c>
      <c r="F184" s="59">
        <v>40</v>
      </c>
      <c r="G184" s="504"/>
      <c r="H184" s="330">
        <f>G184*F184</f>
        <v>0</v>
      </c>
    </row>
    <row r="185" spans="1:8" x14ac:dyDescent="0.1">
      <c r="A185" s="17"/>
      <c r="B185" s="58"/>
      <c r="C185" s="60"/>
      <c r="D185" s="58"/>
      <c r="E185" s="58"/>
      <c r="F185" s="59"/>
      <c r="G185" s="504"/>
      <c r="H185" s="330"/>
    </row>
    <row r="186" spans="1:8" x14ac:dyDescent="0.1">
      <c r="A186" s="17" t="s">
        <v>550</v>
      </c>
      <c r="B186" s="58"/>
      <c r="C186" s="427" t="s">
        <v>651</v>
      </c>
      <c r="D186" s="58"/>
      <c r="E186" s="58"/>
      <c r="F186" s="59"/>
      <c r="G186" s="504"/>
      <c r="H186" s="330"/>
    </row>
    <row r="187" spans="1:8" x14ac:dyDescent="0.1">
      <c r="A187" s="17"/>
      <c r="B187" s="58"/>
      <c r="C187" s="427" t="s">
        <v>721</v>
      </c>
      <c r="D187" s="58"/>
      <c r="E187" s="58"/>
      <c r="F187" s="59"/>
      <c r="G187" s="504"/>
      <c r="H187" s="330"/>
    </row>
    <row r="188" spans="1:8" x14ac:dyDescent="0.1">
      <c r="A188" s="17"/>
      <c r="B188" s="58"/>
      <c r="C188" s="427" t="s">
        <v>722</v>
      </c>
      <c r="D188" s="58"/>
      <c r="E188" s="58"/>
      <c r="F188" s="59"/>
      <c r="G188" s="504"/>
      <c r="H188" s="330"/>
    </row>
    <row r="189" spans="1:8" x14ac:dyDescent="0.1">
      <c r="A189" s="17"/>
      <c r="B189" s="58"/>
      <c r="C189" s="519"/>
      <c r="D189" s="58"/>
      <c r="E189" s="58"/>
      <c r="F189" s="59"/>
      <c r="G189" s="520"/>
      <c r="H189" s="330"/>
    </row>
    <row r="190" spans="1:8" ht="18.75" x14ac:dyDescent="0.1">
      <c r="A190" s="17" t="s">
        <v>551</v>
      </c>
      <c r="B190" s="58"/>
      <c r="C190" s="60" t="s">
        <v>723</v>
      </c>
      <c r="D190" s="58" t="s">
        <v>316</v>
      </c>
      <c r="E190" s="58" t="s">
        <v>628</v>
      </c>
      <c r="F190" s="59">
        <v>4</v>
      </c>
      <c r="G190" s="504"/>
      <c r="H190" s="330">
        <f>G190*F190</f>
        <v>0</v>
      </c>
    </row>
    <row r="191" spans="1:8" x14ac:dyDescent="0.1">
      <c r="A191" s="17"/>
      <c r="B191" s="58"/>
      <c r="C191" s="60"/>
      <c r="D191" s="58"/>
      <c r="E191" s="58"/>
      <c r="F191" s="59"/>
      <c r="G191" s="504"/>
      <c r="H191" s="330"/>
    </row>
    <row r="192" spans="1:8" x14ac:dyDescent="0.1">
      <c r="A192" s="17" t="s">
        <v>552</v>
      </c>
      <c r="B192" s="58"/>
      <c r="C192" s="427" t="s">
        <v>724</v>
      </c>
      <c r="D192" s="58"/>
      <c r="E192" s="58"/>
      <c r="F192" s="59"/>
      <c r="G192" s="504"/>
      <c r="H192" s="330"/>
    </row>
    <row r="193" spans="1:8" x14ac:dyDescent="0.1">
      <c r="A193" s="17"/>
      <c r="B193" s="58"/>
      <c r="C193" s="427" t="s">
        <v>725</v>
      </c>
      <c r="D193" s="58"/>
      <c r="E193" s="58"/>
      <c r="F193" s="59"/>
      <c r="G193" s="504"/>
      <c r="H193" s="330"/>
    </row>
    <row r="194" spans="1:8" x14ac:dyDescent="0.1">
      <c r="A194" s="17"/>
      <c r="B194" s="58"/>
      <c r="C194" s="60"/>
      <c r="D194" s="58"/>
      <c r="E194" s="58"/>
      <c r="F194" s="59"/>
      <c r="G194" s="504"/>
      <c r="H194" s="330"/>
    </row>
    <row r="195" spans="1:8" x14ac:dyDescent="0.1">
      <c r="A195" s="17" t="s">
        <v>553</v>
      </c>
      <c r="B195" s="58"/>
      <c r="C195" s="60" t="s">
        <v>726</v>
      </c>
      <c r="D195" s="58" t="s">
        <v>316</v>
      </c>
      <c r="E195" s="58" t="s">
        <v>628</v>
      </c>
      <c r="F195" s="59">
        <v>1</v>
      </c>
      <c r="G195" s="504"/>
      <c r="H195" s="330">
        <f>G195*F195</f>
        <v>0</v>
      </c>
    </row>
    <row r="196" spans="1:8" x14ac:dyDescent="0.1">
      <c r="A196" s="17" t="s">
        <v>554</v>
      </c>
      <c r="B196" s="58"/>
      <c r="C196" s="60" t="s">
        <v>868</v>
      </c>
      <c r="D196" s="58" t="s">
        <v>316</v>
      </c>
      <c r="E196" s="58" t="s">
        <v>628</v>
      </c>
      <c r="F196" s="59">
        <v>1</v>
      </c>
      <c r="G196" s="504"/>
      <c r="H196" s="330">
        <f>G196*F196</f>
        <v>0</v>
      </c>
    </row>
    <row r="197" spans="1:8" x14ac:dyDescent="0.1">
      <c r="A197" s="17"/>
      <c r="B197" s="58"/>
      <c r="C197" s="519"/>
      <c r="D197" s="58"/>
      <c r="E197" s="58"/>
      <c r="F197" s="59"/>
      <c r="G197" s="520"/>
      <c r="H197" s="330"/>
    </row>
    <row r="198" spans="1:8" x14ac:dyDescent="0.1">
      <c r="A198" s="17" t="s">
        <v>555</v>
      </c>
      <c r="B198" s="58"/>
      <c r="C198" s="427" t="s">
        <v>654</v>
      </c>
      <c r="D198" s="58"/>
      <c r="E198" s="58"/>
      <c r="F198" s="59"/>
      <c r="G198" s="504"/>
      <c r="H198" s="330"/>
    </row>
    <row r="199" spans="1:8" x14ac:dyDescent="0.1">
      <c r="A199" s="17"/>
      <c r="B199" s="58"/>
      <c r="C199" s="427" t="s">
        <v>655</v>
      </c>
      <c r="D199" s="58"/>
      <c r="E199" s="58"/>
      <c r="F199" s="59"/>
      <c r="G199" s="504"/>
      <c r="H199" s="330"/>
    </row>
    <row r="200" spans="1:8" x14ac:dyDescent="0.1">
      <c r="A200" s="17"/>
      <c r="B200" s="58"/>
      <c r="C200" s="60"/>
      <c r="D200" s="58"/>
      <c r="E200" s="58"/>
      <c r="F200" s="59"/>
      <c r="G200" s="504"/>
      <c r="H200" s="330"/>
    </row>
    <row r="201" spans="1:8" ht="46.5" x14ac:dyDescent="0.1">
      <c r="A201" s="17" t="s">
        <v>556</v>
      </c>
      <c r="B201" s="58"/>
      <c r="C201" s="60" t="s">
        <v>869</v>
      </c>
      <c r="D201" s="58" t="s">
        <v>316</v>
      </c>
      <c r="E201" s="58" t="s">
        <v>628</v>
      </c>
      <c r="F201" s="59">
        <v>2</v>
      </c>
      <c r="G201" s="504"/>
      <c r="H201" s="330">
        <f>G201*F201</f>
        <v>0</v>
      </c>
    </row>
    <row r="202" spans="1:8" x14ac:dyDescent="0.1">
      <c r="A202" s="17"/>
      <c r="B202" s="58"/>
      <c r="C202" s="126"/>
      <c r="D202" s="58"/>
      <c r="E202" s="58"/>
      <c r="F202" s="59"/>
      <c r="G202" s="520"/>
      <c r="H202" s="330"/>
    </row>
    <row r="203" spans="1:8" x14ac:dyDescent="0.1">
      <c r="A203" s="17"/>
      <c r="B203" s="58"/>
      <c r="C203" s="519"/>
      <c r="D203" s="58"/>
      <c r="E203" s="58"/>
      <c r="F203" s="59"/>
      <c r="G203" s="520"/>
      <c r="H203" s="330"/>
    </row>
    <row r="204" spans="1:8" x14ac:dyDescent="0.1">
      <c r="A204" s="135"/>
      <c r="B204" s="135"/>
      <c r="C204" s="505"/>
      <c r="D204" s="135"/>
      <c r="E204" s="135"/>
      <c r="F204" s="135"/>
      <c r="G204" s="506"/>
      <c r="H204" s="507"/>
    </row>
    <row r="205" spans="1:8" s="42" customFormat="1" x14ac:dyDescent="0.1">
      <c r="A205" s="508"/>
      <c r="B205" s="81"/>
      <c r="C205" s="188" t="s">
        <v>39</v>
      </c>
      <c r="D205" s="81"/>
      <c r="E205" s="81"/>
      <c r="F205" s="81"/>
      <c r="G205" s="509"/>
      <c r="H205" s="265">
        <f>SUM(H162:H204)</f>
        <v>20000</v>
      </c>
    </row>
    <row r="206" spans="1:8" s="42" customFormat="1" x14ac:dyDescent="0.1">
      <c r="A206" s="510"/>
      <c r="B206" s="82"/>
      <c r="C206" s="45"/>
      <c r="D206" s="45"/>
      <c r="E206" s="138"/>
      <c r="F206" s="138"/>
      <c r="G206" s="511"/>
      <c r="H206" s="259"/>
    </row>
    <row r="207" spans="1:8" x14ac:dyDescent="0.1">
      <c r="A207" s="512" t="s">
        <v>41</v>
      </c>
      <c r="B207" s="513"/>
      <c r="C207" s="514" t="s">
        <v>40</v>
      </c>
      <c r="D207" s="512"/>
      <c r="E207" s="513"/>
      <c r="F207" s="513"/>
      <c r="G207" s="515"/>
      <c r="H207" s="516">
        <f>H205</f>
        <v>20000</v>
      </c>
    </row>
    <row r="208" spans="1:8" x14ac:dyDescent="0.1">
      <c r="A208" s="17"/>
      <c r="B208" s="58"/>
      <c r="C208" s="60"/>
      <c r="D208" s="58"/>
      <c r="E208" s="58"/>
      <c r="F208" s="59"/>
      <c r="G208" s="504"/>
      <c r="H208" s="330"/>
    </row>
    <row r="209" spans="1:8" ht="37.5" x14ac:dyDescent="0.1">
      <c r="A209" s="17" t="s">
        <v>1014</v>
      </c>
      <c r="B209" s="58"/>
      <c r="C209" s="60" t="s">
        <v>870</v>
      </c>
      <c r="D209" s="58" t="s">
        <v>316</v>
      </c>
      <c r="E209" s="58" t="s">
        <v>628</v>
      </c>
      <c r="F209" s="59">
        <v>2</v>
      </c>
      <c r="G209" s="504"/>
      <c r="H209" s="330">
        <f>G209*F209</f>
        <v>0</v>
      </c>
    </row>
    <row r="210" spans="1:8" x14ac:dyDescent="0.1">
      <c r="A210" s="17"/>
      <c r="B210" s="58"/>
      <c r="C210" s="60"/>
      <c r="D210" s="58"/>
      <c r="E210" s="58"/>
      <c r="F210" s="59"/>
      <c r="G210" s="504"/>
      <c r="H210" s="330"/>
    </row>
    <row r="211" spans="1:8" x14ac:dyDescent="0.1">
      <c r="A211" s="17" t="s">
        <v>1015</v>
      </c>
      <c r="B211" s="58"/>
      <c r="C211" s="60" t="s">
        <v>727</v>
      </c>
      <c r="D211" s="58" t="s">
        <v>316</v>
      </c>
      <c r="E211" s="58" t="s">
        <v>628</v>
      </c>
      <c r="F211" s="59">
        <v>8</v>
      </c>
      <c r="G211" s="504"/>
      <c r="H211" s="330">
        <f>G211*F211</f>
        <v>0</v>
      </c>
    </row>
    <row r="212" spans="1:8" x14ac:dyDescent="0.1">
      <c r="A212" s="17"/>
      <c r="B212" s="58"/>
      <c r="C212" s="60"/>
      <c r="D212" s="58"/>
      <c r="E212" s="58"/>
      <c r="F212" s="59"/>
      <c r="G212" s="504"/>
      <c r="H212" s="330"/>
    </row>
    <row r="213" spans="1:8" x14ac:dyDescent="0.1">
      <c r="A213" s="17" t="s">
        <v>557</v>
      </c>
      <c r="B213" s="58"/>
      <c r="C213" s="427" t="s">
        <v>652</v>
      </c>
      <c r="D213" s="58"/>
      <c r="E213" s="58"/>
      <c r="F213" s="59"/>
      <c r="G213" s="504"/>
      <c r="H213" s="330"/>
    </row>
    <row r="214" spans="1:8" ht="28.5" x14ac:dyDescent="0.1">
      <c r="A214" s="17"/>
      <c r="B214" s="58"/>
      <c r="C214" s="427" t="s">
        <v>728</v>
      </c>
      <c r="D214" s="58"/>
      <c r="E214" s="58"/>
      <c r="F214" s="59"/>
      <c r="G214" s="504"/>
      <c r="H214" s="330"/>
    </row>
    <row r="215" spans="1:8" x14ac:dyDescent="0.1">
      <c r="A215" s="17"/>
      <c r="B215" s="58"/>
      <c r="C215" s="60"/>
      <c r="D215" s="58"/>
      <c r="E215" s="58"/>
      <c r="F215" s="59"/>
      <c r="G215" s="504"/>
      <c r="H215" s="330"/>
    </row>
    <row r="216" spans="1:8" x14ac:dyDescent="0.1">
      <c r="A216" s="17" t="s">
        <v>558</v>
      </c>
      <c r="B216" s="58"/>
      <c r="C216" s="60" t="s">
        <v>729</v>
      </c>
      <c r="D216" s="58" t="s">
        <v>316</v>
      </c>
      <c r="E216" s="58" t="s">
        <v>628</v>
      </c>
      <c r="F216" s="59">
        <v>2</v>
      </c>
      <c r="G216" s="504"/>
      <c r="H216" s="330">
        <f>G216*F216</f>
        <v>0</v>
      </c>
    </row>
    <row r="217" spans="1:8" x14ac:dyDescent="0.1">
      <c r="A217" s="17"/>
      <c r="B217" s="58"/>
      <c r="C217" s="60"/>
      <c r="D217" s="58"/>
      <c r="E217" s="58"/>
      <c r="F217" s="59"/>
      <c r="G217" s="504"/>
      <c r="H217" s="330">
        <f>G217*F217</f>
        <v>0</v>
      </c>
    </row>
    <row r="218" spans="1:8" ht="28.5" x14ac:dyDescent="0.1">
      <c r="A218" s="17"/>
      <c r="B218" s="58"/>
      <c r="C218" s="427" t="s">
        <v>653</v>
      </c>
      <c r="D218" s="58"/>
      <c r="E218" s="58"/>
      <c r="F218" s="59"/>
      <c r="G218" s="504"/>
      <c r="H218" s="330"/>
    </row>
    <row r="219" spans="1:8" x14ac:dyDescent="0.1">
      <c r="A219" s="17"/>
      <c r="B219" s="58"/>
      <c r="C219" s="60"/>
      <c r="D219" s="58"/>
      <c r="E219" s="58"/>
      <c r="F219" s="59"/>
      <c r="G219" s="504"/>
      <c r="H219" s="330"/>
    </row>
    <row r="220" spans="1:8" x14ac:dyDescent="0.1">
      <c r="A220" s="17" t="s">
        <v>559</v>
      </c>
      <c r="B220" s="58"/>
      <c r="C220" s="60" t="s">
        <v>729</v>
      </c>
      <c r="D220" s="58" t="s">
        <v>316</v>
      </c>
      <c r="E220" s="58" t="s">
        <v>628</v>
      </c>
      <c r="F220" s="59">
        <v>2</v>
      </c>
      <c r="G220" s="504"/>
      <c r="H220" s="330">
        <f>G220*F220</f>
        <v>0</v>
      </c>
    </row>
    <row r="221" spans="1:8" x14ac:dyDescent="0.1">
      <c r="A221" s="17"/>
      <c r="B221" s="58"/>
      <c r="C221" s="60"/>
      <c r="D221" s="58"/>
      <c r="E221" s="58"/>
      <c r="F221" s="59"/>
      <c r="G221" s="504"/>
      <c r="H221" s="330"/>
    </row>
    <row r="222" spans="1:8" x14ac:dyDescent="0.1">
      <c r="A222" s="17" t="s">
        <v>560</v>
      </c>
      <c r="B222" s="58"/>
      <c r="C222" s="427" t="s">
        <v>871</v>
      </c>
      <c r="D222" s="58"/>
      <c r="E222" s="58"/>
      <c r="F222" s="59"/>
      <c r="G222" s="504"/>
      <c r="H222" s="330"/>
    </row>
    <row r="223" spans="1:8" x14ac:dyDescent="0.1">
      <c r="A223" s="17"/>
      <c r="B223" s="58"/>
      <c r="C223" s="60"/>
      <c r="D223" s="58"/>
      <c r="E223" s="58"/>
      <c r="F223" s="59"/>
      <c r="G223" s="504"/>
      <c r="H223" s="330"/>
    </row>
    <row r="224" spans="1:8" x14ac:dyDescent="0.1">
      <c r="A224" s="17" t="s">
        <v>561</v>
      </c>
      <c r="B224" s="58"/>
      <c r="C224" s="60" t="s">
        <v>872</v>
      </c>
      <c r="D224" s="58" t="s">
        <v>316</v>
      </c>
      <c r="E224" s="58" t="s">
        <v>875</v>
      </c>
      <c r="F224" s="59">
        <v>1</v>
      </c>
      <c r="G224" s="504"/>
      <c r="H224" s="330">
        <f>G224*F224</f>
        <v>0</v>
      </c>
    </row>
    <row r="225" spans="1:8" x14ac:dyDescent="0.1">
      <c r="A225" s="17" t="s">
        <v>562</v>
      </c>
      <c r="B225" s="58"/>
      <c r="C225" s="60" t="s">
        <v>873</v>
      </c>
      <c r="D225" s="58" t="s">
        <v>316</v>
      </c>
      <c r="E225" s="58" t="s">
        <v>875</v>
      </c>
      <c r="F225" s="59">
        <v>4</v>
      </c>
      <c r="G225" s="504"/>
      <c r="H225" s="330">
        <f>G225*F225</f>
        <v>0</v>
      </c>
    </row>
    <row r="226" spans="1:8" x14ac:dyDescent="0.1">
      <c r="A226" s="17" t="s">
        <v>563</v>
      </c>
      <c r="B226" s="58"/>
      <c r="C226" s="60" t="s">
        <v>874</v>
      </c>
      <c r="D226" s="58" t="s">
        <v>316</v>
      </c>
      <c r="E226" s="58" t="s">
        <v>628</v>
      </c>
      <c r="F226" s="59">
        <v>5</v>
      </c>
      <c r="G226" s="504"/>
      <c r="H226" s="330">
        <f>G226*F226</f>
        <v>0</v>
      </c>
    </row>
    <row r="227" spans="1:8" x14ac:dyDescent="0.1">
      <c r="A227" s="17"/>
      <c r="B227" s="58"/>
      <c r="C227" s="60"/>
      <c r="D227" s="58"/>
      <c r="E227" s="58"/>
      <c r="F227" s="59"/>
      <c r="G227" s="504"/>
      <c r="H227" s="330"/>
    </row>
    <row r="228" spans="1:8" x14ac:dyDescent="0.1">
      <c r="A228" s="17" t="s">
        <v>564</v>
      </c>
      <c r="B228" s="58"/>
      <c r="C228" s="427" t="s">
        <v>876</v>
      </c>
      <c r="D228" s="58"/>
      <c r="E228" s="58"/>
      <c r="F228" s="59"/>
      <c r="G228" s="504"/>
      <c r="H228" s="330"/>
    </row>
    <row r="229" spans="1:8" x14ac:dyDescent="0.1">
      <c r="A229" s="17"/>
      <c r="B229" s="58"/>
      <c r="C229" s="427" t="s">
        <v>731</v>
      </c>
      <c r="D229" s="58"/>
      <c r="E229" s="58"/>
      <c r="F229" s="59"/>
      <c r="G229" s="504"/>
      <c r="H229" s="330"/>
    </row>
    <row r="230" spans="1:8" x14ac:dyDescent="0.1">
      <c r="A230" s="17"/>
      <c r="B230" s="58"/>
      <c r="C230" s="60"/>
      <c r="D230" s="58"/>
      <c r="E230" s="58"/>
      <c r="F230" s="59"/>
      <c r="G230" s="504"/>
      <c r="H230" s="330">
        <f>G230*F230</f>
        <v>0</v>
      </c>
    </row>
    <row r="231" spans="1:8" x14ac:dyDescent="0.1">
      <c r="A231" s="17" t="s">
        <v>565</v>
      </c>
      <c r="B231" s="58"/>
      <c r="C231" s="60" t="s">
        <v>732</v>
      </c>
      <c r="D231" s="58" t="s">
        <v>316</v>
      </c>
      <c r="E231" s="58" t="s">
        <v>617</v>
      </c>
      <c r="F231" s="59">
        <v>40</v>
      </c>
      <c r="G231" s="504"/>
      <c r="H231" s="330">
        <f>G231*F231</f>
        <v>0</v>
      </c>
    </row>
    <row r="232" spans="1:8" x14ac:dyDescent="0.1">
      <c r="A232" s="17"/>
      <c r="B232" s="58"/>
      <c r="C232" s="60"/>
      <c r="D232" s="58"/>
      <c r="E232" s="58"/>
      <c r="F232" s="59"/>
      <c r="G232" s="504"/>
      <c r="H232" s="330"/>
    </row>
    <row r="233" spans="1:8" ht="18.75" x14ac:dyDescent="0.1">
      <c r="A233" s="17"/>
      <c r="B233" s="58"/>
      <c r="C233" s="427" t="s">
        <v>730</v>
      </c>
      <c r="D233" s="58"/>
      <c r="E233" s="58"/>
      <c r="F233" s="59"/>
      <c r="G233" s="504"/>
      <c r="H233" s="330"/>
    </row>
    <row r="234" spans="1:8" x14ac:dyDescent="0.1">
      <c r="A234" s="17"/>
      <c r="B234" s="58"/>
      <c r="C234" s="60"/>
      <c r="D234" s="58"/>
      <c r="E234" s="58"/>
      <c r="F234" s="59"/>
      <c r="G234" s="504"/>
      <c r="H234" s="330"/>
    </row>
    <row r="235" spans="1:8" x14ac:dyDescent="0.1">
      <c r="A235" s="17" t="s">
        <v>566</v>
      </c>
      <c r="B235" s="58"/>
      <c r="C235" s="60" t="s">
        <v>877</v>
      </c>
      <c r="D235" s="58" t="s">
        <v>316</v>
      </c>
      <c r="E235" s="58" t="s">
        <v>617</v>
      </c>
      <c r="F235" s="59">
        <v>127</v>
      </c>
      <c r="G235" s="504"/>
      <c r="H235" s="330">
        <f>G235*F235</f>
        <v>0</v>
      </c>
    </row>
    <row r="236" spans="1:8" x14ac:dyDescent="0.1">
      <c r="A236" s="17" t="s">
        <v>567</v>
      </c>
      <c r="B236" s="58"/>
      <c r="C236" s="60" t="s">
        <v>878</v>
      </c>
      <c r="D236" s="58" t="s">
        <v>316</v>
      </c>
      <c r="E236" s="58" t="s">
        <v>617</v>
      </c>
      <c r="F236" s="59">
        <v>85</v>
      </c>
      <c r="G236" s="504"/>
      <c r="H236" s="330">
        <f>G236*F236</f>
        <v>0</v>
      </c>
    </row>
    <row r="237" spans="1:8" x14ac:dyDescent="0.1">
      <c r="A237" s="17"/>
      <c r="B237" s="58"/>
      <c r="C237" s="60"/>
      <c r="D237" s="58"/>
      <c r="E237" s="58"/>
      <c r="F237" s="59"/>
      <c r="G237" s="504"/>
      <c r="H237" s="330"/>
    </row>
    <row r="238" spans="1:8" x14ac:dyDescent="0.1">
      <c r="A238" s="17" t="s">
        <v>1009</v>
      </c>
      <c r="B238" s="58"/>
      <c r="C238" s="427" t="s">
        <v>733</v>
      </c>
      <c r="D238" s="58"/>
      <c r="E238" s="58"/>
      <c r="F238" s="59"/>
      <c r="G238" s="504"/>
      <c r="H238" s="330"/>
    </row>
    <row r="239" spans="1:8" ht="18.75" x14ac:dyDescent="0.1">
      <c r="A239" s="17"/>
      <c r="B239" s="58"/>
      <c r="C239" s="427" t="s">
        <v>734</v>
      </c>
      <c r="D239" s="58"/>
      <c r="E239" s="58"/>
      <c r="F239" s="59"/>
      <c r="G239" s="504"/>
      <c r="H239" s="330"/>
    </row>
    <row r="240" spans="1:8" x14ac:dyDescent="0.1">
      <c r="A240" s="17"/>
      <c r="B240" s="58"/>
      <c r="C240" s="60"/>
      <c r="D240" s="58"/>
      <c r="E240" s="58"/>
      <c r="F240" s="59"/>
      <c r="G240" s="504"/>
      <c r="H240" s="330"/>
    </row>
    <row r="241" spans="1:8" x14ac:dyDescent="0.1">
      <c r="A241" s="17" t="s">
        <v>1016</v>
      </c>
      <c r="B241" s="58"/>
      <c r="C241" s="60" t="s">
        <v>879</v>
      </c>
      <c r="D241" s="58" t="s">
        <v>316</v>
      </c>
      <c r="E241" s="58" t="s">
        <v>617</v>
      </c>
      <c r="F241" s="59">
        <v>5</v>
      </c>
      <c r="G241" s="504"/>
      <c r="H241" s="330">
        <f>G241*F241</f>
        <v>0</v>
      </c>
    </row>
    <row r="242" spans="1:8" x14ac:dyDescent="0.1">
      <c r="A242" s="17" t="s">
        <v>1017</v>
      </c>
      <c r="B242" s="58"/>
      <c r="C242" s="60" t="s">
        <v>880</v>
      </c>
      <c r="D242" s="58" t="s">
        <v>316</v>
      </c>
      <c r="E242" s="58" t="s">
        <v>617</v>
      </c>
      <c r="F242" s="59">
        <v>1</v>
      </c>
      <c r="G242" s="504"/>
      <c r="H242" s="330">
        <f>G242*F242</f>
        <v>0</v>
      </c>
    </row>
    <row r="243" spans="1:8" x14ac:dyDescent="0.1">
      <c r="A243" s="17"/>
      <c r="B243" s="58"/>
      <c r="C243" s="60"/>
      <c r="D243" s="58"/>
      <c r="E243" s="58"/>
      <c r="F243" s="59"/>
      <c r="G243" s="504"/>
      <c r="H243" s="330"/>
    </row>
    <row r="244" spans="1:8" ht="18.75" x14ac:dyDescent="0.1">
      <c r="A244" s="17"/>
      <c r="B244" s="58"/>
      <c r="C244" s="427" t="s">
        <v>881</v>
      </c>
      <c r="D244" s="58"/>
      <c r="E244" s="58"/>
      <c r="F244" s="59"/>
      <c r="G244" s="504"/>
      <c r="H244" s="330"/>
    </row>
    <row r="245" spans="1:8" x14ac:dyDescent="0.1">
      <c r="A245" s="17"/>
      <c r="B245" s="58"/>
      <c r="C245" s="60"/>
      <c r="D245" s="58"/>
      <c r="E245" s="58"/>
      <c r="F245" s="59"/>
      <c r="G245" s="504"/>
      <c r="H245" s="330"/>
    </row>
    <row r="246" spans="1:8" x14ac:dyDescent="0.1">
      <c r="A246" s="17" t="s">
        <v>1018</v>
      </c>
      <c r="B246" s="58"/>
      <c r="C246" s="60" t="s">
        <v>882</v>
      </c>
      <c r="D246" s="58" t="s">
        <v>316</v>
      </c>
      <c r="E246" s="58" t="s">
        <v>162</v>
      </c>
      <c r="F246" s="59">
        <v>14</v>
      </c>
      <c r="G246" s="504"/>
      <c r="H246" s="330">
        <f>G246*F246</f>
        <v>0</v>
      </c>
    </row>
    <row r="247" spans="1:8" x14ac:dyDescent="0.1">
      <c r="A247" s="17"/>
      <c r="B247" s="58"/>
      <c r="C247" s="60"/>
      <c r="D247" s="58"/>
      <c r="E247" s="58"/>
      <c r="F247" s="59"/>
      <c r="G247" s="504"/>
      <c r="H247" s="330"/>
    </row>
    <row r="248" spans="1:8" x14ac:dyDescent="0.1">
      <c r="A248" s="17" t="s">
        <v>1010</v>
      </c>
      <c r="B248" s="58"/>
      <c r="C248" s="427" t="s">
        <v>735</v>
      </c>
      <c r="D248" s="58"/>
      <c r="E248" s="58"/>
      <c r="F248" s="59"/>
      <c r="G248" s="504"/>
      <c r="H248" s="330"/>
    </row>
    <row r="249" spans="1:8" ht="18.75" x14ac:dyDescent="0.1">
      <c r="A249" s="17"/>
      <c r="B249" s="58"/>
      <c r="C249" s="427" t="s">
        <v>736</v>
      </c>
      <c r="D249" s="58"/>
      <c r="E249" s="58"/>
      <c r="F249" s="59"/>
      <c r="G249" s="504"/>
      <c r="H249" s="330"/>
    </row>
    <row r="250" spans="1:8" x14ac:dyDescent="0.1">
      <c r="A250" s="17"/>
      <c r="B250" s="58"/>
      <c r="C250" s="60"/>
      <c r="D250" s="58"/>
      <c r="E250" s="58"/>
      <c r="F250" s="59"/>
      <c r="G250" s="504"/>
      <c r="H250" s="330"/>
    </row>
    <row r="251" spans="1:8" x14ac:dyDescent="0.1">
      <c r="A251" s="17" t="s">
        <v>1019</v>
      </c>
      <c r="B251" s="58"/>
      <c r="C251" s="60" t="s">
        <v>737</v>
      </c>
      <c r="D251" s="58" t="s">
        <v>316</v>
      </c>
      <c r="E251" s="58" t="s">
        <v>617</v>
      </c>
      <c r="F251" s="59">
        <v>40</v>
      </c>
      <c r="G251" s="504"/>
      <c r="H251" s="330">
        <f>G251*F251</f>
        <v>0</v>
      </c>
    </row>
    <row r="252" spans="1:8" x14ac:dyDescent="0.1">
      <c r="A252" s="17"/>
      <c r="B252" s="58"/>
      <c r="C252" s="60"/>
      <c r="D252" s="58"/>
      <c r="E252" s="58"/>
      <c r="F252" s="59"/>
      <c r="G252" s="504"/>
      <c r="H252" s="330"/>
    </row>
    <row r="253" spans="1:8" x14ac:dyDescent="0.1">
      <c r="A253" s="17"/>
      <c r="B253" s="58"/>
      <c r="C253" s="60"/>
      <c r="D253" s="58"/>
      <c r="E253" s="58"/>
      <c r="F253" s="59"/>
      <c r="G253" s="504"/>
      <c r="H253" s="330"/>
    </row>
    <row r="254" spans="1:8" x14ac:dyDescent="0.1">
      <c r="A254" s="508"/>
      <c r="B254" s="81"/>
      <c r="C254" s="188" t="s">
        <v>39</v>
      </c>
      <c r="D254" s="81"/>
      <c r="E254" s="81"/>
      <c r="F254" s="81"/>
      <c r="G254" s="509"/>
      <c r="H254" s="265">
        <f>SUM(H207:H253)</f>
        <v>20000</v>
      </c>
    </row>
    <row r="255" spans="1:8" x14ac:dyDescent="0.1">
      <c r="A255" s="510"/>
      <c r="B255" s="82"/>
      <c r="C255" s="45"/>
      <c r="D255" s="45"/>
      <c r="E255" s="138"/>
      <c r="F255" s="138"/>
      <c r="G255" s="511"/>
      <c r="H255" s="259"/>
    </row>
    <row r="256" spans="1:8" x14ac:dyDescent="0.1">
      <c r="A256" s="512" t="s">
        <v>41</v>
      </c>
      <c r="B256" s="513"/>
      <c r="C256" s="514" t="s">
        <v>40</v>
      </c>
      <c r="D256" s="512"/>
      <c r="E256" s="513"/>
      <c r="F256" s="513"/>
      <c r="G256" s="515"/>
      <c r="H256" s="516">
        <f>H254</f>
        <v>20000</v>
      </c>
    </row>
    <row r="257" spans="1:8" x14ac:dyDescent="0.1">
      <c r="A257" s="17"/>
      <c r="B257" s="58"/>
      <c r="C257" s="60"/>
      <c r="D257" s="58"/>
      <c r="E257" s="58"/>
      <c r="F257" s="59"/>
      <c r="G257" s="504"/>
      <c r="H257" s="330"/>
    </row>
    <row r="258" spans="1:8" x14ac:dyDescent="0.1">
      <c r="A258" s="17" t="s">
        <v>1011</v>
      </c>
      <c r="B258" s="58"/>
      <c r="C258" s="427" t="s">
        <v>738</v>
      </c>
      <c r="D258" s="58"/>
      <c r="E258" s="58"/>
      <c r="F258" s="59"/>
      <c r="G258" s="504"/>
      <c r="H258" s="330"/>
    </row>
    <row r="259" spans="1:8" x14ac:dyDescent="0.1">
      <c r="A259" s="17"/>
      <c r="B259" s="58"/>
      <c r="C259" s="427"/>
      <c r="D259" s="58"/>
      <c r="E259" s="58"/>
      <c r="F259" s="59"/>
      <c r="G259" s="504"/>
      <c r="H259" s="330"/>
    </row>
    <row r="260" spans="1:8" ht="18.75" x14ac:dyDescent="0.1">
      <c r="A260" s="17"/>
      <c r="B260" s="58"/>
      <c r="C260" s="427" t="s">
        <v>739</v>
      </c>
      <c r="D260" s="58"/>
      <c r="E260" s="58"/>
      <c r="F260" s="59"/>
      <c r="G260" s="504"/>
      <c r="H260" s="330"/>
    </row>
    <row r="261" spans="1:8" x14ac:dyDescent="0.1">
      <c r="A261" s="17"/>
      <c r="B261" s="58"/>
      <c r="C261" s="60"/>
      <c r="D261" s="58"/>
      <c r="E261" s="58"/>
      <c r="F261" s="59"/>
      <c r="G261" s="504"/>
      <c r="H261" s="330"/>
    </row>
    <row r="262" spans="1:8" ht="18.75" x14ac:dyDescent="0.1">
      <c r="A262" s="17" t="s">
        <v>1020</v>
      </c>
      <c r="B262" s="58"/>
      <c r="C262" s="60" t="s">
        <v>740</v>
      </c>
      <c r="D262" s="58" t="s">
        <v>316</v>
      </c>
      <c r="E262" s="58" t="s">
        <v>162</v>
      </c>
      <c r="F262" s="59">
        <v>22</v>
      </c>
      <c r="G262" s="504"/>
      <c r="H262" s="330">
        <f>G262*F262</f>
        <v>0</v>
      </c>
    </row>
    <row r="263" spans="1:8" x14ac:dyDescent="0.1">
      <c r="A263" s="17"/>
      <c r="B263" s="58"/>
      <c r="C263" s="60"/>
      <c r="D263" s="58"/>
      <c r="E263" s="58"/>
      <c r="F263" s="59"/>
      <c r="G263" s="504"/>
      <c r="H263" s="330"/>
    </row>
    <row r="264" spans="1:8" x14ac:dyDescent="0.1">
      <c r="A264" s="17" t="s">
        <v>1021</v>
      </c>
      <c r="B264" s="58"/>
      <c r="C264" s="60" t="s">
        <v>741</v>
      </c>
      <c r="D264" s="58" t="s">
        <v>316</v>
      </c>
      <c r="E264" s="58" t="s">
        <v>628</v>
      </c>
      <c r="F264" s="59">
        <v>6</v>
      </c>
      <c r="G264" s="504"/>
      <c r="H264" s="330">
        <f>G264*F264</f>
        <v>0</v>
      </c>
    </row>
    <row r="265" spans="1:8" x14ac:dyDescent="0.1">
      <c r="A265" s="17" t="s">
        <v>1022</v>
      </c>
      <c r="B265" s="58"/>
      <c r="C265" s="60" t="s">
        <v>742</v>
      </c>
      <c r="D265" s="58" t="s">
        <v>316</v>
      </c>
      <c r="E265" s="58" t="s">
        <v>628</v>
      </c>
      <c r="F265" s="59">
        <v>6</v>
      </c>
      <c r="G265" s="504"/>
      <c r="H265" s="330">
        <f>G265*F265</f>
        <v>0</v>
      </c>
    </row>
    <row r="266" spans="1:8" x14ac:dyDescent="0.1">
      <c r="A266" s="17" t="s">
        <v>1023</v>
      </c>
      <c r="B266" s="58"/>
      <c r="C266" s="60" t="s">
        <v>743</v>
      </c>
      <c r="D266" s="58" t="s">
        <v>316</v>
      </c>
      <c r="E266" s="58" t="s">
        <v>628</v>
      </c>
      <c r="F266" s="59">
        <v>6</v>
      </c>
      <c r="G266" s="504"/>
      <c r="H266" s="330">
        <f>G266*F266</f>
        <v>0</v>
      </c>
    </row>
    <row r="267" spans="1:8" x14ac:dyDescent="0.1">
      <c r="A267" s="17" t="s">
        <v>1024</v>
      </c>
      <c r="B267" s="58"/>
      <c r="C267" s="60" t="s">
        <v>744</v>
      </c>
      <c r="D267" s="58" t="s">
        <v>316</v>
      </c>
      <c r="E267" s="58" t="s">
        <v>628</v>
      </c>
      <c r="F267" s="59">
        <v>6</v>
      </c>
      <c r="G267" s="504"/>
      <c r="H267" s="330">
        <f>G267*F267</f>
        <v>0</v>
      </c>
    </row>
    <row r="268" spans="1:8" x14ac:dyDescent="0.1">
      <c r="A268" s="17"/>
      <c r="B268" s="58"/>
      <c r="C268" s="60"/>
      <c r="D268" s="58"/>
      <c r="E268" s="58"/>
      <c r="F268" s="59"/>
      <c r="G268" s="504"/>
      <c r="H268" s="330"/>
    </row>
    <row r="269" spans="1:8" x14ac:dyDescent="0.1">
      <c r="A269" s="17" t="s">
        <v>1012</v>
      </c>
      <c r="B269" s="58"/>
      <c r="C269" s="427" t="s">
        <v>1001</v>
      </c>
      <c r="D269" s="58"/>
      <c r="E269" s="58"/>
      <c r="F269" s="59"/>
      <c r="G269" s="504"/>
      <c r="H269" s="330"/>
    </row>
    <row r="270" spans="1:8" x14ac:dyDescent="0.1">
      <c r="A270" s="17"/>
      <c r="B270" s="58"/>
      <c r="C270" s="427"/>
      <c r="D270" s="58"/>
      <c r="E270" s="58"/>
      <c r="F270" s="59"/>
      <c r="G270" s="504"/>
      <c r="H270" s="330"/>
    </row>
    <row r="271" spans="1:8" ht="18.75" x14ac:dyDescent="0.1">
      <c r="A271" s="17" t="s">
        <v>1025</v>
      </c>
      <c r="B271" s="58"/>
      <c r="C271" s="60" t="s">
        <v>745</v>
      </c>
      <c r="D271" s="58" t="s">
        <v>316</v>
      </c>
      <c r="E271" s="58" t="s">
        <v>628</v>
      </c>
      <c r="F271" s="59">
        <v>6</v>
      </c>
      <c r="G271" s="504"/>
      <c r="H271" s="330">
        <f>G271*F271</f>
        <v>0</v>
      </c>
    </row>
    <row r="272" spans="1:8" x14ac:dyDescent="0.1">
      <c r="A272" s="17"/>
      <c r="B272" s="58"/>
      <c r="C272" s="60"/>
      <c r="D272" s="58"/>
      <c r="E272" s="58"/>
      <c r="F272" s="59"/>
      <c r="G272" s="504"/>
      <c r="H272" s="330"/>
    </row>
    <row r="273" spans="1:8" ht="37.5" x14ac:dyDescent="0.1">
      <c r="A273" s="17" t="s">
        <v>1026</v>
      </c>
      <c r="B273" s="58"/>
      <c r="C273" s="60" t="s">
        <v>746</v>
      </c>
      <c r="D273" s="58" t="s">
        <v>316</v>
      </c>
      <c r="E273" s="58" t="s">
        <v>628</v>
      </c>
      <c r="F273" s="59">
        <v>1</v>
      </c>
      <c r="G273" s="504"/>
      <c r="H273" s="330">
        <f>G273*F273</f>
        <v>0</v>
      </c>
    </row>
    <row r="274" spans="1:8" x14ac:dyDescent="0.1">
      <c r="A274" s="17"/>
      <c r="B274" s="58"/>
      <c r="C274" s="60"/>
      <c r="D274" s="58"/>
      <c r="E274" s="58"/>
      <c r="F274" s="59"/>
      <c r="G274" s="504"/>
      <c r="H274" s="330"/>
    </row>
    <row r="275" spans="1:8" ht="28.5" x14ac:dyDescent="0.1">
      <c r="A275" s="17" t="s">
        <v>1027</v>
      </c>
      <c r="B275" s="58"/>
      <c r="C275" s="60" t="s">
        <v>787</v>
      </c>
      <c r="D275" s="58" t="s">
        <v>316</v>
      </c>
      <c r="E275" s="58" t="s">
        <v>875</v>
      </c>
      <c r="F275" s="59">
        <v>8</v>
      </c>
      <c r="G275" s="504"/>
      <c r="H275" s="330">
        <f>G275*F275</f>
        <v>0</v>
      </c>
    </row>
    <row r="276" spans="1:8" x14ac:dyDescent="0.1">
      <c r="A276" s="17"/>
      <c r="B276" s="58"/>
      <c r="C276" s="427"/>
      <c r="D276" s="58"/>
      <c r="E276" s="58"/>
      <c r="F276" s="59"/>
      <c r="G276" s="504"/>
      <c r="H276" s="330"/>
    </row>
    <row r="277" spans="1:8" ht="37.5" x14ac:dyDescent="0.1">
      <c r="A277" s="17" t="s">
        <v>1028</v>
      </c>
      <c r="B277" s="58"/>
      <c r="C277" s="60" t="s">
        <v>883</v>
      </c>
      <c r="D277" s="58" t="s">
        <v>316</v>
      </c>
      <c r="E277" s="58" t="s">
        <v>875</v>
      </c>
      <c r="F277" s="59">
        <v>1</v>
      </c>
      <c r="G277" s="504"/>
      <c r="H277" s="330">
        <f>G277*F277</f>
        <v>0</v>
      </c>
    </row>
    <row r="278" spans="1:8" x14ac:dyDescent="0.1">
      <c r="A278" s="17"/>
      <c r="B278" s="58"/>
      <c r="C278" s="427"/>
      <c r="D278" s="58"/>
      <c r="E278" s="58"/>
      <c r="F278" s="59"/>
      <c r="G278" s="504"/>
      <c r="H278" s="330"/>
    </row>
    <row r="279" spans="1:8" ht="18.75" x14ac:dyDescent="0.1">
      <c r="A279" s="17" t="s">
        <v>1029</v>
      </c>
      <c r="B279" s="58"/>
      <c r="C279" s="60" t="s">
        <v>884</v>
      </c>
      <c r="D279" s="58" t="s">
        <v>316</v>
      </c>
      <c r="E279" s="58" t="s">
        <v>628</v>
      </c>
      <c r="F279" s="59">
        <v>1</v>
      </c>
      <c r="G279" s="504"/>
      <c r="H279" s="330">
        <f>G279*F279</f>
        <v>0</v>
      </c>
    </row>
    <row r="280" spans="1:8" x14ac:dyDescent="0.1">
      <c r="A280" s="17"/>
      <c r="B280" s="58"/>
      <c r="C280" s="60"/>
      <c r="D280" s="58"/>
      <c r="E280" s="58"/>
      <c r="F280" s="59"/>
      <c r="G280" s="504"/>
      <c r="H280" s="330"/>
    </row>
    <row r="281" spans="1:8" ht="18.75" x14ac:dyDescent="0.1">
      <c r="A281" s="17" t="s">
        <v>1031</v>
      </c>
      <c r="B281" s="226"/>
      <c r="C281" s="60" t="s">
        <v>885</v>
      </c>
      <c r="D281" s="226" t="s">
        <v>316</v>
      </c>
      <c r="E281" s="58" t="s">
        <v>628</v>
      </c>
      <c r="F281" s="461">
        <v>1</v>
      </c>
      <c r="G281" s="504"/>
      <c r="H281" s="330">
        <f>G281*F281</f>
        <v>0</v>
      </c>
    </row>
    <row r="282" spans="1:8" x14ac:dyDescent="0.1">
      <c r="A282" s="17"/>
      <c r="B282" s="58"/>
      <c r="C282" s="60"/>
      <c r="D282" s="58"/>
      <c r="E282" s="58"/>
      <c r="F282" s="59"/>
      <c r="G282" s="504"/>
      <c r="H282" s="330"/>
    </row>
    <row r="283" spans="1:8" x14ac:dyDescent="0.1">
      <c r="A283" s="17" t="s">
        <v>1030</v>
      </c>
      <c r="B283" s="226"/>
      <c r="C283" s="60" t="s">
        <v>656</v>
      </c>
      <c r="D283" s="226"/>
      <c r="E283" s="58"/>
      <c r="F283" s="461"/>
      <c r="G283" s="504"/>
      <c r="H283" s="331"/>
    </row>
    <row r="284" spans="1:8" x14ac:dyDescent="0.1">
      <c r="A284" s="17"/>
      <c r="B284" s="58"/>
      <c r="C284" s="60"/>
      <c r="D284" s="58"/>
      <c r="E284" s="58"/>
      <c r="F284" s="59"/>
      <c r="G284" s="504"/>
      <c r="H284" s="330"/>
    </row>
    <row r="285" spans="1:8" x14ac:dyDescent="0.1">
      <c r="A285" s="17" t="s">
        <v>1032</v>
      </c>
      <c r="B285" s="58"/>
      <c r="C285" s="60" t="s">
        <v>886</v>
      </c>
      <c r="D285" s="12" t="s">
        <v>316</v>
      </c>
      <c r="E285" s="58" t="s">
        <v>875</v>
      </c>
      <c r="F285" s="59">
        <v>2</v>
      </c>
      <c r="G285" s="504"/>
      <c r="H285" s="330">
        <f>G285*F285</f>
        <v>0</v>
      </c>
    </row>
    <row r="286" spans="1:8" x14ac:dyDescent="0.1">
      <c r="A286" s="17" t="s">
        <v>1033</v>
      </c>
      <c r="B286" s="58"/>
      <c r="C286" s="60" t="s">
        <v>887</v>
      </c>
      <c r="D286" s="12" t="s">
        <v>316</v>
      </c>
      <c r="E286" s="58" t="s">
        <v>875</v>
      </c>
      <c r="F286" s="59">
        <v>1</v>
      </c>
      <c r="G286" s="504"/>
      <c r="H286" s="330">
        <f>G286*F286</f>
        <v>0</v>
      </c>
    </row>
    <row r="287" spans="1:8" x14ac:dyDescent="0.1">
      <c r="A287" s="17"/>
      <c r="B287" s="58"/>
      <c r="C287" s="60"/>
      <c r="D287" s="58"/>
      <c r="E287" s="58"/>
      <c r="F287" s="59"/>
      <c r="G287" s="504"/>
      <c r="H287" s="330"/>
    </row>
    <row r="288" spans="1:8" x14ac:dyDescent="0.1">
      <c r="A288" s="17" t="s">
        <v>1034</v>
      </c>
      <c r="B288" s="58"/>
      <c r="C288" s="427" t="s">
        <v>657</v>
      </c>
      <c r="D288" s="58"/>
      <c r="E288" s="58"/>
      <c r="F288" s="59"/>
      <c r="G288" s="504"/>
      <c r="H288" s="330"/>
    </row>
    <row r="289" spans="1:8" x14ac:dyDescent="0.1">
      <c r="A289" s="17" t="s">
        <v>1036</v>
      </c>
      <c r="B289" s="58"/>
      <c r="C289" s="60" t="s">
        <v>658</v>
      </c>
      <c r="D289" s="12" t="s">
        <v>316</v>
      </c>
      <c r="E289" s="58" t="s">
        <v>875</v>
      </c>
      <c r="F289" s="59">
        <v>3</v>
      </c>
      <c r="G289" s="504"/>
      <c r="H289" s="330">
        <f>G289*F289</f>
        <v>0</v>
      </c>
    </row>
    <row r="290" spans="1:8" x14ac:dyDescent="0.1">
      <c r="A290" s="17"/>
      <c r="B290" s="58"/>
      <c r="C290" s="60"/>
      <c r="D290" s="31"/>
      <c r="E290" s="58"/>
      <c r="F290" s="59"/>
      <c r="G290" s="504"/>
      <c r="H290" s="330"/>
    </row>
    <row r="291" spans="1:8" x14ac:dyDescent="0.1">
      <c r="A291" s="17" t="s">
        <v>1035</v>
      </c>
      <c r="B291" s="58"/>
      <c r="C291" s="427" t="s">
        <v>1074</v>
      </c>
      <c r="D291" s="58"/>
      <c r="E291" s="58"/>
      <c r="F291" s="59"/>
      <c r="G291" s="504"/>
      <c r="H291" s="330"/>
    </row>
    <row r="292" spans="1:8" x14ac:dyDescent="0.1">
      <c r="A292" s="17"/>
      <c r="B292" s="58"/>
      <c r="C292" s="60"/>
      <c r="D292" s="58"/>
      <c r="E292" s="58"/>
      <c r="F292" s="59"/>
      <c r="G292" s="504"/>
      <c r="H292" s="330"/>
    </row>
    <row r="293" spans="1:8" x14ac:dyDescent="0.1">
      <c r="A293" s="17" t="s">
        <v>1037</v>
      </c>
      <c r="B293" s="58"/>
      <c r="C293" s="60" t="s">
        <v>747</v>
      </c>
      <c r="D293" s="12" t="s">
        <v>316</v>
      </c>
      <c r="E293" s="58" t="s">
        <v>628</v>
      </c>
      <c r="F293" s="59">
        <v>2</v>
      </c>
      <c r="G293" s="504"/>
      <c r="H293" s="330">
        <f>G293*F293</f>
        <v>0</v>
      </c>
    </row>
    <row r="294" spans="1:8" x14ac:dyDescent="0.1">
      <c r="A294" s="17" t="s">
        <v>1038</v>
      </c>
      <c r="B294" s="58"/>
      <c r="C294" s="60" t="s">
        <v>748</v>
      </c>
      <c r="D294" s="12" t="s">
        <v>316</v>
      </c>
      <c r="E294" s="58" t="s">
        <v>628</v>
      </c>
      <c r="F294" s="59">
        <v>2</v>
      </c>
      <c r="G294" s="504"/>
      <c r="H294" s="330">
        <f>G294*F294</f>
        <v>0</v>
      </c>
    </row>
    <row r="295" spans="1:8" x14ac:dyDescent="0.1">
      <c r="A295" s="17" t="s">
        <v>1039</v>
      </c>
      <c r="B295" s="58"/>
      <c r="C295" s="60" t="s">
        <v>749</v>
      </c>
      <c r="D295" s="12" t="s">
        <v>316</v>
      </c>
      <c r="E295" s="58" t="s">
        <v>628</v>
      </c>
      <c r="F295" s="59">
        <v>2</v>
      </c>
      <c r="G295" s="504"/>
      <c r="H295" s="330">
        <f>G295*F295</f>
        <v>0</v>
      </c>
    </row>
    <row r="296" spans="1:8" x14ac:dyDescent="0.1">
      <c r="A296" s="17" t="s">
        <v>1040</v>
      </c>
      <c r="B296" s="58"/>
      <c r="C296" s="60" t="s">
        <v>750</v>
      </c>
      <c r="D296" s="12" t="s">
        <v>316</v>
      </c>
      <c r="E296" s="58" t="s">
        <v>628</v>
      </c>
      <c r="F296" s="59">
        <v>9</v>
      </c>
      <c r="G296" s="504"/>
      <c r="H296" s="330">
        <f>G296*F296</f>
        <v>0</v>
      </c>
    </row>
    <row r="297" spans="1:8" x14ac:dyDescent="0.1">
      <c r="A297" s="17" t="s">
        <v>1041</v>
      </c>
      <c r="B297" s="58"/>
      <c r="C297" s="60" t="s">
        <v>751</v>
      </c>
      <c r="D297" s="12" t="s">
        <v>316</v>
      </c>
      <c r="E297" s="58" t="s">
        <v>628</v>
      </c>
      <c r="F297" s="59">
        <v>1</v>
      </c>
      <c r="G297" s="504"/>
      <c r="H297" s="330">
        <f>G297*F297</f>
        <v>0</v>
      </c>
    </row>
    <row r="298" spans="1:8" x14ac:dyDescent="0.1">
      <c r="A298" s="135"/>
      <c r="B298" s="135"/>
      <c r="C298" s="521"/>
      <c r="D298" s="135"/>
      <c r="E298" s="135"/>
      <c r="F298" s="135"/>
      <c r="G298" s="507"/>
      <c r="H298" s="507"/>
    </row>
    <row r="299" spans="1:8" s="42" customFormat="1" x14ac:dyDescent="0.1">
      <c r="A299" s="508"/>
      <c r="B299" s="81"/>
      <c r="C299" s="188" t="s">
        <v>39</v>
      </c>
      <c r="D299" s="81"/>
      <c r="E299" s="81"/>
      <c r="F299" s="81"/>
      <c r="G299" s="509"/>
      <c r="H299" s="265">
        <f>SUM(H256:H298)</f>
        <v>20000</v>
      </c>
    </row>
    <row r="300" spans="1:8" s="42" customFormat="1" x14ac:dyDescent="0.1">
      <c r="A300" s="510"/>
      <c r="B300" s="82"/>
      <c r="C300" s="45"/>
      <c r="D300" s="45"/>
      <c r="E300" s="138"/>
      <c r="F300" s="138"/>
      <c r="G300" s="511"/>
      <c r="H300" s="259"/>
    </row>
    <row r="301" spans="1:8" x14ac:dyDescent="0.1">
      <c r="A301" s="512" t="s">
        <v>41</v>
      </c>
      <c r="B301" s="513"/>
      <c r="C301" s="514" t="s">
        <v>40</v>
      </c>
      <c r="D301" s="512"/>
      <c r="E301" s="513"/>
      <c r="F301" s="513"/>
      <c r="G301" s="515"/>
      <c r="H301" s="516">
        <f>H299</f>
        <v>20000</v>
      </c>
    </row>
    <row r="302" spans="1:8" x14ac:dyDescent="0.1">
      <c r="A302" s="17"/>
      <c r="B302" s="58"/>
      <c r="C302" s="60"/>
      <c r="D302" s="58"/>
      <c r="E302" s="58"/>
      <c r="F302" s="59"/>
      <c r="G302" s="504"/>
      <c r="H302" s="330"/>
    </row>
    <row r="303" spans="1:8" x14ac:dyDescent="0.1">
      <c r="A303" s="17" t="s">
        <v>1042</v>
      </c>
      <c r="B303" s="58"/>
      <c r="C303" s="60" t="s">
        <v>888</v>
      </c>
      <c r="D303" s="12" t="s">
        <v>316</v>
      </c>
      <c r="E303" s="58" t="s">
        <v>628</v>
      </c>
      <c r="F303" s="59">
        <v>1</v>
      </c>
      <c r="G303" s="504"/>
      <c r="H303" s="330">
        <f>G303*F303</f>
        <v>0</v>
      </c>
    </row>
    <row r="304" spans="1:8" x14ac:dyDescent="0.1">
      <c r="A304" s="17" t="s">
        <v>1043</v>
      </c>
      <c r="B304" s="58"/>
      <c r="C304" s="60" t="s">
        <v>889</v>
      </c>
      <c r="D304" s="12" t="s">
        <v>316</v>
      </c>
      <c r="E304" s="58" t="s">
        <v>628</v>
      </c>
      <c r="F304" s="59">
        <v>1</v>
      </c>
      <c r="G304" s="504"/>
      <c r="H304" s="330">
        <f>G304*F304</f>
        <v>0</v>
      </c>
    </row>
    <row r="305" spans="1:8" x14ac:dyDescent="0.1">
      <c r="A305" s="17" t="s">
        <v>1044</v>
      </c>
      <c r="B305" s="58"/>
      <c r="C305" s="60" t="s">
        <v>890</v>
      </c>
      <c r="D305" s="12" t="s">
        <v>316</v>
      </c>
      <c r="E305" s="58" t="s">
        <v>628</v>
      </c>
      <c r="F305" s="59">
        <v>1</v>
      </c>
      <c r="G305" s="504"/>
      <c r="H305" s="330">
        <f>G305*F305</f>
        <v>0</v>
      </c>
    </row>
    <row r="306" spans="1:8" x14ac:dyDescent="0.1">
      <c r="A306" s="17" t="s">
        <v>1045</v>
      </c>
      <c r="B306" s="58"/>
      <c r="C306" s="60" t="s">
        <v>891</v>
      </c>
      <c r="D306" s="12" t="s">
        <v>316</v>
      </c>
      <c r="E306" s="58" t="s">
        <v>628</v>
      </c>
      <c r="F306" s="59">
        <v>1</v>
      </c>
      <c r="G306" s="504"/>
      <c r="H306" s="330">
        <f>G306*F306</f>
        <v>0</v>
      </c>
    </row>
    <row r="307" spans="1:8" x14ac:dyDescent="0.1">
      <c r="A307" s="17"/>
      <c r="B307" s="58"/>
      <c r="C307" s="60"/>
      <c r="D307" s="58"/>
      <c r="E307" s="58"/>
      <c r="F307" s="59"/>
      <c r="G307" s="504"/>
      <c r="H307" s="330"/>
    </row>
    <row r="308" spans="1:8" x14ac:dyDescent="0.1">
      <c r="A308" s="17" t="s">
        <v>1046</v>
      </c>
      <c r="B308" s="58"/>
      <c r="C308" s="427" t="s">
        <v>752</v>
      </c>
      <c r="D308" s="58"/>
      <c r="E308" s="58"/>
      <c r="F308" s="59"/>
      <c r="G308" s="504"/>
      <c r="H308" s="330"/>
    </row>
    <row r="309" spans="1:8" x14ac:dyDescent="0.1">
      <c r="A309" s="17"/>
      <c r="B309" s="58"/>
      <c r="C309" s="427" t="s">
        <v>661</v>
      </c>
      <c r="D309" s="58"/>
      <c r="E309" s="58"/>
      <c r="F309" s="59"/>
      <c r="G309" s="504"/>
      <c r="H309" s="330"/>
    </row>
    <row r="310" spans="1:8" x14ac:dyDescent="0.1">
      <c r="A310" s="17"/>
      <c r="B310" s="58"/>
      <c r="C310" s="60"/>
      <c r="D310" s="58"/>
      <c r="E310" s="58"/>
      <c r="F310" s="59"/>
      <c r="G310" s="504"/>
      <c r="H310" s="330"/>
    </row>
    <row r="311" spans="1:8" x14ac:dyDescent="0.1">
      <c r="A311" s="17" t="s">
        <v>1047</v>
      </c>
      <c r="B311" s="58"/>
      <c r="C311" s="60" t="s">
        <v>753</v>
      </c>
      <c r="D311" s="58" t="s">
        <v>316</v>
      </c>
      <c r="E311" s="58" t="s">
        <v>162</v>
      </c>
      <c r="F311" s="59">
        <v>12</v>
      </c>
      <c r="G311" s="504"/>
      <c r="H311" s="330">
        <f>G311*F311</f>
        <v>0</v>
      </c>
    </row>
    <row r="312" spans="1:8" x14ac:dyDescent="0.1">
      <c r="A312" s="17" t="s">
        <v>1048</v>
      </c>
      <c r="B312" s="58"/>
      <c r="C312" s="60" t="s">
        <v>754</v>
      </c>
      <c r="D312" s="58" t="s">
        <v>316</v>
      </c>
      <c r="E312" s="58" t="s">
        <v>162</v>
      </c>
      <c r="F312" s="59">
        <v>8</v>
      </c>
      <c r="G312" s="504"/>
      <c r="H312" s="330">
        <f>G312*F312</f>
        <v>0</v>
      </c>
    </row>
    <row r="313" spans="1:8" ht="18.75" x14ac:dyDescent="0.1">
      <c r="A313" s="17" t="s">
        <v>1049</v>
      </c>
      <c r="B313" s="58"/>
      <c r="C313" s="60" t="s">
        <v>755</v>
      </c>
      <c r="D313" s="58" t="s">
        <v>316</v>
      </c>
      <c r="E313" s="58" t="s">
        <v>162</v>
      </c>
      <c r="F313" s="59">
        <v>12</v>
      </c>
      <c r="G313" s="504"/>
      <c r="H313" s="330">
        <f>G313*F313</f>
        <v>0</v>
      </c>
    </row>
    <row r="314" spans="1:8" x14ac:dyDescent="0.1">
      <c r="A314" s="17" t="s">
        <v>1050</v>
      </c>
      <c r="B314" s="58"/>
      <c r="C314" s="60" t="s">
        <v>756</v>
      </c>
      <c r="D314" s="58" t="s">
        <v>316</v>
      </c>
      <c r="E314" s="58" t="s">
        <v>162</v>
      </c>
      <c r="F314" s="59">
        <v>9</v>
      </c>
      <c r="G314" s="504"/>
      <c r="H314" s="330">
        <f>G314*F314</f>
        <v>0</v>
      </c>
    </row>
    <row r="315" spans="1:8" ht="18.75" x14ac:dyDescent="0.1">
      <c r="A315" s="17" t="s">
        <v>1051</v>
      </c>
      <c r="B315" s="58"/>
      <c r="C315" s="60" t="s">
        <v>892</v>
      </c>
      <c r="D315" s="58" t="s">
        <v>316</v>
      </c>
      <c r="E315" s="58" t="s">
        <v>162</v>
      </c>
      <c r="F315" s="59">
        <v>25</v>
      </c>
      <c r="G315" s="504"/>
      <c r="H315" s="330">
        <f>G315*F315</f>
        <v>0</v>
      </c>
    </row>
    <row r="316" spans="1:8" x14ac:dyDescent="0.1">
      <c r="A316" s="17"/>
      <c r="B316" s="58"/>
      <c r="C316" s="60"/>
      <c r="D316" s="58"/>
      <c r="E316" s="58"/>
      <c r="F316" s="59"/>
      <c r="G316" s="504"/>
      <c r="H316" s="330"/>
    </row>
    <row r="317" spans="1:8" x14ac:dyDescent="0.1">
      <c r="A317" s="17" t="s">
        <v>1052</v>
      </c>
      <c r="B317" s="58"/>
      <c r="C317" s="427" t="s">
        <v>662</v>
      </c>
      <c r="D317" s="58"/>
      <c r="E317" s="58"/>
      <c r="F317" s="59"/>
      <c r="G317" s="504"/>
      <c r="H317" s="330"/>
    </row>
    <row r="318" spans="1:8" x14ac:dyDescent="0.1">
      <c r="A318" s="17"/>
      <c r="B318" s="58"/>
      <c r="C318" s="60"/>
      <c r="D318" s="58"/>
      <c r="E318" s="58"/>
      <c r="F318" s="59"/>
      <c r="G318" s="504"/>
      <c r="H318" s="330"/>
    </row>
    <row r="319" spans="1:8" x14ac:dyDescent="0.1">
      <c r="A319" s="17" t="s">
        <v>1053</v>
      </c>
      <c r="B319" s="58"/>
      <c r="C319" s="60" t="s">
        <v>757</v>
      </c>
      <c r="D319" s="58" t="s">
        <v>316</v>
      </c>
      <c r="E319" s="58" t="s">
        <v>628</v>
      </c>
      <c r="F319" s="59">
        <v>3</v>
      </c>
      <c r="G319" s="504"/>
      <c r="H319" s="330">
        <f t="shared" ref="H319:H326" si="2">G319*F319</f>
        <v>0</v>
      </c>
    </row>
    <row r="320" spans="1:8" x14ac:dyDescent="0.1">
      <c r="A320" s="17" t="s">
        <v>1054</v>
      </c>
      <c r="B320" s="58"/>
      <c r="C320" s="60" t="s">
        <v>758</v>
      </c>
      <c r="D320" s="58" t="s">
        <v>316</v>
      </c>
      <c r="E320" s="58" t="s">
        <v>628</v>
      </c>
      <c r="F320" s="59">
        <v>3</v>
      </c>
      <c r="G320" s="504"/>
      <c r="H320" s="330">
        <f t="shared" si="2"/>
        <v>0</v>
      </c>
    </row>
    <row r="321" spans="1:8" x14ac:dyDescent="0.1">
      <c r="A321" s="17" t="s">
        <v>1055</v>
      </c>
      <c r="B321" s="58"/>
      <c r="C321" s="60" t="s">
        <v>759</v>
      </c>
      <c r="D321" s="58" t="s">
        <v>316</v>
      </c>
      <c r="E321" s="58" t="s">
        <v>628</v>
      </c>
      <c r="F321" s="59">
        <v>3</v>
      </c>
      <c r="G321" s="504"/>
      <c r="H321" s="330">
        <f t="shared" si="2"/>
        <v>0</v>
      </c>
    </row>
    <row r="322" spans="1:8" x14ac:dyDescent="0.1">
      <c r="A322" s="17" t="s">
        <v>1056</v>
      </c>
      <c r="B322" s="58"/>
      <c r="C322" s="60" t="s">
        <v>760</v>
      </c>
      <c r="D322" s="58" t="s">
        <v>316</v>
      </c>
      <c r="E322" s="58" t="s">
        <v>628</v>
      </c>
      <c r="F322" s="59">
        <v>4</v>
      </c>
      <c r="G322" s="504"/>
      <c r="H322" s="330">
        <f t="shared" si="2"/>
        <v>0</v>
      </c>
    </row>
    <row r="323" spans="1:8" x14ac:dyDescent="0.1">
      <c r="A323" s="17" t="s">
        <v>1057</v>
      </c>
      <c r="B323" s="58"/>
      <c r="C323" s="60" t="s">
        <v>761</v>
      </c>
      <c r="D323" s="58" t="s">
        <v>316</v>
      </c>
      <c r="E323" s="58" t="s">
        <v>628</v>
      </c>
      <c r="F323" s="59">
        <v>4</v>
      </c>
      <c r="G323" s="504"/>
      <c r="H323" s="330">
        <f t="shared" si="2"/>
        <v>0</v>
      </c>
    </row>
    <row r="324" spans="1:8" x14ac:dyDescent="0.1">
      <c r="A324" s="17" t="s">
        <v>1058</v>
      </c>
      <c r="B324" s="58"/>
      <c r="C324" s="60" t="s">
        <v>762</v>
      </c>
      <c r="D324" s="58" t="s">
        <v>316</v>
      </c>
      <c r="E324" s="58" t="s">
        <v>628</v>
      </c>
      <c r="F324" s="59">
        <v>2</v>
      </c>
      <c r="G324" s="504"/>
      <c r="H324" s="330">
        <f t="shared" si="2"/>
        <v>0</v>
      </c>
    </row>
    <row r="325" spans="1:8" x14ac:dyDescent="0.1">
      <c r="A325" s="17" t="s">
        <v>1059</v>
      </c>
      <c r="B325" s="58"/>
      <c r="C325" s="60" t="s">
        <v>763</v>
      </c>
      <c r="D325" s="58" t="s">
        <v>316</v>
      </c>
      <c r="E325" s="58" t="s">
        <v>628</v>
      </c>
      <c r="F325" s="59">
        <v>1</v>
      </c>
      <c r="G325" s="504"/>
      <c r="H325" s="330">
        <f t="shared" si="2"/>
        <v>0</v>
      </c>
    </row>
    <row r="326" spans="1:8" x14ac:dyDescent="0.1">
      <c r="A326" s="17" t="s">
        <v>1060</v>
      </c>
      <c r="B326" s="58"/>
      <c r="C326" s="60" t="s">
        <v>761</v>
      </c>
      <c r="D326" s="58" t="s">
        <v>316</v>
      </c>
      <c r="E326" s="58" t="s">
        <v>628</v>
      </c>
      <c r="F326" s="59">
        <v>3</v>
      </c>
      <c r="G326" s="504"/>
      <c r="H326" s="330">
        <f t="shared" si="2"/>
        <v>0</v>
      </c>
    </row>
    <row r="327" spans="1:8" x14ac:dyDescent="0.1">
      <c r="A327" s="17"/>
      <c r="B327" s="58"/>
      <c r="C327" s="60"/>
      <c r="D327" s="58"/>
      <c r="E327" s="58"/>
      <c r="F327" s="59"/>
      <c r="G327" s="504"/>
      <c r="H327" s="330"/>
    </row>
    <row r="328" spans="1:8" x14ac:dyDescent="0.1">
      <c r="A328" s="17" t="s">
        <v>1061</v>
      </c>
      <c r="B328" s="58"/>
      <c r="C328" s="427" t="s">
        <v>663</v>
      </c>
      <c r="D328" s="58"/>
      <c r="E328" s="58"/>
      <c r="F328" s="59"/>
      <c r="G328" s="504"/>
      <c r="H328" s="330"/>
    </row>
    <row r="329" spans="1:8" x14ac:dyDescent="0.1">
      <c r="A329" s="17"/>
      <c r="B329" s="58"/>
      <c r="C329" s="427"/>
      <c r="D329" s="58"/>
      <c r="E329" s="58"/>
      <c r="F329" s="59"/>
      <c r="G329" s="504"/>
      <c r="H329" s="330"/>
    </row>
    <row r="330" spans="1:8" x14ac:dyDescent="0.1">
      <c r="A330" s="17"/>
      <c r="B330" s="58"/>
      <c r="C330" s="427" t="s">
        <v>664</v>
      </c>
      <c r="D330" s="58"/>
      <c r="E330" s="58"/>
      <c r="F330" s="59"/>
      <c r="G330" s="504"/>
      <c r="H330" s="330"/>
    </row>
    <row r="331" spans="1:8" x14ac:dyDescent="0.1">
      <c r="A331" s="17" t="s">
        <v>1062</v>
      </c>
      <c r="B331" s="58"/>
      <c r="C331" s="60" t="s">
        <v>764</v>
      </c>
      <c r="D331" s="58" t="s">
        <v>316</v>
      </c>
      <c r="E331" s="58" t="s">
        <v>162</v>
      </c>
      <c r="F331" s="59">
        <v>4</v>
      </c>
      <c r="G331" s="504"/>
      <c r="H331" s="330">
        <f>G331*F331</f>
        <v>0</v>
      </c>
    </row>
    <row r="332" spans="1:8" x14ac:dyDescent="0.1">
      <c r="A332" s="17" t="s">
        <v>1063</v>
      </c>
      <c r="B332" s="58"/>
      <c r="C332" s="60" t="s">
        <v>765</v>
      </c>
      <c r="D332" s="58" t="s">
        <v>316</v>
      </c>
      <c r="E332" s="58" t="s">
        <v>162</v>
      </c>
      <c r="F332" s="59">
        <v>6</v>
      </c>
      <c r="G332" s="504"/>
      <c r="H332" s="330">
        <f>G332*F332</f>
        <v>0</v>
      </c>
    </row>
    <row r="333" spans="1:8" x14ac:dyDescent="0.1">
      <c r="A333" s="17"/>
      <c r="B333" s="58"/>
      <c r="C333" s="60"/>
      <c r="D333" s="58"/>
      <c r="E333" s="58"/>
      <c r="F333" s="59"/>
      <c r="G333" s="504"/>
      <c r="H333" s="330"/>
    </row>
    <row r="334" spans="1:8" x14ac:dyDescent="0.1">
      <c r="A334" s="17"/>
      <c r="B334" s="58"/>
      <c r="C334" s="427" t="s">
        <v>665</v>
      </c>
      <c r="D334" s="58"/>
      <c r="E334" s="58"/>
      <c r="F334" s="59"/>
      <c r="G334" s="504"/>
      <c r="H334" s="330"/>
    </row>
    <row r="335" spans="1:8" x14ac:dyDescent="0.1">
      <c r="A335" s="17" t="s">
        <v>1063</v>
      </c>
      <c r="B335" s="58"/>
      <c r="C335" s="60" t="s">
        <v>766</v>
      </c>
      <c r="D335" s="58" t="s">
        <v>316</v>
      </c>
      <c r="E335" s="58" t="s">
        <v>628</v>
      </c>
      <c r="F335" s="59">
        <v>6</v>
      </c>
      <c r="G335" s="504"/>
      <c r="H335" s="330">
        <f>G335*F335</f>
        <v>0</v>
      </c>
    </row>
    <row r="336" spans="1:8" x14ac:dyDescent="0.1">
      <c r="A336" s="17" t="s">
        <v>1064</v>
      </c>
      <c r="B336" s="58"/>
      <c r="C336" s="60" t="s">
        <v>767</v>
      </c>
      <c r="D336" s="58" t="s">
        <v>316</v>
      </c>
      <c r="E336" s="58" t="s">
        <v>628</v>
      </c>
      <c r="F336" s="59">
        <v>8</v>
      </c>
      <c r="G336" s="504"/>
      <c r="H336" s="330">
        <f>G336*F336</f>
        <v>0</v>
      </c>
    </row>
    <row r="337" spans="1:8" x14ac:dyDescent="0.1">
      <c r="A337" s="17"/>
      <c r="B337" s="58"/>
      <c r="C337" s="60"/>
      <c r="D337" s="58"/>
      <c r="E337" s="58"/>
      <c r="F337" s="59"/>
      <c r="G337" s="504"/>
      <c r="H337" s="330"/>
    </row>
    <row r="338" spans="1:8" x14ac:dyDescent="0.1">
      <c r="A338" s="17"/>
      <c r="B338" s="58"/>
      <c r="C338" s="427" t="s">
        <v>666</v>
      </c>
      <c r="D338" s="58"/>
      <c r="E338" s="58"/>
      <c r="F338" s="59"/>
      <c r="G338" s="504"/>
      <c r="H338" s="330"/>
    </row>
    <row r="339" spans="1:8" x14ac:dyDescent="0.1">
      <c r="A339" s="17" t="s">
        <v>1065</v>
      </c>
      <c r="B339" s="58"/>
      <c r="C339" s="60" t="s">
        <v>766</v>
      </c>
      <c r="D339" s="58" t="s">
        <v>316</v>
      </c>
      <c r="E339" s="58" t="s">
        <v>628</v>
      </c>
      <c r="F339" s="59">
        <v>4</v>
      </c>
      <c r="G339" s="504"/>
      <c r="H339" s="330">
        <f>G339*F339</f>
        <v>0</v>
      </c>
    </row>
    <row r="340" spans="1:8" x14ac:dyDescent="0.1">
      <c r="A340" s="17" t="s">
        <v>1066</v>
      </c>
      <c r="B340" s="58"/>
      <c r="C340" s="60" t="s">
        <v>768</v>
      </c>
      <c r="D340" s="58" t="s">
        <v>316</v>
      </c>
      <c r="E340" s="58" t="s">
        <v>628</v>
      </c>
      <c r="F340" s="59">
        <v>2</v>
      </c>
      <c r="G340" s="504"/>
      <c r="H340" s="330">
        <f>G340*F340</f>
        <v>0</v>
      </c>
    </row>
    <row r="341" spans="1:8" x14ac:dyDescent="0.1">
      <c r="A341" s="17"/>
      <c r="B341" s="58"/>
      <c r="C341" s="60"/>
      <c r="D341" s="58"/>
      <c r="E341" s="58"/>
      <c r="F341" s="59"/>
      <c r="G341" s="504"/>
      <c r="H341" s="330"/>
    </row>
    <row r="342" spans="1:8" x14ac:dyDescent="0.1">
      <c r="A342" s="17"/>
      <c r="B342" s="58"/>
      <c r="C342" s="427" t="s">
        <v>893</v>
      </c>
      <c r="D342" s="58"/>
      <c r="E342" s="58"/>
      <c r="F342" s="59"/>
      <c r="G342" s="504"/>
      <c r="H342" s="330"/>
    </row>
    <row r="343" spans="1:8" x14ac:dyDescent="0.1">
      <c r="A343" s="17" t="s">
        <v>1068</v>
      </c>
      <c r="B343" s="58"/>
      <c r="C343" s="60" t="s">
        <v>894</v>
      </c>
      <c r="D343" s="58" t="s">
        <v>316</v>
      </c>
      <c r="E343" s="58" t="s">
        <v>628</v>
      </c>
      <c r="F343" s="59">
        <v>1</v>
      </c>
      <c r="G343" s="504"/>
      <c r="H343" s="330">
        <f>G343*F343</f>
        <v>0</v>
      </c>
    </row>
    <row r="344" spans="1:8" x14ac:dyDescent="0.1">
      <c r="A344" s="17"/>
      <c r="B344" s="58"/>
      <c r="C344" s="126"/>
      <c r="D344" s="58"/>
      <c r="E344" s="58"/>
      <c r="F344" s="59"/>
      <c r="G344" s="520"/>
      <c r="H344" s="330"/>
    </row>
    <row r="345" spans="1:8" x14ac:dyDescent="0.1">
      <c r="A345" s="17" t="s">
        <v>1069</v>
      </c>
      <c r="B345" s="58"/>
      <c r="C345" s="427" t="s">
        <v>1067</v>
      </c>
      <c r="D345" s="58"/>
      <c r="E345" s="58"/>
      <c r="F345" s="59"/>
      <c r="G345" s="504"/>
      <c r="H345" s="330"/>
    </row>
    <row r="346" spans="1:8" x14ac:dyDescent="0.1">
      <c r="A346" s="17"/>
      <c r="B346" s="58"/>
      <c r="C346" s="60" t="s">
        <v>895</v>
      </c>
      <c r="D346" s="58" t="s">
        <v>316</v>
      </c>
      <c r="E346" s="58" t="s">
        <v>628</v>
      </c>
      <c r="F346" s="59">
        <v>1</v>
      </c>
      <c r="G346" s="504"/>
      <c r="H346" s="330">
        <f>G346*F346</f>
        <v>0</v>
      </c>
    </row>
    <row r="347" spans="1:8" x14ac:dyDescent="0.1">
      <c r="A347" s="17"/>
      <c r="B347" s="58"/>
      <c r="C347" s="60"/>
      <c r="D347" s="58"/>
      <c r="E347" s="58"/>
      <c r="F347" s="59"/>
      <c r="G347" s="504"/>
      <c r="H347" s="330"/>
    </row>
    <row r="348" spans="1:8" x14ac:dyDescent="0.1">
      <c r="A348" s="17" t="s">
        <v>1070</v>
      </c>
      <c r="B348" s="58"/>
      <c r="C348" s="427" t="s">
        <v>667</v>
      </c>
      <c r="D348" s="58"/>
      <c r="E348" s="58"/>
      <c r="F348" s="59"/>
      <c r="G348" s="504"/>
      <c r="H348" s="330"/>
    </row>
    <row r="349" spans="1:8" x14ac:dyDescent="0.1">
      <c r="A349" s="17" t="s">
        <v>1071</v>
      </c>
      <c r="B349" s="58"/>
      <c r="C349" s="60" t="s">
        <v>769</v>
      </c>
      <c r="D349" s="58" t="s">
        <v>316</v>
      </c>
      <c r="E349" s="58" t="s">
        <v>770</v>
      </c>
      <c r="F349" s="59">
        <v>1</v>
      </c>
      <c r="G349" s="504"/>
      <c r="H349" s="330">
        <f>G349*F349</f>
        <v>0</v>
      </c>
    </row>
    <row r="350" spans="1:8" x14ac:dyDescent="0.1">
      <c r="A350" s="17"/>
      <c r="B350" s="58"/>
      <c r="C350" s="126"/>
      <c r="D350" s="58"/>
      <c r="E350" s="58"/>
      <c r="F350" s="59"/>
      <c r="G350" s="520"/>
      <c r="H350" s="330"/>
    </row>
    <row r="351" spans="1:8" x14ac:dyDescent="0.1">
      <c r="A351" s="17" t="s">
        <v>1072</v>
      </c>
      <c r="B351" s="58"/>
      <c r="C351" s="427" t="s">
        <v>896</v>
      </c>
      <c r="D351" s="58"/>
      <c r="E351" s="58"/>
      <c r="F351" s="59"/>
      <c r="G351" s="504"/>
      <c r="H351" s="330"/>
    </row>
    <row r="352" spans="1:8" x14ac:dyDescent="0.1">
      <c r="A352" s="17"/>
      <c r="B352" s="58"/>
      <c r="C352" s="60"/>
      <c r="D352" s="58"/>
      <c r="E352" s="58"/>
      <c r="F352" s="59"/>
      <c r="G352" s="504"/>
      <c r="H352" s="330"/>
    </row>
    <row r="353" spans="1:8" x14ac:dyDescent="0.1">
      <c r="A353" s="17" t="s">
        <v>1073</v>
      </c>
      <c r="B353" s="58"/>
      <c r="C353" s="60" t="s">
        <v>897</v>
      </c>
      <c r="D353" s="58" t="s">
        <v>316</v>
      </c>
      <c r="E353" s="58" t="s">
        <v>617</v>
      </c>
      <c r="F353" s="59">
        <v>6</v>
      </c>
      <c r="G353" s="504"/>
      <c r="H353" s="330">
        <f>G353*F353</f>
        <v>0</v>
      </c>
    </row>
    <row r="354" spans="1:8" x14ac:dyDescent="0.1">
      <c r="A354" s="17"/>
      <c r="B354" s="58"/>
      <c r="C354" s="126"/>
      <c r="D354" s="58"/>
      <c r="E354" s="58"/>
      <c r="F354" s="59"/>
      <c r="G354" s="520"/>
      <c r="H354" s="330"/>
    </row>
    <row r="355" spans="1:8" x14ac:dyDescent="0.1">
      <c r="A355" s="17"/>
      <c r="B355" s="58"/>
      <c r="C355" s="126"/>
      <c r="D355" s="58"/>
      <c r="E355" s="58"/>
      <c r="F355" s="59"/>
      <c r="G355" s="520"/>
      <c r="H355" s="330"/>
    </row>
    <row r="356" spans="1:8" x14ac:dyDescent="0.1">
      <c r="A356" s="17"/>
      <c r="B356" s="58"/>
      <c r="C356" s="126"/>
      <c r="D356" s="58"/>
      <c r="E356" s="58"/>
      <c r="F356" s="59"/>
      <c r="G356" s="520"/>
      <c r="H356" s="330"/>
    </row>
    <row r="357" spans="1:8" x14ac:dyDescent="0.1">
      <c r="A357" s="17"/>
      <c r="B357" s="58"/>
      <c r="C357" s="126"/>
      <c r="D357" s="58"/>
      <c r="E357" s="58"/>
      <c r="F357" s="59"/>
      <c r="G357" s="520"/>
      <c r="H357" s="330"/>
    </row>
    <row r="358" spans="1:8" x14ac:dyDescent="0.1">
      <c r="A358" s="135"/>
      <c r="B358" s="135"/>
      <c r="C358" s="505"/>
      <c r="D358" s="135"/>
      <c r="E358" s="135"/>
      <c r="F358" s="135"/>
      <c r="G358" s="506"/>
      <c r="H358" s="507"/>
    </row>
    <row r="359" spans="1:8" s="42" customFormat="1" x14ac:dyDescent="0.1">
      <c r="A359" s="508"/>
      <c r="B359" s="81"/>
      <c r="C359" s="188" t="s">
        <v>39</v>
      </c>
      <c r="D359" s="81"/>
      <c r="E359" s="81"/>
      <c r="F359" s="81"/>
      <c r="G359" s="509"/>
      <c r="H359" s="265">
        <f>SUM(H301:H358)</f>
        <v>20000</v>
      </c>
    </row>
    <row r="360" spans="1:8" s="42" customFormat="1" x14ac:dyDescent="0.1">
      <c r="A360" s="510"/>
      <c r="B360" s="82"/>
      <c r="C360" s="45"/>
      <c r="D360" s="45"/>
      <c r="E360" s="138"/>
      <c r="F360" s="138"/>
      <c r="G360" s="511"/>
      <c r="H360" s="259"/>
    </row>
    <row r="361" spans="1:8" x14ac:dyDescent="0.1">
      <c r="A361" s="512" t="s">
        <v>41</v>
      </c>
      <c r="B361" s="513"/>
      <c r="C361" s="514" t="s">
        <v>40</v>
      </c>
      <c r="D361" s="512"/>
      <c r="E361" s="513"/>
      <c r="F361" s="513"/>
      <c r="G361" s="515"/>
      <c r="H361" s="516">
        <f>H359</f>
        <v>20000</v>
      </c>
    </row>
    <row r="362" spans="1:8" x14ac:dyDescent="0.1">
      <c r="A362" s="17"/>
      <c r="B362" s="58"/>
      <c r="C362" s="60"/>
      <c r="D362" s="58"/>
      <c r="E362" s="58"/>
      <c r="F362" s="59"/>
      <c r="G362" s="504"/>
      <c r="H362" s="330"/>
    </row>
    <row r="363" spans="1:8" x14ac:dyDescent="0.1">
      <c r="A363" s="17" t="s">
        <v>1075</v>
      </c>
      <c r="B363" s="58"/>
      <c r="C363" s="427" t="s">
        <v>668</v>
      </c>
      <c r="D363" s="58"/>
      <c r="E363" s="58"/>
      <c r="F363" s="59"/>
      <c r="G363" s="504"/>
      <c r="H363" s="330"/>
    </row>
    <row r="364" spans="1:8" ht="28.5" x14ac:dyDescent="0.1">
      <c r="A364" s="17"/>
      <c r="B364" s="58"/>
      <c r="C364" s="427" t="s">
        <v>669</v>
      </c>
      <c r="D364" s="58"/>
      <c r="E364" s="58"/>
      <c r="F364" s="59"/>
      <c r="G364" s="504"/>
      <c r="H364" s="330"/>
    </row>
    <row r="365" spans="1:8" x14ac:dyDescent="0.1">
      <c r="A365" s="17"/>
      <c r="B365" s="58"/>
      <c r="C365" s="60"/>
      <c r="D365" s="58"/>
      <c r="E365" s="58"/>
      <c r="F365" s="59"/>
      <c r="G365" s="504"/>
      <c r="H365" s="330"/>
    </row>
    <row r="366" spans="1:8" x14ac:dyDescent="0.1">
      <c r="A366" s="17" t="s">
        <v>1076</v>
      </c>
      <c r="B366" s="58"/>
      <c r="C366" s="60" t="s">
        <v>771</v>
      </c>
      <c r="D366" s="58" t="s">
        <v>316</v>
      </c>
      <c r="E366" s="58" t="s">
        <v>628</v>
      </c>
      <c r="F366" s="59">
        <v>1</v>
      </c>
      <c r="G366" s="504"/>
      <c r="H366" s="330">
        <f>G366*F366</f>
        <v>0</v>
      </c>
    </row>
    <row r="367" spans="1:8" x14ac:dyDescent="0.1">
      <c r="A367" s="17"/>
      <c r="B367" s="58"/>
      <c r="C367" s="60"/>
      <c r="D367" s="58"/>
      <c r="E367" s="58"/>
      <c r="F367" s="59"/>
      <c r="G367" s="504"/>
      <c r="H367" s="330"/>
    </row>
    <row r="368" spans="1:8" x14ac:dyDescent="0.1">
      <c r="A368" s="17" t="s">
        <v>1077</v>
      </c>
      <c r="B368" s="58"/>
      <c r="C368" s="427" t="s">
        <v>670</v>
      </c>
      <c r="D368" s="58"/>
      <c r="E368" s="58"/>
      <c r="F368" s="59"/>
      <c r="G368" s="504"/>
      <c r="H368" s="330"/>
    </row>
    <row r="369" spans="1:8" x14ac:dyDescent="0.1">
      <c r="A369" s="17"/>
      <c r="B369" s="58"/>
      <c r="C369" s="427" t="s">
        <v>772</v>
      </c>
      <c r="D369" s="58"/>
      <c r="E369" s="58"/>
      <c r="F369" s="59"/>
      <c r="G369" s="504"/>
      <c r="H369" s="330"/>
    </row>
    <row r="370" spans="1:8" ht="18.75" x14ac:dyDescent="0.1">
      <c r="A370" s="17"/>
      <c r="B370" s="58"/>
      <c r="C370" s="427" t="s">
        <v>671</v>
      </c>
      <c r="D370" s="58"/>
      <c r="E370" s="58"/>
      <c r="F370" s="59"/>
      <c r="G370" s="504"/>
      <c r="H370" s="330"/>
    </row>
    <row r="371" spans="1:8" x14ac:dyDescent="0.1">
      <c r="A371" s="17"/>
      <c r="B371" s="58"/>
      <c r="C371" s="60"/>
      <c r="D371" s="58"/>
      <c r="E371" s="58"/>
      <c r="F371" s="59"/>
      <c r="G371" s="504"/>
      <c r="H371" s="330"/>
    </row>
    <row r="372" spans="1:8" x14ac:dyDescent="0.1">
      <c r="A372" s="17" t="s">
        <v>1081</v>
      </c>
      <c r="B372" s="58"/>
      <c r="C372" s="60" t="s">
        <v>773</v>
      </c>
      <c r="D372" s="58" t="s">
        <v>316</v>
      </c>
      <c r="E372" s="58" t="s">
        <v>617</v>
      </c>
      <c r="F372" s="59">
        <v>127</v>
      </c>
      <c r="G372" s="504"/>
      <c r="H372" s="330">
        <f>G372*F372</f>
        <v>0</v>
      </c>
    </row>
    <row r="373" spans="1:8" x14ac:dyDescent="0.1">
      <c r="A373" s="17" t="s">
        <v>1082</v>
      </c>
      <c r="B373" s="58"/>
      <c r="C373" s="60" t="s">
        <v>898</v>
      </c>
      <c r="D373" s="58"/>
      <c r="E373" s="58"/>
      <c r="F373" s="59"/>
      <c r="G373" s="504"/>
      <c r="H373" s="330"/>
    </row>
    <row r="374" spans="1:8" x14ac:dyDescent="0.1">
      <c r="A374" s="17" t="s">
        <v>1083</v>
      </c>
      <c r="B374" s="58"/>
      <c r="C374" s="60" t="s">
        <v>899</v>
      </c>
      <c r="D374" s="58" t="s">
        <v>316</v>
      </c>
      <c r="E374" s="58" t="s">
        <v>617</v>
      </c>
      <c r="F374" s="59">
        <v>85</v>
      </c>
      <c r="G374" s="504"/>
      <c r="H374" s="330">
        <f>G374*F374</f>
        <v>0</v>
      </c>
    </row>
    <row r="375" spans="1:8" x14ac:dyDescent="0.1">
      <c r="A375" s="17"/>
      <c r="B375" s="58"/>
      <c r="C375" s="60"/>
      <c r="D375" s="58"/>
      <c r="E375" s="58"/>
      <c r="F375" s="59"/>
      <c r="G375" s="504"/>
      <c r="H375" s="330"/>
    </row>
    <row r="376" spans="1:8" x14ac:dyDescent="0.1">
      <c r="A376" s="17" t="s">
        <v>1078</v>
      </c>
      <c r="B376" s="58"/>
      <c r="C376" s="427" t="s">
        <v>774</v>
      </c>
      <c r="D376" s="58"/>
      <c r="E376" s="58"/>
      <c r="F376" s="59"/>
      <c r="G376" s="504"/>
      <c r="H376" s="330"/>
    </row>
    <row r="377" spans="1:8" ht="18.75" x14ac:dyDescent="0.1">
      <c r="A377" s="17"/>
      <c r="B377" s="58"/>
      <c r="C377" s="427" t="s">
        <v>775</v>
      </c>
      <c r="D377" s="58"/>
      <c r="E377" s="58"/>
      <c r="F377" s="59"/>
      <c r="G377" s="504"/>
      <c r="H377" s="330"/>
    </row>
    <row r="378" spans="1:8" x14ac:dyDescent="0.1">
      <c r="A378" s="17"/>
      <c r="B378" s="58"/>
      <c r="C378" s="60"/>
      <c r="D378" s="58"/>
      <c r="E378" s="58"/>
      <c r="F378" s="59"/>
      <c r="G378" s="504"/>
      <c r="H378" s="330"/>
    </row>
    <row r="379" spans="1:8" x14ac:dyDescent="0.1">
      <c r="A379" s="17" t="s">
        <v>1086</v>
      </c>
      <c r="B379" s="58"/>
      <c r="C379" s="60" t="s">
        <v>900</v>
      </c>
      <c r="D379" s="58" t="s">
        <v>316</v>
      </c>
      <c r="E379" s="58" t="s">
        <v>617</v>
      </c>
      <c r="F379" s="59">
        <v>40</v>
      </c>
      <c r="G379" s="504"/>
      <c r="H379" s="330">
        <f>G379*F379</f>
        <v>0</v>
      </c>
    </row>
    <row r="380" spans="1:8" x14ac:dyDescent="0.1">
      <c r="A380" s="17"/>
      <c r="B380" s="58"/>
      <c r="C380" s="427"/>
      <c r="D380" s="58"/>
      <c r="E380" s="58"/>
      <c r="F380" s="59"/>
      <c r="G380" s="504"/>
      <c r="H380" s="330"/>
    </row>
    <row r="381" spans="1:8" x14ac:dyDescent="0.1">
      <c r="A381" s="17" t="s">
        <v>1079</v>
      </c>
      <c r="B381" s="58"/>
      <c r="C381" s="427" t="s">
        <v>776</v>
      </c>
      <c r="D381" s="58"/>
      <c r="E381" s="58"/>
      <c r="F381" s="59"/>
      <c r="G381" s="504"/>
      <c r="H381" s="330"/>
    </row>
    <row r="382" spans="1:8" x14ac:dyDescent="0.1">
      <c r="A382" s="17"/>
      <c r="B382" s="58"/>
      <c r="C382" s="427" t="s">
        <v>777</v>
      </c>
      <c r="D382" s="58"/>
      <c r="E382" s="58"/>
      <c r="F382" s="59"/>
      <c r="G382" s="504"/>
      <c r="H382" s="330"/>
    </row>
    <row r="383" spans="1:8" x14ac:dyDescent="0.1">
      <c r="A383" s="17"/>
      <c r="B383" s="58"/>
      <c r="C383" s="60"/>
      <c r="D383" s="58"/>
      <c r="E383" s="58"/>
      <c r="F383" s="59"/>
      <c r="G383" s="504"/>
      <c r="H383" s="330"/>
    </row>
    <row r="384" spans="1:8" x14ac:dyDescent="0.1">
      <c r="A384" s="17" t="s">
        <v>1087</v>
      </c>
      <c r="B384" s="58"/>
      <c r="C384" s="60" t="s">
        <v>778</v>
      </c>
      <c r="D384" s="58" t="s">
        <v>316</v>
      </c>
      <c r="E384" s="58" t="s">
        <v>617</v>
      </c>
      <c r="F384" s="59">
        <v>8</v>
      </c>
      <c r="G384" s="504"/>
      <c r="H384" s="330">
        <f>G384*F384</f>
        <v>0</v>
      </c>
    </row>
    <row r="385" spans="1:8" x14ac:dyDescent="0.1">
      <c r="A385" s="17"/>
      <c r="B385" s="58"/>
      <c r="C385" s="60"/>
      <c r="D385" s="58"/>
      <c r="E385" s="58"/>
      <c r="F385" s="59"/>
      <c r="G385" s="504"/>
      <c r="H385" s="330"/>
    </row>
    <row r="386" spans="1:8" x14ac:dyDescent="0.1">
      <c r="A386" s="17" t="s">
        <v>1080</v>
      </c>
      <c r="B386" s="58"/>
      <c r="C386" s="427" t="s">
        <v>672</v>
      </c>
      <c r="D386" s="58"/>
      <c r="E386" s="58"/>
      <c r="F386" s="59"/>
      <c r="G386" s="504"/>
      <c r="H386" s="330"/>
    </row>
    <row r="387" spans="1:8" ht="18.75" x14ac:dyDescent="0.1">
      <c r="A387" s="17"/>
      <c r="B387" s="58"/>
      <c r="C387" s="427" t="s">
        <v>673</v>
      </c>
      <c r="D387" s="58"/>
      <c r="E387" s="58"/>
      <c r="F387" s="59"/>
      <c r="G387" s="504"/>
      <c r="H387" s="330"/>
    </row>
    <row r="388" spans="1:8" x14ac:dyDescent="0.1">
      <c r="A388" s="17"/>
      <c r="B388" s="58"/>
      <c r="C388" s="60"/>
      <c r="D388" s="58"/>
      <c r="E388" s="58"/>
      <c r="F388" s="59"/>
      <c r="G388" s="504"/>
      <c r="H388" s="330"/>
    </row>
    <row r="389" spans="1:8" x14ac:dyDescent="0.1">
      <c r="A389" s="17" t="s">
        <v>1088</v>
      </c>
      <c r="B389" s="58"/>
      <c r="C389" s="60" t="s">
        <v>779</v>
      </c>
      <c r="D389" s="58" t="s">
        <v>316</v>
      </c>
      <c r="E389" s="58" t="s">
        <v>617</v>
      </c>
      <c r="F389" s="59">
        <v>4</v>
      </c>
      <c r="G389" s="504"/>
      <c r="H389" s="330">
        <f>G389*F389</f>
        <v>0</v>
      </c>
    </row>
    <row r="390" spans="1:8" x14ac:dyDescent="0.1">
      <c r="A390" s="17"/>
      <c r="B390" s="58"/>
      <c r="C390" s="60"/>
      <c r="D390" s="58"/>
      <c r="E390" s="58"/>
      <c r="F390" s="59"/>
      <c r="G390" s="504"/>
      <c r="H390" s="330"/>
    </row>
    <row r="391" spans="1:8" ht="28.5" x14ac:dyDescent="0.1">
      <c r="A391" s="17"/>
      <c r="B391" s="58"/>
      <c r="C391" s="427" t="s">
        <v>780</v>
      </c>
      <c r="D391" s="58"/>
      <c r="E391" s="58"/>
      <c r="F391" s="59"/>
      <c r="G391" s="504"/>
      <c r="H391" s="330"/>
    </row>
    <row r="392" spans="1:8" x14ac:dyDescent="0.1">
      <c r="A392" s="17"/>
      <c r="B392" s="58"/>
      <c r="C392" s="60"/>
      <c r="D392" s="58"/>
      <c r="E392" s="58"/>
      <c r="F392" s="59"/>
      <c r="G392" s="504"/>
      <c r="H392" s="330"/>
    </row>
    <row r="393" spans="1:8" x14ac:dyDescent="0.1">
      <c r="A393" s="17" t="s">
        <v>1089</v>
      </c>
      <c r="B393" s="58"/>
      <c r="C393" s="60" t="s">
        <v>781</v>
      </c>
      <c r="D393" s="58" t="s">
        <v>316</v>
      </c>
      <c r="E393" s="58" t="s">
        <v>617</v>
      </c>
      <c r="F393" s="59">
        <v>4.5</v>
      </c>
      <c r="G393" s="504"/>
      <c r="H393" s="330">
        <f>G393*F393</f>
        <v>0</v>
      </c>
    </row>
    <row r="394" spans="1:8" x14ac:dyDescent="0.1">
      <c r="A394" s="17" t="s">
        <v>1090</v>
      </c>
      <c r="B394" s="58"/>
      <c r="C394" s="60" t="s">
        <v>782</v>
      </c>
      <c r="D394" s="58" t="s">
        <v>316</v>
      </c>
      <c r="E394" s="58" t="s">
        <v>901</v>
      </c>
      <c r="F394" s="59">
        <v>2</v>
      </c>
      <c r="G394" s="504"/>
      <c r="H394" s="330">
        <f>G394*F394</f>
        <v>0</v>
      </c>
    </row>
    <row r="395" spans="1:8" x14ac:dyDescent="0.1">
      <c r="A395" s="17"/>
      <c r="B395" s="58"/>
      <c r="C395" s="60"/>
      <c r="D395" s="58"/>
      <c r="E395" s="58"/>
      <c r="F395" s="59"/>
      <c r="G395" s="504"/>
      <c r="H395" s="330"/>
    </row>
    <row r="396" spans="1:8" ht="18.75" x14ac:dyDescent="0.1">
      <c r="A396" s="17"/>
      <c r="B396" s="58"/>
      <c r="C396" s="427" t="s">
        <v>783</v>
      </c>
      <c r="D396" s="58"/>
      <c r="E396" s="58"/>
      <c r="F396" s="59"/>
      <c r="G396" s="504"/>
      <c r="H396" s="330"/>
    </row>
    <row r="397" spans="1:8" x14ac:dyDescent="0.1">
      <c r="A397" s="17"/>
      <c r="B397" s="58"/>
      <c r="C397" s="60"/>
      <c r="D397" s="58"/>
      <c r="E397" s="58"/>
      <c r="F397" s="59"/>
      <c r="G397" s="504"/>
      <c r="H397" s="330"/>
    </row>
    <row r="398" spans="1:8" x14ac:dyDescent="0.1">
      <c r="A398" s="17" t="s">
        <v>1091</v>
      </c>
      <c r="B398" s="58"/>
      <c r="C398" s="60" t="s">
        <v>784</v>
      </c>
      <c r="D398" s="58" t="s">
        <v>316</v>
      </c>
      <c r="E398" s="58" t="s">
        <v>162</v>
      </c>
      <c r="F398" s="59">
        <v>32</v>
      </c>
      <c r="G398" s="504"/>
      <c r="H398" s="330">
        <f>G398*F398</f>
        <v>0</v>
      </c>
    </row>
    <row r="399" spans="1:8" x14ac:dyDescent="0.1">
      <c r="A399" s="17"/>
      <c r="B399" s="58"/>
      <c r="C399" s="60"/>
      <c r="D399" s="58"/>
      <c r="E399" s="58"/>
      <c r="F399" s="59"/>
      <c r="G399" s="504"/>
      <c r="H399" s="330"/>
    </row>
    <row r="400" spans="1:8" x14ac:dyDescent="0.1">
      <c r="A400" s="17" t="s">
        <v>1084</v>
      </c>
      <c r="B400" s="58"/>
      <c r="C400" s="427" t="s">
        <v>674</v>
      </c>
      <c r="D400" s="58"/>
      <c r="E400" s="58"/>
      <c r="F400" s="59"/>
      <c r="G400" s="504"/>
      <c r="H400" s="330"/>
    </row>
    <row r="401" spans="1:10" x14ac:dyDescent="0.1">
      <c r="A401" s="17"/>
      <c r="B401" s="58"/>
      <c r="C401" s="427" t="s">
        <v>785</v>
      </c>
      <c r="D401" s="58"/>
      <c r="E401" s="58"/>
      <c r="F401" s="59"/>
      <c r="G401" s="504"/>
      <c r="H401" s="330"/>
    </row>
    <row r="402" spans="1:10" x14ac:dyDescent="0.1">
      <c r="A402" s="17"/>
      <c r="B402" s="58"/>
      <c r="C402" s="60"/>
      <c r="D402" s="58"/>
      <c r="E402" s="58"/>
      <c r="F402" s="59"/>
      <c r="G402" s="504"/>
      <c r="H402" s="330"/>
    </row>
    <row r="403" spans="1:10" x14ac:dyDescent="0.1">
      <c r="A403" s="17" t="s">
        <v>1092</v>
      </c>
      <c r="B403" s="58"/>
      <c r="C403" s="60" t="s">
        <v>786</v>
      </c>
      <c r="D403" s="58" t="s">
        <v>316</v>
      </c>
      <c r="E403" s="58" t="s">
        <v>617</v>
      </c>
      <c r="F403" s="59">
        <v>14</v>
      </c>
      <c r="G403" s="504"/>
      <c r="H403" s="330">
        <f>G403*F403</f>
        <v>0</v>
      </c>
    </row>
    <row r="404" spans="1:10" x14ac:dyDescent="0.1">
      <c r="A404" s="17"/>
      <c r="B404" s="58"/>
      <c r="C404" s="60"/>
      <c r="D404" s="58" t="s">
        <v>316</v>
      </c>
      <c r="E404" s="58"/>
      <c r="F404" s="59"/>
      <c r="G404" s="504"/>
      <c r="H404" s="330"/>
    </row>
    <row r="405" spans="1:10" x14ac:dyDescent="0.1">
      <c r="A405" s="17" t="s">
        <v>1085</v>
      </c>
      <c r="B405" s="58"/>
      <c r="C405" s="427" t="s">
        <v>904</v>
      </c>
      <c r="D405" s="58"/>
      <c r="E405" s="58"/>
      <c r="F405" s="59"/>
      <c r="G405" s="504"/>
      <c r="H405" s="330"/>
    </row>
    <row r="406" spans="1:10" x14ac:dyDescent="0.1">
      <c r="A406" s="17"/>
      <c r="B406" s="58"/>
      <c r="C406" s="60"/>
      <c r="D406" s="58"/>
      <c r="E406" s="58"/>
      <c r="F406" s="59"/>
      <c r="G406" s="504"/>
      <c r="H406" s="330"/>
    </row>
    <row r="407" spans="1:10" ht="18.75" x14ac:dyDescent="0.1">
      <c r="A407" s="17" t="s">
        <v>1093</v>
      </c>
      <c r="B407" s="58"/>
      <c r="C407" s="60" t="s">
        <v>902</v>
      </c>
      <c r="D407" s="58" t="s">
        <v>316</v>
      </c>
      <c r="E407" s="58" t="s">
        <v>1350</v>
      </c>
      <c r="F407" s="59">
        <v>1</v>
      </c>
      <c r="G407" s="504">
        <v>25000</v>
      </c>
      <c r="H407" s="330">
        <f>G407*F407</f>
        <v>25000</v>
      </c>
    </row>
    <row r="408" spans="1:10" x14ac:dyDescent="0.1">
      <c r="A408" s="17" t="s">
        <v>1094</v>
      </c>
      <c r="B408" s="58"/>
      <c r="C408" s="60" t="s">
        <v>903</v>
      </c>
      <c r="D408" s="58"/>
      <c r="E408" s="58" t="s">
        <v>62</v>
      </c>
      <c r="F408" s="59">
        <v>25000</v>
      </c>
      <c r="G408" s="504"/>
      <c r="H408" s="330">
        <f>G408*F408</f>
        <v>0</v>
      </c>
    </row>
    <row r="409" spans="1:10" x14ac:dyDescent="0.1">
      <c r="A409" s="135"/>
      <c r="B409" s="135"/>
      <c r="C409" s="517"/>
      <c r="D409" s="135"/>
      <c r="E409" s="135"/>
      <c r="F409" s="135"/>
      <c r="G409" s="518"/>
      <c r="H409" s="518"/>
    </row>
    <row r="410" spans="1:10" s="42" customFormat="1" x14ac:dyDescent="0.1">
      <c r="A410" s="508"/>
      <c r="B410" s="81"/>
      <c r="C410" s="40"/>
      <c r="D410" s="81"/>
      <c r="E410" s="81"/>
      <c r="F410" s="81"/>
      <c r="G410" s="509"/>
      <c r="H410" s="265">
        <f>SUM(H361:H409)</f>
        <v>45000</v>
      </c>
    </row>
    <row r="411" spans="1:10" s="42" customFormat="1" x14ac:dyDescent="0.1">
      <c r="A411" s="510"/>
      <c r="B411" s="82"/>
      <c r="C411" s="45" t="s">
        <v>309</v>
      </c>
      <c r="D411" s="45"/>
      <c r="E411" s="138"/>
      <c r="F411" s="138"/>
      <c r="G411" s="511"/>
      <c r="H411" s="259"/>
      <c r="J411" s="338"/>
    </row>
  </sheetData>
  <phoneticPr fontId="0" type="noConversion"/>
  <pageMargins left="0.94488188976377963" right="0.19685039370078741" top="0.70866141732283472" bottom="0.98425196850393704" header="0.51181102362204722" footer="0.43307086614173229"/>
  <pageSetup paperSize="9" scale="95" orientation="portrait" useFirstPageNumber="1" horizontalDpi="4294967293" r:id="rId1"/>
  <headerFooter alignWithMargins="0">
    <oddFooter>&amp;R225370PRO
PRICING DATA
C2.3 - I.&amp;P</oddFooter>
  </headerFooter>
  <rowBreaks count="4" manualBreakCount="4">
    <brk id="60" max="7" man="1"/>
    <brk id="114" max="7" man="1"/>
    <brk id="206" max="7" man="1"/>
    <brk id="300" max="7" man="1"/>
  </rowBreaks>
  <colBreaks count="36" manualBreakCount="36">
    <brk id="11" max="1048575" man="1"/>
    <brk id="24" max="1048575" man="1"/>
    <brk id="27" max="1048575" man="1"/>
    <brk id="28" max="1048575" man="1"/>
    <brk id="40" max="1048575" man="1"/>
    <brk id="43" max="1048575" man="1"/>
    <brk id="44" max="1048575" man="1"/>
    <brk id="47" max="1048575" man="1"/>
    <brk id="56" max="1048575" man="1"/>
    <brk id="59" max="1048575" man="1"/>
    <brk id="60" max="1048575" man="1"/>
    <brk id="63" max="1048575" man="1"/>
    <brk id="72" max="1048575" man="1"/>
    <brk id="75" max="1048575" man="1"/>
    <brk id="76" max="1048575" man="1"/>
    <brk id="80" max="1048575" man="1"/>
    <brk id="95" max="1048575" man="1"/>
    <brk id="96" max="1048575" man="1"/>
    <brk id="97" max="1048575" man="1"/>
    <brk id="102" max="1048575" man="1"/>
    <brk id="104" max="1048575" man="1"/>
    <brk id="107" max="1048575" man="1"/>
    <brk id="123" max="1048575" man="1"/>
    <brk id="139" max="1048575" man="1"/>
    <brk id="143" max="1048575" man="1"/>
    <brk id="155" max="1048575" man="1"/>
    <brk id="159" max="1048575" man="1"/>
    <brk id="171" max="1048575" man="1"/>
    <brk id="176" max="1048575" man="1"/>
    <brk id="191" max="1048575" man="1"/>
    <brk id="192" max="1048575" man="1"/>
    <brk id="193" max="1048575" man="1"/>
    <brk id="198" max="1048575" man="1"/>
    <brk id="200" max="1048575" man="1"/>
    <brk id="203" max="1048575" man="1"/>
    <brk id="219"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27" transitionEvaluation="1"/>
  <dimension ref="A1:L260"/>
  <sheetViews>
    <sheetView showGridLines="0" view="pageBreakPreview" topLeftCell="A27" zoomScale="89" zoomScaleNormal="100" zoomScaleSheetLayoutView="89" workbookViewId="0">
      <selection activeCell="G27" sqref="G27"/>
    </sheetView>
  </sheetViews>
  <sheetFormatPr defaultColWidth="9.74609375" defaultRowHeight="10.5" x14ac:dyDescent="0.1"/>
  <cols>
    <col min="1" max="1" width="11.99609375" style="50" customWidth="1"/>
    <col min="2" max="2" width="11.05859375" style="2" customWidth="1"/>
    <col min="3" max="3" width="58.30859375" style="2" customWidth="1"/>
    <col min="4" max="5" width="6.93359375" style="50" customWidth="1"/>
    <col min="6" max="6" width="8.99609375" style="50" customWidth="1"/>
    <col min="7" max="7" width="12.93359375" style="187" customWidth="1"/>
    <col min="8" max="8" width="14.99609375" style="187" customWidth="1"/>
    <col min="9" max="9" width="9.74609375" style="2"/>
    <col min="10" max="12" width="9.74609375" style="120"/>
    <col min="13" max="16384" width="9.74609375" style="2"/>
  </cols>
  <sheetData>
    <row r="1" spans="1:12" ht="13.5" customHeight="1" x14ac:dyDescent="0.1">
      <c r="A1" s="50" t="str">
        <f>'SEC-A'!A1</f>
        <v>CLIENT:  KOPANONG LOCAL MUNICIPALITY</v>
      </c>
    </row>
    <row r="2" spans="1:12" ht="13.5" customHeight="1" x14ac:dyDescent="0.1">
      <c r="A2" s="50" t="str">
        <f>'SEC-A'!A2</f>
        <v>CONTRACT NO. MIG/FS1184/CF/17/19</v>
      </c>
    </row>
    <row r="3" spans="1:12" ht="13.5" customHeight="1" x14ac:dyDescent="0.1">
      <c r="A3" s="50" t="str">
        <f>'SEC-A'!A3</f>
        <v>UPGRADING OF PHILIPPOLIS SPORTS FACILITY</v>
      </c>
      <c r="B3" s="84"/>
      <c r="C3" s="84"/>
      <c r="G3" s="248"/>
      <c r="H3" s="248"/>
    </row>
    <row r="4" spans="1:12" ht="13.5" customHeight="1" x14ac:dyDescent="0.1">
      <c r="A4" s="50" t="str">
        <f>'SEC-A'!A4</f>
        <v>ENGINEER:  SOLENG (PTY) LTD</v>
      </c>
      <c r="B4" s="84"/>
      <c r="C4" s="84"/>
      <c r="G4" s="248"/>
      <c r="H4" s="248"/>
    </row>
    <row r="5" spans="1:12" ht="13.5" customHeight="1" x14ac:dyDescent="0.1">
      <c r="A5" s="237" t="s">
        <v>911</v>
      </c>
      <c r="B5" s="120"/>
      <c r="C5" s="120"/>
      <c r="D5" s="31"/>
      <c r="E5" s="31"/>
      <c r="F5" s="31"/>
      <c r="G5" s="174"/>
      <c r="H5" s="174"/>
    </row>
    <row r="6" spans="1:12" ht="5.0999999999999996" customHeight="1" x14ac:dyDescent="0.1">
      <c r="A6" s="352"/>
      <c r="B6" s="120"/>
      <c r="C6" s="120"/>
      <c r="D6" s="31"/>
      <c r="E6" s="31"/>
      <c r="F6" s="31"/>
      <c r="G6" s="174"/>
      <c r="H6" s="174"/>
    </row>
    <row r="7" spans="1:12" s="42" customFormat="1" x14ac:dyDescent="0.1">
      <c r="A7" s="145" t="s">
        <v>28</v>
      </c>
      <c r="B7" s="146" t="s">
        <v>29</v>
      </c>
      <c r="C7" s="147" t="s">
        <v>30</v>
      </c>
      <c r="D7" s="408" t="s">
        <v>316</v>
      </c>
      <c r="E7" s="408" t="s">
        <v>31</v>
      </c>
      <c r="F7" s="408" t="s">
        <v>32</v>
      </c>
      <c r="G7" s="409" t="s">
        <v>33</v>
      </c>
      <c r="H7" s="423" t="s">
        <v>34</v>
      </c>
    </row>
    <row r="8" spans="1:12" s="42" customFormat="1" x14ac:dyDescent="0.1">
      <c r="A8" s="148" t="s">
        <v>35</v>
      </c>
      <c r="B8" s="149" t="s">
        <v>36</v>
      </c>
      <c r="C8" s="150"/>
      <c r="D8" s="410"/>
      <c r="E8" s="410"/>
      <c r="F8" s="410"/>
      <c r="G8" s="411"/>
      <c r="H8" s="424"/>
    </row>
    <row r="9" spans="1:12" x14ac:dyDescent="0.1">
      <c r="A9" s="89"/>
      <c r="B9" s="85"/>
      <c r="C9" s="85"/>
      <c r="D9" s="93"/>
      <c r="E9" s="93"/>
      <c r="F9" s="93"/>
      <c r="G9" s="323"/>
      <c r="H9" s="323"/>
      <c r="J9" s="2"/>
      <c r="K9" s="2"/>
      <c r="L9" s="2"/>
    </row>
    <row r="10" spans="1:12" x14ac:dyDescent="0.1">
      <c r="A10" s="16"/>
      <c r="B10" s="17" t="s">
        <v>0</v>
      </c>
      <c r="C10" s="120"/>
      <c r="D10" s="12"/>
      <c r="E10" s="18"/>
      <c r="F10" s="18"/>
      <c r="G10" s="331"/>
      <c r="H10" s="331"/>
      <c r="J10" s="2"/>
      <c r="K10" s="2"/>
      <c r="L10" s="2"/>
    </row>
    <row r="11" spans="1:12" x14ac:dyDescent="0.1">
      <c r="A11" s="16" t="s">
        <v>1095</v>
      </c>
      <c r="B11" s="17" t="s">
        <v>163</v>
      </c>
      <c r="C11" s="247" t="s">
        <v>164</v>
      </c>
      <c r="D11" s="12"/>
      <c r="E11" s="18"/>
      <c r="F11" s="18"/>
      <c r="G11" s="331"/>
      <c r="H11" s="331"/>
      <c r="J11" s="2"/>
      <c r="K11" s="2"/>
      <c r="L11" s="2"/>
    </row>
    <row r="12" spans="1:12" x14ac:dyDescent="0.1">
      <c r="A12" s="23"/>
      <c r="B12" s="19"/>
      <c r="C12" s="120"/>
      <c r="D12" s="12"/>
      <c r="E12" s="18"/>
      <c r="F12" s="18"/>
      <c r="G12" s="331"/>
      <c r="H12" s="331"/>
      <c r="J12" s="2"/>
      <c r="K12" s="2"/>
      <c r="L12" s="2"/>
    </row>
    <row r="13" spans="1:12" x14ac:dyDescent="0.1">
      <c r="A13" s="23"/>
      <c r="B13" s="19"/>
      <c r="C13" s="349" t="s">
        <v>824</v>
      </c>
      <c r="D13" s="12"/>
      <c r="E13" s="18"/>
      <c r="F13" s="18"/>
      <c r="G13" s="331"/>
      <c r="H13" s="331"/>
      <c r="J13" s="2"/>
      <c r="K13" s="2"/>
      <c r="L13" s="2"/>
    </row>
    <row r="14" spans="1:12" ht="28.5" x14ac:dyDescent="0.1">
      <c r="A14" s="16"/>
      <c r="B14" s="17" t="s">
        <v>280</v>
      </c>
      <c r="C14" s="348" t="s">
        <v>823</v>
      </c>
      <c r="D14" s="12"/>
      <c r="E14" s="18"/>
      <c r="F14" s="486"/>
      <c r="G14" s="331"/>
      <c r="H14" s="331"/>
      <c r="J14" s="2"/>
      <c r="K14" s="2"/>
      <c r="L14" s="2"/>
    </row>
    <row r="15" spans="1:12" x14ac:dyDescent="0.1">
      <c r="A15" s="23"/>
      <c r="B15" s="19"/>
      <c r="C15" s="247"/>
      <c r="D15" s="12"/>
      <c r="E15" s="18"/>
      <c r="F15" s="18"/>
      <c r="G15" s="331"/>
      <c r="H15" s="331"/>
      <c r="J15" s="2"/>
      <c r="K15" s="2"/>
      <c r="L15" s="2"/>
    </row>
    <row r="16" spans="1:12" x14ac:dyDescent="0.1">
      <c r="A16" s="16" t="s">
        <v>1096</v>
      </c>
      <c r="B16" s="19"/>
      <c r="C16" s="120" t="s">
        <v>825</v>
      </c>
      <c r="D16" s="12" t="s">
        <v>316</v>
      </c>
      <c r="E16" s="18" t="s">
        <v>833</v>
      </c>
      <c r="F16" s="18">
        <v>6</v>
      </c>
      <c r="G16" s="331"/>
      <c r="H16" s="331">
        <f>G16*F16</f>
        <v>0</v>
      </c>
      <c r="J16" s="2"/>
      <c r="K16" s="2"/>
      <c r="L16" s="2"/>
    </row>
    <row r="17" spans="1:12" x14ac:dyDescent="0.1">
      <c r="A17" s="23"/>
      <c r="B17" s="17" t="s">
        <v>281</v>
      </c>
      <c r="C17" s="247"/>
      <c r="D17" s="12"/>
      <c r="E17" s="18"/>
      <c r="F17" s="18"/>
      <c r="G17" s="331"/>
      <c r="H17" s="331"/>
      <c r="J17" s="2"/>
      <c r="K17" s="2"/>
      <c r="L17" s="2"/>
    </row>
    <row r="18" spans="1:12" x14ac:dyDescent="0.1">
      <c r="A18" s="17"/>
      <c r="B18" s="19"/>
      <c r="C18" s="349" t="s">
        <v>826</v>
      </c>
      <c r="D18" s="12"/>
      <c r="E18" s="18"/>
      <c r="F18" s="18"/>
      <c r="G18" s="331"/>
      <c r="H18" s="331"/>
      <c r="J18" s="2"/>
      <c r="K18" s="2"/>
      <c r="L18" s="2"/>
    </row>
    <row r="19" spans="1:12" x14ac:dyDescent="0.1">
      <c r="A19" s="16" t="s">
        <v>1097</v>
      </c>
      <c r="B19" s="19"/>
      <c r="C19" s="120" t="s">
        <v>827</v>
      </c>
      <c r="D19" s="12"/>
      <c r="E19" s="18" t="s">
        <v>833</v>
      </c>
      <c r="F19" s="18">
        <v>2</v>
      </c>
      <c r="G19" s="331"/>
      <c r="H19" s="331">
        <f>G19*F19</f>
        <v>0</v>
      </c>
      <c r="J19" s="2"/>
      <c r="K19" s="2"/>
      <c r="L19" s="2"/>
    </row>
    <row r="20" spans="1:12" x14ac:dyDescent="0.1">
      <c r="A20" s="17"/>
      <c r="B20" s="17" t="s">
        <v>283</v>
      </c>
      <c r="C20" s="247"/>
      <c r="D20" s="12"/>
      <c r="E20" s="18"/>
      <c r="F20" s="18"/>
      <c r="G20" s="331"/>
      <c r="H20" s="331"/>
      <c r="J20" s="2"/>
      <c r="K20" s="2"/>
      <c r="L20" s="2"/>
    </row>
    <row r="21" spans="1:12" x14ac:dyDescent="0.1">
      <c r="A21" s="19"/>
      <c r="B21" s="19"/>
      <c r="C21" s="347" t="s">
        <v>828</v>
      </c>
      <c r="D21" s="12"/>
      <c r="E21" s="18"/>
      <c r="F21" s="18"/>
      <c r="G21" s="331"/>
      <c r="H21" s="331"/>
      <c r="J21" s="2"/>
      <c r="K21" s="2"/>
      <c r="L21" s="2"/>
    </row>
    <row r="22" spans="1:12" x14ac:dyDescent="0.1">
      <c r="A22" s="16" t="s">
        <v>1144</v>
      </c>
      <c r="B22" s="17" t="s">
        <v>25</v>
      </c>
      <c r="C22" s="247" t="s">
        <v>829</v>
      </c>
      <c r="D22" s="12"/>
      <c r="E22" s="18" t="s">
        <v>833</v>
      </c>
      <c r="F22" s="486">
        <v>0.5</v>
      </c>
      <c r="G22" s="331"/>
      <c r="H22" s="331">
        <f>G22*F22</f>
        <v>0</v>
      </c>
      <c r="J22" s="2"/>
      <c r="K22" s="2"/>
      <c r="L22" s="2"/>
    </row>
    <row r="23" spans="1:12" x14ac:dyDescent="0.1">
      <c r="A23" s="17"/>
      <c r="B23" s="19"/>
      <c r="C23" s="247"/>
      <c r="D23" s="12"/>
      <c r="E23" s="18"/>
      <c r="F23" s="486"/>
      <c r="G23" s="331"/>
      <c r="H23" s="331"/>
      <c r="J23" s="2"/>
      <c r="K23" s="2"/>
      <c r="L23" s="2"/>
    </row>
    <row r="24" spans="1:12" x14ac:dyDescent="0.1">
      <c r="A24" s="19"/>
      <c r="B24" s="19"/>
      <c r="C24" s="347" t="s">
        <v>831</v>
      </c>
      <c r="D24" s="12"/>
      <c r="E24" s="18"/>
      <c r="F24" s="18"/>
      <c r="G24" s="331"/>
      <c r="H24" s="331"/>
      <c r="J24" s="2"/>
      <c r="K24" s="2"/>
      <c r="L24" s="2"/>
    </row>
    <row r="25" spans="1:12" ht="18.75" x14ac:dyDescent="0.1">
      <c r="A25" s="16" t="s">
        <v>1145</v>
      </c>
      <c r="B25" s="19"/>
      <c r="C25" s="346" t="s">
        <v>832</v>
      </c>
      <c r="D25" s="12"/>
      <c r="E25" s="18" t="s">
        <v>833</v>
      </c>
      <c r="F25" s="18">
        <v>4</v>
      </c>
      <c r="G25" s="331"/>
      <c r="H25" s="331">
        <f>G25*F25</f>
        <v>0</v>
      </c>
      <c r="J25" s="2"/>
      <c r="K25" s="2"/>
      <c r="L25" s="2"/>
    </row>
    <row r="26" spans="1:12" x14ac:dyDescent="0.1">
      <c r="A26" s="17"/>
      <c r="B26" s="19"/>
      <c r="C26" s="247"/>
      <c r="D26" s="12"/>
      <c r="E26" s="18"/>
      <c r="F26" s="486"/>
      <c r="G26" s="331"/>
      <c r="H26" s="331"/>
      <c r="J26" s="2"/>
      <c r="K26" s="2"/>
      <c r="L26" s="2"/>
    </row>
    <row r="27" spans="1:12" x14ac:dyDescent="0.1">
      <c r="A27" s="17"/>
      <c r="B27" s="19"/>
      <c r="C27" s="349" t="s">
        <v>834</v>
      </c>
      <c r="D27" s="12"/>
      <c r="E27" s="18"/>
      <c r="F27" s="486"/>
      <c r="G27" s="331"/>
      <c r="H27" s="331"/>
      <c r="J27" s="2"/>
      <c r="K27" s="2"/>
      <c r="L27" s="2"/>
    </row>
    <row r="28" spans="1:12" x14ac:dyDescent="0.1">
      <c r="A28" s="17"/>
      <c r="B28" s="19"/>
      <c r="C28" s="247"/>
      <c r="D28" s="12"/>
      <c r="E28" s="18"/>
      <c r="F28" s="486"/>
      <c r="G28" s="331"/>
      <c r="H28" s="331"/>
      <c r="J28" s="2"/>
      <c r="K28" s="2"/>
      <c r="L28" s="2"/>
    </row>
    <row r="29" spans="1:12" x14ac:dyDescent="0.1">
      <c r="A29" s="17"/>
      <c r="B29" s="19"/>
      <c r="C29" s="349" t="s">
        <v>835</v>
      </c>
      <c r="D29" s="12"/>
      <c r="E29" s="18"/>
      <c r="F29" s="486"/>
      <c r="G29" s="331"/>
      <c r="H29" s="331"/>
      <c r="J29" s="2"/>
      <c r="K29" s="2"/>
      <c r="L29" s="2"/>
    </row>
    <row r="30" spans="1:12" ht="18.75" x14ac:dyDescent="0.1">
      <c r="A30" s="16" t="s">
        <v>1146</v>
      </c>
      <c r="B30" s="19"/>
      <c r="C30" s="346" t="s">
        <v>836</v>
      </c>
      <c r="D30" s="12" t="s">
        <v>316</v>
      </c>
      <c r="E30" s="18" t="s">
        <v>833</v>
      </c>
      <c r="F30" s="486">
        <v>3</v>
      </c>
      <c r="G30" s="331"/>
      <c r="H30" s="331">
        <f>G30*F30</f>
        <v>0</v>
      </c>
      <c r="J30" s="2"/>
      <c r="K30" s="2"/>
      <c r="L30" s="2"/>
    </row>
    <row r="31" spans="1:12" x14ac:dyDescent="0.1">
      <c r="A31" s="17"/>
      <c r="B31" s="19"/>
      <c r="C31" s="247"/>
      <c r="D31" s="12"/>
      <c r="E31" s="18"/>
      <c r="F31" s="486"/>
      <c r="G31" s="331"/>
      <c r="H31" s="331"/>
      <c r="J31" s="2"/>
      <c r="K31" s="2"/>
      <c r="L31" s="2"/>
    </row>
    <row r="32" spans="1:12" x14ac:dyDescent="0.1">
      <c r="A32" s="17"/>
      <c r="B32" s="19"/>
      <c r="C32" s="349" t="s">
        <v>681</v>
      </c>
      <c r="D32" s="12"/>
      <c r="E32" s="18"/>
      <c r="F32" s="486"/>
      <c r="G32" s="331"/>
      <c r="H32" s="331"/>
      <c r="J32" s="2"/>
      <c r="K32" s="2"/>
      <c r="L32" s="2"/>
    </row>
    <row r="33" spans="1:12" ht="18.75" x14ac:dyDescent="0.1">
      <c r="A33" s="16" t="s">
        <v>1147</v>
      </c>
      <c r="B33" s="19"/>
      <c r="C33" s="346" t="s">
        <v>839</v>
      </c>
      <c r="D33" s="12" t="s">
        <v>316</v>
      </c>
      <c r="E33" s="18" t="s">
        <v>833</v>
      </c>
      <c r="F33" s="486">
        <v>1</v>
      </c>
      <c r="G33" s="331"/>
      <c r="H33" s="331">
        <f>G33*F33</f>
        <v>0</v>
      </c>
      <c r="J33" s="2"/>
      <c r="K33" s="2"/>
      <c r="L33" s="2"/>
    </row>
    <row r="34" spans="1:12" x14ac:dyDescent="0.1">
      <c r="A34" s="4"/>
      <c r="B34" s="4"/>
      <c r="C34" s="4"/>
      <c r="D34" s="12"/>
      <c r="E34" s="12"/>
      <c r="F34" s="529"/>
      <c r="G34" s="260"/>
      <c r="H34" s="530"/>
      <c r="J34" s="2"/>
      <c r="K34" s="2"/>
      <c r="L34" s="2"/>
    </row>
    <row r="35" spans="1:12" x14ac:dyDescent="0.1">
      <c r="A35" s="12" t="s">
        <v>1098</v>
      </c>
      <c r="B35" s="12"/>
      <c r="C35" s="537" t="s">
        <v>618</v>
      </c>
      <c r="D35" s="12"/>
      <c r="E35" s="12"/>
      <c r="F35" s="529"/>
      <c r="G35" s="260"/>
      <c r="H35" s="260">
        <f>G35*F35</f>
        <v>0</v>
      </c>
      <c r="J35" s="2"/>
      <c r="K35" s="2"/>
      <c r="L35" s="2"/>
    </row>
    <row r="36" spans="1:12" x14ac:dyDescent="0.1">
      <c r="A36" s="12"/>
      <c r="B36" s="12"/>
      <c r="C36" s="528" t="s">
        <v>688</v>
      </c>
      <c r="D36" s="53"/>
      <c r="E36" s="12"/>
      <c r="F36" s="12"/>
      <c r="G36" s="260"/>
      <c r="H36" s="260"/>
      <c r="J36" s="2"/>
      <c r="K36" s="2"/>
      <c r="L36" s="2"/>
    </row>
    <row r="37" spans="1:12" x14ac:dyDescent="0.1">
      <c r="A37" s="12"/>
      <c r="B37" s="12"/>
      <c r="C37" s="528" t="s">
        <v>689</v>
      </c>
      <c r="D37" s="53"/>
      <c r="E37" s="12"/>
      <c r="F37" s="12"/>
      <c r="G37" s="260"/>
      <c r="H37" s="260"/>
      <c r="J37" s="2"/>
      <c r="K37" s="2"/>
      <c r="L37" s="2"/>
    </row>
    <row r="38" spans="1:12" x14ac:dyDescent="0.1">
      <c r="A38" s="12"/>
      <c r="B38" s="12"/>
      <c r="C38" s="454"/>
      <c r="D38" s="12"/>
      <c r="E38" s="12"/>
      <c r="F38" s="12"/>
      <c r="G38" s="260"/>
      <c r="H38" s="260"/>
      <c r="J38" s="2"/>
      <c r="K38" s="2"/>
      <c r="L38" s="2"/>
    </row>
    <row r="39" spans="1:12" x14ac:dyDescent="0.1">
      <c r="A39" s="12" t="s">
        <v>1099</v>
      </c>
      <c r="B39" s="12" t="s">
        <v>340</v>
      </c>
      <c r="C39" s="454" t="s">
        <v>850</v>
      </c>
      <c r="D39" s="12" t="s">
        <v>316</v>
      </c>
      <c r="E39" s="12" t="s">
        <v>617</v>
      </c>
      <c r="F39" s="12">
        <v>6</v>
      </c>
      <c r="G39" s="260"/>
      <c r="H39" s="260">
        <f>G39*F39</f>
        <v>0</v>
      </c>
      <c r="J39" s="2"/>
      <c r="K39" s="2"/>
      <c r="L39" s="2"/>
    </row>
    <row r="40" spans="1:12" x14ac:dyDescent="0.1">
      <c r="A40" s="12"/>
      <c r="B40" s="4"/>
      <c r="C40" s="4"/>
      <c r="D40" s="12"/>
      <c r="E40" s="12"/>
      <c r="F40" s="12"/>
      <c r="G40" s="260"/>
      <c r="H40" s="260"/>
      <c r="J40" s="2"/>
      <c r="K40" s="2"/>
      <c r="L40" s="2"/>
    </row>
    <row r="41" spans="1:12" x14ac:dyDescent="0.1">
      <c r="A41" s="12"/>
      <c r="B41" s="4"/>
      <c r="C41" s="531" t="s">
        <v>619</v>
      </c>
      <c r="D41" s="12"/>
      <c r="E41" s="12"/>
      <c r="F41" s="12"/>
      <c r="G41" s="260"/>
      <c r="H41" s="260">
        <f>G41*F41</f>
        <v>0</v>
      </c>
      <c r="J41" s="2"/>
      <c r="K41" s="2"/>
      <c r="L41" s="2"/>
    </row>
    <row r="42" spans="1:12" x14ac:dyDescent="0.1">
      <c r="A42" s="12"/>
      <c r="B42" s="4"/>
      <c r="C42" s="454"/>
      <c r="D42" s="12"/>
      <c r="E42" s="12"/>
      <c r="F42" s="12"/>
      <c r="G42" s="260"/>
      <c r="H42" s="260">
        <f>G42*F42</f>
        <v>0</v>
      </c>
      <c r="J42" s="2"/>
      <c r="K42" s="2"/>
      <c r="L42" s="2"/>
    </row>
    <row r="43" spans="1:12" x14ac:dyDescent="0.1">
      <c r="A43" s="12" t="s">
        <v>1100</v>
      </c>
      <c r="B43" s="4"/>
      <c r="C43" s="4" t="s">
        <v>852</v>
      </c>
      <c r="D43" s="12" t="s">
        <v>316</v>
      </c>
      <c r="E43" s="12" t="s">
        <v>617</v>
      </c>
      <c r="F43" s="12">
        <v>27</v>
      </c>
      <c r="G43" s="260"/>
      <c r="H43" s="260">
        <f>G43*F43</f>
        <v>0</v>
      </c>
      <c r="J43" s="2"/>
      <c r="K43" s="2"/>
      <c r="L43" s="2"/>
    </row>
    <row r="44" spans="1:12" x14ac:dyDescent="0.1">
      <c r="A44" s="12" t="s">
        <v>1101</v>
      </c>
      <c r="B44" s="4"/>
      <c r="C44" s="4" t="s">
        <v>853</v>
      </c>
      <c r="D44" s="12" t="s">
        <v>316</v>
      </c>
      <c r="E44" s="12" t="s">
        <v>617</v>
      </c>
      <c r="F44" s="12">
        <v>2</v>
      </c>
      <c r="G44" s="260"/>
      <c r="H44" s="260">
        <f>G44*F44</f>
        <v>0</v>
      </c>
      <c r="J44" s="2"/>
      <c r="K44" s="2"/>
      <c r="L44" s="2"/>
    </row>
    <row r="45" spans="1:12" x14ac:dyDescent="0.1">
      <c r="A45" s="12"/>
      <c r="B45" s="4"/>
      <c r="C45" s="454"/>
      <c r="D45" s="12"/>
      <c r="E45" s="12"/>
      <c r="F45" s="529"/>
      <c r="G45" s="260"/>
      <c r="H45" s="530"/>
      <c r="J45" s="2"/>
      <c r="K45" s="2"/>
      <c r="L45" s="2"/>
    </row>
    <row r="46" spans="1:12" x14ac:dyDescent="0.1">
      <c r="A46" s="12" t="s">
        <v>1102</v>
      </c>
      <c r="B46" s="12" t="s">
        <v>337</v>
      </c>
      <c r="C46" s="537" t="s">
        <v>690</v>
      </c>
      <c r="D46" s="12"/>
      <c r="E46" s="12"/>
      <c r="F46" s="12"/>
      <c r="G46" s="260"/>
      <c r="H46" s="260"/>
      <c r="J46" s="2"/>
      <c r="K46" s="2"/>
      <c r="L46" s="2"/>
    </row>
    <row r="47" spans="1:12" x14ac:dyDescent="0.1">
      <c r="A47" s="12"/>
      <c r="B47" s="12" t="s">
        <v>339</v>
      </c>
      <c r="C47" s="531" t="s">
        <v>620</v>
      </c>
      <c r="D47" s="12"/>
      <c r="E47" s="12"/>
      <c r="F47" s="12"/>
      <c r="G47" s="260"/>
      <c r="H47" s="260">
        <f>G47*F47</f>
        <v>0</v>
      </c>
      <c r="J47" s="2"/>
      <c r="K47" s="2"/>
      <c r="L47" s="2"/>
    </row>
    <row r="48" spans="1:12" x14ac:dyDescent="0.1">
      <c r="A48" s="12"/>
      <c r="B48" s="4"/>
      <c r="C48" s="454"/>
      <c r="D48" s="12"/>
      <c r="E48" s="12"/>
      <c r="F48" s="12"/>
      <c r="G48" s="260"/>
      <c r="H48" s="260"/>
      <c r="J48" s="2"/>
      <c r="K48" s="2"/>
      <c r="L48" s="2"/>
    </row>
    <row r="49" spans="1:12" x14ac:dyDescent="0.1">
      <c r="A49" s="12" t="s">
        <v>1103</v>
      </c>
      <c r="B49" s="4"/>
      <c r="C49" s="454" t="s">
        <v>622</v>
      </c>
      <c r="D49" s="12" t="s">
        <v>316</v>
      </c>
      <c r="E49" s="12" t="s">
        <v>162</v>
      </c>
      <c r="F49" s="12">
        <v>120</v>
      </c>
      <c r="G49" s="260"/>
      <c r="H49" s="260">
        <f>G49*F49</f>
        <v>0</v>
      </c>
      <c r="J49" s="2"/>
      <c r="K49" s="2"/>
      <c r="L49" s="2"/>
    </row>
    <row r="50" spans="1:12" x14ac:dyDescent="0.1">
      <c r="A50" s="12" t="s">
        <v>1104</v>
      </c>
      <c r="B50" s="12"/>
      <c r="C50" s="453" t="s">
        <v>691</v>
      </c>
      <c r="D50" s="12" t="s">
        <v>316</v>
      </c>
      <c r="E50" s="12" t="s">
        <v>162</v>
      </c>
      <c r="F50" s="12">
        <v>60</v>
      </c>
      <c r="G50" s="260"/>
      <c r="H50" s="260">
        <f>G50*F50</f>
        <v>0</v>
      </c>
      <c r="J50" s="2"/>
      <c r="K50" s="2"/>
      <c r="L50" s="2"/>
    </row>
    <row r="51" spans="1:12" x14ac:dyDescent="0.1">
      <c r="A51" s="12"/>
      <c r="B51" s="12"/>
      <c r="C51" s="453"/>
      <c r="D51" s="12"/>
      <c r="E51" s="12"/>
      <c r="F51" s="12"/>
      <c r="G51" s="260"/>
      <c r="H51" s="260"/>
      <c r="J51" s="2"/>
      <c r="K51" s="2"/>
      <c r="L51" s="2"/>
    </row>
    <row r="52" spans="1:12" x14ac:dyDescent="0.1">
      <c r="A52" s="12"/>
      <c r="B52" s="4"/>
      <c r="C52" s="531" t="s">
        <v>623</v>
      </c>
      <c r="D52" s="12"/>
      <c r="E52" s="12"/>
      <c r="F52" s="12"/>
      <c r="G52" s="260"/>
      <c r="H52" s="260"/>
      <c r="J52" s="2"/>
      <c r="K52" s="2"/>
      <c r="L52" s="2"/>
    </row>
    <row r="53" spans="1:12" x14ac:dyDescent="0.1">
      <c r="A53" s="12" t="s">
        <v>1105</v>
      </c>
      <c r="B53" s="12"/>
      <c r="C53" s="454" t="s">
        <v>624</v>
      </c>
      <c r="D53" s="12" t="s">
        <v>316</v>
      </c>
      <c r="E53" s="12" t="s">
        <v>162</v>
      </c>
      <c r="F53" s="12">
        <v>16</v>
      </c>
      <c r="G53" s="260"/>
      <c r="H53" s="260">
        <f>G53*F53</f>
        <v>0</v>
      </c>
      <c r="J53" s="2"/>
      <c r="K53" s="2"/>
      <c r="L53" s="2"/>
    </row>
    <row r="54" spans="1:12" x14ac:dyDescent="0.1">
      <c r="A54" s="12"/>
      <c r="B54" s="4"/>
      <c r="C54" s="454"/>
      <c r="D54" s="12"/>
      <c r="E54" s="12"/>
      <c r="F54" s="529"/>
      <c r="G54" s="260"/>
      <c r="H54" s="530"/>
      <c r="J54" s="2"/>
      <c r="K54" s="2"/>
      <c r="L54" s="2"/>
    </row>
    <row r="55" spans="1:12" x14ac:dyDescent="0.1">
      <c r="A55" s="4"/>
      <c r="B55" s="4"/>
      <c r="C55" s="537" t="s">
        <v>692</v>
      </c>
      <c r="D55" s="12"/>
      <c r="E55" s="12"/>
      <c r="F55" s="12"/>
      <c r="G55" s="260"/>
      <c r="H55" s="260"/>
      <c r="J55" s="2"/>
      <c r="K55" s="2"/>
      <c r="L55" s="2"/>
    </row>
    <row r="56" spans="1:12" x14ac:dyDescent="0.1">
      <c r="A56" s="12"/>
      <c r="B56" s="12"/>
      <c r="C56" s="454"/>
      <c r="D56" s="12"/>
      <c r="E56" s="12"/>
      <c r="F56" s="12"/>
      <c r="G56" s="260"/>
      <c r="H56" s="260">
        <f>G56*F56</f>
        <v>0</v>
      </c>
      <c r="J56" s="2"/>
      <c r="K56" s="2"/>
      <c r="L56" s="2"/>
    </row>
    <row r="57" spans="1:12" ht="18.75" x14ac:dyDescent="0.1">
      <c r="A57" s="12" t="s">
        <v>1106</v>
      </c>
      <c r="B57" s="12"/>
      <c r="C57" s="453" t="s">
        <v>693</v>
      </c>
      <c r="D57" s="12" t="s">
        <v>316</v>
      </c>
      <c r="E57" s="12" t="s">
        <v>162</v>
      </c>
      <c r="F57" s="12">
        <v>2</v>
      </c>
      <c r="G57" s="260"/>
      <c r="H57" s="260">
        <f>G57*F57</f>
        <v>0</v>
      </c>
      <c r="J57" s="2"/>
      <c r="K57" s="2"/>
      <c r="L57" s="2"/>
    </row>
    <row r="58" spans="1:12" ht="18.75" x14ac:dyDescent="0.1">
      <c r="A58" s="12" t="s">
        <v>1107</v>
      </c>
      <c r="B58" s="12" t="s">
        <v>273</v>
      </c>
      <c r="C58" s="453" t="s">
        <v>694</v>
      </c>
      <c r="D58" s="12" t="s">
        <v>316</v>
      </c>
      <c r="E58" s="12" t="s">
        <v>628</v>
      </c>
      <c r="F58" s="529">
        <v>8</v>
      </c>
      <c r="G58" s="260"/>
      <c r="H58" s="260">
        <f>G58*F58</f>
        <v>0</v>
      </c>
      <c r="J58" s="2"/>
      <c r="K58" s="2"/>
      <c r="L58" s="2"/>
    </row>
    <row r="59" spans="1:12" x14ac:dyDescent="0.1">
      <c r="A59" s="12"/>
      <c r="B59" s="12"/>
      <c r="C59" s="453"/>
      <c r="D59" s="12"/>
      <c r="E59" s="12"/>
      <c r="F59" s="529"/>
      <c r="G59" s="260"/>
      <c r="H59" s="366"/>
      <c r="J59" s="2"/>
      <c r="K59" s="2"/>
      <c r="L59" s="2"/>
    </row>
    <row r="60" spans="1:12" x14ac:dyDescent="0.1">
      <c r="A60" s="79"/>
      <c r="B60" s="532"/>
      <c r="C60" s="449"/>
      <c r="D60" s="79"/>
      <c r="E60" s="79"/>
      <c r="F60" s="533"/>
      <c r="G60" s="534"/>
      <c r="H60" s="535"/>
      <c r="J60" s="2"/>
      <c r="K60" s="2"/>
      <c r="L60" s="2"/>
    </row>
    <row r="61" spans="1:12" s="42" customFormat="1" x14ac:dyDescent="0.1">
      <c r="A61" s="508"/>
      <c r="B61" s="81"/>
      <c r="C61" s="188" t="s">
        <v>39</v>
      </c>
      <c r="D61" s="81"/>
      <c r="E61" s="81"/>
      <c r="F61" s="81"/>
      <c r="G61" s="509"/>
      <c r="H61" s="265">
        <f>SUM(H16:H34)</f>
        <v>0</v>
      </c>
    </row>
    <row r="62" spans="1:12" s="42" customFormat="1" x14ac:dyDescent="0.1">
      <c r="A62" s="510"/>
      <c r="B62" s="82"/>
      <c r="C62" s="45"/>
      <c r="D62" s="45"/>
      <c r="E62" s="138"/>
      <c r="F62" s="138"/>
      <c r="G62" s="511"/>
      <c r="H62" s="259"/>
    </row>
    <row r="63" spans="1:12" x14ac:dyDescent="0.1">
      <c r="A63" s="513"/>
      <c r="B63" s="513"/>
      <c r="C63" s="514" t="s">
        <v>40</v>
      </c>
      <c r="D63" s="512"/>
      <c r="E63" s="513"/>
      <c r="F63" s="513"/>
      <c r="G63" s="515"/>
      <c r="H63" s="516">
        <f>H61</f>
        <v>0</v>
      </c>
      <c r="J63" s="2"/>
      <c r="K63" s="2"/>
      <c r="L63" s="2"/>
    </row>
    <row r="64" spans="1:12" x14ac:dyDescent="0.1">
      <c r="A64" s="12"/>
      <c r="B64" s="12"/>
      <c r="C64" s="454"/>
      <c r="D64" s="12"/>
      <c r="E64" s="12"/>
      <c r="F64" s="529"/>
      <c r="G64" s="260"/>
      <c r="H64" s="530">
        <f>G64*F64</f>
        <v>0</v>
      </c>
      <c r="J64" s="2"/>
      <c r="K64" s="2"/>
      <c r="L64" s="2"/>
    </row>
    <row r="65" spans="1:12" ht="18.75" x14ac:dyDescent="0.1">
      <c r="A65" s="12"/>
      <c r="B65" s="12"/>
      <c r="C65" s="536" t="s">
        <v>855</v>
      </c>
      <c r="D65" s="12"/>
      <c r="E65" s="12"/>
      <c r="F65" s="529"/>
      <c r="G65" s="260"/>
      <c r="H65" s="530"/>
      <c r="J65" s="2"/>
      <c r="K65" s="2"/>
      <c r="L65" s="2"/>
    </row>
    <row r="66" spans="1:12" x14ac:dyDescent="0.1">
      <c r="A66" s="12"/>
      <c r="B66" s="12"/>
      <c r="C66" s="454"/>
      <c r="D66" s="12"/>
      <c r="E66" s="12"/>
      <c r="F66" s="12"/>
      <c r="G66" s="260"/>
      <c r="H66" s="530"/>
      <c r="J66" s="2"/>
      <c r="K66" s="2"/>
      <c r="L66" s="2"/>
    </row>
    <row r="67" spans="1:12" ht="28.5" x14ac:dyDescent="0.1">
      <c r="A67" s="12" t="s">
        <v>1108</v>
      </c>
      <c r="B67" s="12"/>
      <c r="C67" s="453" t="s">
        <v>856</v>
      </c>
      <c r="D67" s="12" t="s">
        <v>316</v>
      </c>
      <c r="E67" s="12" t="s">
        <v>617</v>
      </c>
      <c r="F67" s="529">
        <v>4</v>
      </c>
      <c r="G67" s="260"/>
      <c r="H67" s="530">
        <f>G67*F67</f>
        <v>0</v>
      </c>
      <c r="J67" s="2"/>
      <c r="K67" s="2"/>
      <c r="L67" s="2"/>
    </row>
    <row r="68" spans="1:12" x14ac:dyDescent="0.1">
      <c r="A68" s="12"/>
      <c r="B68" s="12"/>
      <c r="C68" s="454"/>
      <c r="D68" s="12"/>
      <c r="E68" s="12"/>
      <c r="F68" s="12"/>
      <c r="G68" s="260"/>
      <c r="H68" s="530">
        <f>G68*F68</f>
        <v>0</v>
      </c>
      <c r="J68" s="2"/>
      <c r="K68" s="2"/>
      <c r="L68" s="2"/>
    </row>
    <row r="69" spans="1:12" ht="28.5" x14ac:dyDescent="0.1">
      <c r="A69" s="12" t="s">
        <v>1153</v>
      </c>
      <c r="B69" s="12"/>
      <c r="C69" s="453" t="s">
        <v>857</v>
      </c>
      <c r="D69" s="12" t="s">
        <v>316</v>
      </c>
      <c r="E69" s="12" t="s">
        <v>617</v>
      </c>
      <c r="F69" s="529">
        <v>30</v>
      </c>
      <c r="G69" s="260"/>
      <c r="H69" s="530">
        <f>G69*F69</f>
        <v>0</v>
      </c>
      <c r="J69" s="2"/>
      <c r="K69" s="2"/>
      <c r="L69" s="2"/>
    </row>
    <row r="70" spans="1:12" x14ac:dyDescent="0.1">
      <c r="A70" s="4"/>
      <c r="B70" s="4"/>
      <c r="C70" s="4"/>
      <c r="D70" s="12"/>
      <c r="E70" s="12"/>
      <c r="F70" s="12"/>
      <c r="G70" s="260"/>
      <c r="H70" s="530"/>
      <c r="J70" s="2"/>
      <c r="K70" s="2"/>
      <c r="L70" s="2"/>
    </row>
    <row r="71" spans="1:12" x14ac:dyDescent="0.1">
      <c r="A71" s="12" t="s">
        <v>1154</v>
      </c>
      <c r="B71" s="61"/>
      <c r="C71" s="453" t="s">
        <v>858</v>
      </c>
      <c r="D71" s="12" t="s">
        <v>316</v>
      </c>
      <c r="E71" s="12" t="s">
        <v>617</v>
      </c>
      <c r="F71" s="12">
        <v>4</v>
      </c>
      <c r="G71" s="260"/>
      <c r="H71" s="530">
        <f>G71*F71</f>
        <v>0</v>
      </c>
      <c r="J71" s="2"/>
      <c r="K71" s="2"/>
      <c r="L71" s="2"/>
    </row>
    <row r="72" spans="1:12" x14ac:dyDescent="0.1">
      <c r="A72" s="4"/>
      <c r="B72" s="4"/>
      <c r="C72" s="4"/>
      <c r="D72" s="12"/>
      <c r="E72" s="12"/>
      <c r="F72" s="12"/>
      <c r="G72" s="260"/>
      <c r="H72" s="538"/>
      <c r="J72" s="2"/>
      <c r="K72" s="2"/>
      <c r="L72" s="2"/>
    </row>
    <row r="73" spans="1:12" ht="37.5" x14ac:dyDescent="0.1">
      <c r="A73" s="12" t="s">
        <v>1155</v>
      </c>
      <c r="B73" s="4"/>
      <c r="C73" s="453" t="s">
        <v>695</v>
      </c>
      <c r="D73" s="12" t="s">
        <v>316</v>
      </c>
      <c r="E73" s="12" t="s">
        <v>162</v>
      </c>
      <c r="F73" s="12">
        <v>2</v>
      </c>
      <c r="G73" s="260"/>
      <c r="H73" s="530">
        <f>G73*F73</f>
        <v>0</v>
      </c>
      <c r="J73" s="2"/>
      <c r="K73" s="2"/>
      <c r="L73" s="2"/>
    </row>
    <row r="74" spans="1:12" x14ac:dyDescent="0.1">
      <c r="A74" s="4"/>
      <c r="B74" s="4"/>
      <c r="C74" s="454"/>
      <c r="D74" s="12"/>
      <c r="E74" s="12"/>
      <c r="F74" s="12"/>
      <c r="G74" s="260"/>
      <c r="H74" s="530"/>
      <c r="J74" s="2"/>
      <c r="K74" s="2"/>
      <c r="L74" s="2"/>
    </row>
    <row r="75" spans="1:12" ht="18.75" x14ac:dyDescent="0.1">
      <c r="A75" s="12" t="s">
        <v>1156</v>
      </c>
      <c r="B75" s="4"/>
      <c r="C75" s="453" t="s">
        <v>859</v>
      </c>
      <c r="D75" s="12" t="s">
        <v>316</v>
      </c>
      <c r="E75" s="12" t="s">
        <v>162</v>
      </c>
      <c r="F75" s="12">
        <v>2</v>
      </c>
      <c r="G75" s="260"/>
      <c r="H75" s="530">
        <f>G75*F75</f>
        <v>0</v>
      </c>
      <c r="J75" s="2"/>
      <c r="K75" s="2"/>
      <c r="L75" s="2"/>
    </row>
    <row r="76" spans="1:12" x14ac:dyDescent="0.1">
      <c r="A76" s="4"/>
      <c r="B76" s="4"/>
      <c r="C76" s="454"/>
      <c r="D76" s="12"/>
      <c r="E76" s="12"/>
      <c r="F76" s="12"/>
      <c r="G76" s="260"/>
      <c r="H76" s="530"/>
      <c r="J76" s="2"/>
      <c r="K76" s="2"/>
      <c r="L76" s="2"/>
    </row>
    <row r="77" spans="1:12" x14ac:dyDescent="0.1">
      <c r="A77" s="12" t="s">
        <v>1109</v>
      </c>
      <c r="B77" s="4"/>
      <c r="C77" s="531" t="s">
        <v>860</v>
      </c>
      <c r="D77" s="12"/>
      <c r="E77" s="12"/>
      <c r="F77" s="12"/>
      <c r="G77" s="260"/>
      <c r="H77" s="530"/>
      <c r="J77" s="2"/>
      <c r="K77" s="2"/>
      <c r="L77" s="2"/>
    </row>
    <row r="78" spans="1:12" ht="18.75" x14ac:dyDescent="0.1">
      <c r="A78" s="12"/>
      <c r="B78" s="4"/>
      <c r="C78" s="536" t="s">
        <v>696</v>
      </c>
      <c r="D78" s="12"/>
      <c r="E78" s="12"/>
      <c r="F78" s="12"/>
      <c r="G78" s="260"/>
      <c r="H78" s="530">
        <f>G78*F78</f>
        <v>0</v>
      </c>
      <c r="J78" s="2"/>
      <c r="K78" s="2"/>
      <c r="L78" s="2"/>
    </row>
    <row r="79" spans="1:12" x14ac:dyDescent="0.1">
      <c r="A79" s="4"/>
      <c r="B79" s="4"/>
      <c r="C79" s="454"/>
      <c r="D79" s="12"/>
      <c r="E79" s="12"/>
      <c r="F79" s="12"/>
      <c r="G79" s="260"/>
      <c r="H79" s="530"/>
      <c r="J79" s="2"/>
      <c r="K79" s="2"/>
      <c r="L79" s="2"/>
    </row>
    <row r="80" spans="1:12" x14ac:dyDescent="0.1">
      <c r="A80" s="12" t="s">
        <v>1110</v>
      </c>
      <c r="B80" s="4"/>
      <c r="C80" s="454" t="s">
        <v>697</v>
      </c>
      <c r="D80" s="12" t="s">
        <v>316</v>
      </c>
      <c r="E80" s="12" t="s">
        <v>617</v>
      </c>
      <c r="F80" s="12">
        <v>5</v>
      </c>
      <c r="G80" s="260"/>
      <c r="H80" s="530">
        <f>G80*F80</f>
        <v>0</v>
      </c>
      <c r="J80" s="2"/>
      <c r="K80" s="2"/>
      <c r="L80" s="2"/>
    </row>
    <row r="81" spans="1:12" x14ac:dyDescent="0.1">
      <c r="A81" s="4"/>
      <c r="B81" s="4"/>
      <c r="C81" s="454"/>
      <c r="D81" s="12"/>
      <c r="E81" s="12"/>
      <c r="F81" s="12"/>
      <c r="G81" s="260"/>
      <c r="H81" s="530"/>
      <c r="J81" s="2"/>
      <c r="K81" s="2"/>
      <c r="L81" s="2"/>
    </row>
    <row r="82" spans="1:12" ht="18.75" x14ac:dyDescent="0.1">
      <c r="A82" s="4"/>
      <c r="B82" s="4"/>
      <c r="C82" s="536" t="s">
        <v>649</v>
      </c>
      <c r="D82" s="12"/>
      <c r="E82" s="12"/>
      <c r="F82" s="12"/>
      <c r="G82" s="260"/>
      <c r="H82" s="530"/>
      <c r="J82" s="2"/>
      <c r="K82" s="2"/>
      <c r="L82" s="2"/>
    </row>
    <row r="83" spans="1:12" x14ac:dyDescent="0.1">
      <c r="A83" s="4"/>
      <c r="B83" s="4"/>
      <c r="C83" s="454"/>
      <c r="D83" s="12"/>
      <c r="E83" s="12"/>
      <c r="F83" s="12"/>
      <c r="G83" s="260"/>
      <c r="H83" s="530"/>
      <c r="J83" s="2"/>
      <c r="K83" s="2"/>
      <c r="L83" s="2"/>
    </row>
    <row r="84" spans="1:12" x14ac:dyDescent="0.1">
      <c r="A84" s="12" t="s">
        <v>1111</v>
      </c>
      <c r="B84" s="4"/>
      <c r="C84" s="454" t="s">
        <v>698</v>
      </c>
      <c r="D84" s="12" t="s">
        <v>316</v>
      </c>
      <c r="E84" s="12" t="s">
        <v>617</v>
      </c>
      <c r="F84" s="12">
        <v>3</v>
      </c>
      <c r="G84" s="260"/>
      <c r="H84" s="530">
        <f>G84*F84</f>
        <v>0</v>
      </c>
      <c r="J84" s="2"/>
      <c r="K84" s="2"/>
      <c r="L84" s="2"/>
    </row>
    <row r="85" spans="1:12" x14ac:dyDescent="0.1">
      <c r="A85" s="12" t="s">
        <v>1157</v>
      </c>
      <c r="B85" s="4"/>
      <c r="C85" s="454" t="s">
        <v>699</v>
      </c>
      <c r="D85" s="12" t="s">
        <v>316</v>
      </c>
      <c r="E85" s="12" t="s">
        <v>617</v>
      </c>
      <c r="F85" s="12">
        <v>1</v>
      </c>
      <c r="G85" s="260"/>
      <c r="H85" s="530">
        <f>G85*F85</f>
        <v>0</v>
      </c>
      <c r="J85" s="2"/>
      <c r="K85" s="2"/>
      <c r="L85" s="2"/>
    </row>
    <row r="86" spans="1:12" x14ac:dyDescent="0.1">
      <c r="A86" s="12"/>
      <c r="B86" s="4"/>
      <c r="C86" s="454"/>
      <c r="D86" s="12"/>
      <c r="E86" s="12"/>
      <c r="F86" s="12"/>
      <c r="G86" s="260"/>
      <c r="H86" s="530">
        <f>G86*F86</f>
        <v>0</v>
      </c>
      <c r="J86" s="2"/>
      <c r="K86" s="2"/>
      <c r="L86" s="2"/>
    </row>
    <row r="87" spans="1:12" x14ac:dyDescent="0.1">
      <c r="A87" s="12" t="s">
        <v>1112</v>
      </c>
      <c r="B87" s="4"/>
      <c r="C87" s="531" t="s">
        <v>700</v>
      </c>
      <c r="D87" s="12"/>
      <c r="E87" s="12"/>
      <c r="F87" s="12"/>
      <c r="G87" s="260"/>
      <c r="H87" s="530">
        <f>G87*F87</f>
        <v>0</v>
      </c>
      <c r="J87" s="2"/>
      <c r="K87" s="2"/>
      <c r="L87" s="2"/>
    </row>
    <row r="88" spans="1:12" x14ac:dyDescent="0.1">
      <c r="A88" s="4"/>
      <c r="B88" s="4"/>
      <c r="C88" s="531"/>
      <c r="D88" s="12"/>
      <c r="E88" s="12"/>
      <c r="F88" s="12"/>
      <c r="G88" s="260"/>
      <c r="H88" s="530"/>
      <c r="J88" s="2"/>
      <c r="K88" s="2"/>
      <c r="L88" s="2"/>
    </row>
    <row r="89" spans="1:12" ht="18.75" x14ac:dyDescent="0.1">
      <c r="A89" s="12"/>
      <c r="B89" s="4"/>
      <c r="C89" s="536" t="s">
        <v>701</v>
      </c>
      <c r="D89" s="12"/>
      <c r="E89" s="12"/>
      <c r="F89" s="12"/>
      <c r="G89" s="260"/>
      <c r="H89" s="530">
        <f>G89*F89</f>
        <v>0</v>
      </c>
      <c r="J89" s="2"/>
      <c r="K89" s="2"/>
      <c r="L89" s="2"/>
    </row>
    <row r="90" spans="1:12" x14ac:dyDescent="0.1">
      <c r="A90" s="4"/>
      <c r="B90" s="4"/>
      <c r="C90" s="454"/>
      <c r="D90" s="12"/>
      <c r="E90" s="12"/>
      <c r="F90" s="12"/>
      <c r="G90" s="260"/>
      <c r="H90" s="530"/>
      <c r="J90" s="2"/>
      <c r="K90" s="2"/>
      <c r="L90" s="2"/>
    </row>
    <row r="91" spans="1:12" ht="18.75" x14ac:dyDescent="0.1">
      <c r="A91" s="12" t="s">
        <v>1113</v>
      </c>
      <c r="B91" s="12"/>
      <c r="C91" s="453" t="s">
        <v>702</v>
      </c>
      <c r="D91" s="12" t="s">
        <v>316</v>
      </c>
      <c r="E91" s="12" t="s">
        <v>162</v>
      </c>
      <c r="F91" s="12">
        <v>6</v>
      </c>
      <c r="G91" s="260"/>
      <c r="H91" s="530">
        <f>G91*F91</f>
        <v>0</v>
      </c>
      <c r="J91" s="2"/>
      <c r="K91" s="2"/>
      <c r="L91" s="2"/>
    </row>
    <row r="92" spans="1:12" x14ac:dyDescent="0.1">
      <c r="A92" s="61"/>
      <c r="B92" s="53"/>
      <c r="C92" s="453"/>
      <c r="D92" s="53"/>
      <c r="E92" s="53"/>
      <c r="F92" s="12"/>
      <c r="G92" s="260"/>
      <c r="H92" s="530"/>
      <c r="J92" s="2"/>
      <c r="K92" s="2"/>
      <c r="L92" s="2"/>
    </row>
    <row r="93" spans="1:12" x14ac:dyDescent="0.1">
      <c r="A93" s="12" t="s">
        <v>1114</v>
      </c>
      <c r="B93" s="4"/>
      <c r="C93" s="531" t="s">
        <v>703</v>
      </c>
      <c r="D93" s="12"/>
      <c r="E93" s="12"/>
      <c r="F93" s="12"/>
      <c r="G93" s="260"/>
      <c r="H93" s="530">
        <f>G93*F93</f>
        <v>0</v>
      </c>
      <c r="J93" s="2"/>
      <c r="K93" s="2"/>
      <c r="L93" s="2"/>
    </row>
    <row r="94" spans="1:12" ht="18.75" x14ac:dyDescent="0.1">
      <c r="A94" s="12"/>
      <c r="B94" s="4"/>
      <c r="C94" s="536" t="s">
        <v>704</v>
      </c>
      <c r="D94" s="12"/>
      <c r="E94" s="12"/>
      <c r="F94" s="12"/>
      <c r="G94" s="260"/>
      <c r="H94" s="530"/>
      <c r="J94" s="2"/>
      <c r="K94" s="2"/>
      <c r="L94" s="2"/>
    </row>
    <row r="95" spans="1:12" x14ac:dyDescent="0.1">
      <c r="A95" s="12"/>
      <c r="B95" s="4"/>
      <c r="C95" s="454"/>
      <c r="D95" s="12"/>
      <c r="E95" s="12"/>
      <c r="F95" s="12"/>
      <c r="G95" s="260"/>
      <c r="H95" s="530"/>
      <c r="J95" s="2"/>
      <c r="K95" s="2"/>
      <c r="L95" s="2"/>
    </row>
    <row r="96" spans="1:12" x14ac:dyDescent="0.1">
      <c r="A96" s="12" t="s">
        <v>1115</v>
      </c>
      <c r="B96" s="4"/>
      <c r="C96" s="454" t="s">
        <v>705</v>
      </c>
      <c r="D96" s="12" t="s">
        <v>316</v>
      </c>
      <c r="E96" s="12" t="s">
        <v>617</v>
      </c>
      <c r="F96" s="12">
        <v>55</v>
      </c>
      <c r="G96" s="260"/>
      <c r="H96" s="530">
        <f>G96*F96</f>
        <v>0</v>
      </c>
      <c r="J96" s="2"/>
      <c r="K96" s="2"/>
      <c r="L96" s="2"/>
    </row>
    <row r="97" spans="1:12" x14ac:dyDescent="0.1">
      <c r="A97" s="12"/>
      <c r="B97" s="4"/>
      <c r="C97" s="454"/>
      <c r="D97" s="12"/>
      <c r="E97" s="12"/>
      <c r="F97" s="12"/>
      <c r="G97" s="260"/>
      <c r="H97" s="530"/>
      <c r="J97" s="2"/>
      <c r="K97" s="2"/>
      <c r="L97" s="2"/>
    </row>
    <row r="98" spans="1:12" x14ac:dyDescent="0.1">
      <c r="A98" s="12"/>
      <c r="B98" s="4"/>
      <c r="C98" s="531" t="s">
        <v>706</v>
      </c>
      <c r="D98" s="12"/>
      <c r="E98" s="12"/>
      <c r="F98" s="12"/>
      <c r="G98" s="260"/>
      <c r="H98" s="530"/>
      <c r="J98" s="2"/>
      <c r="K98" s="2"/>
      <c r="L98" s="2"/>
    </row>
    <row r="99" spans="1:12" x14ac:dyDescent="0.1">
      <c r="A99" s="12" t="s">
        <v>1115</v>
      </c>
      <c r="B99" s="4"/>
      <c r="C99" s="453" t="s">
        <v>905</v>
      </c>
      <c r="D99" s="12" t="s">
        <v>316</v>
      </c>
      <c r="E99" s="12" t="s">
        <v>162</v>
      </c>
      <c r="F99" s="12">
        <v>16</v>
      </c>
      <c r="G99" s="260"/>
      <c r="H99" s="530">
        <f>G99*F99</f>
        <v>0</v>
      </c>
      <c r="J99" s="2"/>
      <c r="K99" s="2"/>
      <c r="L99" s="2"/>
    </row>
    <row r="100" spans="1:12" x14ac:dyDescent="0.1">
      <c r="A100" s="12" t="s">
        <v>1148</v>
      </c>
      <c r="B100" s="4"/>
      <c r="C100" s="453" t="s">
        <v>707</v>
      </c>
      <c r="D100" s="12" t="s">
        <v>316</v>
      </c>
      <c r="E100" s="12" t="s">
        <v>162</v>
      </c>
      <c r="F100" s="12">
        <v>5</v>
      </c>
      <c r="G100" s="260"/>
      <c r="H100" s="530">
        <f>G100*F100</f>
        <v>0</v>
      </c>
      <c r="J100" s="2"/>
      <c r="K100" s="2"/>
      <c r="L100" s="2"/>
    </row>
    <row r="101" spans="1:12" x14ac:dyDescent="0.1">
      <c r="A101" s="12" t="s">
        <v>1149</v>
      </c>
      <c r="B101" s="4"/>
      <c r="C101" s="454" t="s">
        <v>906</v>
      </c>
      <c r="D101" s="12" t="s">
        <v>316</v>
      </c>
      <c r="E101" s="12" t="s">
        <v>162</v>
      </c>
      <c r="F101" s="12">
        <v>20</v>
      </c>
      <c r="G101" s="260"/>
      <c r="H101" s="530">
        <f>G101*F101</f>
        <v>0</v>
      </c>
      <c r="J101" s="2"/>
      <c r="K101" s="2"/>
      <c r="L101" s="2"/>
    </row>
    <row r="102" spans="1:12" x14ac:dyDescent="0.1">
      <c r="A102" s="12"/>
      <c r="B102" s="4"/>
      <c r="C102" s="454"/>
      <c r="D102" s="12"/>
      <c r="E102" s="12"/>
      <c r="F102" s="12"/>
      <c r="G102" s="260"/>
      <c r="H102" s="530"/>
      <c r="J102" s="2"/>
      <c r="K102" s="2"/>
      <c r="L102" s="2"/>
    </row>
    <row r="103" spans="1:12" x14ac:dyDescent="0.1">
      <c r="A103" s="12"/>
      <c r="B103" s="4"/>
      <c r="C103" s="531" t="s">
        <v>708</v>
      </c>
      <c r="D103" s="12"/>
      <c r="E103" s="12"/>
      <c r="F103" s="12"/>
      <c r="G103" s="260"/>
      <c r="H103" s="530"/>
      <c r="J103" s="2"/>
      <c r="K103" s="2"/>
      <c r="L103" s="2"/>
    </row>
    <row r="104" spans="1:12" x14ac:dyDescent="0.1">
      <c r="A104" s="12"/>
      <c r="B104" s="4"/>
      <c r="C104" s="454"/>
      <c r="D104" s="12"/>
      <c r="E104" s="12"/>
      <c r="F104" s="12"/>
      <c r="G104" s="260"/>
      <c r="H104" s="530"/>
      <c r="J104" s="2"/>
      <c r="K104" s="2"/>
      <c r="L104" s="2"/>
    </row>
    <row r="105" spans="1:12" x14ac:dyDescent="0.1">
      <c r="A105" s="12" t="s">
        <v>1150</v>
      </c>
      <c r="B105" s="4"/>
      <c r="C105" s="454" t="s">
        <v>709</v>
      </c>
      <c r="D105" s="12" t="s">
        <v>316</v>
      </c>
      <c r="E105" s="12" t="s">
        <v>617</v>
      </c>
      <c r="F105" s="12">
        <v>2</v>
      </c>
      <c r="G105" s="260"/>
      <c r="H105" s="530">
        <f>G105*F105</f>
        <v>0</v>
      </c>
      <c r="J105" s="2"/>
      <c r="K105" s="2"/>
      <c r="L105" s="2"/>
    </row>
    <row r="106" spans="1:12" x14ac:dyDescent="0.1">
      <c r="A106" s="12" t="s">
        <v>1116</v>
      </c>
      <c r="B106" s="4"/>
      <c r="C106" s="454" t="s">
        <v>710</v>
      </c>
      <c r="D106" s="12" t="s">
        <v>316</v>
      </c>
      <c r="E106" s="12" t="s">
        <v>628</v>
      </c>
      <c r="F106" s="12">
        <v>6</v>
      </c>
      <c r="G106" s="260"/>
      <c r="H106" s="530">
        <f>G106*F106</f>
        <v>0</v>
      </c>
      <c r="J106" s="2"/>
      <c r="K106" s="2"/>
      <c r="L106" s="2"/>
    </row>
    <row r="107" spans="1:12" x14ac:dyDescent="0.1">
      <c r="A107" s="79"/>
      <c r="B107" s="532"/>
      <c r="C107" s="449"/>
      <c r="D107" s="79"/>
      <c r="E107" s="79"/>
      <c r="F107" s="533"/>
      <c r="G107" s="534"/>
      <c r="H107" s="535"/>
      <c r="J107" s="2"/>
      <c r="K107" s="2"/>
      <c r="L107" s="2"/>
    </row>
    <row r="108" spans="1:12" s="42" customFormat="1" x14ac:dyDescent="0.1">
      <c r="A108" s="508"/>
      <c r="B108" s="81"/>
      <c r="C108" s="188" t="s">
        <v>39</v>
      </c>
      <c r="D108" s="81"/>
      <c r="E108" s="81"/>
      <c r="F108" s="81"/>
      <c r="G108" s="509"/>
      <c r="H108" s="265">
        <f>SUM(H63:H107)</f>
        <v>0</v>
      </c>
    </row>
    <row r="109" spans="1:12" s="42" customFormat="1" x14ac:dyDescent="0.1">
      <c r="A109" s="510"/>
      <c r="B109" s="82"/>
      <c r="C109" s="45"/>
      <c r="D109" s="45"/>
      <c r="E109" s="138"/>
      <c r="F109" s="138"/>
      <c r="G109" s="511"/>
      <c r="H109" s="259"/>
    </row>
    <row r="110" spans="1:12" x14ac:dyDescent="0.1">
      <c r="A110" s="513"/>
      <c r="B110" s="513"/>
      <c r="C110" s="514" t="s">
        <v>40</v>
      </c>
      <c r="D110" s="512"/>
      <c r="E110" s="513"/>
      <c r="F110" s="513"/>
      <c r="G110" s="515"/>
      <c r="H110" s="516">
        <f>H108</f>
        <v>0</v>
      </c>
      <c r="J110" s="2"/>
      <c r="K110" s="2"/>
      <c r="L110" s="2"/>
    </row>
    <row r="111" spans="1:12" x14ac:dyDescent="0.1">
      <c r="A111" s="17"/>
      <c r="B111" s="19"/>
      <c r="C111" s="244"/>
      <c r="D111" s="17"/>
      <c r="E111" s="17"/>
      <c r="F111" s="17"/>
      <c r="G111" s="330"/>
      <c r="H111" s="330">
        <f>G111*F111</f>
        <v>0</v>
      </c>
      <c r="J111" s="2"/>
      <c r="K111" s="2"/>
      <c r="L111" s="2"/>
    </row>
    <row r="112" spans="1:12" x14ac:dyDescent="0.1">
      <c r="A112" s="16" t="s">
        <v>1136</v>
      </c>
      <c r="B112" s="19"/>
      <c r="C112" s="350" t="s">
        <v>865</v>
      </c>
      <c r="D112" s="17"/>
      <c r="E112" s="17"/>
      <c r="F112" s="17"/>
      <c r="G112" s="330"/>
      <c r="H112" s="330">
        <f>G112*F112</f>
        <v>0</v>
      </c>
      <c r="J112" s="2"/>
      <c r="K112" s="2"/>
      <c r="L112" s="2"/>
    </row>
    <row r="113" spans="1:12" ht="28.5" x14ac:dyDescent="0.1">
      <c r="A113" s="16" t="s">
        <v>1151</v>
      </c>
      <c r="B113" s="19"/>
      <c r="C113" s="108" t="s">
        <v>866</v>
      </c>
      <c r="D113" s="17" t="s">
        <v>316</v>
      </c>
      <c r="E113" s="17" t="s">
        <v>162</v>
      </c>
      <c r="F113" s="17">
        <v>12</v>
      </c>
      <c r="G113" s="330"/>
      <c r="H113" s="330">
        <f>G113*F113</f>
        <v>0</v>
      </c>
      <c r="J113" s="2"/>
      <c r="K113" s="2"/>
      <c r="L113" s="2"/>
    </row>
    <row r="114" spans="1:12" x14ac:dyDescent="0.1">
      <c r="A114" s="17"/>
      <c r="B114" s="19"/>
      <c r="C114" s="107"/>
      <c r="D114" s="18"/>
      <c r="E114" s="18"/>
      <c r="F114" s="500"/>
      <c r="G114" s="331"/>
      <c r="H114" s="331"/>
      <c r="J114" s="2"/>
      <c r="K114" s="2"/>
      <c r="L114" s="2"/>
    </row>
    <row r="115" spans="1:12" x14ac:dyDescent="0.1">
      <c r="A115" s="16" t="s">
        <v>1117</v>
      </c>
      <c r="B115" s="19"/>
      <c r="C115" s="501" t="s">
        <v>711</v>
      </c>
      <c r="D115" s="18"/>
      <c r="E115" s="18"/>
      <c r="F115" s="500"/>
      <c r="G115" s="331"/>
      <c r="H115" s="331"/>
      <c r="J115" s="2"/>
      <c r="K115" s="2"/>
      <c r="L115" s="2"/>
    </row>
    <row r="116" spans="1:12" x14ac:dyDescent="0.1">
      <c r="A116" s="17"/>
      <c r="B116" s="19"/>
      <c r="C116" s="501" t="s">
        <v>650</v>
      </c>
      <c r="D116" s="18"/>
      <c r="E116" s="18"/>
      <c r="F116" s="500"/>
      <c r="G116" s="331"/>
      <c r="H116" s="331"/>
      <c r="J116" s="2"/>
      <c r="K116" s="2"/>
      <c r="L116" s="2"/>
    </row>
    <row r="117" spans="1:12" x14ac:dyDescent="0.1">
      <c r="A117" s="17"/>
      <c r="B117" s="19"/>
      <c r="C117" s="107"/>
      <c r="D117" s="18"/>
      <c r="E117" s="18"/>
      <c r="F117" s="500"/>
      <c r="G117" s="331"/>
      <c r="H117" s="331"/>
      <c r="J117" s="2"/>
      <c r="K117" s="2"/>
      <c r="L117" s="2"/>
    </row>
    <row r="118" spans="1:12" ht="37.5" x14ac:dyDescent="0.1">
      <c r="A118" s="16" t="s">
        <v>1118</v>
      </c>
      <c r="B118" s="19"/>
      <c r="C118" s="106" t="s">
        <v>712</v>
      </c>
      <c r="D118" s="18" t="s">
        <v>316</v>
      </c>
      <c r="E118" s="18" t="s">
        <v>628</v>
      </c>
      <c r="F118" s="17">
        <v>1</v>
      </c>
      <c r="G118" s="331"/>
      <c r="H118" s="330">
        <f>G118*F118</f>
        <v>0</v>
      </c>
      <c r="J118" s="2"/>
      <c r="K118" s="2"/>
      <c r="L118" s="2"/>
    </row>
    <row r="119" spans="1:12" x14ac:dyDescent="0.1">
      <c r="A119" s="17"/>
      <c r="B119" s="58"/>
      <c r="C119" s="60"/>
      <c r="D119" s="58"/>
      <c r="E119" s="58"/>
      <c r="F119" s="59"/>
      <c r="G119" s="504"/>
      <c r="H119" s="330">
        <f>G119*F119</f>
        <v>0</v>
      </c>
      <c r="J119" s="2"/>
      <c r="K119" s="2"/>
      <c r="L119" s="2"/>
    </row>
    <row r="120" spans="1:12" x14ac:dyDescent="0.1">
      <c r="A120" s="17"/>
      <c r="B120" s="58"/>
      <c r="C120" s="427" t="s">
        <v>907</v>
      </c>
      <c r="D120" s="58"/>
      <c r="E120" s="58"/>
      <c r="F120" s="59"/>
      <c r="G120" s="504"/>
      <c r="H120" s="330"/>
      <c r="J120" s="2"/>
      <c r="K120" s="2"/>
      <c r="L120" s="2"/>
    </row>
    <row r="121" spans="1:12" x14ac:dyDescent="0.1">
      <c r="A121" s="16" t="s">
        <v>1119</v>
      </c>
      <c r="B121" s="58"/>
      <c r="C121" s="60" t="s">
        <v>908</v>
      </c>
      <c r="D121" s="58" t="s">
        <v>316</v>
      </c>
      <c r="E121" s="58" t="s">
        <v>628</v>
      </c>
      <c r="F121" s="59">
        <v>1</v>
      </c>
      <c r="G121" s="504"/>
      <c r="H121" s="330">
        <f>G121*F121</f>
        <v>0</v>
      </c>
      <c r="J121" s="2"/>
      <c r="K121" s="2"/>
      <c r="L121" s="2"/>
    </row>
    <row r="122" spans="1:12" x14ac:dyDescent="0.1">
      <c r="A122" s="17"/>
      <c r="B122" s="58"/>
      <c r="C122" s="60"/>
      <c r="D122" s="58"/>
      <c r="E122" s="58"/>
      <c r="F122" s="59"/>
      <c r="G122" s="504"/>
      <c r="H122" s="330"/>
      <c r="J122" s="2"/>
      <c r="K122" s="2"/>
      <c r="L122" s="2"/>
    </row>
    <row r="123" spans="1:12" x14ac:dyDescent="0.1">
      <c r="A123" s="16" t="s">
        <v>1120</v>
      </c>
      <c r="B123" s="58"/>
      <c r="C123" s="427" t="s">
        <v>867</v>
      </c>
      <c r="D123" s="58"/>
      <c r="E123" s="58"/>
      <c r="F123" s="59"/>
      <c r="G123" s="504"/>
      <c r="H123" s="330"/>
      <c r="J123" s="2"/>
      <c r="K123" s="2"/>
      <c r="L123" s="2"/>
    </row>
    <row r="124" spans="1:12" x14ac:dyDescent="0.1">
      <c r="A124" s="16" t="s">
        <v>1121</v>
      </c>
      <c r="B124" s="58"/>
      <c r="C124" s="427" t="s">
        <v>715</v>
      </c>
      <c r="D124" s="58"/>
      <c r="E124" s="58"/>
      <c r="F124" s="59"/>
      <c r="G124" s="504"/>
      <c r="H124" s="330"/>
      <c r="J124" s="2"/>
      <c r="K124" s="2"/>
      <c r="L124" s="2"/>
    </row>
    <row r="125" spans="1:12" x14ac:dyDescent="0.1">
      <c r="A125" s="17"/>
      <c r="B125" s="58"/>
      <c r="C125" s="60" t="s">
        <v>716</v>
      </c>
      <c r="D125" s="58" t="s">
        <v>316</v>
      </c>
      <c r="E125" s="58" t="s">
        <v>617</v>
      </c>
      <c r="F125" s="59">
        <v>5</v>
      </c>
      <c r="G125" s="504"/>
      <c r="H125" s="330">
        <f>G125*F125</f>
        <v>0</v>
      </c>
      <c r="J125" s="2"/>
      <c r="K125" s="2"/>
      <c r="L125" s="2"/>
    </row>
    <row r="126" spans="1:12" x14ac:dyDescent="0.1">
      <c r="A126" s="17"/>
      <c r="B126" s="58"/>
      <c r="C126" s="60"/>
      <c r="D126" s="58"/>
      <c r="E126" s="58"/>
      <c r="F126" s="59"/>
      <c r="G126" s="504"/>
      <c r="H126" s="330"/>
      <c r="J126" s="2"/>
      <c r="K126" s="2"/>
      <c r="L126" s="2"/>
    </row>
    <row r="127" spans="1:12" x14ac:dyDescent="0.1">
      <c r="A127" s="16" t="s">
        <v>1122</v>
      </c>
      <c r="B127" s="58"/>
      <c r="C127" s="427" t="s">
        <v>717</v>
      </c>
      <c r="D127" s="58"/>
      <c r="E127" s="58"/>
      <c r="F127" s="59"/>
      <c r="G127" s="504"/>
      <c r="H127" s="330"/>
      <c r="J127" s="2"/>
      <c r="K127" s="2"/>
      <c r="L127" s="2"/>
    </row>
    <row r="128" spans="1:12" ht="28.5" x14ac:dyDescent="0.1">
      <c r="A128" s="16" t="s">
        <v>1152</v>
      </c>
      <c r="B128" s="58"/>
      <c r="C128" s="60" t="s">
        <v>718</v>
      </c>
      <c r="D128" s="58" t="s">
        <v>316</v>
      </c>
      <c r="E128" s="58" t="s">
        <v>162</v>
      </c>
      <c r="F128" s="59">
        <v>10</v>
      </c>
      <c r="G128" s="504"/>
      <c r="H128" s="330">
        <f>G128*F128</f>
        <v>0</v>
      </c>
      <c r="J128" s="2"/>
      <c r="K128" s="2"/>
      <c r="L128" s="2"/>
    </row>
    <row r="129" spans="1:12" x14ac:dyDescent="0.1">
      <c r="A129" s="17"/>
      <c r="B129" s="58"/>
      <c r="C129" s="60"/>
      <c r="D129" s="58"/>
      <c r="E129" s="58"/>
      <c r="F129" s="59"/>
      <c r="G129" s="504"/>
      <c r="H129" s="330"/>
      <c r="J129" s="2"/>
      <c r="K129" s="2"/>
      <c r="L129" s="2"/>
    </row>
    <row r="130" spans="1:12" x14ac:dyDescent="0.1">
      <c r="A130" s="16" t="s">
        <v>1123</v>
      </c>
      <c r="B130" s="58"/>
      <c r="C130" s="427" t="s">
        <v>719</v>
      </c>
      <c r="D130" s="58"/>
      <c r="E130" s="58"/>
      <c r="F130" s="59"/>
      <c r="G130" s="504"/>
      <c r="H130" s="330"/>
      <c r="J130" s="2"/>
      <c r="K130" s="2"/>
      <c r="L130" s="2"/>
    </row>
    <row r="131" spans="1:12" ht="18.75" x14ac:dyDescent="0.1">
      <c r="A131" s="16" t="s">
        <v>1124</v>
      </c>
      <c r="B131" s="58"/>
      <c r="C131" s="60" t="s">
        <v>720</v>
      </c>
      <c r="D131" s="58" t="s">
        <v>316</v>
      </c>
      <c r="E131" s="58" t="s">
        <v>617</v>
      </c>
      <c r="F131" s="59">
        <v>5</v>
      </c>
      <c r="G131" s="504"/>
      <c r="H131" s="330">
        <f>G131*F131</f>
        <v>0</v>
      </c>
      <c r="J131" s="2"/>
      <c r="K131" s="2"/>
      <c r="L131" s="2"/>
    </row>
    <row r="132" spans="1:12" x14ac:dyDescent="0.1">
      <c r="A132" s="17"/>
      <c r="B132" s="58"/>
      <c r="C132" s="60"/>
      <c r="D132" s="58"/>
      <c r="E132" s="58"/>
      <c r="F132" s="59"/>
      <c r="G132" s="504"/>
      <c r="H132" s="330"/>
      <c r="J132" s="2"/>
      <c r="K132" s="2"/>
      <c r="L132" s="2"/>
    </row>
    <row r="133" spans="1:12" x14ac:dyDescent="0.1">
      <c r="A133" s="16" t="s">
        <v>1125</v>
      </c>
      <c r="B133" s="58"/>
      <c r="C133" s="427" t="s">
        <v>651</v>
      </c>
      <c r="D133" s="58"/>
      <c r="E133" s="58"/>
      <c r="F133" s="59"/>
      <c r="G133" s="504"/>
      <c r="H133" s="330"/>
      <c r="J133" s="2"/>
      <c r="K133" s="2"/>
      <c r="L133" s="2"/>
    </row>
    <row r="134" spans="1:12" x14ac:dyDescent="0.1">
      <c r="A134" s="17"/>
      <c r="B134" s="58"/>
      <c r="C134" s="427" t="s">
        <v>1160</v>
      </c>
      <c r="D134" s="58"/>
      <c r="E134" s="58"/>
      <c r="F134" s="59"/>
      <c r="G134" s="504"/>
      <c r="H134" s="330"/>
      <c r="J134" s="2"/>
      <c r="K134" s="2"/>
      <c r="L134" s="2"/>
    </row>
    <row r="135" spans="1:12" x14ac:dyDescent="0.1">
      <c r="A135" s="16" t="s">
        <v>1126</v>
      </c>
      <c r="B135" s="58"/>
      <c r="C135" s="60" t="s">
        <v>723</v>
      </c>
      <c r="D135" s="58" t="s">
        <v>316</v>
      </c>
      <c r="E135" s="58" t="s">
        <v>628</v>
      </c>
      <c r="F135" s="59">
        <v>1</v>
      </c>
      <c r="G135" s="504"/>
      <c r="H135" s="330">
        <f>G135*F135</f>
        <v>0</v>
      </c>
      <c r="J135" s="2"/>
      <c r="K135" s="2"/>
      <c r="L135" s="2"/>
    </row>
    <row r="136" spans="1:12" x14ac:dyDescent="0.1">
      <c r="A136" s="17"/>
      <c r="B136" s="58"/>
      <c r="C136" s="60"/>
      <c r="D136" s="58"/>
      <c r="E136" s="58"/>
      <c r="F136" s="59"/>
      <c r="G136" s="504"/>
      <c r="H136" s="330"/>
      <c r="J136" s="2"/>
      <c r="K136" s="2"/>
      <c r="L136" s="2"/>
    </row>
    <row r="137" spans="1:12" x14ac:dyDescent="0.1">
      <c r="A137" s="16" t="s">
        <v>1127</v>
      </c>
      <c r="B137" s="58"/>
      <c r="C137" s="427" t="s">
        <v>654</v>
      </c>
      <c r="D137" s="58"/>
      <c r="E137" s="58"/>
      <c r="F137" s="59"/>
      <c r="G137" s="504"/>
      <c r="H137" s="330"/>
      <c r="J137" s="2"/>
      <c r="K137" s="2"/>
      <c r="L137" s="2"/>
    </row>
    <row r="138" spans="1:12" x14ac:dyDescent="0.1">
      <c r="A138" s="17"/>
      <c r="B138" s="58"/>
      <c r="C138" s="427" t="s">
        <v>655</v>
      </c>
      <c r="D138" s="58"/>
      <c r="E138" s="58"/>
      <c r="F138" s="59"/>
      <c r="G138" s="504"/>
      <c r="H138" s="330"/>
      <c r="J138" s="2"/>
      <c r="K138" s="2"/>
      <c r="L138" s="2"/>
    </row>
    <row r="139" spans="1:12" x14ac:dyDescent="0.1">
      <c r="A139" s="17"/>
      <c r="B139" s="58"/>
      <c r="C139" s="60"/>
      <c r="D139" s="58"/>
      <c r="E139" s="58"/>
      <c r="F139" s="59"/>
      <c r="G139" s="504"/>
      <c r="H139" s="330"/>
      <c r="J139" s="2"/>
      <c r="K139" s="2"/>
      <c r="L139" s="2"/>
    </row>
    <row r="140" spans="1:12" ht="46.5" x14ac:dyDescent="0.1">
      <c r="A140" s="16" t="s">
        <v>1128</v>
      </c>
      <c r="B140" s="58"/>
      <c r="C140" s="60" t="s">
        <v>869</v>
      </c>
      <c r="D140" s="58" t="s">
        <v>316</v>
      </c>
      <c r="E140" s="58" t="s">
        <v>628</v>
      </c>
      <c r="F140" s="59">
        <v>1</v>
      </c>
      <c r="G140" s="504"/>
      <c r="H140" s="330">
        <f>G140*F140</f>
        <v>0</v>
      </c>
      <c r="J140" s="2"/>
      <c r="K140" s="2"/>
      <c r="L140" s="2"/>
    </row>
    <row r="141" spans="1:12" x14ac:dyDescent="0.1">
      <c r="A141" s="17"/>
      <c r="B141" s="58"/>
      <c r="C141" s="60"/>
      <c r="D141" s="58"/>
      <c r="E141" s="58"/>
      <c r="F141" s="59"/>
      <c r="G141" s="504"/>
      <c r="H141" s="330"/>
      <c r="J141" s="2"/>
      <c r="K141" s="2"/>
      <c r="L141" s="2"/>
    </row>
    <row r="142" spans="1:12" ht="37.5" x14ac:dyDescent="0.1">
      <c r="A142" s="16" t="s">
        <v>1158</v>
      </c>
      <c r="B142" s="58"/>
      <c r="C142" s="60" t="s">
        <v>870</v>
      </c>
      <c r="D142" s="58" t="s">
        <v>316</v>
      </c>
      <c r="E142" s="58" t="s">
        <v>628</v>
      </c>
      <c r="F142" s="59">
        <v>1</v>
      </c>
      <c r="G142" s="504"/>
      <c r="H142" s="330">
        <f>G142*F142</f>
        <v>0</v>
      </c>
      <c r="J142" s="2"/>
      <c r="K142" s="2"/>
      <c r="L142" s="2"/>
    </row>
    <row r="143" spans="1:12" x14ac:dyDescent="0.1">
      <c r="A143" s="17"/>
      <c r="B143" s="58"/>
      <c r="C143" s="60"/>
      <c r="D143" s="58"/>
      <c r="E143" s="58"/>
      <c r="F143" s="59"/>
      <c r="G143" s="504"/>
      <c r="H143" s="330"/>
      <c r="J143" s="2"/>
      <c r="K143" s="2"/>
      <c r="L143" s="2"/>
    </row>
    <row r="144" spans="1:12" x14ac:dyDescent="0.1">
      <c r="A144" s="16" t="s">
        <v>1159</v>
      </c>
      <c r="B144" s="58"/>
      <c r="C144" s="60" t="s">
        <v>727</v>
      </c>
      <c r="D144" s="58" t="s">
        <v>316</v>
      </c>
      <c r="E144" s="58" t="s">
        <v>628</v>
      </c>
      <c r="F144" s="59">
        <v>8</v>
      </c>
      <c r="G144" s="504"/>
      <c r="H144" s="330">
        <f>G144*F144</f>
        <v>0</v>
      </c>
      <c r="J144" s="2"/>
      <c r="K144" s="2"/>
      <c r="L144" s="2"/>
    </row>
    <row r="145" spans="1:12" x14ac:dyDescent="0.1">
      <c r="A145" s="17"/>
      <c r="B145" s="58"/>
      <c r="C145" s="60"/>
      <c r="D145" s="58"/>
      <c r="E145" s="58"/>
      <c r="F145" s="59"/>
      <c r="G145" s="504"/>
      <c r="H145" s="330"/>
      <c r="J145" s="2"/>
      <c r="K145" s="2"/>
      <c r="L145" s="2"/>
    </row>
    <row r="146" spans="1:12" ht="28.5" x14ac:dyDescent="0.1">
      <c r="A146" s="17"/>
      <c r="B146" s="58"/>
      <c r="C146" s="427" t="s">
        <v>653</v>
      </c>
      <c r="D146" s="58"/>
      <c r="E146" s="58"/>
      <c r="F146" s="59"/>
      <c r="G146" s="504"/>
      <c r="H146" s="330"/>
      <c r="J146" s="2"/>
      <c r="K146" s="2"/>
      <c r="L146" s="2"/>
    </row>
    <row r="147" spans="1:12" x14ac:dyDescent="0.1">
      <c r="A147" s="17"/>
      <c r="B147" s="58"/>
      <c r="C147" s="60"/>
      <c r="D147" s="58"/>
      <c r="E147" s="58"/>
      <c r="F147" s="59"/>
      <c r="G147" s="504"/>
      <c r="H147" s="330"/>
      <c r="J147" s="2"/>
      <c r="K147" s="2"/>
      <c r="L147" s="2"/>
    </row>
    <row r="148" spans="1:12" x14ac:dyDescent="0.1">
      <c r="A148" s="135"/>
      <c r="B148" s="522"/>
      <c r="C148" s="523"/>
      <c r="D148" s="524"/>
      <c r="E148" s="135"/>
      <c r="F148" s="525"/>
      <c r="G148" s="506"/>
      <c r="H148" s="507"/>
      <c r="J148" s="2"/>
      <c r="K148" s="2"/>
      <c r="L148" s="2"/>
    </row>
    <row r="149" spans="1:12" s="42" customFormat="1" x14ac:dyDescent="0.1">
      <c r="A149" s="508"/>
      <c r="B149" s="81"/>
      <c r="C149" s="188" t="s">
        <v>39</v>
      </c>
      <c r="D149" s="81"/>
      <c r="E149" s="81"/>
      <c r="F149" s="81"/>
      <c r="G149" s="509"/>
      <c r="H149" s="265">
        <f>SUM(H110:H136)</f>
        <v>0</v>
      </c>
    </row>
    <row r="150" spans="1:12" s="42" customFormat="1" x14ac:dyDescent="0.1">
      <c r="A150" s="510"/>
      <c r="B150" s="82"/>
      <c r="C150" s="45"/>
      <c r="D150" s="45"/>
      <c r="E150" s="138"/>
      <c r="F150" s="138"/>
      <c r="G150" s="511"/>
      <c r="H150" s="259"/>
    </row>
    <row r="151" spans="1:12" x14ac:dyDescent="0.1">
      <c r="A151" s="513"/>
      <c r="B151" s="513"/>
      <c r="C151" s="514" t="s">
        <v>40</v>
      </c>
      <c r="D151" s="512"/>
      <c r="E151" s="513"/>
      <c r="F151" s="513"/>
      <c r="G151" s="515"/>
      <c r="H151" s="516">
        <f>H149</f>
        <v>0</v>
      </c>
      <c r="J151" s="2"/>
      <c r="K151" s="2"/>
      <c r="L151" s="2"/>
    </row>
    <row r="152" spans="1:12" x14ac:dyDescent="0.1">
      <c r="A152" s="17"/>
      <c r="B152" s="58"/>
      <c r="C152" s="60"/>
      <c r="D152" s="58"/>
      <c r="E152" s="58"/>
      <c r="F152" s="59"/>
      <c r="G152" s="504"/>
      <c r="H152" s="330"/>
      <c r="J152" s="2"/>
      <c r="K152" s="2"/>
      <c r="L152" s="2"/>
    </row>
    <row r="153" spans="1:12" x14ac:dyDescent="0.1">
      <c r="A153" s="16" t="s">
        <v>1129</v>
      </c>
      <c r="B153" s="58"/>
      <c r="C153" s="60" t="s">
        <v>729</v>
      </c>
      <c r="D153" s="58" t="s">
        <v>316</v>
      </c>
      <c r="E153" s="58" t="s">
        <v>628</v>
      </c>
      <c r="F153" s="59">
        <v>1</v>
      </c>
      <c r="G153" s="504"/>
      <c r="H153" s="330">
        <f>G153*F153</f>
        <v>0</v>
      </c>
      <c r="J153" s="2"/>
      <c r="K153" s="2"/>
      <c r="L153" s="2"/>
    </row>
    <row r="154" spans="1:12" x14ac:dyDescent="0.1">
      <c r="A154" s="18"/>
      <c r="B154" s="58"/>
      <c r="C154" s="60"/>
      <c r="D154" s="58"/>
      <c r="E154" s="58"/>
      <c r="F154" s="59"/>
      <c r="G154" s="504"/>
      <c r="H154" s="330"/>
      <c r="J154" s="2"/>
      <c r="K154" s="2"/>
      <c r="L154" s="2"/>
    </row>
    <row r="155" spans="1:12" x14ac:dyDescent="0.1">
      <c r="A155" s="16" t="s">
        <v>1130</v>
      </c>
      <c r="B155" s="58"/>
      <c r="C155" s="427" t="s">
        <v>871</v>
      </c>
      <c r="D155" s="58"/>
      <c r="E155" s="58"/>
      <c r="F155" s="59"/>
      <c r="G155" s="504"/>
      <c r="H155" s="330"/>
      <c r="J155" s="2"/>
      <c r="K155" s="2"/>
      <c r="L155" s="2"/>
    </row>
    <row r="156" spans="1:12" x14ac:dyDescent="0.1">
      <c r="A156" s="16" t="s">
        <v>1131</v>
      </c>
      <c r="B156" s="58"/>
      <c r="C156" s="60" t="s">
        <v>872</v>
      </c>
      <c r="D156" s="58" t="s">
        <v>316</v>
      </c>
      <c r="E156" s="58" t="s">
        <v>875</v>
      </c>
      <c r="F156" s="59">
        <v>3</v>
      </c>
      <c r="G156" s="504"/>
      <c r="H156" s="330">
        <f>G156*F156</f>
        <v>0</v>
      </c>
      <c r="J156" s="2"/>
      <c r="K156" s="2"/>
      <c r="L156" s="2"/>
    </row>
    <row r="157" spans="1:12" x14ac:dyDescent="0.1">
      <c r="A157" s="16" t="s">
        <v>1132</v>
      </c>
      <c r="B157" s="58"/>
      <c r="C157" s="60" t="s">
        <v>874</v>
      </c>
      <c r="D157" s="58" t="s">
        <v>316</v>
      </c>
      <c r="E157" s="58" t="s">
        <v>628</v>
      </c>
      <c r="F157" s="59">
        <v>3</v>
      </c>
      <c r="G157" s="504"/>
      <c r="H157" s="330">
        <f>G157*F157</f>
        <v>0</v>
      </c>
      <c r="J157" s="2"/>
      <c r="K157" s="2"/>
      <c r="L157" s="2"/>
    </row>
    <row r="158" spans="1:12" x14ac:dyDescent="0.1">
      <c r="A158" s="18"/>
      <c r="B158" s="58"/>
      <c r="C158" s="60"/>
      <c r="D158" s="58"/>
      <c r="E158" s="58"/>
      <c r="F158" s="59"/>
      <c r="G158" s="504"/>
      <c r="H158" s="330"/>
      <c r="J158" s="2"/>
      <c r="K158" s="2"/>
      <c r="L158" s="2"/>
    </row>
    <row r="159" spans="1:12" x14ac:dyDescent="0.1">
      <c r="A159" s="16" t="s">
        <v>1137</v>
      </c>
      <c r="B159" s="58"/>
      <c r="C159" s="427" t="s">
        <v>876</v>
      </c>
      <c r="D159" s="58"/>
      <c r="E159" s="58"/>
      <c r="F159" s="59"/>
      <c r="G159" s="504"/>
      <c r="H159" s="330"/>
      <c r="J159" s="2"/>
      <c r="K159" s="2"/>
      <c r="L159" s="2"/>
    </row>
    <row r="160" spans="1:12" x14ac:dyDescent="0.1">
      <c r="A160" s="17"/>
      <c r="B160" s="58"/>
      <c r="C160" s="427" t="s">
        <v>731</v>
      </c>
      <c r="D160" s="58"/>
      <c r="E160" s="58"/>
      <c r="F160" s="59"/>
      <c r="G160" s="504"/>
      <c r="H160" s="330"/>
      <c r="J160" s="2"/>
      <c r="K160" s="2"/>
      <c r="L160" s="2"/>
    </row>
    <row r="161" spans="1:12" x14ac:dyDescent="0.1">
      <c r="A161" s="17"/>
      <c r="B161" s="58"/>
      <c r="C161" s="60"/>
      <c r="D161" s="58"/>
      <c r="E161" s="58"/>
      <c r="F161" s="59"/>
      <c r="G161" s="504"/>
      <c r="H161" s="330">
        <f>G161*F161</f>
        <v>0</v>
      </c>
      <c r="J161" s="2"/>
      <c r="K161" s="2"/>
      <c r="L161" s="2"/>
    </row>
    <row r="162" spans="1:12" x14ac:dyDescent="0.1">
      <c r="A162" s="16" t="s">
        <v>1134</v>
      </c>
      <c r="B162" s="58"/>
      <c r="C162" s="60" t="s">
        <v>732</v>
      </c>
      <c r="D162" s="58" t="s">
        <v>316</v>
      </c>
      <c r="E162" s="58" t="s">
        <v>617</v>
      </c>
      <c r="F162" s="59">
        <v>35</v>
      </c>
      <c r="G162" s="504"/>
      <c r="H162" s="330">
        <f>G162*F162</f>
        <v>0</v>
      </c>
      <c r="J162" s="2"/>
      <c r="K162" s="2"/>
      <c r="L162" s="2"/>
    </row>
    <row r="163" spans="1:12" x14ac:dyDescent="0.1">
      <c r="A163" s="17"/>
      <c r="B163" s="58"/>
      <c r="C163" s="60"/>
      <c r="D163" s="58"/>
      <c r="E163" s="58"/>
      <c r="F163" s="59"/>
      <c r="G163" s="504"/>
      <c r="H163" s="330"/>
      <c r="J163" s="2"/>
      <c r="K163" s="2"/>
      <c r="L163" s="2"/>
    </row>
    <row r="164" spans="1:12" ht="18.75" x14ac:dyDescent="0.1">
      <c r="A164" s="17"/>
      <c r="B164" s="58"/>
      <c r="C164" s="427" t="s">
        <v>730</v>
      </c>
      <c r="D164" s="58"/>
      <c r="E164" s="58"/>
      <c r="F164" s="59"/>
      <c r="G164" s="504"/>
      <c r="H164" s="330"/>
      <c r="J164" s="2"/>
      <c r="K164" s="2"/>
      <c r="L164" s="2"/>
    </row>
    <row r="165" spans="1:12" x14ac:dyDescent="0.1">
      <c r="A165" s="17"/>
      <c r="B165" s="58"/>
      <c r="C165" s="60"/>
      <c r="D165" s="58"/>
      <c r="E165" s="58"/>
      <c r="F165" s="59"/>
      <c r="G165" s="504"/>
      <c r="H165" s="330"/>
      <c r="J165" s="2"/>
      <c r="K165" s="2"/>
      <c r="L165" s="2"/>
    </row>
    <row r="166" spans="1:12" x14ac:dyDescent="0.1">
      <c r="A166" s="16" t="s">
        <v>1133</v>
      </c>
      <c r="B166" s="58"/>
      <c r="C166" s="60" t="s">
        <v>877</v>
      </c>
      <c r="D166" s="58" t="s">
        <v>316</v>
      </c>
      <c r="E166" s="58" t="s">
        <v>617</v>
      </c>
      <c r="F166" s="59">
        <v>24</v>
      </c>
      <c r="G166" s="504"/>
      <c r="H166" s="330">
        <f>G166*F166</f>
        <v>0</v>
      </c>
      <c r="J166" s="2"/>
      <c r="K166" s="2"/>
      <c r="L166" s="2"/>
    </row>
    <row r="167" spans="1:12" x14ac:dyDescent="0.1">
      <c r="A167" s="16" t="s">
        <v>1135</v>
      </c>
      <c r="B167" s="58"/>
      <c r="C167" s="60" t="s">
        <v>878</v>
      </c>
      <c r="D167" s="58" t="s">
        <v>316</v>
      </c>
      <c r="E167" s="58" t="s">
        <v>617</v>
      </c>
      <c r="F167" s="59">
        <v>27</v>
      </c>
      <c r="G167" s="504"/>
      <c r="H167" s="330">
        <f>G167*F167</f>
        <v>0</v>
      </c>
      <c r="J167" s="2"/>
      <c r="K167" s="2"/>
      <c r="L167" s="2"/>
    </row>
    <row r="168" spans="1:12" x14ac:dyDescent="0.1">
      <c r="A168" s="17"/>
      <c r="B168" s="58"/>
      <c r="C168" s="60"/>
      <c r="D168" s="58"/>
      <c r="E168" s="58"/>
      <c r="F168" s="59"/>
      <c r="G168" s="504"/>
      <c r="H168" s="330"/>
      <c r="J168" s="2"/>
      <c r="K168" s="2"/>
      <c r="L168" s="2"/>
    </row>
    <row r="169" spans="1:12" x14ac:dyDescent="0.1">
      <c r="A169" s="17"/>
      <c r="B169" s="58"/>
      <c r="C169" s="60" t="s">
        <v>1161</v>
      </c>
      <c r="D169" s="58"/>
      <c r="E169" s="58"/>
      <c r="F169" s="59"/>
      <c r="G169" s="504"/>
      <c r="H169" s="330"/>
      <c r="J169" s="2"/>
      <c r="K169" s="2"/>
      <c r="L169" s="2"/>
    </row>
    <row r="170" spans="1:12" x14ac:dyDescent="0.1">
      <c r="A170" s="17"/>
      <c r="B170" s="58"/>
      <c r="C170" s="60"/>
      <c r="D170" s="58"/>
      <c r="E170" s="58"/>
      <c r="F170" s="59"/>
      <c r="G170" s="504"/>
      <c r="H170" s="330"/>
      <c r="J170" s="2"/>
      <c r="K170" s="2"/>
      <c r="L170" s="2"/>
    </row>
    <row r="171" spans="1:12" x14ac:dyDescent="0.1">
      <c r="A171" s="16" t="s">
        <v>1138</v>
      </c>
      <c r="B171" s="58"/>
      <c r="C171" s="427" t="s">
        <v>733</v>
      </c>
      <c r="D171" s="58"/>
      <c r="E171" s="58"/>
      <c r="F171" s="59"/>
      <c r="G171" s="504"/>
      <c r="H171" s="330"/>
      <c r="J171" s="2"/>
      <c r="K171" s="2"/>
      <c r="L171" s="2"/>
    </row>
    <row r="172" spans="1:12" ht="18.75" x14ac:dyDescent="0.1">
      <c r="A172" s="17"/>
      <c r="B172" s="58"/>
      <c r="C172" s="427" t="s">
        <v>734</v>
      </c>
      <c r="D172" s="58"/>
      <c r="E172" s="58"/>
      <c r="F172" s="59"/>
      <c r="G172" s="504"/>
      <c r="H172" s="330"/>
      <c r="J172" s="2"/>
      <c r="K172" s="2"/>
      <c r="L172" s="2"/>
    </row>
    <row r="173" spans="1:12" x14ac:dyDescent="0.1">
      <c r="A173" s="17"/>
      <c r="B173" s="58"/>
      <c r="C173" s="60"/>
      <c r="D173" s="58"/>
      <c r="E173" s="58"/>
      <c r="F173" s="59"/>
      <c r="G173" s="504"/>
      <c r="H173" s="330"/>
      <c r="J173" s="2"/>
      <c r="K173" s="2"/>
      <c r="L173" s="2"/>
    </row>
    <row r="174" spans="1:12" x14ac:dyDescent="0.1">
      <c r="A174" s="16" t="s">
        <v>1162</v>
      </c>
      <c r="B174" s="58"/>
      <c r="C174" s="60" t="s">
        <v>879</v>
      </c>
      <c r="D174" s="58" t="s">
        <v>316</v>
      </c>
      <c r="E174" s="58" t="s">
        <v>617</v>
      </c>
      <c r="F174" s="59">
        <v>5</v>
      </c>
      <c r="G174" s="504"/>
      <c r="H174" s="330">
        <f>G174*F174</f>
        <v>0</v>
      </c>
      <c r="J174" s="2"/>
      <c r="K174" s="2"/>
      <c r="L174" s="2"/>
    </row>
    <row r="175" spans="1:12" x14ac:dyDescent="0.1">
      <c r="A175" s="17"/>
      <c r="B175" s="58"/>
      <c r="C175" s="60"/>
      <c r="D175" s="58"/>
      <c r="E175" s="58"/>
      <c r="F175" s="59"/>
      <c r="G175" s="504"/>
      <c r="H175" s="330"/>
      <c r="J175" s="2"/>
      <c r="K175" s="2"/>
      <c r="L175" s="2"/>
    </row>
    <row r="176" spans="1:12" x14ac:dyDescent="0.1">
      <c r="A176" s="16" t="s">
        <v>1139</v>
      </c>
      <c r="B176" s="58"/>
      <c r="C176" s="427" t="s">
        <v>735</v>
      </c>
      <c r="D176" s="58"/>
      <c r="E176" s="58"/>
      <c r="F176" s="59"/>
      <c r="G176" s="504"/>
      <c r="H176" s="330"/>
      <c r="J176" s="2"/>
      <c r="K176" s="2"/>
      <c r="L176" s="2"/>
    </row>
    <row r="177" spans="1:12" ht="18.75" x14ac:dyDescent="0.1">
      <c r="A177" s="17"/>
      <c r="B177" s="58"/>
      <c r="C177" s="60" t="s">
        <v>736</v>
      </c>
      <c r="D177" s="58"/>
      <c r="E177" s="58"/>
      <c r="F177" s="59"/>
      <c r="G177" s="504"/>
      <c r="H177" s="330"/>
      <c r="J177" s="2"/>
      <c r="K177" s="2"/>
      <c r="L177" s="2"/>
    </row>
    <row r="178" spans="1:12" x14ac:dyDescent="0.1">
      <c r="A178" s="17"/>
      <c r="B178" s="58"/>
      <c r="C178" s="60"/>
      <c r="D178" s="58"/>
      <c r="E178" s="58"/>
      <c r="F178" s="59"/>
      <c r="G178" s="504"/>
      <c r="H178" s="330"/>
      <c r="J178" s="2"/>
      <c r="K178" s="2"/>
      <c r="L178" s="2"/>
    </row>
    <row r="179" spans="1:12" x14ac:dyDescent="0.1">
      <c r="A179" s="16" t="s">
        <v>1163</v>
      </c>
      <c r="B179" s="58"/>
      <c r="C179" s="60" t="s">
        <v>737</v>
      </c>
      <c r="D179" s="58" t="s">
        <v>316</v>
      </c>
      <c r="E179" s="58" t="s">
        <v>617</v>
      </c>
      <c r="F179" s="59">
        <v>36</v>
      </c>
      <c r="G179" s="504"/>
      <c r="H179" s="330">
        <f>G179*F179</f>
        <v>0</v>
      </c>
      <c r="J179" s="2"/>
      <c r="K179" s="2"/>
      <c r="L179" s="2"/>
    </row>
    <row r="180" spans="1:12" x14ac:dyDescent="0.1">
      <c r="A180" s="17"/>
      <c r="B180" s="58"/>
      <c r="C180" s="60"/>
      <c r="D180" s="58"/>
      <c r="E180" s="58"/>
      <c r="F180" s="59"/>
      <c r="G180" s="504"/>
      <c r="H180" s="330"/>
      <c r="J180" s="2"/>
      <c r="K180" s="2"/>
      <c r="L180" s="2"/>
    </row>
    <row r="181" spans="1:12" x14ac:dyDescent="0.1">
      <c r="A181" s="16" t="s">
        <v>1140</v>
      </c>
      <c r="B181" s="58"/>
      <c r="C181" s="427" t="s">
        <v>738</v>
      </c>
      <c r="D181" s="58"/>
      <c r="E181" s="58"/>
      <c r="F181" s="59"/>
      <c r="G181" s="504"/>
      <c r="H181" s="330"/>
      <c r="J181" s="2"/>
      <c r="K181" s="2"/>
      <c r="L181" s="2"/>
    </row>
    <row r="182" spans="1:12" x14ac:dyDescent="0.1">
      <c r="A182" s="17"/>
      <c r="B182" s="58"/>
      <c r="C182" s="427"/>
      <c r="D182" s="58"/>
      <c r="E182" s="58"/>
      <c r="F182" s="59"/>
      <c r="G182" s="504"/>
      <c r="H182" s="330"/>
      <c r="J182" s="2"/>
      <c r="K182" s="2"/>
      <c r="L182" s="2"/>
    </row>
    <row r="183" spans="1:12" ht="18.75" x14ac:dyDescent="0.1">
      <c r="A183" s="17"/>
      <c r="B183" s="58"/>
      <c r="C183" s="427" t="s">
        <v>739</v>
      </c>
      <c r="D183" s="58"/>
      <c r="E183" s="58"/>
      <c r="F183" s="59"/>
      <c r="G183" s="504"/>
      <c r="H183" s="330"/>
      <c r="J183" s="2"/>
      <c r="K183" s="2"/>
      <c r="L183" s="2"/>
    </row>
    <row r="184" spans="1:12" x14ac:dyDescent="0.1">
      <c r="A184" s="17"/>
      <c r="B184" s="58"/>
      <c r="C184" s="60"/>
      <c r="D184" s="58"/>
      <c r="E184" s="58"/>
      <c r="F184" s="59"/>
      <c r="G184" s="504"/>
      <c r="H184" s="330"/>
      <c r="J184" s="2"/>
      <c r="K184" s="2"/>
      <c r="L184" s="2"/>
    </row>
    <row r="185" spans="1:12" ht="18.75" x14ac:dyDescent="0.1">
      <c r="A185" s="16" t="s">
        <v>1165</v>
      </c>
      <c r="B185" s="58"/>
      <c r="C185" s="60" t="s">
        <v>740</v>
      </c>
      <c r="D185" s="58" t="s">
        <v>316</v>
      </c>
      <c r="E185" s="58" t="s">
        <v>162</v>
      </c>
      <c r="F185" s="59">
        <v>6</v>
      </c>
      <c r="G185" s="504"/>
      <c r="H185" s="330">
        <f>G185*F185</f>
        <v>0</v>
      </c>
      <c r="J185" s="2"/>
      <c r="K185" s="2"/>
      <c r="L185" s="2"/>
    </row>
    <row r="186" spans="1:12" x14ac:dyDescent="0.1">
      <c r="A186" s="16" t="s">
        <v>1166</v>
      </c>
      <c r="B186" s="58"/>
      <c r="C186" s="60" t="s">
        <v>741</v>
      </c>
      <c r="D186" s="58" t="s">
        <v>316</v>
      </c>
      <c r="E186" s="58" t="s">
        <v>628</v>
      </c>
      <c r="F186" s="59">
        <v>2</v>
      </c>
      <c r="G186" s="504"/>
      <c r="H186" s="330">
        <f>G186*F186</f>
        <v>0</v>
      </c>
      <c r="J186" s="2"/>
      <c r="K186" s="2"/>
      <c r="L186" s="2"/>
    </row>
    <row r="187" spans="1:12" x14ac:dyDescent="0.1">
      <c r="A187" s="16" t="s">
        <v>1167</v>
      </c>
      <c r="B187" s="58"/>
      <c r="C187" s="60" t="s">
        <v>742</v>
      </c>
      <c r="D187" s="58" t="s">
        <v>316</v>
      </c>
      <c r="E187" s="58" t="s">
        <v>628</v>
      </c>
      <c r="F187" s="59">
        <v>2</v>
      </c>
      <c r="G187" s="504"/>
      <c r="H187" s="330">
        <f>G187*F187</f>
        <v>0</v>
      </c>
      <c r="J187" s="2"/>
      <c r="K187" s="2"/>
      <c r="L187" s="2"/>
    </row>
    <row r="188" spans="1:12" x14ac:dyDescent="0.1">
      <c r="A188" s="16" t="s">
        <v>1168</v>
      </c>
      <c r="B188" s="58"/>
      <c r="C188" s="60" t="s">
        <v>743</v>
      </c>
      <c r="D188" s="58" t="s">
        <v>316</v>
      </c>
      <c r="E188" s="58" t="s">
        <v>628</v>
      </c>
      <c r="F188" s="59">
        <v>2</v>
      </c>
      <c r="G188" s="504"/>
      <c r="H188" s="330">
        <f>G188*F188</f>
        <v>0</v>
      </c>
      <c r="J188" s="2"/>
      <c r="K188" s="2"/>
      <c r="L188" s="2"/>
    </row>
    <row r="189" spans="1:12" x14ac:dyDescent="0.1">
      <c r="A189" s="16" t="s">
        <v>1169</v>
      </c>
      <c r="B189" s="58"/>
      <c r="C189" s="60" t="s">
        <v>744</v>
      </c>
      <c r="D189" s="58" t="s">
        <v>316</v>
      </c>
      <c r="E189" s="58" t="s">
        <v>628</v>
      </c>
      <c r="F189" s="59">
        <v>2</v>
      </c>
      <c r="G189" s="504"/>
      <c r="H189" s="330">
        <f>G189*F189</f>
        <v>0</v>
      </c>
      <c r="J189" s="2"/>
      <c r="K189" s="2"/>
      <c r="L189" s="2"/>
    </row>
    <row r="190" spans="1:12" x14ac:dyDescent="0.1">
      <c r="A190" s="17"/>
      <c r="B190" s="58"/>
      <c r="C190" s="60"/>
      <c r="D190" s="58"/>
      <c r="E190" s="58"/>
      <c r="F190" s="59"/>
      <c r="G190" s="504"/>
      <c r="H190" s="330"/>
      <c r="J190" s="2"/>
      <c r="K190" s="2"/>
      <c r="L190" s="2"/>
    </row>
    <row r="191" spans="1:12" x14ac:dyDescent="0.1">
      <c r="A191" s="16" t="s">
        <v>1141</v>
      </c>
      <c r="B191" s="58"/>
      <c r="C191" s="60" t="s">
        <v>1164</v>
      </c>
      <c r="D191" s="58"/>
      <c r="E191" s="58"/>
      <c r="F191" s="59"/>
      <c r="G191" s="504"/>
      <c r="H191" s="330"/>
      <c r="J191" s="2"/>
      <c r="K191" s="2"/>
      <c r="L191" s="2"/>
    </row>
    <row r="192" spans="1:12" x14ac:dyDescent="0.1">
      <c r="A192" s="17"/>
      <c r="B192" s="58"/>
      <c r="C192" s="427" t="s">
        <v>896</v>
      </c>
      <c r="D192" s="58"/>
      <c r="E192" s="58"/>
      <c r="F192" s="59"/>
      <c r="G192" s="504"/>
      <c r="H192" s="330"/>
      <c r="J192" s="2"/>
      <c r="K192" s="2"/>
      <c r="L192" s="2"/>
    </row>
    <row r="193" spans="1:12" x14ac:dyDescent="0.1">
      <c r="A193" s="17"/>
      <c r="B193" s="58"/>
      <c r="C193" s="60"/>
      <c r="D193" s="58"/>
      <c r="E193" s="58"/>
      <c r="F193" s="59"/>
      <c r="G193" s="504"/>
      <c r="H193" s="330"/>
      <c r="J193" s="2"/>
      <c r="K193" s="2"/>
      <c r="L193" s="2"/>
    </row>
    <row r="194" spans="1:12" x14ac:dyDescent="0.1">
      <c r="A194" s="16" t="s">
        <v>1170</v>
      </c>
      <c r="B194" s="58"/>
      <c r="C194" s="60" t="s">
        <v>897</v>
      </c>
      <c r="D194" s="58" t="s">
        <v>316</v>
      </c>
      <c r="E194" s="58" t="s">
        <v>617</v>
      </c>
      <c r="F194" s="59">
        <v>18</v>
      </c>
      <c r="G194" s="504"/>
      <c r="H194" s="330">
        <f>G194*F194</f>
        <v>0</v>
      </c>
      <c r="J194" s="2"/>
      <c r="K194" s="2"/>
      <c r="L194" s="2"/>
    </row>
    <row r="195" spans="1:12" x14ac:dyDescent="0.1">
      <c r="A195" s="17"/>
      <c r="B195" s="58"/>
      <c r="C195" s="60"/>
      <c r="D195" s="58"/>
      <c r="E195" s="58"/>
      <c r="F195" s="59"/>
      <c r="G195" s="504"/>
      <c r="H195" s="330"/>
      <c r="J195" s="2"/>
      <c r="K195" s="2"/>
      <c r="L195" s="2"/>
    </row>
    <row r="196" spans="1:12" x14ac:dyDescent="0.1">
      <c r="A196" s="16" t="s">
        <v>1142</v>
      </c>
      <c r="B196" s="58"/>
      <c r="C196" s="427" t="s">
        <v>670</v>
      </c>
      <c r="D196" s="58"/>
      <c r="E196" s="58"/>
      <c r="F196" s="59"/>
      <c r="G196" s="504"/>
      <c r="H196" s="330"/>
      <c r="J196" s="2"/>
      <c r="K196" s="2"/>
      <c r="L196" s="2"/>
    </row>
    <row r="197" spans="1:12" x14ac:dyDescent="0.1">
      <c r="A197" s="17"/>
      <c r="B197" s="58"/>
      <c r="C197" s="427" t="s">
        <v>772</v>
      </c>
      <c r="D197" s="58"/>
      <c r="E197" s="58"/>
      <c r="F197" s="59"/>
      <c r="G197" s="504"/>
      <c r="H197" s="330"/>
      <c r="J197" s="2"/>
      <c r="K197" s="2"/>
      <c r="L197" s="2"/>
    </row>
    <row r="198" spans="1:12" x14ac:dyDescent="0.1">
      <c r="A198" s="17"/>
      <c r="B198" s="58"/>
      <c r="C198" s="60"/>
      <c r="D198" s="58"/>
      <c r="E198" s="58"/>
      <c r="F198" s="59"/>
      <c r="G198" s="504"/>
      <c r="H198" s="330"/>
      <c r="J198" s="2"/>
      <c r="K198" s="2"/>
      <c r="L198" s="2"/>
    </row>
    <row r="199" spans="1:12" x14ac:dyDescent="0.1">
      <c r="A199" s="17"/>
      <c r="B199" s="58"/>
      <c r="C199" s="427"/>
      <c r="D199" s="58"/>
      <c r="E199" s="58"/>
      <c r="F199" s="59"/>
      <c r="G199" s="504"/>
      <c r="H199" s="330"/>
      <c r="J199" s="2"/>
      <c r="K199" s="2"/>
      <c r="L199" s="2"/>
    </row>
    <row r="200" spans="1:12" x14ac:dyDescent="0.1">
      <c r="A200" s="17"/>
      <c r="B200" s="58"/>
      <c r="C200" s="60"/>
      <c r="D200" s="58"/>
      <c r="E200" s="58"/>
      <c r="F200" s="59"/>
      <c r="G200" s="504"/>
      <c r="H200" s="330"/>
      <c r="J200" s="2"/>
      <c r="K200" s="2"/>
      <c r="L200" s="2"/>
    </row>
    <row r="201" spans="1:12" x14ac:dyDescent="0.1">
      <c r="A201" s="17"/>
      <c r="B201" s="58"/>
      <c r="C201" s="60"/>
      <c r="D201" s="58"/>
      <c r="E201" s="58"/>
      <c r="F201" s="59"/>
      <c r="G201" s="504"/>
      <c r="H201" s="330"/>
      <c r="J201" s="2"/>
      <c r="K201" s="2"/>
      <c r="L201" s="2"/>
    </row>
    <row r="202" spans="1:12" x14ac:dyDescent="0.1">
      <c r="A202" s="17"/>
      <c r="B202" s="58"/>
      <c r="C202" s="60"/>
      <c r="D202" s="58"/>
      <c r="E202" s="58"/>
      <c r="F202" s="59"/>
      <c r="G202" s="504"/>
      <c r="H202" s="330"/>
      <c r="J202" s="2"/>
      <c r="K202" s="2"/>
      <c r="L202" s="2"/>
    </row>
    <row r="203" spans="1:12" x14ac:dyDescent="0.1">
      <c r="A203" s="16"/>
      <c r="B203" s="58"/>
      <c r="C203" s="60"/>
      <c r="D203" s="58"/>
      <c r="E203" s="58"/>
      <c r="F203" s="59"/>
      <c r="G203" s="504"/>
      <c r="H203" s="330"/>
      <c r="J203" s="2"/>
      <c r="K203" s="2"/>
      <c r="L203" s="2"/>
    </row>
    <row r="204" spans="1:12" x14ac:dyDescent="0.1">
      <c r="A204" s="135"/>
      <c r="B204" s="522"/>
      <c r="C204" s="523"/>
      <c r="D204" s="524"/>
      <c r="E204" s="135"/>
      <c r="F204" s="525"/>
      <c r="G204" s="506"/>
      <c r="H204" s="507"/>
      <c r="J204" s="2"/>
      <c r="K204" s="2"/>
      <c r="L204" s="2"/>
    </row>
    <row r="205" spans="1:12" s="42" customFormat="1" x14ac:dyDescent="0.1">
      <c r="A205" s="508"/>
      <c r="B205" s="81"/>
      <c r="C205" s="188" t="s">
        <v>39</v>
      </c>
      <c r="D205" s="81"/>
      <c r="E205" s="81"/>
      <c r="F205" s="81"/>
      <c r="G205" s="509"/>
      <c r="H205" s="265">
        <f>SUM(H151:H201)</f>
        <v>0</v>
      </c>
    </row>
    <row r="206" spans="1:12" s="42" customFormat="1" x14ac:dyDescent="0.1">
      <c r="A206" s="510"/>
      <c r="B206" s="82"/>
      <c r="C206" s="45"/>
      <c r="D206" s="45"/>
      <c r="E206" s="138"/>
      <c r="F206" s="138"/>
      <c r="G206" s="511"/>
      <c r="H206" s="259"/>
    </row>
    <row r="207" spans="1:12" x14ac:dyDescent="0.1">
      <c r="A207" s="513"/>
      <c r="B207" s="513"/>
      <c r="C207" s="514" t="s">
        <v>40</v>
      </c>
      <c r="D207" s="512"/>
      <c r="E207" s="513"/>
      <c r="F207" s="513"/>
      <c r="G207" s="515"/>
      <c r="H207" s="516">
        <f>H205</f>
        <v>0</v>
      </c>
      <c r="J207" s="2"/>
      <c r="K207" s="2"/>
      <c r="L207" s="2"/>
    </row>
    <row r="208" spans="1:12" x14ac:dyDescent="0.1">
      <c r="A208" s="17"/>
      <c r="B208" s="58"/>
      <c r="C208" s="60"/>
      <c r="D208" s="58"/>
      <c r="E208" s="58"/>
      <c r="F208" s="59"/>
      <c r="G208" s="504"/>
      <c r="H208" s="330"/>
      <c r="J208" s="2"/>
      <c r="K208" s="2"/>
      <c r="L208" s="2"/>
    </row>
    <row r="209" spans="1:12" ht="18.75" x14ac:dyDescent="0.1">
      <c r="A209" s="17"/>
      <c r="B209" s="58"/>
      <c r="C209" s="427" t="s">
        <v>671</v>
      </c>
      <c r="D209" s="58"/>
      <c r="E209" s="58"/>
      <c r="F209" s="59"/>
      <c r="G209" s="504"/>
      <c r="H209" s="330"/>
      <c r="J209" s="2"/>
      <c r="K209" s="2"/>
      <c r="L209" s="2"/>
    </row>
    <row r="210" spans="1:12" x14ac:dyDescent="0.1">
      <c r="A210" s="17"/>
      <c r="B210" s="58"/>
      <c r="C210" s="60"/>
      <c r="D210" s="58"/>
      <c r="E210" s="58"/>
      <c r="F210" s="59"/>
      <c r="G210" s="504"/>
      <c r="H210" s="330"/>
      <c r="J210" s="2"/>
      <c r="K210" s="2"/>
      <c r="L210" s="2"/>
    </row>
    <row r="211" spans="1:12" x14ac:dyDescent="0.1">
      <c r="A211" s="16" t="s">
        <v>1171</v>
      </c>
      <c r="B211" s="58"/>
      <c r="C211" s="60" t="s">
        <v>773</v>
      </c>
      <c r="D211" s="58" t="s">
        <v>316</v>
      </c>
      <c r="E211" s="58" t="s">
        <v>617</v>
      </c>
      <c r="F211" s="59">
        <v>76</v>
      </c>
      <c r="G211" s="504"/>
      <c r="H211" s="330">
        <f>G211*F211</f>
        <v>0</v>
      </c>
      <c r="J211" s="2"/>
      <c r="K211" s="2"/>
      <c r="L211" s="2"/>
    </row>
    <row r="212" spans="1:12" x14ac:dyDescent="0.1">
      <c r="A212" s="16" t="s">
        <v>1172</v>
      </c>
      <c r="B212" s="58"/>
      <c r="C212" s="60" t="s">
        <v>898</v>
      </c>
      <c r="D212" s="58" t="s">
        <v>316</v>
      </c>
      <c r="E212" s="58" t="s">
        <v>617</v>
      </c>
      <c r="F212" s="59">
        <v>90</v>
      </c>
      <c r="G212" s="504"/>
      <c r="H212" s="330">
        <f>G212*F212</f>
        <v>0</v>
      </c>
      <c r="J212" s="2"/>
      <c r="K212" s="2"/>
      <c r="L212" s="2"/>
    </row>
    <row r="213" spans="1:12" x14ac:dyDescent="0.1">
      <c r="A213" s="17"/>
      <c r="B213" s="58"/>
      <c r="C213" s="60" t="s">
        <v>899</v>
      </c>
      <c r="D213" s="58"/>
      <c r="E213" s="58"/>
      <c r="F213" s="59"/>
      <c r="G213" s="504"/>
      <c r="H213" s="330"/>
      <c r="J213" s="2"/>
      <c r="K213" s="2"/>
      <c r="L213" s="2"/>
    </row>
    <row r="214" spans="1:12" x14ac:dyDescent="0.1">
      <c r="A214" s="17"/>
      <c r="B214" s="371"/>
      <c r="C214" s="539"/>
      <c r="D214" s="222"/>
      <c r="E214" s="58"/>
      <c r="F214" s="526"/>
      <c r="G214" s="520"/>
      <c r="H214" s="330"/>
      <c r="J214" s="2"/>
      <c r="K214" s="2"/>
      <c r="L214" s="2"/>
    </row>
    <row r="215" spans="1:12" x14ac:dyDescent="0.1">
      <c r="A215" s="17"/>
      <c r="B215" s="58"/>
      <c r="C215" s="427" t="s">
        <v>774</v>
      </c>
      <c r="D215" s="58"/>
      <c r="E215" s="58"/>
      <c r="F215" s="59"/>
      <c r="G215" s="504"/>
      <c r="H215" s="330"/>
      <c r="J215" s="2"/>
      <c r="K215" s="2"/>
      <c r="L215" s="2"/>
    </row>
    <row r="216" spans="1:12" ht="18.75" x14ac:dyDescent="0.1">
      <c r="A216" s="17"/>
      <c r="B216" s="58"/>
      <c r="C216" s="427" t="s">
        <v>775</v>
      </c>
      <c r="D216" s="58"/>
      <c r="E216" s="58"/>
      <c r="F216" s="59"/>
      <c r="G216" s="504"/>
      <c r="H216" s="330"/>
      <c r="J216" s="2"/>
      <c r="K216" s="2"/>
      <c r="L216" s="2"/>
    </row>
    <row r="217" spans="1:12" x14ac:dyDescent="0.1">
      <c r="A217" s="17"/>
      <c r="B217" s="58"/>
      <c r="C217" s="60"/>
      <c r="D217" s="58"/>
      <c r="E217" s="58"/>
      <c r="F217" s="59"/>
      <c r="G217" s="504"/>
      <c r="H217" s="330"/>
      <c r="J217" s="2"/>
      <c r="K217" s="2"/>
      <c r="L217" s="2"/>
    </row>
    <row r="218" spans="1:12" x14ac:dyDescent="0.1">
      <c r="A218" s="16" t="s">
        <v>1173</v>
      </c>
      <c r="B218" s="58"/>
      <c r="C218" s="60" t="s">
        <v>900</v>
      </c>
      <c r="D218" s="58" t="s">
        <v>316</v>
      </c>
      <c r="E218" s="58" t="s">
        <v>617</v>
      </c>
      <c r="F218" s="59">
        <v>36</v>
      </c>
      <c r="G218" s="504"/>
      <c r="H218" s="330">
        <f>G218*F218</f>
        <v>0</v>
      </c>
      <c r="J218" s="2"/>
      <c r="K218" s="2"/>
      <c r="L218" s="2"/>
    </row>
    <row r="219" spans="1:12" x14ac:dyDescent="0.1">
      <c r="A219" s="17"/>
      <c r="B219" s="58"/>
      <c r="C219" s="60"/>
      <c r="D219" s="58"/>
      <c r="E219" s="58"/>
      <c r="F219" s="59"/>
      <c r="G219" s="504"/>
      <c r="H219" s="330"/>
      <c r="J219" s="2"/>
      <c r="K219" s="2"/>
      <c r="L219" s="2"/>
    </row>
    <row r="220" spans="1:12" x14ac:dyDescent="0.1">
      <c r="A220" s="17"/>
      <c r="B220" s="58"/>
      <c r="C220" s="427" t="s">
        <v>776</v>
      </c>
      <c r="D220" s="58"/>
      <c r="E220" s="58"/>
      <c r="F220" s="59"/>
      <c r="G220" s="504"/>
      <c r="H220" s="330"/>
      <c r="J220" s="2"/>
      <c r="K220" s="2"/>
      <c r="L220" s="2"/>
    </row>
    <row r="221" spans="1:12" x14ac:dyDescent="0.1">
      <c r="A221" s="17"/>
      <c r="B221" s="58"/>
      <c r="C221" s="427" t="s">
        <v>777</v>
      </c>
      <c r="D221" s="58"/>
      <c r="E221" s="58"/>
      <c r="F221" s="59"/>
      <c r="G221" s="504"/>
      <c r="H221" s="330"/>
      <c r="J221" s="2"/>
      <c r="K221" s="2"/>
      <c r="L221" s="2"/>
    </row>
    <row r="222" spans="1:12" x14ac:dyDescent="0.1">
      <c r="A222" s="17"/>
      <c r="B222" s="58"/>
      <c r="C222" s="60"/>
      <c r="D222" s="58"/>
      <c r="E222" s="58"/>
      <c r="F222" s="59"/>
      <c r="G222" s="504"/>
      <c r="H222" s="330"/>
      <c r="J222" s="2"/>
      <c r="K222" s="2"/>
      <c r="L222" s="2"/>
    </row>
    <row r="223" spans="1:12" x14ac:dyDescent="0.1">
      <c r="A223" s="16" t="s">
        <v>1174</v>
      </c>
      <c r="B223" s="58"/>
      <c r="C223" s="60" t="s">
        <v>778</v>
      </c>
      <c r="D223" s="58" t="s">
        <v>316</v>
      </c>
      <c r="E223" s="58" t="s">
        <v>617</v>
      </c>
      <c r="F223" s="59">
        <v>18</v>
      </c>
      <c r="G223" s="504"/>
      <c r="H223" s="330">
        <f>G223*F223</f>
        <v>0</v>
      </c>
      <c r="J223" s="2"/>
      <c r="K223" s="2"/>
      <c r="L223" s="2"/>
    </row>
    <row r="224" spans="1:12" x14ac:dyDescent="0.1">
      <c r="A224" s="17"/>
      <c r="B224" s="58"/>
      <c r="C224" s="60"/>
      <c r="D224" s="58"/>
      <c r="E224" s="58"/>
      <c r="F224" s="59"/>
      <c r="G224" s="504"/>
      <c r="H224" s="330"/>
      <c r="J224" s="2"/>
      <c r="K224" s="2"/>
      <c r="L224" s="2"/>
    </row>
    <row r="225" spans="1:12" x14ac:dyDescent="0.1">
      <c r="A225" s="17"/>
      <c r="B225" s="58"/>
      <c r="C225" s="427" t="s">
        <v>672</v>
      </c>
      <c r="D225" s="58"/>
      <c r="E225" s="58"/>
      <c r="F225" s="59"/>
      <c r="G225" s="504"/>
      <c r="H225" s="330"/>
      <c r="J225" s="2"/>
      <c r="K225" s="2"/>
      <c r="L225" s="2"/>
    </row>
    <row r="226" spans="1:12" ht="18.75" x14ac:dyDescent="0.1">
      <c r="A226" s="17"/>
      <c r="B226" s="58"/>
      <c r="C226" s="427" t="s">
        <v>673</v>
      </c>
      <c r="D226" s="58"/>
      <c r="E226" s="58"/>
      <c r="F226" s="59"/>
      <c r="G226" s="504"/>
      <c r="H226" s="330"/>
      <c r="J226" s="2"/>
      <c r="K226" s="2"/>
      <c r="L226" s="2"/>
    </row>
    <row r="227" spans="1:12" x14ac:dyDescent="0.1">
      <c r="A227" s="17"/>
      <c r="B227" s="58"/>
      <c r="C227" s="427"/>
      <c r="D227" s="58"/>
      <c r="E227" s="58"/>
      <c r="F227" s="59"/>
      <c r="G227" s="504"/>
      <c r="H227" s="330"/>
      <c r="J227" s="2"/>
      <c r="K227" s="2"/>
      <c r="L227" s="2"/>
    </row>
    <row r="228" spans="1:12" x14ac:dyDescent="0.1">
      <c r="A228" s="16" t="s">
        <v>1175</v>
      </c>
      <c r="B228" s="58"/>
      <c r="C228" s="60" t="s">
        <v>779</v>
      </c>
      <c r="D228" s="58" t="s">
        <v>316</v>
      </c>
      <c r="E228" s="58" t="s">
        <v>617</v>
      </c>
      <c r="F228" s="59">
        <v>4</v>
      </c>
      <c r="G228" s="504"/>
      <c r="H228" s="330">
        <f>G228*F228</f>
        <v>0</v>
      </c>
      <c r="J228" s="2"/>
      <c r="K228" s="2"/>
      <c r="L228" s="2"/>
    </row>
    <row r="229" spans="1:12" x14ac:dyDescent="0.1">
      <c r="A229" s="17"/>
      <c r="B229" s="58"/>
      <c r="C229" s="60"/>
      <c r="D229" s="58"/>
      <c r="E229" s="58"/>
      <c r="F229" s="59"/>
      <c r="G229" s="504"/>
      <c r="H229" s="330"/>
      <c r="J229" s="2"/>
      <c r="K229" s="2"/>
      <c r="L229" s="2"/>
    </row>
    <row r="230" spans="1:12" ht="28.5" x14ac:dyDescent="0.1">
      <c r="A230" s="17"/>
      <c r="B230" s="58"/>
      <c r="C230" s="427" t="s">
        <v>780</v>
      </c>
      <c r="D230" s="58"/>
      <c r="E230" s="58"/>
      <c r="F230" s="59"/>
      <c r="G230" s="504"/>
      <c r="H230" s="330"/>
      <c r="J230" s="2"/>
      <c r="K230" s="2"/>
      <c r="L230" s="2"/>
    </row>
    <row r="231" spans="1:12" x14ac:dyDescent="0.1">
      <c r="A231" s="17"/>
      <c r="B231" s="58"/>
      <c r="C231" s="60"/>
      <c r="D231" s="58"/>
      <c r="E231" s="58"/>
      <c r="F231" s="59"/>
      <c r="G231" s="504"/>
      <c r="H231" s="330"/>
      <c r="J231" s="2"/>
      <c r="K231" s="2"/>
      <c r="L231" s="2"/>
    </row>
    <row r="232" spans="1:12" x14ac:dyDescent="0.1">
      <c r="A232" s="16" t="s">
        <v>1176</v>
      </c>
      <c r="B232" s="58"/>
      <c r="C232" s="60" t="s">
        <v>781</v>
      </c>
      <c r="D232" s="58" t="s">
        <v>316</v>
      </c>
      <c r="E232" s="58" t="s">
        <v>617</v>
      </c>
      <c r="F232" s="59">
        <v>8</v>
      </c>
      <c r="G232" s="504"/>
      <c r="H232" s="330">
        <f>G232*F232</f>
        <v>0</v>
      </c>
      <c r="J232" s="2"/>
      <c r="K232" s="2"/>
      <c r="L232" s="2"/>
    </row>
    <row r="233" spans="1:12" x14ac:dyDescent="0.1">
      <c r="A233" s="17"/>
      <c r="B233" s="58"/>
      <c r="C233" s="60"/>
      <c r="D233" s="58"/>
      <c r="E233" s="58"/>
      <c r="F233" s="59"/>
      <c r="G233" s="504"/>
      <c r="H233" s="330"/>
      <c r="J233" s="2"/>
      <c r="K233" s="2"/>
      <c r="L233" s="2"/>
    </row>
    <row r="234" spans="1:12" x14ac:dyDescent="0.1">
      <c r="A234" s="16" t="s">
        <v>1177</v>
      </c>
      <c r="B234" s="58"/>
      <c r="C234" s="60" t="s">
        <v>782</v>
      </c>
      <c r="D234" s="58" t="s">
        <v>316</v>
      </c>
      <c r="E234" s="58" t="s">
        <v>901</v>
      </c>
      <c r="F234" s="59">
        <v>4</v>
      </c>
      <c r="G234" s="504"/>
      <c r="H234" s="330">
        <f>G234*F234</f>
        <v>0</v>
      </c>
      <c r="J234" s="2"/>
      <c r="K234" s="2"/>
      <c r="L234" s="2"/>
    </row>
    <row r="235" spans="1:12" x14ac:dyDescent="0.1">
      <c r="A235" s="17"/>
      <c r="B235" s="58"/>
      <c r="C235" s="60"/>
      <c r="D235" s="58"/>
      <c r="E235" s="58"/>
      <c r="F235" s="59"/>
      <c r="G235" s="504"/>
      <c r="H235" s="330"/>
      <c r="J235" s="2"/>
      <c r="K235" s="2"/>
      <c r="L235" s="2"/>
    </row>
    <row r="236" spans="1:12" ht="18.75" x14ac:dyDescent="0.1">
      <c r="A236" s="17"/>
      <c r="B236" s="58"/>
      <c r="C236" s="427" t="s">
        <v>783</v>
      </c>
      <c r="D236" s="58"/>
      <c r="E236" s="58"/>
      <c r="F236" s="59"/>
      <c r="G236" s="504"/>
      <c r="H236" s="330"/>
      <c r="J236" s="2"/>
      <c r="K236" s="2"/>
      <c r="L236" s="2"/>
    </row>
    <row r="237" spans="1:12" x14ac:dyDescent="0.1">
      <c r="A237" s="17"/>
      <c r="B237" s="58"/>
      <c r="C237" s="60"/>
      <c r="D237" s="58"/>
      <c r="E237" s="58"/>
      <c r="F237" s="59"/>
      <c r="G237" s="504"/>
      <c r="H237" s="330"/>
      <c r="J237" s="2"/>
      <c r="K237" s="2"/>
      <c r="L237" s="2"/>
    </row>
    <row r="238" spans="1:12" x14ac:dyDescent="0.1">
      <c r="A238" s="16" t="s">
        <v>1178</v>
      </c>
      <c r="B238" s="58"/>
      <c r="C238" s="60" t="s">
        <v>784</v>
      </c>
      <c r="D238" s="58" t="s">
        <v>316</v>
      </c>
      <c r="E238" s="58" t="s">
        <v>162</v>
      </c>
      <c r="F238" s="59">
        <v>56</v>
      </c>
      <c r="G238" s="504"/>
      <c r="H238" s="330">
        <f>G238*F238</f>
        <v>0</v>
      </c>
      <c r="J238" s="2"/>
      <c r="K238" s="2"/>
      <c r="L238" s="2"/>
    </row>
    <row r="239" spans="1:12" x14ac:dyDescent="0.1">
      <c r="A239" s="16"/>
      <c r="B239" s="58"/>
      <c r="C239" s="60"/>
      <c r="D239" s="58"/>
      <c r="E239" s="58"/>
      <c r="F239" s="59"/>
      <c r="G239" s="504"/>
      <c r="H239" s="330"/>
      <c r="J239" s="2"/>
      <c r="K239" s="2"/>
      <c r="L239" s="2"/>
    </row>
    <row r="240" spans="1:12" x14ac:dyDescent="0.1">
      <c r="A240" s="17"/>
      <c r="B240" s="58"/>
      <c r="C240" s="427" t="s">
        <v>674</v>
      </c>
      <c r="D240" s="58"/>
      <c r="E240" s="58"/>
      <c r="F240" s="59"/>
      <c r="G240" s="504"/>
      <c r="H240" s="330"/>
      <c r="J240" s="2"/>
      <c r="K240" s="2"/>
      <c r="L240" s="2"/>
    </row>
    <row r="241" spans="1:12" x14ac:dyDescent="0.1">
      <c r="A241" s="17"/>
      <c r="B241" s="58"/>
      <c r="C241" s="427" t="s">
        <v>785</v>
      </c>
      <c r="D241" s="58"/>
      <c r="E241" s="58"/>
      <c r="F241" s="59"/>
      <c r="G241" s="504"/>
      <c r="H241" s="330"/>
      <c r="J241" s="2"/>
      <c r="K241" s="2"/>
      <c r="L241" s="2"/>
    </row>
    <row r="242" spans="1:12" x14ac:dyDescent="0.1">
      <c r="A242" s="17"/>
      <c r="B242" s="58"/>
      <c r="C242" s="60"/>
      <c r="D242" s="58"/>
      <c r="E242" s="58"/>
      <c r="F242" s="59"/>
      <c r="G242" s="504"/>
      <c r="H242" s="330"/>
      <c r="J242" s="2"/>
      <c r="K242" s="2"/>
      <c r="L242" s="2"/>
    </row>
    <row r="243" spans="1:12" x14ac:dyDescent="0.1">
      <c r="A243" s="16" t="s">
        <v>1179</v>
      </c>
      <c r="B243" s="58"/>
      <c r="C243" s="60" t="s">
        <v>786</v>
      </c>
      <c r="D243" s="58" t="s">
        <v>316</v>
      </c>
      <c r="E243" s="58" t="s">
        <v>617</v>
      </c>
      <c r="F243" s="59">
        <v>12</v>
      </c>
      <c r="G243" s="504"/>
      <c r="H243" s="330">
        <f>G243*F243</f>
        <v>0</v>
      </c>
      <c r="J243" s="2"/>
      <c r="K243" s="2"/>
      <c r="L243" s="2"/>
    </row>
    <row r="244" spans="1:12" x14ac:dyDescent="0.1">
      <c r="A244" s="17"/>
      <c r="B244" s="58"/>
      <c r="C244" s="60"/>
      <c r="D244" s="58"/>
      <c r="E244" s="58"/>
      <c r="F244" s="59"/>
      <c r="G244" s="504"/>
      <c r="H244" s="330"/>
      <c r="J244" s="2"/>
      <c r="K244" s="2"/>
      <c r="L244" s="2"/>
    </row>
    <row r="245" spans="1:12" x14ac:dyDescent="0.1">
      <c r="A245" s="16" t="s">
        <v>1143</v>
      </c>
      <c r="B245" s="58"/>
      <c r="C245" s="427" t="s">
        <v>904</v>
      </c>
      <c r="D245" s="58"/>
      <c r="E245" s="58"/>
      <c r="F245" s="59"/>
      <c r="G245" s="504"/>
      <c r="H245" s="330"/>
      <c r="J245" s="2"/>
      <c r="K245" s="2"/>
      <c r="L245" s="2"/>
    </row>
    <row r="246" spans="1:12" x14ac:dyDescent="0.1">
      <c r="A246" s="17"/>
      <c r="B246" s="58"/>
      <c r="C246" s="60"/>
      <c r="D246" s="58"/>
      <c r="E246" s="58"/>
      <c r="F246" s="59"/>
      <c r="G246" s="504"/>
      <c r="H246" s="330"/>
      <c r="J246" s="2"/>
      <c r="K246" s="2"/>
      <c r="L246" s="2"/>
    </row>
    <row r="247" spans="1:12" x14ac:dyDescent="0.1">
      <c r="A247" s="16" t="s">
        <v>1180</v>
      </c>
      <c r="B247" s="58"/>
      <c r="C247" s="60" t="s">
        <v>913</v>
      </c>
      <c r="D247" s="58" t="s">
        <v>316</v>
      </c>
      <c r="E247" s="58" t="s">
        <v>568</v>
      </c>
      <c r="F247" s="59">
        <v>1</v>
      </c>
      <c r="G247" s="504">
        <v>15000</v>
      </c>
      <c r="H247" s="330">
        <f>G247*F247</f>
        <v>15000</v>
      </c>
      <c r="J247" s="2"/>
      <c r="K247" s="2"/>
      <c r="L247" s="2"/>
    </row>
    <row r="248" spans="1:12" x14ac:dyDescent="0.1">
      <c r="A248" s="16" t="s">
        <v>1181</v>
      </c>
      <c r="B248" s="58"/>
      <c r="C248" s="60" t="s">
        <v>903</v>
      </c>
      <c r="D248" s="58"/>
      <c r="E248" s="58" t="s">
        <v>62</v>
      </c>
      <c r="F248" s="59">
        <v>15000</v>
      </c>
      <c r="G248" s="527"/>
      <c r="H248" s="330">
        <f>G248*F248</f>
        <v>0</v>
      </c>
      <c r="J248" s="2"/>
      <c r="K248" s="2"/>
      <c r="L248" s="2"/>
    </row>
    <row r="249" spans="1:12" x14ac:dyDescent="0.1">
      <c r="A249" s="16" t="s">
        <v>1182</v>
      </c>
      <c r="B249" s="58"/>
      <c r="C249" s="60" t="s">
        <v>912</v>
      </c>
      <c r="D249" s="58" t="s">
        <v>316</v>
      </c>
      <c r="E249" s="58" t="s">
        <v>568</v>
      </c>
      <c r="F249" s="59">
        <v>1</v>
      </c>
      <c r="G249" s="504">
        <v>15000</v>
      </c>
      <c r="H249" s="330">
        <f>G249*F249</f>
        <v>15000</v>
      </c>
      <c r="J249" s="2"/>
      <c r="K249" s="2"/>
      <c r="L249" s="2"/>
    </row>
    <row r="250" spans="1:12" x14ac:dyDescent="0.1">
      <c r="A250" s="16" t="s">
        <v>1183</v>
      </c>
      <c r="B250" s="58"/>
      <c r="C250" s="60" t="s">
        <v>903</v>
      </c>
      <c r="D250" s="58"/>
      <c r="E250" s="58" t="s">
        <v>62</v>
      </c>
      <c r="F250" s="59">
        <v>15000</v>
      </c>
      <c r="G250" s="527"/>
      <c r="H250" s="330">
        <f>G250*F250</f>
        <v>0</v>
      </c>
      <c r="J250" s="2"/>
      <c r="K250" s="2"/>
      <c r="L250" s="2"/>
    </row>
    <row r="251" spans="1:12" x14ac:dyDescent="0.1">
      <c r="A251" s="87"/>
      <c r="B251" s="18"/>
      <c r="C251" s="244"/>
      <c r="D251" s="9"/>
      <c r="E251" s="17"/>
      <c r="F251" s="18"/>
      <c r="G251" s="296"/>
      <c r="H251" s="249"/>
    </row>
    <row r="252" spans="1:12" x14ac:dyDescent="0.1">
      <c r="A252" s="87"/>
      <c r="B252" s="18"/>
      <c r="C252" s="244"/>
      <c r="D252" s="9"/>
      <c r="E252" s="17"/>
      <c r="F252" s="18"/>
      <c r="G252" s="296"/>
      <c r="H252" s="249"/>
    </row>
    <row r="253" spans="1:12" x14ac:dyDescent="0.1">
      <c r="A253" s="87"/>
      <c r="B253" s="18"/>
      <c r="C253" s="244"/>
      <c r="D253" s="9"/>
      <c r="E253" s="17"/>
      <c r="F253" s="18"/>
      <c r="G253" s="296"/>
      <c r="H253" s="249"/>
    </row>
    <row r="254" spans="1:12" x14ac:dyDescent="0.1">
      <c r="A254" s="87"/>
      <c r="B254" s="18"/>
      <c r="C254" s="244"/>
      <c r="D254" s="9"/>
      <c r="E254" s="17"/>
      <c r="F254" s="18"/>
      <c r="G254" s="296"/>
      <c r="H254" s="249"/>
    </row>
    <row r="255" spans="1:12" x14ac:dyDescent="0.1">
      <c r="A255" s="87"/>
      <c r="B255" s="18"/>
      <c r="C255" s="244"/>
      <c r="D255" s="9"/>
      <c r="E255" s="17"/>
      <c r="F255" s="18"/>
      <c r="G255" s="296"/>
      <c r="H255" s="249"/>
    </row>
    <row r="256" spans="1:12" x14ac:dyDescent="0.1">
      <c r="A256" s="87"/>
      <c r="B256" s="18"/>
      <c r="C256" s="244"/>
      <c r="D256" s="9"/>
      <c r="E256" s="17"/>
      <c r="F256" s="18"/>
      <c r="G256" s="296"/>
      <c r="H256" s="249"/>
    </row>
    <row r="257" spans="1:12" x14ac:dyDescent="0.1">
      <c r="A257" s="87"/>
      <c r="B257" s="18"/>
      <c r="C257" s="244"/>
      <c r="D257" s="9"/>
      <c r="E257" s="17"/>
      <c r="F257" s="18"/>
      <c r="G257" s="296"/>
      <c r="H257" s="249"/>
    </row>
    <row r="258" spans="1:12" x14ac:dyDescent="0.1">
      <c r="A258" s="87"/>
      <c r="B258" s="18"/>
      <c r="C258" s="244"/>
      <c r="D258" s="9"/>
      <c r="E258" s="17"/>
      <c r="F258" s="18"/>
      <c r="G258" s="296"/>
      <c r="H258" s="249"/>
    </row>
    <row r="259" spans="1:12" s="42" customFormat="1" x14ac:dyDescent="0.1">
      <c r="A259" s="113"/>
      <c r="B259" s="81"/>
      <c r="C259" s="188" t="s">
        <v>468</v>
      </c>
      <c r="D259" s="81"/>
      <c r="E259" s="81"/>
      <c r="F259" s="81"/>
      <c r="G259" s="185"/>
      <c r="H259" s="250">
        <f>SUM(H207:H258)</f>
        <v>30000</v>
      </c>
      <c r="J259" s="317"/>
      <c r="K259" s="339"/>
      <c r="L259" s="317"/>
    </row>
    <row r="260" spans="1:12" s="42" customFormat="1" x14ac:dyDescent="0.1">
      <c r="A260" s="115"/>
      <c r="B260" s="82"/>
      <c r="C260" s="45"/>
      <c r="D260" s="45"/>
      <c r="E260" s="138"/>
      <c r="F260" s="138"/>
      <c r="G260" s="184"/>
      <c r="H260" s="193"/>
      <c r="J260" s="317"/>
      <c r="K260" s="317"/>
      <c r="L260" s="317"/>
    </row>
  </sheetData>
  <phoneticPr fontId="0" type="noConversion"/>
  <pageMargins left="0.94488188976377963" right="0.19685039370078741" top="0.70866141732283472" bottom="0.98425196850393704" header="0.51181102362204722" footer="0.43307086614173229"/>
  <pageSetup paperSize="9" scale="95" orientation="portrait" useFirstPageNumber="1" horizontalDpi="4294967293" r:id="rId1"/>
  <headerFooter alignWithMargins="0">
    <oddFooter>&amp;R225370PRO
PRICING DATA
C2.3 - I.&amp;P</oddFooter>
  </headerFooter>
  <rowBreaks count="4" manualBreakCount="4">
    <brk id="62" max="7" man="1"/>
    <brk id="109" max="7" man="1"/>
    <brk id="150" max="7" man="1"/>
    <brk id="206" max="7" man="1"/>
  </rowBreaks>
  <colBreaks count="36" manualBreakCount="36">
    <brk id="11" max="1048575" man="1"/>
    <brk id="24" max="1048575" man="1"/>
    <brk id="27" max="1048575" man="1"/>
    <brk id="28" max="1048575" man="1"/>
    <brk id="40" max="1048575" man="1"/>
    <brk id="43" max="1048575" man="1"/>
    <brk id="44" max="1048575" man="1"/>
    <brk id="47" max="1048575" man="1"/>
    <brk id="56" max="1048575" man="1"/>
    <brk id="59" max="1048575" man="1"/>
    <brk id="60" max="1048575" man="1"/>
    <brk id="63" max="1048575" man="1"/>
    <brk id="72" max="1048575" man="1"/>
    <brk id="75" max="1048575" man="1"/>
    <brk id="76" max="1048575" man="1"/>
    <brk id="80" max="1048575" man="1"/>
    <brk id="95" max="1048575" man="1"/>
    <brk id="96" max="1048575" man="1"/>
    <brk id="97" max="1048575" man="1"/>
    <brk id="102" max="1048575" man="1"/>
    <brk id="104" max="1048575" man="1"/>
    <brk id="107" max="1048575" man="1"/>
    <brk id="123" max="1048575" man="1"/>
    <brk id="139" max="1048575" man="1"/>
    <brk id="143" max="1048575" man="1"/>
    <brk id="155" max="1048575" man="1"/>
    <brk id="159" max="1048575" man="1"/>
    <brk id="171" max="1048575" man="1"/>
    <brk id="176" max="1048575" man="1"/>
    <brk id="191" max="1048575" man="1"/>
    <brk id="192" max="1048575" man="1"/>
    <brk id="193" max="1048575" man="1"/>
    <brk id="198" max="1048575" man="1"/>
    <brk id="200" max="1048575" man="1"/>
    <brk id="203" max="1048575" man="1"/>
    <brk id="21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transitionEvaluation="1"/>
  <dimension ref="A1:I185"/>
  <sheetViews>
    <sheetView showGridLines="0" view="pageBreakPreview" zoomScale="102" zoomScaleNormal="100" zoomScaleSheetLayoutView="102" workbookViewId="0">
      <selection activeCell="G21" sqref="G21"/>
    </sheetView>
  </sheetViews>
  <sheetFormatPr defaultColWidth="9.74609375" defaultRowHeight="10.5" x14ac:dyDescent="0.1"/>
  <cols>
    <col min="1" max="1" width="11.99609375" style="50" customWidth="1"/>
    <col min="2" max="2" width="11.05859375" style="50" customWidth="1"/>
    <col min="3" max="3" width="56.05859375" style="2" customWidth="1"/>
    <col min="4" max="4" width="6.93359375" style="2" customWidth="1"/>
    <col min="5" max="5" width="6.93359375" style="50" customWidth="1"/>
    <col min="6" max="6" width="8.99609375" style="50" customWidth="1"/>
    <col min="7" max="7" width="12.93359375" style="2" customWidth="1"/>
    <col min="8" max="8" width="14.99609375" style="253" customWidth="1"/>
    <col min="9" max="16384" width="9.74609375" style="2"/>
  </cols>
  <sheetData>
    <row r="1" spans="1:9" ht="15.6" customHeight="1" x14ac:dyDescent="0.1">
      <c r="A1" s="84" t="str">
        <f>'SEC-A'!A1</f>
        <v>CLIENT:  KOPANONG LOCAL MUNICIPALITY</v>
      </c>
    </row>
    <row r="2" spans="1:9" ht="15.6" customHeight="1" x14ac:dyDescent="0.1">
      <c r="A2" s="84" t="str">
        <f>'SEC-A'!A2</f>
        <v>CONTRACT NO. MIG/FS1184/CF/17/19</v>
      </c>
    </row>
    <row r="3" spans="1:9" ht="15.6" customHeight="1" x14ac:dyDescent="0.1">
      <c r="A3" s="84" t="str">
        <f>'SEC-A'!A3</f>
        <v>UPGRADING OF PHILIPPOLIS SPORTS FACILITY</v>
      </c>
      <c r="B3" s="84"/>
      <c r="C3" s="84"/>
      <c r="D3" s="84"/>
      <c r="G3" s="84"/>
      <c r="H3" s="248"/>
    </row>
    <row r="4" spans="1:9" ht="15.6" customHeight="1" x14ac:dyDescent="0.1">
      <c r="A4" s="84" t="str">
        <f>'SEC-A'!A4</f>
        <v>ENGINEER:  SOLENG (PTY) LTD</v>
      </c>
      <c r="B4" s="84"/>
      <c r="C4" s="84"/>
      <c r="D4" s="84"/>
      <c r="G4" s="84"/>
      <c r="H4" s="248"/>
    </row>
    <row r="5" spans="1:9" x14ac:dyDescent="0.1">
      <c r="A5" s="237" t="s">
        <v>470</v>
      </c>
      <c r="B5" s="247"/>
      <c r="C5" s="247"/>
      <c r="D5" s="247"/>
      <c r="E5" s="31"/>
      <c r="F5" s="31"/>
      <c r="G5" s="247"/>
      <c r="H5" s="254"/>
      <c r="I5" s="120"/>
    </row>
    <row r="6" spans="1:9" ht="5.0999999999999996" customHeight="1" x14ac:dyDescent="0.1">
      <c r="A6" s="251"/>
      <c r="B6" s="247"/>
      <c r="C6" s="247"/>
      <c r="D6" s="247"/>
      <c r="E6" s="31"/>
      <c r="F6" s="31"/>
      <c r="G6" s="247"/>
      <c r="H6" s="254"/>
    </row>
    <row r="7" spans="1:9" s="42" customFormat="1" x14ac:dyDescent="0.1">
      <c r="A7" s="145" t="s">
        <v>28</v>
      </c>
      <c r="B7" s="146" t="s">
        <v>29</v>
      </c>
      <c r="C7" s="147" t="s">
        <v>30</v>
      </c>
      <c r="D7" s="147" t="s">
        <v>316</v>
      </c>
      <c r="E7" s="147" t="s">
        <v>31</v>
      </c>
      <c r="F7" s="147"/>
      <c r="G7" s="147" t="s">
        <v>33</v>
      </c>
      <c r="H7" s="192" t="s">
        <v>34</v>
      </c>
    </row>
    <row r="8" spans="1:9" s="42" customFormat="1" x14ac:dyDescent="0.1">
      <c r="A8" s="148" t="s">
        <v>35</v>
      </c>
      <c r="B8" s="149" t="s">
        <v>36</v>
      </c>
      <c r="C8" s="150"/>
      <c r="D8" s="150"/>
      <c r="E8" s="199"/>
      <c r="F8" s="199"/>
      <c r="G8" s="151"/>
      <c r="H8" s="255"/>
    </row>
    <row r="9" spans="1:9" x14ac:dyDescent="0.1">
      <c r="A9" s="7"/>
      <c r="B9" s="12"/>
      <c r="C9" s="15"/>
      <c r="D9" s="65"/>
      <c r="E9" s="12"/>
      <c r="F9" s="9"/>
      <c r="G9" s="6"/>
      <c r="H9" s="256"/>
    </row>
    <row r="10" spans="1:9" x14ac:dyDescent="0.1">
      <c r="A10" s="582" t="s">
        <v>473</v>
      </c>
      <c r="B10" s="8" t="s">
        <v>0</v>
      </c>
      <c r="C10" s="15" t="s">
        <v>341</v>
      </c>
      <c r="D10" s="65"/>
      <c r="E10" s="12"/>
      <c r="F10" s="9"/>
      <c r="G10" s="6"/>
      <c r="H10" s="256"/>
    </row>
    <row r="11" spans="1:9" x14ac:dyDescent="0.1">
      <c r="A11" s="581"/>
      <c r="B11" s="8" t="s">
        <v>342</v>
      </c>
      <c r="C11" s="15"/>
      <c r="D11" s="65"/>
      <c r="E11" s="12"/>
      <c r="F11" s="9"/>
      <c r="G11" s="6"/>
      <c r="H11" s="256"/>
    </row>
    <row r="12" spans="1:9" x14ac:dyDescent="0.1">
      <c r="A12" s="10"/>
      <c r="B12" s="8" t="s">
        <v>343</v>
      </c>
      <c r="C12" s="15" t="s">
        <v>344</v>
      </c>
      <c r="D12" s="65"/>
      <c r="E12" s="12"/>
      <c r="F12" s="9"/>
      <c r="G12" s="6"/>
      <c r="H12" s="256"/>
    </row>
    <row r="13" spans="1:9" x14ac:dyDescent="0.1">
      <c r="A13" s="7"/>
      <c r="B13" s="12"/>
      <c r="C13" s="120"/>
      <c r="D13" s="4"/>
      <c r="E13" s="12"/>
      <c r="F13" s="9"/>
      <c r="G13" s="14"/>
      <c r="H13" s="257"/>
    </row>
    <row r="14" spans="1:9" x14ac:dyDescent="0.1">
      <c r="A14" s="10"/>
      <c r="B14" s="8" t="s">
        <v>165</v>
      </c>
      <c r="C14" s="15" t="s">
        <v>345</v>
      </c>
      <c r="D14" s="65"/>
      <c r="E14" s="12"/>
      <c r="F14" s="9"/>
      <c r="G14" s="14"/>
      <c r="H14" s="257"/>
    </row>
    <row r="15" spans="1:9" x14ac:dyDescent="0.1">
      <c r="A15" s="10"/>
      <c r="B15" s="12"/>
      <c r="C15" s="15" t="s">
        <v>346</v>
      </c>
      <c r="D15" s="65"/>
      <c r="E15" s="12"/>
      <c r="F15" s="9"/>
      <c r="G15" s="14"/>
      <c r="H15" s="257"/>
    </row>
    <row r="16" spans="1:9" x14ac:dyDescent="0.1">
      <c r="A16" s="10"/>
      <c r="B16" s="12"/>
      <c r="C16" s="15" t="s">
        <v>347</v>
      </c>
      <c r="D16" s="65"/>
      <c r="E16" s="12"/>
      <c r="F16" s="9"/>
      <c r="G16" s="14"/>
      <c r="H16" s="257"/>
    </row>
    <row r="17" spans="1:8" x14ac:dyDescent="0.1">
      <c r="A17" s="10"/>
      <c r="B17" s="12"/>
      <c r="C17" s="15" t="s">
        <v>348</v>
      </c>
      <c r="D17" s="65"/>
      <c r="E17" s="12"/>
      <c r="F17" s="9"/>
      <c r="G17" s="14"/>
      <c r="H17" s="257"/>
    </row>
    <row r="18" spans="1:8" x14ac:dyDescent="0.1">
      <c r="A18" s="17"/>
      <c r="B18" s="18"/>
      <c r="C18" s="21" t="s">
        <v>349</v>
      </c>
      <c r="D18" s="4"/>
      <c r="E18" s="12"/>
      <c r="F18" s="20"/>
      <c r="G18" s="14"/>
      <c r="H18" s="257"/>
    </row>
    <row r="19" spans="1:8" x14ac:dyDescent="0.1">
      <c r="A19" s="25"/>
      <c r="B19" s="17"/>
      <c r="C19" s="21"/>
      <c r="D19" s="4"/>
      <c r="E19" s="12"/>
      <c r="F19" s="20"/>
      <c r="G19" s="14"/>
      <c r="H19" s="257"/>
    </row>
    <row r="20" spans="1:8" x14ac:dyDescent="0.1">
      <c r="A20" s="7"/>
      <c r="B20" s="8"/>
      <c r="C20" s="15" t="s">
        <v>605</v>
      </c>
      <c r="D20" s="65"/>
      <c r="E20" s="8"/>
      <c r="F20" s="9"/>
      <c r="G20" s="14"/>
      <c r="H20" s="257"/>
    </row>
    <row r="21" spans="1:8" x14ac:dyDescent="0.1">
      <c r="A21" s="7"/>
      <c r="B21" s="8"/>
      <c r="C21" s="15" t="s">
        <v>350</v>
      </c>
      <c r="D21" s="65"/>
      <c r="E21" s="8"/>
      <c r="F21" s="9"/>
      <c r="G21" s="14"/>
      <c r="H21" s="257"/>
    </row>
    <row r="22" spans="1:8" x14ac:dyDescent="0.1">
      <c r="A22" s="7" t="s">
        <v>474</v>
      </c>
      <c r="B22" s="8"/>
      <c r="C22" s="15" t="s">
        <v>351</v>
      </c>
      <c r="D22" s="65"/>
      <c r="E22" s="8" t="s">
        <v>162</v>
      </c>
      <c r="F22" s="9">
        <v>300</v>
      </c>
      <c r="G22" s="14"/>
      <c r="H22" s="257">
        <f>G22*F22</f>
        <v>0</v>
      </c>
    </row>
    <row r="23" spans="1:8" x14ac:dyDescent="0.1">
      <c r="A23" s="10" t="s">
        <v>475</v>
      </c>
      <c r="B23" s="8"/>
      <c r="C23" s="15" t="s">
        <v>352</v>
      </c>
      <c r="D23" s="65"/>
      <c r="E23" s="8" t="s">
        <v>162</v>
      </c>
      <c r="F23" s="9">
        <v>50</v>
      </c>
      <c r="G23" s="14"/>
      <c r="H23" s="257">
        <f>G23*F23</f>
        <v>0</v>
      </c>
    </row>
    <row r="24" spans="1:8" x14ac:dyDescent="0.1">
      <c r="A24" s="10"/>
      <c r="B24" s="12"/>
      <c r="C24" s="76"/>
      <c r="D24" s="4"/>
      <c r="E24" s="12"/>
      <c r="F24" s="9"/>
      <c r="G24" s="122"/>
      <c r="H24" s="258"/>
    </row>
    <row r="25" spans="1:8" x14ac:dyDescent="0.1">
      <c r="A25" s="10"/>
      <c r="B25" s="12"/>
      <c r="C25" s="120" t="s">
        <v>2</v>
      </c>
      <c r="D25" s="4"/>
      <c r="E25" s="12"/>
      <c r="F25" s="18"/>
      <c r="G25" s="122"/>
      <c r="H25" s="258"/>
    </row>
    <row r="26" spans="1:8" x14ac:dyDescent="0.1">
      <c r="A26" s="10" t="s">
        <v>476</v>
      </c>
      <c r="B26" s="12"/>
      <c r="C26" s="120" t="s">
        <v>351</v>
      </c>
      <c r="D26" s="4"/>
      <c r="E26" s="12" t="s">
        <v>162</v>
      </c>
      <c r="F26" s="18">
        <v>10</v>
      </c>
      <c r="G26" s="122"/>
      <c r="H26" s="258">
        <f>G26*F26</f>
        <v>0</v>
      </c>
    </row>
    <row r="27" spans="1:8" ht="13.9" customHeight="1" x14ac:dyDescent="0.1">
      <c r="A27" s="7" t="s">
        <v>494</v>
      </c>
      <c r="B27" s="12" t="s">
        <v>353</v>
      </c>
      <c r="C27" s="126" t="s">
        <v>499</v>
      </c>
      <c r="D27" s="65"/>
      <c r="E27" s="8" t="s">
        <v>166</v>
      </c>
      <c r="F27" s="9">
        <v>100</v>
      </c>
      <c r="G27" s="122"/>
      <c r="H27" s="258">
        <f>G27*F27</f>
        <v>0</v>
      </c>
    </row>
    <row r="28" spans="1:8" x14ac:dyDescent="0.1">
      <c r="A28" s="17" t="s">
        <v>495</v>
      </c>
      <c r="B28" s="17" t="s">
        <v>354</v>
      </c>
      <c r="C28" s="21" t="s">
        <v>355</v>
      </c>
      <c r="D28" s="4"/>
      <c r="E28" s="8" t="s">
        <v>166</v>
      </c>
      <c r="F28" s="9">
        <v>100</v>
      </c>
      <c r="G28" s="122"/>
      <c r="H28" s="258">
        <f>G28*F28</f>
        <v>0</v>
      </c>
    </row>
    <row r="29" spans="1:8" x14ac:dyDescent="0.1">
      <c r="A29" s="17"/>
      <c r="B29" s="8" t="s">
        <v>356</v>
      </c>
      <c r="C29" s="15"/>
      <c r="D29" s="65"/>
      <c r="E29" s="8"/>
      <c r="F29" s="9"/>
      <c r="G29" s="122"/>
      <c r="H29" s="258"/>
    </row>
    <row r="30" spans="1:8" x14ac:dyDescent="0.1">
      <c r="A30" s="10" t="s">
        <v>496</v>
      </c>
      <c r="B30" s="12" t="s">
        <v>354</v>
      </c>
      <c r="C30" s="120" t="s">
        <v>357</v>
      </c>
      <c r="D30" s="4"/>
      <c r="E30" s="8" t="s">
        <v>166</v>
      </c>
      <c r="F30" s="9">
        <v>30</v>
      </c>
      <c r="G30" s="122"/>
      <c r="H30" s="258">
        <f>G30*F30</f>
        <v>0</v>
      </c>
    </row>
    <row r="31" spans="1:8" x14ac:dyDescent="0.1">
      <c r="A31" s="10"/>
      <c r="B31" s="12" t="s">
        <v>358</v>
      </c>
      <c r="C31" s="120"/>
      <c r="D31" s="4"/>
      <c r="E31" s="12"/>
      <c r="F31" s="9"/>
      <c r="G31" s="122"/>
      <c r="H31" s="258"/>
    </row>
    <row r="32" spans="1:8" ht="32.450000000000003" customHeight="1" x14ac:dyDescent="0.1">
      <c r="A32" s="7" t="s">
        <v>497</v>
      </c>
      <c r="B32" s="12" t="s">
        <v>359</v>
      </c>
      <c r="C32" s="335" t="s">
        <v>606</v>
      </c>
      <c r="D32" s="65"/>
      <c r="E32" s="8" t="s">
        <v>162</v>
      </c>
      <c r="F32" s="9">
        <v>100</v>
      </c>
      <c r="G32" s="122"/>
      <c r="H32" s="258">
        <f>G32*F32</f>
        <v>0</v>
      </c>
    </row>
    <row r="33" spans="1:8" x14ac:dyDescent="0.1">
      <c r="A33" s="7"/>
      <c r="B33" s="12"/>
      <c r="C33" s="123"/>
      <c r="D33" s="65"/>
      <c r="E33" s="8"/>
      <c r="F33" s="9"/>
      <c r="G33" s="122"/>
      <c r="H33" s="258"/>
    </row>
    <row r="34" spans="1:8" x14ac:dyDescent="0.1">
      <c r="A34" s="10"/>
      <c r="B34" s="12" t="s">
        <v>3</v>
      </c>
      <c r="C34" s="15" t="s">
        <v>4</v>
      </c>
      <c r="D34" s="65"/>
      <c r="E34" s="12"/>
      <c r="F34" s="9"/>
      <c r="G34" s="122"/>
      <c r="H34" s="258"/>
    </row>
    <row r="35" spans="1:8" x14ac:dyDescent="0.1">
      <c r="A35" s="10" t="s">
        <v>498</v>
      </c>
      <c r="B35" s="12" t="s">
        <v>159</v>
      </c>
      <c r="C35" s="15" t="s">
        <v>5</v>
      </c>
      <c r="D35" s="65"/>
      <c r="E35" s="8" t="s">
        <v>166</v>
      </c>
      <c r="F35" s="9">
        <v>25</v>
      </c>
      <c r="G35" s="122"/>
      <c r="H35" s="258">
        <f>G35*F35</f>
        <v>0</v>
      </c>
    </row>
    <row r="36" spans="1:8" x14ac:dyDescent="0.1">
      <c r="A36" s="10"/>
      <c r="B36" s="12"/>
      <c r="C36" s="15"/>
      <c r="D36" s="65"/>
      <c r="E36" s="8"/>
      <c r="F36" s="9"/>
      <c r="G36" s="122"/>
      <c r="H36" s="258"/>
    </row>
    <row r="37" spans="1:8" x14ac:dyDescent="0.1">
      <c r="A37" s="10" t="s">
        <v>501</v>
      </c>
      <c r="B37" s="8" t="s">
        <v>0</v>
      </c>
      <c r="C37" s="120" t="s">
        <v>322</v>
      </c>
      <c r="D37" s="4"/>
      <c r="E37" s="12"/>
      <c r="F37" s="12"/>
      <c r="G37" s="334"/>
      <c r="H37" s="258"/>
    </row>
    <row r="38" spans="1:8" x14ac:dyDescent="0.1">
      <c r="A38" s="8"/>
      <c r="B38" s="16" t="s">
        <v>360</v>
      </c>
      <c r="C38" s="15"/>
      <c r="D38" s="65"/>
      <c r="E38" s="8"/>
      <c r="F38" s="12"/>
      <c r="G38" s="76"/>
      <c r="H38" s="330"/>
    </row>
    <row r="39" spans="1:8" x14ac:dyDescent="0.1">
      <c r="A39" s="7"/>
      <c r="B39" s="12" t="s">
        <v>156</v>
      </c>
      <c r="C39" s="15" t="s">
        <v>12</v>
      </c>
      <c r="D39" s="65"/>
      <c r="E39" s="8"/>
      <c r="F39" s="8"/>
      <c r="G39" s="76"/>
      <c r="H39" s="330"/>
    </row>
    <row r="40" spans="1:8" x14ac:dyDescent="0.1">
      <c r="A40" s="10"/>
      <c r="B40" s="12"/>
      <c r="C40" s="120"/>
      <c r="D40" s="4"/>
      <c r="E40" s="12"/>
      <c r="F40" s="12"/>
      <c r="G40" s="76"/>
      <c r="H40" s="330"/>
    </row>
    <row r="41" spans="1:8" x14ac:dyDescent="0.1">
      <c r="A41" s="7"/>
      <c r="B41" s="12"/>
      <c r="C41" s="15" t="s">
        <v>361</v>
      </c>
      <c r="D41" s="65"/>
      <c r="E41" s="8"/>
      <c r="F41" s="12"/>
      <c r="G41" s="334"/>
      <c r="H41" s="258"/>
    </row>
    <row r="42" spans="1:8" x14ac:dyDescent="0.1">
      <c r="A42" s="7" t="s">
        <v>502</v>
      </c>
      <c r="B42" s="12"/>
      <c r="C42" s="123" t="s">
        <v>381</v>
      </c>
      <c r="D42" s="33" t="s">
        <v>316</v>
      </c>
      <c r="E42" s="8" t="s">
        <v>162</v>
      </c>
      <c r="F42" s="12">
        <v>200</v>
      </c>
      <c r="G42" s="334"/>
      <c r="H42" s="258">
        <f>G42*F42</f>
        <v>0</v>
      </c>
    </row>
    <row r="43" spans="1:8" x14ac:dyDescent="0.1">
      <c r="A43" s="7" t="s">
        <v>503</v>
      </c>
      <c r="B43" s="12"/>
      <c r="C43" s="15" t="s">
        <v>13</v>
      </c>
      <c r="D43" s="33" t="s">
        <v>316</v>
      </c>
      <c r="E43" s="12" t="s">
        <v>162</v>
      </c>
      <c r="F43" s="12">
        <v>50</v>
      </c>
      <c r="G43" s="22"/>
      <c r="H43" s="194" t="s">
        <v>308</v>
      </c>
    </row>
    <row r="44" spans="1:8" x14ac:dyDescent="0.1">
      <c r="A44" s="7"/>
      <c r="B44" s="12"/>
      <c r="C44" s="15"/>
      <c r="D44" s="65"/>
      <c r="E44" s="8"/>
      <c r="F44" s="12"/>
      <c r="G44" s="22"/>
      <c r="H44" s="257"/>
    </row>
    <row r="45" spans="1:8" x14ac:dyDescent="0.1">
      <c r="A45" s="10"/>
      <c r="B45" s="12" t="s">
        <v>158</v>
      </c>
      <c r="C45" s="120" t="s">
        <v>363</v>
      </c>
      <c r="D45" s="4"/>
      <c r="E45" s="12"/>
      <c r="F45" s="12"/>
      <c r="G45" s="22"/>
      <c r="H45" s="257"/>
    </row>
    <row r="46" spans="1:8" ht="28.5" x14ac:dyDescent="0.1">
      <c r="A46" s="10"/>
      <c r="B46" s="12"/>
      <c r="C46" s="77" t="s">
        <v>179</v>
      </c>
      <c r="D46" s="61"/>
      <c r="E46" s="12"/>
      <c r="F46" s="12"/>
      <c r="G46" s="22"/>
      <c r="H46" s="257"/>
    </row>
    <row r="47" spans="1:8" x14ac:dyDescent="0.1">
      <c r="A47" s="10"/>
      <c r="B47" s="16"/>
      <c r="C47" s="120"/>
      <c r="D47" s="4"/>
      <c r="E47" s="12"/>
      <c r="F47" s="12"/>
      <c r="G47" s="22"/>
      <c r="H47" s="257"/>
    </row>
    <row r="48" spans="1:8" x14ac:dyDescent="0.1">
      <c r="A48" s="10"/>
      <c r="B48" s="16"/>
      <c r="C48" s="21" t="s">
        <v>382</v>
      </c>
      <c r="D48" s="4"/>
      <c r="E48" s="12"/>
      <c r="F48" s="12"/>
      <c r="G48" s="22"/>
      <c r="H48" s="194"/>
    </row>
    <row r="49" spans="1:8" x14ac:dyDescent="0.1">
      <c r="A49" s="10"/>
      <c r="B49" s="12"/>
      <c r="C49" s="120" t="s">
        <v>384</v>
      </c>
      <c r="D49" s="4"/>
      <c r="E49" s="12"/>
      <c r="F49" s="12"/>
      <c r="G49" s="22"/>
      <c r="H49" s="194"/>
    </row>
    <row r="50" spans="1:8" x14ac:dyDescent="0.1">
      <c r="A50" s="10" t="s">
        <v>504</v>
      </c>
      <c r="B50" s="12"/>
      <c r="C50" s="120" t="s">
        <v>14</v>
      </c>
      <c r="D50" s="33" t="s">
        <v>316</v>
      </c>
      <c r="E50" s="12" t="s">
        <v>38</v>
      </c>
      <c r="F50" s="12">
        <v>4</v>
      </c>
      <c r="G50" s="22"/>
      <c r="H50" s="258">
        <f>G50*F50</f>
        <v>0</v>
      </c>
    </row>
    <row r="51" spans="1:8" x14ac:dyDescent="0.1">
      <c r="A51" s="10" t="s">
        <v>505</v>
      </c>
      <c r="B51" s="12"/>
      <c r="C51" s="120" t="s">
        <v>362</v>
      </c>
      <c r="D51" s="33" t="s">
        <v>316</v>
      </c>
      <c r="E51" s="12" t="s">
        <v>38</v>
      </c>
      <c r="F51" s="12">
        <v>4</v>
      </c>
      <c r="G51" s="22"/>
      <c r="H51" s="258">
        <f>G51*F51</f>
        <v>0</v>
      </c>
    </row>
    <row r="52" spans="1:8" x14ac:dyDescent="0.1">
      <c r="A52" s="10"/>
      <c r="B52" s="12"/>
      <c r="C52" s="15"/>
      <c r="D52" s="65"/>
      <c r="E52" s="12"/>
      <c r="F52" s="12"/>
      <c r="G52" s="22"/>
      <c r="H52" s="194"/>
    </row>
    <row r="53" spans="1:8" x14ac:dyDescent="0.1">
      <c r="A53" s="10"/>
      <c r="B53" s="12"/>
      <c r="C53" s="15" t="s">
        <v>364</v>
      </c>
      <c r="D53" s="4"/>
      <c r="E53" s="12"/>
      <c r="F53" s="9"/>
      <c r="G53" s="181"/>
      <c r="H53" s="256"/>
    </row>
    <row r="54" spans="1:8" x14ac:dyDescent="0.1">
      <c r="A54" s="7" t="s">
        <v>506</v>
      </c>
      <c r="B54" s="12"/>
      <c r="C54" s="120" t="s">
        <v>14</v>
      </c>
      <c r="D54" s="33" t="s">
        <v>316</v>
      </c>
      <c r="E54" s="8" t="s">
        <v>38</v>
      </c>
      <c r="F54" s="9">
        <v>4</v>
      </c>
      <c r="G54" s="181"/>
      <c r="H54" s="258">
        <f>G54*F54</f>
        <v>0</v>
      </c>
    </row>
    <row r="55" spans="1:8" x14ac:dyDescent="0.1">
      <c r="A55" s="7"/>
      <c r="B55" s="12"/>
      <c r="C55" s="120"/>
      <c r="D55" s="33"/>
      <c r="E55" s="8"/>
      <c r="F55" s="9"/>
      <c r="G55" s="181"/>
      <c r="H55" s="256"/>
    </row>
    <row r="56" spans="1:8" x14ac:dyDescent="0.1">
      <c r="A56" s="36"/>
      <c r="B56" s="12"/>
      <c r="C56" s="120" t="s">
        <v>385</v>
      </c>
      <c r="D56" s="4"/>
      <c r="E56" s="8"/>
      <c r="F56" s="9"/>
      <c r="G56" s="179"/>
      <c r="H56" s="257"/>
    </row>
    <row r="57" spans="1:8" x14ac:dyDescent="0.1">
      <c r="A57" s="36" t="s">
        <v>507</v>
      </c>
      <c r="B57" s="12"/>
      <c r="C57" s="120" t="s">
        <v>14</v>
      </c>
      <c r="D57" s="33" t="s">
        <v>316</v>
      </c>
      <c r="E57" s="8" t="s">
        <v>38</v>
      </c>
      <c r="F57" s="9">
        <v>3</v>
      </c>
      <c r="G57" s="14"/>
      <c r="H57" s="194"/>
    </row>
    <row r="58" spans="1:8" x14ac:dyDescent="0.1">
      <c r="A58" s="36" t="s">
        <v>508</v>
      </c>
      <c r="B58" s="12"/>
      <c r="C58" s="15" t="s">
        <v>362</v>
      </c>
      <c r="D58" s="33" t="s">
        <v>316</v>
      </c>
      <c r="E58" s="12" t="s">
        <v>38</v>
      </c>
      <c r="F58" s="9">
        <v>3</v>
      </c>
      <c r="G58" s="14"/>
      <c r="H58" s="258">
        <f>G58*F58</f>
        <v>0</v>
      </c>
    </row>
    <row r="59" spans="1:8" x14ac:dyDescent="0.1">
      <c r="A59" s="36"/>
      <c r="B59" s="12"/>
      <c r="C59" s="15"/>
      <c r="D59" s="65"/>
      <c r="E59" s="12"/>
      <c r="F59" s="9"/>
      <c r="G59" s="14"/>
      <c r="H59" s="194"/>
    </row>
    <row r="60" spans="1:8" x14ac:dyDescent="0.1">
      <c r="A60" s="7"/>
      <c r="B60" s="12"/>
      <c r="C60" s="120"/>
      <c r="D60" s="33"/>
      <c r="E60" s="8"/>
      <c r="F60" s="9"/>
      <c r="G60" s="4"/>
      <c r="H60" s="256"/>
    </row>
    <row r="61" spans="1:8" x14ac:dyDescent="0.1">
      <c r="A61" s="7"/>
      <c r="B61" s="12"/>
      <c r="C61" s="120"/>
      <c r="D61" s="33"/>
      <c r="E61" s="8"/>
      <c r="F61" s="9"/>
      <c r="G61" s="4"/>
      <c r="H61" s="256"/>
    </row>
    <row r="62" spans="1:8" x14ac:dyDescent="0.1">
      <c r="A62" s="7"/>
      <c r="B62" s="12"/>
      <c r="C62" s="120"/>
      <c r="D62" s="33"/>
      <c r="E62" s="8"/>
      <c r="F62" s="9"/>
      <c r="G62" s="4"/>
      <c r="H62" s="256"/>
    </row>
    <row r="63" spans="1:8" x14ac:dyDescent="0.1">
      <c r="A63" s="7"/>
      <c r="B63" s="12"/>
      <c r="C63" s="120"/>
      <c r="D63" s="33"/>
      <c r="E63" s="8"/>
      <c r="F63" s="9"/>
      <c r="G63" s="4"/>
      <c r="H63" s="256"/>
    </row>
    <row r="64" spans="1:8" x14ac:dyDescent="0.1">
      <c r="A64" s="7"/>
      <c r="B64" s="12"/>
      <c r="C64" s="15"/>
      <c r="D64" s="80"/>
      <c r="E64" s="8"/>
      <c r="F64" s="12"/>
      <c r="G64" s="4"/>
      <c r="H64" s="256"/>
    </row>
    <row r="65" spans="1:8" s="42" customFormat="1" x14ac:dyDescent="0.1">
      <c r="A65" s="139"/>
      <c r="B65" s="81"/>
      <c r="C65" s="40"/>
      <c r="D65" s="40"/>
      <c r="E65" s="81"/>
      <c r="F65" s="81"/>
      <c r="G65" s="41"/>
      <c r="H65" s="265">
        <f>SUM(H9:H64)</f>
        <v>0</v>
      </c>
    </row>
    <row r="66" spans="1:8" s="42" customFormat="1" x14ac:dyDescent="0.1">
      <c r="A66" s="140"/>
      <c r="B66" s="138"/>
      <c r="C66" s="45" t="s">
        <v>39</v>
      </c>
      <c r="D66" s="45"/>
      <c r="E66" s="138"/>
      <c r="F66" s="138"/>
      <c r="G66" s="47"/>
      <c r="H66" s="259"/>
    </row>
    <row r="67" spans="1:8" x14ac:dyDescent="0.1">
      <c r="A67" s="3" t="s">
        <v>41</v>
      </c>
      <c r="B67" s="119"/>
      <c r="C67" s="124" t="s">
        <v>40</v>
      </c>
      <c r="D67" s="118"/>
      <c r="E67" s="119"/>
      <c r="F67" s="29"/>
      <c r="G67" s="30"/>
      <c r="H67" s="268">
        <f>H65</f>
        <v>0</v>
      </c>
    </row>
    <row r="68" spans="1:8" x14ac:dyDescent="0.1">
      <c r="A68" s="25"/>
      <c r="B68" s="12"/>
      <c r="C68" s="15"/>
      <c r="D68" s="65"/>
      <c r="E68" s="12"/>
      <c r="F68" s="9"/>
      <c r="G68" s="4"/>
      <c r="H68" s="269"/>
    </row>
    <row r="69" spans="1:8" ht="18.75" x14ac:dyDescent="0.1">
      <c r="A69" s="36"/>
      <c r="B69" s="12"/>
      <c r="C69" s="126" t="s">
        <v>18</v>
      </c>
      <c r="D69" s="34"/>
      <c r="E69" s="12"/>
      <c r="F69" s="9"/>
      <c r="G69" s="14"/>
      <c r="H69" s="194"/>
    </row>
    <row r="70" spans="1:8" x14ac:dyDescent="0.1">
      <c r="A70" s="36"/>
      <c r="B70" s="12"/>
      <c r="C70" s="126"/>
      <c r="D70" s="34"/>
      <c r="E70" s="12"/>
      <c r="F70" s="9"/>
      <c r="G70" s="14"/>
      <c r="H70" s="194"/>
    </row>
    <row r="71" spans="1:8" x14ac:dyDescent="0.1">
      <c r="A71" s="36"/>
      <c r="B71" s="12"/>
      <c r="C71" s="126" t="s">
        <v>21</v>
      </c>
      <c r="D71" s="34"/>
      <c r="E71" s="12"/>
      <c r="F71" s="9"/>
      <c r="G71" s="14"/>
      <c r="H71" s="194"/>
    </row>
    <row r="72" spans="1:8" x14ac:dyDescent="0.1">
      <c r="A72" s="36" t="s">
        <v>509</v>
      </c>
      <c r="B72" s="12"/>
      <c r="C72" s="15" t="s">
        <v>19</v>
      </c>
      <c r="D72" s="33" t="s">
        <v>316</v>
      </c>
      <c r="E72" s="12" t="s">
        <v>162</v>
      </c>
      <c r="F72" s="9">
        <v>100</v>
      </c>
      <c r="G72" s="14"/>
      <c r="H72" s="258">
        <f>G72*F72</f>
        <v>0</v>
      </c>
    </row>
    <row r="73" spans="1:8" x14ac:dyDescent="0.1">
      <c r="A73" s="36" t="s">
        <v>510</v>
      </c>
      <c r="B73" s="12"/>
      <c r="C73" s="15" t="s">
        <v>20</v>
      </c>
      <c r="D73" s="33" t="s">
        <v>316</v>
      </c>
      <c r="E73" s="12" t="s">
        <v>162</v>
      </c>
      <c r="F73" s="9">
        <v>160</v>
      </c>
      <c r="G73" s="14"/>
      <c r="H73" s="258">
        <f>G73*F73</f>
        <v>0</v>
      </c>
    </row>
    <row r="74" spans="1:8" x14ac:dyDescent="0.1">
      <c r="A74" s="36"/>
      <c r="B74" s="12"/>
      <c r="C74" s="15"/>
      <c r="D74" s="65"/>
      <c r="E74" s="12"/>
      <c r="F74" s="9"/>
      <c r="G74" s="14"/>
      <c r="H74" s="194"/>
    </row>
    <row r="75" spans="1:8" x14ac:dyDescent="0.1">
      <c r="A75" s="8"/>
      <c r="B75" s="9"/>
      <c r="C75" s="15" t="s">
        <v>22</v>
      </c>
      <c r="D75" s="65"/>
      <c r="E75" s="9"/>
      <c r="F75" s="9"/>
      <c r="G75" s="14"/>
      <c r="H75" s="194"/>
    </row>
    <row r="76" spans="1:8" ht="28.5" x14ac:dyDescent="0.1">
      <c r="A76" s="36" t="s">
        <v>511</v>
      </c>
      <c r="B76" s="17"/>
      <c r="C76" s="69" t="s">
        <v>370</v>
      </c>
      <c r="D76" s="33" t="s">
        <v>316</v>
      </c>
      <c r="E76" s="9" t="s">
        <v>38</v>
      </c>
      <c r="F76" s="18">
        <v>1</v>
      </c>
      <c r="G76" s="14"/>
      <c r="H76" s="258">
        <f>G76*F76</f>
        <v>0</v>
      </c>
    </row>
    <row r="77" spans="1:8" x14ac:dyDescent="0.1">
      <c r="A77" s="36"/>
      <c r="B77" s="17"/>
      <c r="C77" s="69"/>
      <c r="D77" s="34"/>
      <c r="E77" s="9"/>
      <c r="F77" s="18"/>
      <c r="G77" s="14"/>
      <c r="H77" s="194"/>
    </row>
    <row r="78" spans="1:8" x14ac:dyDescent="0.1">
      <c r="A78" s="36"/>
      <c r="B78" s="10"/>
      <c r="C78" s="15" t="s">
        <v>593</v>
      </c>
      <c r="D78" s="65"/>
      <c r="E78" s="9"/>
      <c r="F78" s="9"/>
      <c r="G78" s="14"/>
      <c r="H78" s="194"/>
    </row>
    <row r="79" spans="1:8" x14ac:dyDescent="0.1">
      <c r="A79" s="36"/>
      <c r="B79" s="12"/>
      <c r="C79" s="15" t="s">
        <v>371</v>
      </c>
      <c r="D79" s="65"/>
      <c r="E79" s="9"/>
      <c r="F79" s="9"/>
      <c r="G79" s="14"/>
      <c r="H79" s="194"/>
    </row>
    <row r="80" spans="1:8" x14ac:dyDescent="0.1">
      <c r="A80" s="36" t="s">
        <v>512</v>
      </c>
      <c r="B80" s="17"/>
      <c r="C80" s="125" t="s">
        <v>19</v>
      </c>
      <c r="D80" s="33" t="s">
        <v>316</v>
      </c>
      <c r="E80" s="20" t="s">
        <v>38</v>
      </c>
      <c r="F80" s="18">
        <v>10</v>
      </c>
      <c r="G80" s="14"/>
      <c r="H80" s="258">
        <f>G80*F80</f>
        <v>0</v>
      </c>
    </row>
    <row r="81" spans="1:8" x14ac:dyDescent="0.1">
      <c r="A81" s="36" t="s">
        <v>513</v>
      </c>
      <c r="B81" s="12"/>
      <c r="C81" s="76" t="s">
        <v>20</v>
      </c>
      <c r="D81" s="33" t="s">
        <v>316</v>
      </c>
      <c r="E81" s="9" t="s">
        <v>38</v>
      </c>
      <c r="F81" s="9">
        <v>10</v>
      </c>
      <c r="G81" s="14"/>
      <c r="H81" s="258">
        <f>G81*F81</f>
        <v>0</v>
      </c>
    </row>
    <row r="82" spans="1:8" x14ac:dyDescent="0.1">
      <c r="A82" s="36"/>
      <c r="B82" s="12"/>
      <c r="C82" s="15"/>
      <c r="D82" s="65"/>
      <c r="E82" s="12"/>
      <c r="F82" s="9"/>
      <c r="G82" s="14"/>
      <c r="H82" s="194"/>
    </row>
    <row r="83" spans="1:8" x14ac:dyDescent="0.1">
      <c r="A83" s="12"/>
      <c r="B83" s="12"/>
      <c r="C83" s="76" t="s">
        <v>372</v>
      </c>
      <c r="D83" s="4"/>
      <c r="E83" s="9"/>
      <c r="F83" s="9"/>
      <c r="G83" s="22"/>
      <c r="H83" s="194"/>
    </row>
    <row r="84" spans="1:8" x14ac:dyDescent="0.1">
      <c r="A84" s="36" t="s">
        <v>514</v>
      </c>
      <c r="B84" s="12"/>
      <c r="C84" s="76" t="s">
        <v>19</v>
      </c>
      <c r="D84" s="33" t="s">
        <v>316</v>
      </c>
      <c r="E84" s="9" t="s">
        <v>38</v>
      </c>
      <c r="F84" s="9">
        <v>10</v>
      </c>
      <c r="G84" s="14"/>
      <c r="H84" s="258">
        <f>G84*F84</f>
        <v>0</v>
      </c>
    </row>
    <row r="85" spans="1:8" x14ac:dyDescent="0.1">
      <c r="A85" s="36" t="s">
        <v>515</v>
      </c>
      <c r="B85" s="12"/>
      <c r="C85" s="76" t="s">
        <v>20</v>
      </c>
      <c r="D85" s="33" t="s">
        <v>316</v>
      </c>
      <c r="E85" s="9" t="s">
        <v>38</v>
      </c>
      <c r="F85" s="9">
        <v>12</v>
      </c>
      <c r="G85" s="14"/>
      <c r="H85" s="258">
        <f>G85*F85</f>
        <v>0</v>
      </c>
    </row>
    <row r="86" spans="1:8" x14ac:dyDescent="0.1">
      <c r="A86" s="36"/>
      <c r="B86" s="12"/>
      <c r="C86" s="15"/>
      <c r="D86" s="65"/>
      <c r="E86" s="12"/>
      <c r="F86" s="9"/>
      <c r="G86" s="14"/>
      <c r="H86" s="194"/>
    </row>
    <row r="87" spans="1:8" x14ac:dyDescent="0.1">
      <c r="A87" s="16"/>
      <c r="B87" s="17"/>
      <c r="C87" s="21" t="s">
        <v>373</v>
      </c>
      <c r="D87" s="4"/>
      <c r="E87" s="9"/>
      <c r="F87" s="18"/>
      <c r="G87" s="19"/>
      <c r="H87" s="194"/>
    </row>
    <row r="88" spans="1:8" x14ac:dyDescent="0.1">
      <c r="A88" s="36" t="s">
        <v>516</v>
      </c>
      <c r="B88" s="17"/>
      <c r="C88" s="21" t="s">
        <v>19</v>
      </c>
      <c r="D88" s="33" t="s">
        <v>316</v>
      </c>
      <c r="E88" s="9" t="s">
        <v>38</v>
      </c>
      <c r="F88" s="18">
        <v>5</v>
      </c>
      <c r="G88" s="14"/>
      <c r="H88" s="258">
        <f>G88*F88</f>
        <v>0</v>
      </c>
    </row>
    <row r="89" spans="1:8" x14ac:dyDescent="0.1">
      <c r="A89" s="36" t="s">
        <v>517</v>
      </c>
      <c r="B89" s="17"/>
      <c r="C89" s="21" t="s">
        <v>20</v>
      </c>
      <c r="D89" s="33" t="s">
        <v>316</v>
      </c>
      <c r="E89" s="9" t="s">
        <v>38</v>
      </c>
      <c r="F89" s="18">
        <v>2</v>
      </c>
      <c r="G89" s="14"/>
      <c r="H89" s="258">
        <f>G89*F89</f>
        <v>0</v>
      </c>
    </row>
    <row r="90" spans="1:8" x14ac:dyDescent="0.1">
      <c r="A90" s="36"/>
      <c r="B90" s="12"/>
      <c r="C90" s="15"/>
      <c r="D90" s="65"/>
      <c r="E90" s="12"/>
      <c r="F90" s="9"/>
      <c r="G90" s="14"/>
      <c r="H90" s="194"/>
    </row>
    <row r="91" spans="1:8" x14ac:dyDescent="0.1">
      <c r="A91" s="12"/>
      <c r="B91" s="12"/>
      <c r="C91" s="76" t="s">
        <v>374</v>
      </c>
      <c r="D91" s="4"/>
      <c r="E91" s="9"/>
      <c r="F91" s="9"/>
      <c r="G91" s="4"/>
      <c r="H91" s="260"/>
    </row>
    <row r="92" spans="1:8" x14ac:dyDescent="0.1">
      <c r="A92" s="36" t="s">
        <v>518</v>
      </c>
      <c r="B92" s="12"/>
      <c r="C92" s="76" t="s">
        <v>375</v>
      </c>
      <c r="D92" s="33" t="s">
        <v>316</v>
      </c>
      <c r="E92" s="9" t="s">
        <v>38</v>
      </c>
      <c r="F92" s="9">
        <v>2</v>
      </c>
      <c r="G92" s="14"/>
      <c r="H92" s="258">
        <f>G92*F92</f>
        <v>0</v>
      </c>
    </row>
    <row r="93" spans="1:8" x14ac:dyDescent="0.1">
      <c r="A93" s="36"/>
      <c r="B93" s="12"/>
      <c r="C93" s="15"/>
      <c r="D93" s="65"/>
      <c r="E93" s="12"/>
      <c r="F93" s="9"/>
      <c r="G93" s="14"/>
      <c r="H93" s="194"/>
    </row>
    <row r="94" spans="1:8" ht="18.75" x14ac:dyDescent="0.1">
      <c r="A94" s="12" t="s">
        <v>477</v>
      </c>
      <c r="B94" s="53" t="s">
        <v>1</v>
      </c>
      <c r="C94" s="76" t="s">
        <v>365</v>
      </c>
      <c r="D94" s="4"/>
      <c r="E94" s="9"/>
      <c r="F94" s="9"/>
      <c r="G94" s="14"/>
      <c r="H94" s="194"/>
    </row>
    <row r="95" spans="1:8" x14ac:dyDescent="0.1">
      <c r="A95" s="12"/>
      <c r="B95" s="12" t="s">
        <v>156</v>
      </c>
      <c r="C95" s="76" t="s">
        <v>366</v>
      </c>
      <c r="D95" s="4"/>
      <c r="E95" s="9"/>
      <c r="F95" s="9"/>
      <c r="G95" s="14"/>
      <c r="H95" s="194"/>
    </row>
    <row r="96" spans="1:8" x14ac:dyDescent="0.1">
      <c r="A96" s="12" t="s">
        <v>478</v>
      </c>
      <c r="B96" s="12" t="s">
        <v>159</v>
      </c>
      <c r="C96" s="76" t="s">
        <v>17</v>
      </c>
      <c r="D96" s="33" t="s">
        <v>316</v>
      </c>
      <c r="E96" s="20" t="s">
        <v>166</v>
      </c>
      <c r="F96" s="9">
        <v>526.5</v>
      </c>
      <c r="G96" s="14"/>
      <c r="H96" s="258">
        <f>G96*F96</f>
        <v>0</v>
      </c>
    </row>
    <row r="97" spans="1:8" x14ac:dyDescent="0.1">
      <c r="A97" s="12" t="s">
        <v>479</v>
      </c>
      <c r="B97" s="12" t="s">
        <v>160</v>
      </c>
      <c r="C97" s="76" t="s">
        <v>367</v>
      </c>
      <c r="D97" s="33" t="s">
        <v>316</v>
      </c>
      <c r="E97" s="20" t="s">
        <v>166</v>
      </c>
      <c r="F97" s="9">
        <v>175.5</v>
      </c>
      <c r="G97" s="14"/>
      <c r="H97" s="258">
        <f>G97*F97</f>
        <v>0</v>
      </c>
    </row>
    <row r="98" spans="1:8" x14ac:dyDescent="0.1">
      <c r="A98" s="12"/>
      <c r="B98" s="12"/>
      <c r="C98" s="76"/>
      <c r="D98" s="4"/>
      <c r="E98" s="20"/>
      <c r="F98" s="9"/>
      <c r="G98" s="14"/>
      <c r="H98" s="194"/>
    </row>
    <row r="99" spans="1:8" ht="18.75" x14ac:dyDescent="0.1">
      <c r="A99" s="17"/>
      <c r="B99" s="9"/>
      <c r="C99" s="128" t="s">
        <v>318</v>
      </c>
      <c r="D99" s="61"/>
      <c r="E99" s="9"/>
      <c r="F99" s="9"/>
      <c r="G99" s="14"/>
      <c r="H99" s="194"/>
    </row>
    <row r="100" spans="1:8" x14ac:dyDescent="0.1">
      <c r="A100" s="17" t="s">
        <v>480</v>
      </c>
      <c r="B100" s="31" t="s">
        <v>159</v>
      </c>
      <c r="C100" s="19" t="s">
        <v>17</v>
      </c>
      <c r="D100" s="6"/>
      <c r="E100" s="20" t="s">
        <v>166</v>
      </c>
      <c r="F100" s="9">
        <v>105.3</v>
      </c>
      <c r="G100" s="122"/>
      <c r="H100" s="258">
        <f>G100*F100</f>
        <v>0</v>
      </c>
    </row>
    <row r="101" spans="1:8" x14ac:dyDescent="0.1">
      <c r="A101" s="17"/>
      <c r="B101" s="31"/>
      <c r="C101" s="19"/>
      <c r="D101" s="6"/>
      <c r="E101" s="31"/>
      <c r="F101" s="17"/>
      <c r="G101" s="122"/>
      <c r="H101" s="220"/>
    </row>
    <row r="102" spans="1:8" x14ac:dyDescent="0.1">
      <c r="A102" s="17"/>
      <c r="B102" s="31" t="s">
        <v>161</v>
      </c>
      <c r="C102" s="19" t="s">
        <v>319</v>
      </c>
      <c r="D102" s="6"/>
      <c r="E102" s="189"/>
      <c r="F102" s="17"/>
      <c r="G102" s="122"/>
      <c r="H102" s="220"/>
    </row>
    <row r="103" spans="1:8" x14ac:dyDescent="0.1">
      <c r="A103" s="38" t="s">
        <v>500</v>
      </c>
      <c r="B103" s="31"/>
      <c r="C103" s="37" t="s">
        <v>320</v>
      </c>
      <c r="D103" s="5"/>
      <c r="E103" s="222" t="s">
        <v>224</v>
      </c>
      <c r="F103" s="17">
        <v>55</v>
      </c>
      <c r="G103" s="122"/>
      <c r="H103" s="258">
        <f>G103*F103</f>
        <v>0</v>
      </c>
    </row>
    <row r="104" spans="1:8" x14ac:dyDescent="0.1">
      <c r="A104" s="38"/>
      <c r="B104" s="31"/>
      <c r="C104" s="37"/>
      <c r="D104" s="5"/>
      <c r="E104" s="222"/>
      <c r="F104" s="17"/>
      <c r="G104" s="122"/>
      <c r="H104" s="220"/>
    </row>
    <row r="105" spans="1:8" x14ac:dyDescent="0.1">
      <c r="A105" s="12" t="s">
        <v>481</v>
      </c>
      <c r="B105" s="8" t="s">
        <v>167</v>
      </c>
      <c r="C105" s="15" t="s">
        <v>519</v>
      </c>
      <c r="D105" s="65"/>
      <c r="E105" s="12"/>
      <c r="F105" s="9"/>
      <c r="G105" s="14"/>
      <c r="H105" s="267"/>
    </row>
    <row r="106" spans="1:8" x14ac:dyDescent="0.1">
      <c r="A106" s="12"/>
      <c r="B106" s="12"/>
      <c r="C106" s="15"/>
      <c r="D106" s="65"/>
      <c r="E106" s="12"/>
      <c r="F106" s="9"/>
      <c r="G106" s="14"/>
      <c r="H106" s="194"/>
    </row>
    <row r="107" spans="1:8" x14ac:dyDescent="0.1">
      <c r="A107" s="12"/>
      <c r="B107" s="12"/>
      <c r="C107" s="120" t="s">
        <v>180</v>
      </c>
      <c r="D107" s="4"/>
      <c r="E107" s="12"/>
      <c r="F107" s="9"/>
      <c r="G107" s="14"/>
      <c r="H107" s="194"/>
    </row>
    <row r="108" spans="1:8" x14ac:dyDescent="0.1">
      <c r="A108" s="12"/>
      <c r="B108" s="12"/>
      <c r="C108" s="15" t="s">
        <v>368</v>
      </c>
      <c r="D108" s="65"/>
      <c r="E108" s="12"/>
      <c r="F108" s="9"/>
      <c r="G108" s="6"/>
      <c r="H108" s="213"/>
    </row>
    <row r="109" spans="1:8" x14ac:dyDescent="0.1">
      <c r="A109" s="8" t="s">
        <v>482</v>
      </c>
      <c r="B109" s="12"/>
      <c r="C109" s="15" t="s">
        <v>369</v>
      </c>
      <c r="D109" s="33" t="s">
        <v>316</v>
      </c>
      <c r="E109" s="8" t="s">
        <v>38</v>
      </c>
      <c r="F109" s="20">
        <v>7</v>
      </c>
      <c r="G109" s="122"/>
      <c r="H109" s="258">
        <f>G109*F109</f>
        <v>0</v>
      </c>
    </row>
    <row r="110" spans="1:8" x14ac:dyDescent="0.1">
      <c r="A110" s="38"/>
      <c r="B110" s="31"/>
      <c r="C110" s="37"/>
      <c r="D110" s="5"/>
      <c r="E110" s="222"/>
      <c r="F110" s="17"/>
      <c r="G110" s="122"/>
      <c r="H110" s="220"/>
    </row>
    <row r="111" spans="1:8" x14ac:dyDescent="0.1">
      <c r="A111" s="583" t="s">
        <v>520</v>
      </c>
      <c r="B111" s="63" t="s">
        <v>0</v>
      </c>
      <c r="C111" s="88"/>
      <c r="D111" s="62"/>
      <c r="E111" s="72"/>
      <c r="F111" s="201"/>
      <c r="G111" s="122"/>
      <c r="H111" s="220"/>
    </row>
    <row r="112" spans="1:8" x14ac:dyDescent="0.1">
      <c r="A112" s="583"/>
      <c r="B112" s="63" t="s">
        <v>163</v>
      </c>
      <c r="C112" s="96" t="s">
        <v>471</v>
      </c>
      <c r="D112" s="64"/>
      <c r="E112" s="72"/>
      <c r="F112" s="201"/>
      <c r="G112" s="122"/>
      <c r="H112" s="220"/>
    </row>
    <row r="113" spans="1:8" x14ac:dyDescent="0.1">
      <c r="A113" s="72"/>
      <c r="B113" s="63" t="s">
        <v>178</v>
      </c>
      <c r="C113" s="96" t="s">
        <v>472</v>
      </c>
      <c r="D113" s="64"/>
      <c r="E113" s="72"/>
      <c r="F113" s="201"/>
      <c r="G113" s="122"/>
      <c r="H113" s="220"/>
    </row>
    <row r="114" spans="1:8" x14ac:dyDescent="0.1">
      <c r="A114" s="63"/>
      <c r="B114" s="72"/>
      <c r="C114" s="88"/>
      <c r="D114" s="62"/>
      <c r="E114" s="72"/>
      <c r="F114" s="201"/>
      <c r="G114" s="122"/>
      <c r="H114" s="220"/>
    </row>
    <row r="115" spans="1:8" x14ac:dyDescent="0.1">
      <c r="A115" s="72"/>
      <c r="B115" s="63" t="s">
        <v>280</v>
      </c>
      <c r="C115" s="96" t="s">
        <v>589</v>
      </c>
      <c r="D115" s="64"/>
      <c r="E115" s="72"/>
      <c r="F115" s="201"/>
      <c r="G115" s="122"/>
      <c r="H115" s="220"/>
    </row>
    <row r="116" spans="1:8" x14ac:dyDescent="0.1">
      <c r="A116" s="72"/>
      <c r="B116" s="72"/>
      <c r="C116" s="96" t="s">
        <v>590</v>
      </c>
      <c r="D116" s="64"/>
      <c r="E116" s="72"/>
      <c r="F116" s="201"/>
      <c r="G116" s="122"/>
      <c r="H116" s="220"/>
    </row>
    <row r="117" spans="1:8" x14ac:dyDescent="0.1">
      <c r="A117" s="105"/>
      <c r="B117" s="72"/>
      <c r="C117" s="96" t="s">
        <v>591</v>
      </c>
      <c r="D117" s="64"/>
      <c r="E117" s="72"/>
      <c r="F117" s="201"/>
      <c r="G117" s="122"/>
      <c r="H117" s="220"/>
    </row>
    <row r="118" spans="1:8" x14ac:dyDescent="0.1">
      <c r="A118" s="105"/>
      <c r="B118" s="72"/>
      <c r="C118" s="96" t="s">
        <v>592</v>
      </c>
      <c r="D118" s="64"/>
      <c r="E118" s="72"/>
      <c r="F118" s="201"/>
      <c r="G118" s="122"/>
      <c r="H118" s="220"/>
    </row>
    <row r="119" spans="1:8" x14ac:dyDescent="0.1">
      <c r="A119" s="87"/>
      <c r="B119" s="93"/>
      <c r="C119" s="109"/>
      <c r="D119" s="62"/>
      <c r="E119" s="72"/>
      <c r="F119" s="75"/>
      <c r="G119" s="122"/>
      <c r="H119" s="220"/>
    </row>
    <row r="120" spans="1:8" x14ac:dyDescent="0.1">
      <c r="A120" s="95" t="s">
        <v>521</v>
      </c>
      <c r="B120" s="63"/>
      <c r="C120" s="96" t="s">
        <v>311</v>
      </c>
      <c r="D120" s="64"/>
      <c r="E120" s="63" t="s">
        <v>166</v>
      </c>
      <c r="F120" s="301">
        <v>15</v>
      </c>
      <c r="G120" s="122"/>
      <c r="H120" s="258">
        <f>G120*F120</f>
        <v>0</v>
      </c>
    </row>
    <row r="121" spans="1:8" x14ac:dyDescent="0.1">
      <c r="A121" s="36"/>
      <c r="B121" s="12"/>
      <c r="C121" s="15"/>
      <c r="D121" s="65"/>
      <c r="E121" s="12"/>
      <c r="F121" s="9"/>
      <c r="G121" s="122"/>
      <c r="H121" s="220"/>
    </row>
    <row r="122" spans="1:8" s="42" customFormat="1" x14ac:dyDescent="0.1">
      <c r="A122" s="139"/>
      <c r="B122" s="81"/>
      <c r="C122" s="188" t="s">
        <v>39</v>
      </c>
      <c r="D122" s="40"/>
      <c r="E122" s="81"/>
      <c r="F122" s="81"/>
      <c r="G122" s="41"/>
      <c r="H122" s="265">
        <f>SUM(H67:H121)</f>
        <v>0</v>
      </c>
    </row>
    <row r="123" spans="1:8" s="42" customFormat="1" x14ac:dyDescent="0.1">
      <c r="A123" s="140"/>
      <c r="B123" s="138"/>
      <c r="C123" s="45"/>
      <c r="D123" s="45"/>
      <c r="E123" s="138"/>
      <c r="F123" s="138"/>
      <c r="G123" s="47"/>
      <c r="H123" s="259"/>
    </row>
    <row r="124" spans="1:8" x14ac:dyDescent="0.1">
      <c r="A124" s="119"/>
      <c r="B124" s="29"/>
      <c r="C124" s="127" t="s">
        <v>40</v>
      </c>
      <c r="D124" s="118"/>
      <c r="E124" s="29"/>
      <c r="F124" s="29"/>
      <c r="G124" s="28"/>
      <c r="H124" s="266">
        <f>H122</f>
        <v>0</v>
      </c>
    </row>
    <row r="125" spans="1:8" x14ac:dyDescent="0.1">
      <c r="A125" s="7"/>
      <c r="B125" s="12"/>
      <c r="C125" s="15"/>
      <c r="D125" s="65"/>
      <c r="E125" s="8"/>
      <c r="F125" s="9"/>
      <c r="G125" s="14"/>
      <c r="H125" s="194"/>
    </row>
    <row r="126" spans="1:8" x14ac:dyDescent="0.1">
      <c r="A126" s="72" t="s">
        <v>483</v>
      </c>
      <c r="B126" s="63" t="s">
        <v>0</v>
      </c>
      <c r="C126" s="88" t="s">
        <v>282</v>
      </c>
      <c r="D126" s="62"/>
      <c r="E126" s="72"/>
      <c r="F126" s="75"/>
      <c r="G126" s="55"/>
      <c r="H126" s="262"/>
    </row>
    <row r="127" spans="1:8" x14ac:dyDescent="0.1">
      <c r="A127" s="63"/>
      <c r="B127" s="72" t="s">
        <v>283</v>
      </c>
      <c r="C127" s="96"/>
      <c r="D127" s="64"/>
      <c r="E127" s="72"/>
      <c r="F127" s="75"/>
      <c r="G127" s="55"/>
      <c r="H127" s="262"/>
    </row>
    <row r="128" spans="1:8" x14ac:dyDescent="0.1">
      <c r="A128" s="86"/>
      <c r="B128" s="87">
        <v>8.1999999999999993</v>
      </c>
      <c r="C128" s="109" t="s">
        <v>284</v>
      </c>
      <c r="D128" s="62"/>
      <c r="E128" s="72"/>
      <c r="F128" s="201"/>
      <c r="G128" s="97"/>
      <c r="H128" s="261"/>
    </row>
    <row r="129" spans="1:8" x14ac:dyDescent="0.1">
      <c r="A129" s="72"/>
      <c r="B129" s="63" t="s">
        <v>158</v>
      </c>
      <c r="C129" s="96" t="s">
        <v>594</v>
      </c>
      <c r="D129" s="64"/>
      <c r="E129" s="63"/>
      <c r="F129" s="201"/>
      <c r="G129" s="97"/>
      <c r="H129" s="261"/>
    </row>
    <row r="130" spans="1:8" x14ac:dyDescent="0.1">
      <c r="A130" s="72"/>
      <c r="B130" s="72"/>
      <c r="C130" s="96" t="s">
        <v>595</v>
      </c>
      <c r="D130" s="64"/>
      <c r="E130" s="72"/>
      <c r="F130" s="201"/>
      <c r="G130" s="97"/>
      <c r="H130" s="261"/>
    </row>
    <row r="131" spans="1:8" x14ac:dyDescent="0.1">
      <c r="A131" s="72"/>
      <c r="B131" s="72"/>
      <c r="C131" s="73"/>
      <c r="D131" s="62"/>
      <c r="E131" s="63"/>
      <c r="F131" s="201"/>
      <c r="G131" s="97"/>
      <c r="H131" s="261"/>
    </row>
    <row r="132" spans="1:8" x14ac:dyDescent="0.1">
      <c r="A132" s="72"/>
      <c r="B132" s="72"/>
      <c r="C132" s="73" t="s">
        <v>15</v>
      </c>
      <c r="D132" s="62"/>
      <c r="E132" s="63"/>
      <c r="F132" s="201"/>
      <c r="G132" s="97"/>
      <c r="H132" s="261"/>
    </row>
    <row r="133" spans="1:8" x14ac:dyDescent="0.1">
      <c r="A133" s="72" t="s">
        <v>484</v>
      </c>
      <c r="B133" s="72"/>
      <c r="C133" s="73" t="s">
        <v>16</v>
      </c>
      <c r="D133" s="33" t="s">
        <v>316</v>
      </c>
      <c r="E133" s="63" t="s">
        <v>157</v>
      </c>
      <c r="F133" s="201">
        <v>8</v>
      </c>
      <c r="G133" s="97"/>
      <c r="H133" s="258">
        <f>G133*F133</f>
        <v>0</v>
      </c>
    </row>
    <row r="134" spans="1:8" x14ac:dyDescent="0.1">
      <c r="A134" s="12"/>
      <c r="B134" s="12"/>
      <c r="C134" s="15"/>
      <c r="D134" s="65"/>
      <c r="E134" s="12"/>
      <c r="F134" s="9"/>
      <c r="G134" s="55"/>
      <c r="H134" s="262"/>
    </row>
    <row r="135" spans="1:8" x14ac:dyDescent="0.1">
      <c r="A135" s="129"/>
      <c r="B135" s="72"/>
      <c r="C135" s="74" t="s">
        <v>285</v>
      </c>
      <c r="D135" s="64"/>
      <c r="E135" s="72"/>
      <c r="F135" s="201"/>
      <c r="G135" s="97"/>
      <c r="H135" s="261"/>
    </row>
    <row r="136" spans="1:8" x14ac:dyDescent="0.1">
      <c r="A136" s="95" t="s">
        <v>522</v>
      </c>
      <c r="B136" s="72"/>
      <c r="C136" s="96" t="s">
        <v>324</v>
      </c>
      <c r="D136" s="33" t="s">
        <v>316</v>
      </c>
      <c r="E136" s="63" t="s">
        <v>157</v>
      </c>
      <c r="F136" s="201">
        <v>10</v>
      </c>
      <c r="G136" s="97"/>
      <c r="H136" s="258">
        <f>G136*F136</f>
        <v>0</v>
      </c>
    </row>
    <row r="137" spans="1:8" x14ac:dyDescent="0.1">
      <c r="A137" s="95" t="s">
        <v>523</v>
      </c>
      <c r="B137" s="72"/>
      <c r="C137" s="96" t="s">
        <v>312</v>
      </c>
      <c r="D137" s="33" t="s">
        <v>316</v>
      </c>
      <c r="E137" s="63" t="s">
        <v>157</v>
      </c>
      <c r="F137" s="301">
        <v>5</v>
      </c>
      <c r="G137" s="97"/>
      <c r="H137" s="258">
        <f>G137*F137</f>
        <v>0</v>
      </c>
    </row>
    <row r="138" spans="1:8" s="130" customFormat="1" x14ac:dyDescent="0.1">
      <c r="A138" s="12"/>
      <c r="B138" s="12"/>
      <c r="C138" s="120"/>
      <c r="D138" s="4"/>
      <c r="E138" s="12"/>
      <c r="F138" s="9"/>
      <c r="G138" s="14"/>
      <c r="H138" s="194"/>
    </row>
    <row r="139" spans="1:8" s="130" customFormat="1" x14ac:dyDescent="0.1">
      <c r="A139" s="129"/>
      <c r="B139" s="63" t="s">
        <v>158</v>
      </c>
      <c r="C139" s="96" t="s">
        <v>376</v>
      </c>
      <c r="D139" s="64"/>
      <c r="E139" s="72"/>
      <c r="F139" s="201"/>
      <c r="G139" s="14"/>
      <c r="H139" s="194"/>
    </row>
    <row r="140" spans="1:8" s="130" customFormat="1" x14ac:dyDescent="0.1">
      <c r="A140" s="129"/>
      <c r="B140" s="72"/>
      <c r="C140" s="96" t="s">
        <v>323</v>
      </c>
      <c r="D140" s="64"/>
      <c r="E140" s="72"/>
      <c r="F140" s="201"/>
      <c r="G140" s="14"/>
      <c r="H140" s="194"/>
    </row>
    <row r="141" spans="1:8" s="130" customFormat="1" x14ac:dyDescent="0.1">
      <c r="A141" s="129"/>
      <c r="B141" s="72"/>
      <c r="C141" s="96" t="s">
        <v>377</v>
      </c>
      <c r="D141" s="64"/>
      <c r="E141" s="72"/>
      <c r="F141" s="93"/>
      <c r="G141" s="14"/>
      <c r="H141" s="194"/>
    </row>
    <row r="142" spans="1:8" s="130" customFormat="1" x14ac:dyDescent="0.1">
      <c r="A142" s="105"/>
      <c r="B142" s="72"/>
      <c r="C142" s="96"/>
      <c r="D142" s="64"/>
      <c r="E142" s="72"/>
      <c r="F142" s="201"/>
      <c r="G142" s="14"/>
      <c r="H142" s="194"/>
    </row>
    <row r="143" spans="1:8" s="130" customFormat="1" x14ac:dyDescent="0.1">
      <c r="A143" s="95"/>
      <c r="B143" s="72"/>
      <c r="C143" s="96" t="s">
        <v>285</v>
      </c>
      <c r="D143" s="64"/>
      <c r="E143" s="63"/>
      <c r="F143" s="75"/>
      <c r="G143" s="97"/>
      <c r="H143" s="261"/>
    </row>
    <row r="144" spans="1:8" s="130" customFormat="1" x14ac:dyDescent="0.1">
      <c r="A144" s="95" t="s">
        <v>524</v>
      </c>
      <c r="B144" s="72"/>
      <c r="C144" s="96" t="s">
        <v>327</v>
      </c>
      <c r="D144" s="33" t="s">
        <v>316</v>
      </c>
      <c r="E144" s="63" t="s">
        <v>157</v>
      </c>
      <c r="F144" s="201">
        <v>10</v>
      </c>
      <c r="G144" s="97"/>
      <c r="H144" s="261">
        <f>G144*F144</f>
        <v>0</v>
      </c>
    </row>
    <row r="145" spans="1:8" s="130" customFormat="1" x14ac:dyDescent="0.1">
      <c r="A145" s="72"/>
      <c r="B145" s="63"/>
      <c r="C145" s="96"/>
      <c r="D145" s="64"/>
      <c r="E145" s="72"/>
      <c r="F145" s="201"/>
      <c r="G145" s="97"/>
      <c r="H145" s="261"/>
    </row>
    <row r="146" spans="1:8" s="130" customFormat="1" x14ac:dyDescent="0.1">
      <c r="A146" s="95" t="s">
        <v>485</v>
      </c>
      <c r="B146" s="63">
        <v>8.3000000000000007</v>
      </c>
      <c r="C146" s="96" t="s">
        <v>286</v>
      </c>
      <c r="D146" s="64"/>
      <c r="E146" s="72"/>
      <c r="F146" s="201"/>
      <c r="G146" s="97"/>
      <c r="H146" s="261"/>
    </row>
    <row r="147" spans="1:8" s="130" customFormat="1" x14ac:dyDescent="0.1">
      <c r="A147" s="105"/>
      <c r="B147" s="72"/>
      <c r="C147" s="96" t="s">
        <v>287</v>
      </c>
      <c r="D147" s="64"/>
      <c r="E147" s="72"/>
      <c r="F147" s="201"/>
      <c r="G147" s="97"/>
      <c r="H147" s="261"/>
    </row>
    <row r="148" spans="1:8" s="130" customFormat="1" x14ac:dyDescent="0.1">
      <c r="A148" s="105"/>
      <c r="B148" s="72"/>
      <c r="C148" s="88"/>
      <c r="D148" s="62"/>
      <c r="E148" s="72"/>
      <c r="F148" s="201"/>
      <c r="G148" s="97"/>
      <c r="H148" s="261"/>
    </row>
    <row r="149" spans="1:8" s="130" customFormat="1" x14ac:dyDescent="0.1">
      <c r="A149" s="95" t="s">
        <v>486</v>
      </c>
      <c r="B149" s="63" t="s">
        <v>288</v>
      </c>
      <c r="C149" s="96" t="s">
        <v>289</v>
      </c>
      <c r="D149" s="33" t="s">
        <v>316</v>
      </c>
      <c r="E149" s="63" t="s">
        <v>290</v>
      </c>
      <c r="F149" s="302">
        <v>0.5</v>
      </c>
      <c r="G149" s="97"/>
      <c r="H149" s="261">
        <f>G149*F149</f>
        <v>0</v>
      </c>
    </row>
    <row r="150" spans="1:8" s="130" customFormat="1" x14ac:dyDescent="0.1">
      <c r="A150" s="105"/>
      <c r="B150" s="72"/>
      <c r="C150" s="88"/>
      <c r="D150" s="62"/>
      <c r="E150" s="72"/>
      <c r="F150" s="75"/>
      <c r="G150" s="97"/>
      <c r="H150" s="261"/>
    </row>
    <row r="151" spans="1:8" s="130" customFormat="1" x14ac:dyDescent="0.1">
      <c r="A151" s="105"/>
      <c r="B151" s="63"/>
      <c r="C151" s="96" t="s">
        <v>383</v>
      </c>
      <c r="D151" s="64"/>
      <c r="E151" s="72"/>
      <c r="F151" s="201"/>
      <c r="G151" s="97"/>
      <c r="H151" s="261"/>
    </row>
    <row r="152" spans="1:8" s="130" customFormat="1" x14ac:dyDescent="0.1">
      <c r="A152" s="105"/>
      <c r="B152" s="72"/>
      <c r="C152" s="96" t="s">
        <v>291</v>
      </c>
      <c r="D152" s="64"/>
      <c r="E152" s="72"/>
      <c r="F152" s="75"/>
      <c r="G152" s="97"/>
      <c r="H152" s="261"/>
    </row>
    <row r="153" spans="1:8" s="130" customFormat="1" x14ac:dyDescent="0.1">
      <c r="A153" s="105"/>
      <c r="B153" s="72"/>
      <c r="C153" s="88"/>
      <c r="D153" s="62"/>
      <c r="E153" s="72"/>
      <c r="F153" s="201"/>
      <c r="G153" s="97"/>
      <c r="H153" s="261"/>
    </row>
    <row r="154" spans="1:8" s="130" customFormat="1" x14ac:dyDescent="0.1">
      <c r="A154" s="105"/>
      <c r="B154" s="72"/>
      <c r="C154" s="96" t="s">
        <v>291</v>
      </c>
      <c r="D154" s="64"/>
      <c r="E154" s="72"/>
      <c r="F154" s="201"/>
      <c r="G154" s="97"/>
      <c r="H154" s="261"/>
    </row>
    <row r="155" spans="1:8" s="130" customFormat="1" x14ac:dyDescent="0.1">
      <c r="A155" s="101" t="s">
        <v>487</v>
      </c>
      <c r="B155" s="87"/>
      <c r="C155" s="102" t="s">
        <v>292</v>
      </c>
      <c r="D155" s="33" t="s">
        <v>316</v>
      </c>
      <c r="E155" s="101" t="s">
        <v>290</v>
      </c>
      <c r="F155" s="87">
        <v>0.4</v>
      </c>
      <c r="G155" s="97"/>
      <c r="H155" s="261">
        <f>G155*F155</f>
        <v>0</v>
      </c>
    </row>
    <row r="156" spans="1:8" s="130" customFormat="1" x14ac:dyDescent="0.1">
      <c r="A156" s="95" t="s">
        <v>403</v>
      </c>
      <c r="B156" s="72"/>
      <c r="C156" s="96" t="s">
        <v>293</v>
      </c>
      <c r="D156" s="33" t="s">
        <v>316</v>
      </c>
      <c r="E156" s="63" t="s">
        <v>290</v>
      </c>
      <c r="F156" s="93">
        <v>0.1</v>
      </c>
      <c r="G156" s="97"/>
      <c r="H156" s="261">
        <f>G156*F156</f>
        <v>0</v>
      </c>
    </row>
    <row r="157" spans="1:8" s="130" customFormat="1" x14ac:dyDescent="0.1">
      <c r="A157" s="105"/>
      <c r="B157" s="72"/>
      <c r="C157" s="88"/>
      <c r="D157" s="62"/>
      <c r="E157" s="72"/>
      <c r="F157" s="93"/>
      <c r="G157" s="97"/>
      <c r="H157" s="261"/>
    </row>
    <row r="158" spans="1:8" s="130" customFormat="1" x14ac:dyDescent="0.1">
      <c r="A158" s="105"/>
      <c r="B158" s="72"/>
      <c r="C158" s="96" t="s">
        <v>294</v>
      </c>
      <c r="D158" s="64"/>
      <c r="E158" s="72"/>
      <c r="F158" s="224"/>
      <c r="G158" s="97"/>
      <c r="H158" s="263"/>
    </row>
    <row r="159" spans="1:8" s="130" customFormat="1" x14ac:dyDescent="0.1">
      <c r="A159" s="95" t="s">
        <v>404</v>
      </c>
      <c r="B159" s="72" t="s">
        <v>288</v>
      </c>
      <c r="C159" s="96" t="s">
        <v>295</v>
      </c>
      <c r="D159" s="33" t="s">
        <v>316</v>
      </c>
      <c r="E159" s="63" t="s">
        <v>290</v>
      </c>
      <c r="F159" s="201">
        <v>0.05</v>
      </c>
      <c r="G159" s="97"/>
      <c r="H159" s="261">
        <f>G159*F159</f>
        <v>0</v>
      </c>
    </row>
    <row r="160" spans="1:8" s="130" customFormat="1" x14ac:dyDescent="0.1">
      <c r="A160" s="95"/>
      <c r="B160" s="72"/>
      <c r="C160" s="96"/>
      <c r="D160" s="33"/>
      <c r="E160" s="63"/>
      <c r="F160" s="201"/>
      <c r="G160" s="97"/>
      <c r="H160" s="261"/>
    </row>
    <row r="161" spans="1:8" s="130" customFormat="1" x14ac:dyDescent="0.1">
      <c r="A161" s="63" t="s">
        <v>488</v>
      </c>
      <c r="B161" s="63">
        <v>8.4</v>
      </c>
      <c r="C161" s="96" t="s">
        <v>296</v>
      </c>
      <c r="D161" s="64"/>
      <c r="E161" s="72"/>
      <c r="F161" s="201"/>
      <c r="G161" s="97"/>
      <c r="H161" s="261"/>
    </row>
    <row r="162" spans="1:8" s="130" customFormat="1" x14ac:dyDescent="0.1">
      <c r="A162" s="72"/>
      <c r="B162" s="63" t="s">
        <v>42</v>
      </c>
      <c r="C162" s="96" t="s">
        <v>313</v>
      </c>
      <c r="D162" s="64"/>
      <c r="E162" s="72"/>
      <c r="F162" s="75"/>
      <c r="G162" s="97"/>
      <c r="H162" s="261"/>
    </row>
    <row r="163" spans="1:8" s="130" customFormat="1" x14ac:dyDescent="0.1">
      <c r="A163" s="86"/>
      <c r="B163" s="93"/>
      <c r="C163" s="109" t="s">
        <v>314</v>
      </c>
      <c r="D163" s="62"/>
      <c r="E163" s="72"/>
      <c r="F163" s="201"/>
      <c r="G163" s="97"/>
      <c r="H163" s="261"/>
    </row>
    <row r="164" spans="1:8" s="130" customFormat="1" x14ac:dyDescent="0.1">
      <c r="A164" s="134" t="s">
        <v>489</v>
      </c>
      <c r="B164" s="87"/>
      <c r="C164" s="96" t="s">
        <v>298</v>
      </c>
      <c r="D164" s="64"/>
      <c r="E164" s="63" t="s">
        <v>157</v>
      </c>
      <c r="F164" s="75">
        <v>5</v>
      </c>
      <c r="G164" s="97"/>
      <c r="H164" s="261">
        <f>G164*F164</f>
        <v>0</v>
      </c>
    </row>
    <row r="165" spans="1:8" s="130" customFormat="1" x14ac:dyDescent="0.1">
      <c r="A165" s="133"/>
      <c r="B165" s="87"/>
      <c r="C165" s="96"/>
      <c r="D165" s="64"/>
      <c r="E165" s="63"/>
      <c r="F165" s="75"/>
      <c r="G165" s="110"/>
      <c r="H165" s="261"/>
    </row>
    <row r="166" spans="1:8" s="130" customFormat="1" x14ac:dyDescent="0.1">
      <c r="A166" s="63"/>
      <c r="B166" s="72"/>
      <c r="C166" s="96" t="s">
        <v>315</v>
      </c>
      <c r="D166" s="64"/>
      <c r="E166" s="63"/>
      <c r="F166" s="201"/>
      <c r="G166" s="97"/>
      <c r="H166" s="261"/>
    </row>
    <row r="167" spans="1:8" s="130" customFormat="1" x14ac:dyDescent="0.1">
      <c r="A167" s="95" t="s">
        <v>490</v>
      </c>
      <c r="B167" s="72"/>
      <c r="C167" s="96" t="s">
        <v>278</v>
      </c>
      <c r="D167" s="64"/>
      <c r="E167" s="63" t="s">
        <v>166</v>
      </c>
      <c r="F167" s="201">
        <v>1</v>
      </c>
      <c r="G167" s="97"/>
      <c r="H167" s="261">
        <f>G167*F167</f>
        <v>0</v>
      </c>
    </row>
    <row r="168" spans="1:8" s="130" customFormat="1" x14ac:dyDescent="0.1">
      <c r="A168" s="95"/>
      <c r="B168" s="72"/>
      <c r="C168" s="96"/>
      <c r="D168" s="64"/>
      <c r="E168" s="63"/>
      <c r="F168" s="201"/>
      <c r="G168" s="97"/>
      <c r="H168" s="261"/>
    </row>
    <row r="169" spans="1:8" s="130" customFormat="1" x14ac:dyDescent="0.1">
      <c r="A169" s="105"/>
      <c r="B169" s="72"/>
      <c r="C169" s="96" t="s">
        <v>297</v>
      </c>
      <c r="D169" s="64"/>
      <c r="E169" s="72"/>
      <c r="F169" s="93"/>
      <c r="G169" s="97"/>
      <c r="H169" s="261"/>
    </row>
    <row r="170" spans="1:8" s="130" customFormat="1" x14ac:dyDescent="0.1">
      <c r="A170" s="95" t="s">
        <v>491</v>
      </c>
      <c r="B170" s="72"/>
      <c r="C170" s="96" t="s">
        <v>596</v>
      </c>
      <c r="D170" s="64"/>
      <c r="E170" s="63" t="s">
        <v>166</v>
      </c>
      <c r="F170" s="93">
        <v>2</v>
      </c>
      <c r="G170" s="97"/>
      <c r="H170" s="261">
        <f>G170*F170</f>
        <v>0</v>
      </c>
    </row>
    <row r="171" spans="1:8" s="130" customFormat="1" x14ac:dyDescent="0.1">
      <c r="A171" s="95"/>
      <c r="B171" s="72"/>
      <c r="C171" s="96"/>
      <c r="D171" s="64"/>
      <c r="E171" s="63"/>
      <c r="F171" s="93"/>
      <c r="G171" s="97"/>
      <c r="H171" s="261"/>
    </row>
    <row r="172" spans="1:8" s="130" customFormat="1" x14ac:dyDescent="0.1">
      <c r="A172" s="105"/>
      <c r="B172" s="63" t="s">
        <v>43</v>
      </c>
      <c r="C172" s="96" t="s">
        <v>299</v>
      </c>
      <c r="D172" s="64"/>
      <c r="E172" s="72"/>
      <c r="F172" s="93"/>
      <c r="G172" s="97"/>
      <c r="H172" s="261"/>
    </row>
    <row r="173" spans="1:8" x14ac:dyDescent="0.1">
      <c r="A173" s="95" t="s">
        <v>492</v>
      </c>
      <c r="B173" s="72"/>
      <c r="C173" s="96" t="s">
        <v>325</v>
      </c>
      <c r="D173" s="33" t="s">
        <v>316</v>
      </c>
      <c r="E173" s="63" t="s">
        <v>157</v>
      </c>
      <c r="F173" s="201">
        <v>3</v>
      </c>
      <c r="G173" s="55"/>
      <c r="H173" s="261">
        <f>G173*F173</f>
        <v>0</v>
      </c>
    </row>
    <row r="174" spans="1:8" x14ac:dyDescent="0.1">
      <c r="A174" s="105"/>
      <c r="B174" s="72"/>
      <c r="C174" s="96" t="s">
        <v>326</v>
      </c>
      <c r="D174" s="64"/>
      <c r="E174" s="72"/>
      <c r="F174" s="75"/>
      <c r="G174" s="97"/>
      <c r="H174" s="261"/>
    </row>
    <row r="175" spans="1:8" x14ac:dyDescent="0.1">
      <c r="A175" s="105"/>
      <c r="B175" s="72"/>
      <c r="C175" s="88"/>
      <c r="D175" s="62"/>
      <c r="E175" s="72"/>
      <c r="F175" s="201"/>
      <c r="G175" s="97"/>
      <c r="H175" s="261"/>
    </row>
    <row r="176" spans="1:8" s="130" customFormat="1" x14ac:dyDescent="0.1">
      <c r="A176" s="105"/>
      <c r="B176" s="72"/>
      <c r="C176" s="96" t="s">
        <v>300</v>
      </c>
      <c r="D176" s="64"/>
      <c r="E176" s="238"/>
      <c r="F176" s="87"/>
      <c r="G176" s="88"/>
      <c r="H176" s="273"/>
    </row>
    <row r="177" spans="1:8" s="130" customFormat="1" x14ac:dyDescent="0.1">
      <c r="A177" s="105"/>
      <c r="B177" s="72"/>
      <c r="C177" s="96" t="s">
        <v>301</v>
      </c>
      <c r="D177" s="102"/>
      <c r="E177" s="87"/>
      <c r="F177" s="87"/>
      <c r="G177" s="92"/>
      <c r="H177" s="273"/>
    </row>
    <row r="178" spans="1:8" s="130" customFormat="1" x14ac:dyDescent="0.1">
      <c r="A178" s="101" t="s">
        <v>493</v>
      </c>
      <c r="B178" s="239"/>
      <c r="C178" s="102" t="s">
        <v>279</v>
      </c>
      <c r="D178" s="58" t="s">
        <v>316</v>
      </c>
      <c r="E178" s="101" t="s">
        <v>157</v>
      </c>
      <c r="F178" s="87">
        <v>3</v>
      </c>
      <c r="G178" s="92"/>
      <c r="H178" s="261">
        <f>G178*F178</f>
        <v>0</v>
      </c>
    </row>
    <row r="179" spans="1:8" s="130" customFormat="1" x14ac:dyDescent="0.1">
      <c r="A179" s="101"/>
      <c r="B179" s="87"/>
      <c r="C179" s="102"/>
      <c r="D179" s="102"/>
      <c r="E179" s="101"/>
      <c r="F179" s="87"/>
      <c r="G179" s="92"/>
      <c r="H179" s="273"/>
    </row>
    <row r="180" spans="1:8" s="130" customFormat="1" x14ac:dyDescent="0.1">
      <c r="A180" s="101"/>
      <c r="B180" s="87"/>
      <c r="C180" s="102"/>
      <c r="D180" s="102"/>
      <c r="E180" s="101"/>
      <c r="F180" s="87"/>
      <c r="G180" s="92"/>
      <c r="H180" s="273"/>
    </row>
    <row r="181" spans="1:8" s="130" customFormat="1" x14ac:dyDescent="0.1">
      <c r="A181" s="101"/>
      <c r="B181" s="87"/>
      <c r="C181" s="102"/>
      <c r="D181" s="102"/>
      <c r="E181" s="101"/>
      <c r="F181" s="87"/>
      <c r="G181" s="92"/>
      <c r="H181" s="273"/>
    </row>
    <row r="182" spans="1:8" s="130" customFormat="1" x14ac:dyDescent="0.1">
      <c r="A182" s="17"/>
      <c r="B182" s="38"/>
      <c r="C182" s="108"/>
      <c r="D182" s="108"/>
      <c r="E182" s="59"/>
      <c r="F182" s="17"/>
      <c r="G182" s="103"/>
      <c r="H182" s="271"/>
    </row>
    <row r="183" spans="1:8" s="130" customFormat="1" x14ac:dyDescent="0.1">
      <c r="A183" s="135"/>
      <c r="B183" s="223"/>
      <c r="C183" s="137"/>
      <c r="D183" s="137"/>
      <c r="E183" s="228"/>
      <c r="F183" s="135"/>
      <c r="G183" s="303"/>
      <c r="H183" s="272"/>
    </row>
    <row r="184" spans="1:8" s="42" customFormat="1" x14ac:dyDescent="0.1">
      <c r="A184" s="48"/>
      <c r="B184" s="40"/>
      <c r="C184" s="188" t="s">
        <v>525</v>
      </c>
      <c r="D184" s="40"/>
      <c r="E184" s="40"/>
      <c r="F184" s="81"/>
      <c r="G184" s="41"/>
      <c r="H184" s="265">
        <f>SUM(H124:H183)</f>
        <v>0</v>
      </c>
    </row>
    <row r="185" spans="1:8" s="42" customFormat="1" x14ac:dyDescent="0.1">
      <c r="A185" s="141"/>
      <c r="B185" s="142"/>
      <c r="C185" s="143"/>
      <c r="D185" s="143"/>
      <c r="E185" s="142"/>
      <c r="F185" s="252"/>
      <c r="G185" s="144"/>
      <c r="H185" s="264"/>
    </row>
  </sheetData>
  <mergeCells count="2">
    <mergeCell ref="A10:A11"/>
    <mergeCell ref="A111:A112"/>
  </mergeCells>
  <phoneticPr fontId="0" type="noConversion"/>
  <pageMargins left="0.94488188976377963" right="0.19685039370078741" top="0.70866141732283472" bottom="0.98425196850393704" header="0.51181102362204722" footer="0.43307086614173229"/>
  <pageSetup paperSize="9" scale="81" orientation="portrait" useFirstPageNumber="1" horizontalDpi="4294967293" r:id="rId1"/>
  <headerFooter alignWithMargins="0">
    <oddFooter>&amp;R225370PRO
PRICING DATA
C2.3 - H.&amp;P</oddFooter>
  </headerFooter>
  <rowBreaks count="2" manualBreakCount="2">
    <brk id="66" max="7" man="1"/>
    <brk id="123" max="7" man="1"/>
  </rowBreaks>
  <colBreaks count="38" manualBreakCount="38">
    <brk id="10" max="1048575" man="1"/>
    <brk id="12" max="1048575" man="1"/>
    <brk id="15" max="1048575" man="1"/>
    <brk id="28" max="1048575" man="1"/>
    <brk id="31" max="1048575" man="1"/>
    <brk id="32" max="1048575" man="1"/>
    <brk id="44" max="1048575" man="1"/>
    <brk id="47" max="1048575" man="1"/>
    <brk id="48" max="1048575" man="1"/>
    <brk id="51" max="1048575" man="1"/>
    <brk id="60" max="1048575" man="1"/>
    <brk id="63" max="1048575" man="1"/>
    <brk id="64" max="1048575" man="1"/>
    <brk id="67" max="1048575" man="1"/>
    <brk id="76" max="1048575" man="1"/>
    <brk id="79" max="1048575" man="1"/>
    <brk id="80" max="1048575" man="1"/>
    <brk id="84" max="1048575" man="1"/>
    <brk id="99" max="1048575" man="1"/>
    <brk id="100" max="1048575" man="1"/>
    <brk id="101" max="1048575" man="1"/>
    <brk id="106" max="1048575" man="1"/>
    <brk id="108" max="1048575" man="1"/>
    <brk id="111" max="1048575" man="1"/>
    <brk id="127" max="1048575" man="1"/>
    <brk id="143" max="1048575" man="1"/>
    <brk id="147" max="1048575" man="1"/>
    <brk id="159" max="1048575" man="1"/>
    <brk id="163" max="1048575" man="1"/>
    <brk id="175" max="1048575" man="1"/>
    <brk id="180" max="1048575" man="1"/>
    <brk id="195" max="1048575" man="1"/>
    <brk id="196" max="1048575" man="1"/>
    <brk id="197" max="1048575" man="1"/>
    <brk id="202" max="1048575" man="1"/>
    <brk id="204" max="1048575" man="1"/>
    <brk id="207" max="1048575" man="1"/>
    <brk id="223"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17"/>
  <sheetViews>
    <sheetView view="pageBreakPreview" zoomScale="96" zoomScaleNormal="122" zoomScaleSheetLayoutView="96" workbookViewId="0">
      <selection activeCell="G32" sqref="G32"/>
    </sheetView>
  </sheetViews>
  <sheetFormatPr defaultColWidth="9.74609375" defaultRowHeight="10.5" x14ac:dyDescent="0.1"/>
  <cols>
    <col min="1" max="1" width="11.05859375" style="50" customWidth="1"/>
    <col min="2" max="2" width="12.37109375" style="2" customWidth="1"/>
    <col min="3" max="3" width="50.05859375" style="2" customWidth="1"/>
    <col min="4" max="4" width="6.93359375" style="2" customWidth="1"/>
    <col min="5" max="5" width="6.93359375" style="50" customWidth="1"/>
    <col min="6" max="6" width="12.18359375" style="50" customWidth="1"/>
    <col min="7" max="8" width="13.87109375" style="253" customWidth="1"/>
    <col min="9" max="9" width="15.18359375" style="2" bestFit="1" customWidth="1"/>
    <col min="10" max="10" width="14.05859375" style="2" customWidth="1"/>
    <col min="11" max="16384" width="9.74609375" style="2"/>
  </cols>
  <sheetData>
    <row r="1" spans="1:9" ht="15.6" customHeight="1" x14ac:dyDescent="0.1">
      <c r="A1" s="84" t="str">
        <f>'SEC-A'!A1</f>
        <v>CLIENT:  KOPANONG LOCAL MUNICIPALITY</v>
      </c>
    </row>
    <row r="2" spans="1:9" ht="15.6" customHeight="1" x14ac:dyDescent="0.1">
      <c r="A2" s="84" t="str">
        <f>'SEC-A'!A2</f>
        <v>CONTRACT NO. MIG/FS1184/CF/17/19</v>
      </c>
    </row>
    <row r="3" spans="1:9" ht="15.6" customHeight="1" x14ac:dyDescent="0.1">
      <c r="A3" s="84" t="str">
        <f>'SEC-A'!A3</f>
        <v>UPGRADING OF PHILIPPOLIS SPORTS FACILITY</v>
      </c>
      <c r="C3" s="84"/>
      <c r="D3" s="84"/>
      <c r="H3" s="248"/>
    </row>
    <row r="4" spans="1:9" ht="15.6" customHeight="1" x14ac:dyDescent="0.1">
      <c r="A4" s="84" t="str">
        <f>'SEC-A'!A4</f>
        <v>ENGINEER:  SOLENG (PTY) LTD</v>
      </c>
      <c r="C4" s="84"/>
      <c r="D4" s="84"/>
      <c r="H4" s="248"/>
    </row>
    <row r="5" spans="1:9" x14ac:dyDescent="0.1">
      <c r="A5" s="237" t="s">
        <v>793</v>
      </c>
      <c r="B5" s="120"/>
      <c r="C5" s="247"/>
      <c r="D5" s="247"/>
      <c r="E5" s="31"/>
      <c r="F5" s="31"/>
      <c r="G5" s="321"/>
      <c r="H5" s="254"/>
      <c r="I5" s="120"/>
    </row>
    <row r="6" spans="1:9" ht="5.0999999999999996" customHeight="1" x14ac:dyDescent="0.1">
      <c r="A6" s="251"/>
      <c r="B6" s="120"/>
      <c r="C6" s="247"/>
      <c r="D6" s="247"/>
      <c r="E6" s="31"/>
      <c r="F6" s="31"/>
      <c r="G6" s="321"/>
      <c r="H6" s="254"/>
    </row>
    <row r="7" spans="1:9" s="42" customFormat="1" x14ac:dyDescent="0.1">
      <c r="A7" s="145" t="s">
        <v>28</v>
      </c>
      <c r="B7" s="340" t="s">
        <v>29</v>
      </c>
      <c r="C7" s="147" t="s">
        <v>30</v>
      </c>
      <c r="D7" s="147" t="s">
        <v>316</v>
      </c>
      <c r="E7" s="147" t="s">
        <v>31</v>
      </c>
      <c r="F7" s="147" t="s">
        <v>32</v>
      </c>
      <c r="G7" s="229" t="s">
        <v>33</v>
      </c>
      <c r="H7" s="192" t="s">
        <v>34</v>
      </c>
    </row>
    <row r="8" spans="1:9" s="42" customFormat="1" x14ac:dyDescent="0.1">
      <c r="A8" s="148" t="s">
        <v>35</v>
      </c>
      <c r="B8" s="341" t="s">
        <v>36</v>
      </c>
      <c r="C8" s="150"/>
      <c r="D8" s="150"/>
      <c r="E8" s="199"/>
      <c r="F8" s="199"/>
      <c r="G8" s="322"/>
      <c r="H8" s="255"/>
    </row>
    <row r="9" spans="1:9" x14ac:dyDescent="0.1">
      <c r="A9" s="7"/>
      <c r="B9" s="4"/>
      <c r="C9" s="345"/>
      <c r="D9" s="344"/>
      <c r="E9" s="357"/>
      <c r="F9" s="357"/>
      <c r="G9" s="363"/>
      <c r="H9" s="362"/>
    </row>
    <row r="10" spans="1:9" x14ac:dyDescent="0.1">
      <c r="A10" s="582" t="s">
        <v>794</v>
      </c>
      <c r="B10" s="342" t="s">
        <v>625</v>
      </c>
      <c r="C10" s="37" t="s">
        <v>182</v>
      </c>
      <c r="D10" s="246"/>
      <c r="E10" s="358"/>
      <c r="F10" s="358"/>
      <c r="G10" s="359" t="s">
        <v>41</v>
      </c>
      <c r="H10" s="354" t="s">
        <v>41</v>
      </c>
    </row>
    <row r="11" spans="1:9" x14ac:dyDescent="0.1">
      <c r="A11" s="581"/>
      <c r="B11" s="342" t="s">
        <v>41</v>
      </c>
      <c r="C11" s="37"/>
      <c r="D11" s="246"/>
      <c r="E11" s="358"/>
      <c r="F11" s="358"/>
      <c r="G11" s="359" t="s">
        <v>41</v>
      </c>
      <c r="H11" s="354" t="s">
        <v>41</v>
      </c>
    </row>
    <row r="12" spans="1:9" ht="12" x14ac:dyDescent="0.1">
      <c r="A12" s="10" t="s">
        <v>795</v>
      </c>
      <c r="B12" s="342" t="s">
        <v>156</v>
      </c>
      <c r="C12" s="37" t="s">
        <v>626</v>
      </c>
      <c r="D12" s="246"/>
      <c r="E12" s="358" t="s">
        <v>397</v>
      </c>
      <c r="F12" s="358">
        <v>50</v>
      </c>
      <c r="G12" s="359"/>
      <c r="H12" s="354">
        <f>G12*F12</f>
        <v>0</v>
      </c>
    </row>
    <row r="13" spans="1:9" x14ac:dyDescent="0.1">
      <c r="A13" s="7"/>
      <c r="B13" s="342"/>
      <c r="C13" s="37" t="s">
        <v>627</v>
      </c>
      <c r="D13" s="246"/>
      <c r="E13" s="358"/>
      <c r="F13" s="358"/>
      <c r="G13" s="359"/>
      <c r="H13" s="354"/>
    </row>
    <row r="14" spans="1:9" x14ac:dyDescent="0.1">
      <c r="A14" s="10"/>
      <c r="B14" s="342"/>
      <c r="C14" s="37"/>
      <c r="D14" s="246"/>
      <c r="E14" s="358"/>
      <c r="F14" s="358"/>
      <c r="G14" s="359"/>
      <c r="H14" s="354"/>
    </row>
    <row r="15" spans="1:9" x14ac:dyDescent="0.1">
      <c r="A15" s="582" t="s">
        <v>796</v>
      </c>
      <c r="B15" s="342" t="s">
        <v>630</v>
      </c>
      <c r="C15" s="37" t="s">
        <v>164</v>
      </c>
      <c r="D15" s="246"/>
      <c r="E15" s="358"/>
      <c r="F15" s="358"/>
      <c r="G15" s="359"/>
      <c r="H15" s="354" t="s">
        <v>41</v>
      </c>
    </row>
    <row r="16" spans="1:9" x14ac:dyDescent="0.1">
      <c r="A16" s="581"/>
      <c r="B16" s="342"/>
      <c r="C16" s="37"/>
      <c r="D16" s="246"/>
      <c r="E16" s="358"/>
      <c r="F16" s="358"/>
      <c r="G16" s="359"/>
      <c r="H16" s="354"/>
    </row>
    <row r="17" spans="1:8" x14ac:dyDescent="0.1">
      <c r="A17" s="582" t="s">
        <v>797</v>
      </c>
      <c r="B17" s="342" t="s">
        <v>49</v>
      </c>
      <c r="C17" s="37" t="s">
        <v>344</v>
      </c>
      <c r="D17" s="246"/>
      <c r="E17" s="358"/>
      <c r="F17" s="358"/>
      <c r="G17" s="359"/>
      <c r="H17" s="354" t="s">
        <v>41</v>
      </c>
    </row>
    <row r="18" spans="1:8" x14ac:dyDescent="0.1">
      <c r="A18" s="581"/>
      <c r="B18" s="342"/>
      <c r="C18" s="37"/>
      <c r="D18" s="246"/>
      <c r="E18" s="358"/>
      <c r="F18" s="358"/>
      <c r="G18" s="359"/>
      <c r="H18" s="354"/>
    </row>
    <row r="19" spans="1:8" ht="12" x14ac:dyDescent="0.1">
      <c r="A19" s="582" t="s">
        <v>801</v>
      </c>
      <c r="B19" s="342" t="s">
        <v>187</v>
      </c>
      <c r="C19" s="37" t="s">
        <v>631</v>
      </c>
      <c r="D19" s="246"/>
      <c r="E19" s="358" t="s">
        <v>788</v>
      </c>
      <c r="F19" s="358">
        <v>15</v>
      </c>
      <c r="G19" s="359"/>
      <c r="H19" s="354">
        <f>G19*F19</f>
        <v>0</v>
      </c>
    </row>
    <row r="20" spans="1:8" x14ac:dyDescent="0.1">
      <c r="A20" s="581"/>
      <c r="B20" s="342"/>
      <c r="C20" s="37" t="s">
        <v>632</v>
      </c>
      <c r="D20" s="246"/>
      <c r="E20" s="358"/>
      <c r="F20" s="358"/>
      <c r="G20" s="359"/>
      <c r="H20" s="354"/>
    </row>
    <row r="21" spans="1:8" x14ac:dyDescent="0.1">
      <c r="A21" s="7"/>
      <c r="B21" s="342"/>
      <c r="C21" s="37"/>
      <c r="D21" s="246"/>
      <c r="E21" s="358"/>
      <c r="F21" s="358"/>
      <c r="G21" s="359"/>
      <c r="H21" s="354"/>
    </row>
    <row r="22" spans="1:8" ht="12" x14ac:dyDescent="0.1">
      <c r="A22" s="582" t="s">
        <v>802</v>
      </c>
      <c r="B22" s="342" t="s">
        <v>633</v>
      </c>
      <c r="C22" s="37" t="s">
        <v>678</v>
      </c>
      <c r="D22" s="246"/>
      <c r="E22" s="358" t="s">
        <v>788</v>
      </c>
      <c r="F22" s="358">
        <v>30</v>
      </c>
      <c r="G22" s="359"/>
      <c r="H22" s="354">
        <f>G22*F22</f>
        <v>0</v>
      </c>
    </row>
    <row r="23" spans="1:8" x14ac:dyDescent="0.1">
      <c r="A23" s="581"/>
      <c r="B23" s="342"/>
      <c r="C23" s="37"/>
      <c r="D23" s="246"/>
      <c r="E23" s="358"/>
      <c r="F23" s="358"/>
      <c r="G23" s="359"/>
      <c r="H23" s="354"/>
    </row>
    <row r="24" spans="1:8" x14ac:dyDescent="0.1">
      <c r="A24" s="582" t="s">
        <v>798</v>
      </c>
      <c r="B24" s="342" t="s">
        <v>281</v>
      </c>
      <c r="C24" s="37" t="s">
        <v>634</v>
      </c>
      <c r="D24" s="246"/>
      <c r="E24" s="358"/>
      <c r="F24" s="358"/>
      <c r="G24" s="359"/>
      <c r="H24" s="354" t="s">
        <v>41</v>
      </c>
    </row>
    <row r="25" spans="1:8" x14ac:dyDescent="0.1">
      <c r="A25" s="581"/>
      <c r="B25" s="342"/>
      <c r="C25" s="37"/>
      <c r="D25" s="246"/>
      <c r="E25" s="358"/>
      <c r="F25" s="358"/>
      <c r="G25" s="359"/>
      <c r="H25" s="354"/>
    </row>
    <row r="26" spans="1:8" ht="12" x14ac:dyDescent="0.1">
      <c r="A26" s="582" t="s">
        <v>803</v>
      </c>
      <c r="B26" s="342" t="s">
        <v>41</v>
      </c>
      <c r="C26" s="37" t="s">
        <v>635</v>
      </c>
      <c r="D26" s="246"/>
      <c r="E26" s="358" t="s">
        <v>788</v>
      </c>
      <c r="F26" s="358">
        <v>3</v>
      </c>
      <c r="G26" s="359"/>
      <c r="H26" s="354">
        <f>G26*F26</f>
        <v>0</v>
      </c>
    </row>
    <row r="27" spans="1:8" x14ac:dyDescent="0.1">
      <c r="A27" s="581"/>
      <c r="B27" s="342"/>
      <c r="C27" s="37"/>
      <c r="D27" s="246"/>
      <c r="E27" s="358"/>
      <c r="F27" s="358"/>
      <c r="G27" s="359"/>
      <c r="H27" s="354"/>
    </row>
    <row r="28" spans="1:8" ht="12" x14ac:dyDescent="0.1">
      <c r="A28" s="582" t="s">
        <v>804</v>
      </c>
      <c r="B28" s="342" t="s">
        <v>41</v>
      </c>
      <c r="C28" s="37" t="s">
        <v>636</v>
      </c>
      <c r="D28" s="246"/>
      <c r="E28" s="358" t="s">
        <v>788</v>
      </c>
      <c r="F28" s="358">
        <v>2</v>
      </c>
      <c r="G28" s="359"/>
      <c r="H28" s="354">
        <f>G28*F28</f>
        <v>0</v>
      </c>
    </row>
    <row r="29" spans="1:8" x14ac:dyDescent="0.1">
      <c r="A29" s="581"/>
      <c r="B29" s="342"/>
      <c r="C29" s="37"/>
      <c r="D29" s="246"/>
      <c r="E29" s="358"/>
      <c r="F29" s="358"/>
      <c r="G29" s="359"/>
      <c r="H29" s="354"/>
    </row>
    <row r="30" spans="1:8" ht="12" x14ac:dyDescent="0.1">
      <c r="A30" s="582" t="s">
        <v>805</v>
      </c>
      <c r="B30" s="342" t="s">
        <v>41</v>
      </c>
      <c r="C30" s="37" t="s">
        <v>637</v>
      </c>
      <c r="D30" s="246"/>
      <c r="E30" s="358" t="s">
        <v>788</v>
      </c>
      <c r="F30" s="358">
        <v>15</v>
      </c>
      <c r="G30" s="359"/>
      <c r="H30" s="354">
        <f>G30*F30</f>
        <v>0</v>
      </c>
    </row>
    <row r="31" spans="1:8" x14ac:dyDescent="0.1">
      <c r="A31" s="581"/>
      <c r="B31" s="342"/>
      <c r="C31" s="37"/>
      <c r="D31" s="246"/>
      <c r="E31" s="358"/>
      <c r="F31" s="358"/>
      <c r="G31" s="359"/>
      <c r="H31" s="354"/>
    </row>
    <row r="32" spans="1:8" x14ac:dyDescent="0.1">
      <c r="A32" s="582" t="s">
        <v>799</v>
      </c>
      <c r="B32" s="342" t="s">
        <v>41</v>
      </c>
      <c r="C32" s="37" t="s">
        <v>638</v>
      </c>
      <c r="D32" s="246"/>
      <c r="E32" s="358"/>
      <c r="F32" s="358"/>
      <c r="G32" s="359"/>
      <c r="H32" s="354" t="s">
        <v>41</v>
      </c>
    </row>
    <row r="33" spans="1:8" x14ac:dyDescent="0.1">
      <c r="A33" s="581"/>
      <c r="B33" s="342"/>
      <c r="C33" s="37"/>
      <c r="D33" s="246"/>
      <c r="E33" s="358"/>
      <c r="F33" s="358"/>
      <c r="G33" s="359"/>
      <c r="H33" s="354"/>
    </row>
    <row r="34" spans="1:8" ht="12" x14ac:dyDescent="0.1">
      <c r="A34" s="10" t="s">
        <v>806</v>
      </c>
      <c r="B34" s="342" t="s">
        <v>41</v>
      </c>
      <c r="C34" s="37" t="s">
        <v>639</v>
      </c>
      <c r="D34" s="246"/>
      <c r="E34" s="358" t="s">
        <v>397</v>
      </c>
      <c r="F34" s="358">
        <v>12</v>
      </c>
      <c r="G34" s="359"/>
      <c r="H34" s="354">
        <f>G34*F34</f>
        <v>0</v>
      </c>
    </row>
    <row r="35" spans="1:8" x14ac:dyDescent="0.1">
      <c r="A35" s="10"/>
      <c r="B35" s="342"/>
      <c r="C35" s="37"/>
      <c r="D35" s="246"/>
      <c r="E35" s="358"/>
      <c r="F35" s="358"/>
      <c r="G35" s="359"/>
      <c r="H35" s="354"/>
    </row>
    <row r="36" spans="1:8" x14ac:dyDescent="0.1">
      <c r="A36" s="7" t="s">
        <v>800</v>
      </c>
      <c r="B36" s="342" t="s">
        <v>41</v>
      </c>
      <c r="C36" s="37" t="s">
        <v>640</v>
      </c>
      <c r="D36" s="246"/>
      <c r="E36" s="358"/>
      <c r="F36" s="358"/>
      <c r="G36" s="359"/>
      <c r="H36" s="354" t="s">
        <v>41</v>
      </c>
    </row>
    <row r="37" spans="1:8" x14ac:dyDescent="0.1">
      <c r="A37" s="10"/>
      <c r="B37" s="342" t="s">
        <v>41</v>
      </c>
      <c r="C37" s="37" t="s">
        <v>641</v>
      </c>
      <c r="D37" s="246"/>
      <c r="E37" s="358"/>
      <c r="F37" s="358"/>
      <c r="G37" s="359"/>
      <c r="H37" s="354" t="s">
        <v>41</v>
      </c>
    </row>
    <row r="38" spans="1:8" x14ac:dyDescent="0.1">
      <c r="A38" s="10"/>
      <c r="B38" s="342"/>
      <c r="C38" s="37"/>
      <c r="D38" s="246"/>
      <c r="E38" s="358"/>
      <c r="F38" s="358"/>
      <c r="G38" s="359"/>
      <c r="H38" s="354"/>
    </row>
    <row r="39" spans="1:8" ht="12" x14ac:dyDescent="0.1">
      <c r="A39" s="10" t="s">
        <v>807</v>
      </c>
      <c r="B39" s="342" t="s">
        <v>41</v>
      </c>
      <c r="C39" s="37" t="s">
        <v>642</v>
      </c>
      <c r="D39" s="246"/>
      <c r="E39" s="358" t="s">
        <v>788</v>
      </c>
      <c r="F39" s="358">
        <v>10</v>
      </c>
      <c r="G39" s="359"/>
      <c r="H39" s="354">
        <f>G39*F39</f>
        <v>0</v>
      </c>
    </row>
    <row r="40" spans="1:8" x14ac:dyDescent="0.1">
      <c r="A40" s="10"/>
      <c r="B40" s="342"/>
      <c r="C40" s="37" t="s">
        <v>643</v>
      </c>
      <c r="D40" s="246"/>
      <c r="E40" s="358"/>
      <c r="F40" s="358"/>
      <c r="G40" s="359"/>
      <c r="H40" s="354"/>
    </row>
    <row r="41" spans="1:8" x14ac:dyDescent="0.1">
      <c r="A41" s="10"/>
      <c r="B41" s="342"/>
      <c r="C41" s="37"/>
      <c r="D41" s="246"/>
      <c r="E41" s="358"/>
      <c r="F41" s="358"/>
      <c r="G41" s="359"/>
      <c r="H41" s="354"/>
    </row>
    <row r="42" spans="1:8" x14ac:dyDescent="0.1">
      <c r="A42" s="7"/>
      <c r="B42" s="342" t="s">
        <v>41</v>
      </c>
      <c r="C42" s="37" t="s">
        <v>644</v>
      </c>
      <c r="D42" s="246"/>
      <c r="E42" s="358"/>
      <c r="F42" s="358"/>
      <c r="G42" s="359"/>
      <c r="H42" s="354" t="s">
        <v>41</v>
      </c>
    </row>
    <row r="43" spans="1:8" x14ac:dyDescent="0.1">
      <c r="A43" s="7"/>
      <c r="B43" s="342"/>
      <c r="C43" s="37"/>
      <c r="D43" s="246"/>
      <c r="E43" s="358"/>
      <c r="F43" s="358"/>
      <c r="G43" s="359"/>
      <c r="H43" s="354"/>
    </row>
    <row r="44" spans="1:8" ht="12" x14ac:dyDescent="0.1">
      <c r="A44" s="10" t="s">
        <v>808</v>
      </c>
      <c r="B44" s="342" t="s">
        <v>41</v>
      </c>
      <c r="C44" s="37" t="s">
        <v>645</v>
      </c>
      <c r="D44" s="246"/>
      <c r="E44" s="358" t="s">
        <v>788</v>
      </c>
      <c r="F44" s="358">
        <f>(15*15*0.55)*2</f>
        <v>247.50000000000003</v>
      </c>
      <c r="G44" s="359"/>
      <c r="H44" s="354">
        <f>G44*F44</f>
        <v>0</v>
      </c>
    </row>
    <row r="45" spans="1:8" x14ac:dyDescent="0.1">
      <c r="A45" s="10"/>
      <c r="B45" s="342"/>
      <c r="C45" s="37" t="s">
        <v>646</v>
      </c>
      <c r="D45" s="246"/>
      <c r="E45" s="358"/>
      <c r="F45" s="358"/>
      <c r="G45" s="359"/>
      <c r="H45" s="354"/>
    </row>
    <row r="46" spans="1:8" x14ac:dyDescent="0.1">
      <c r="A46" s="10"/>
      <c r="B46" s="342"/>
      <c r="C46" s="37" t="s">
        <v>647</v>
      </c>
      <c r="D46" s="246"/>
      <c r="E46" s="358"/>
      <c r="F46" s="358"/>
      <c r="G46" s="359"/>
      <c r="H46" s="354"/>
    </row>
    <row r="47" spans="1:8" x14ac:dyDescent="0.1">
      <c r="A47" s="10"/>
      <c r="B47" s="342"/>
      <c r="C47" s="37"/>
      <c r="D47" s="246"/>
      <c r="E47" s="358"/>
      <c r="F47" s="358"/>
      <c r="G47" s="359"/>
      <c r="H47" s="354"/>
    </row>
    <row r="48" spans="1:8" x14ac:dyDescent="0.1">
      <c r="A48" s="10" t="s">
        <v>810</v>
      </c>
      <c r="B48" s="342"/>
      <c r="C48" s="60" t="s">
        <v>809</v>
      </c>
      <c r="D48" s="246"/>
      <c r="E48" s="358"/>
      <c r="F48" s="358"/>
      <c r="G48" s="359"/>
      <c r="H48" s="354"/>
    </row>
    <row r="49" spans="1:8" x14ac:dyDescent="0.1">
      <c r="A49" s="10"/>
      <c r="B49" s="342"/>
      <c r="C49" s="60"/>
      <c r="D49" s="246"/>
      <c r="E49" s="358"/>
      <c r="F49" s="358"/>
      <c r="G49" s="359"/>
      <c r="H49" s="354"/>
    </row>
    <row r="50" spans="1:8" s="130" customFormat="1" ht="72" customHeight="1" x14ac:dyDescent="0.1">
      <c r="A50" s="10"/>
      <c r="B50" s="342"/>
      <c r="C50" s="60" t="s">
        <v>1343</v>
      </c>
      <c r="D50" s="246"/>
      <c r="E50" s="358"/>
      <c r="F50" s="358"/>
      <c r="G50" s="359"/>
      <c r="H50" s="354"/>
    </row>
    <row r="51" spans="1:8" s="130" customFormat="1" x14ac:dyDescent="0.1">
      <c r="A51" s="10"/>
      <c r="B51" s="342"/>
      <c r="C51" s="37"/>
      <c r="D51" s="246"/>
      <c r="E51" s="358"/>
      <c r="F51" s="358"/>
      <c r="G51" s="359"/>
      <c r="H51" s="354"/>
    </row>
    <row r="52" spans="1:8" s="130" customFormat="1" x14ac:dyDescent="0.1">
      <c r="A52" s="10" t="s">
        <v>811</v>
      </c>
      <c r="B52" s="342"/>
      <c r="C52" s="37" t="s">
        <v>962</v>
      </c>
      <c r="D52" s="246"/>
      <c r="E52" s="358" t="s">
        <v>791</v>
      </c>
      <c r="F52" s="358">
        <v>2</v>
      </c>
      <c r="G52" s="359"/>
      <c r="H52" s="354">
        <f>G52*F52</f>
        <v>0</v>
      </c>
    </row>
    <row r="53" spans="1:8" s="130" customFormat="1" x14ac:dyDescent="0.1">
      <c r="A53" s="10"/>
      <c r="B53" s="342"/>
      <c r="C53" s="37"/>
      <c r="D53" s="246"/>
      <c r="E53" s="358"/>
      <c r="F53" s="358"/>
      <c r="G53" s="359"/>
      <c r="H53" s="354"/>
    </row>
    <row r="54" spans="1:8" s="130" customFormat="1" x14ac:dyDescent="0.1">
      <c r="A54" s="10"/>
      <c r="B54" s="342"/>
      <c r="C54" s="37" t="s">
        <v>963</v>
      </c>
      <c r="D54" s="246"/>
      <c r="E54" s="358" t="s">
        <v>791</v>
      </c>
      <c r="F54" s="358">
        <v>2</v>
      </c>
      <c r="G54" s="359"/>
      <c r="H54" s="354">
        <f>G54*F54</f>
        <v>0</v>
      </c>
    </row>
    <row r="55" spans="1:8" s="130" customFormat="1" x14ac:dyDescent="0.1">
      <c r="A55" s="10"/>
      <c r="B55" s="342"/>
      <c r="C55" s="37"/>
      <c r="D55" s="246"/>
      <c r="E55" s="358"/>
      <c r="F55" s="358"/>
      <c r="G55" s="359"/>
      <c r="H55" s="354"/>
    </row>
    <row r="56" spans="1:8" s="130" customFormat="1" x14ac:dyDescent="0.1">
      <c r="A56" s="10"/>
      <c r="B56" s="342"/>
      <c r="C56" s="37"/>
      <c r="D56" s="246"/>
      <c r="E56" s="358"/>
      <c r="F56" s="358"/>
      <c r="G56" s="359"/>
      <c r="H56" s="354"/>
    </row>
    <row r="57" spans="1:8" s="42" customFormat="1" x14ac:dyDescent="0.1">
      <c r="A57" s="10"/>
      <c r="B57" s="342"/>
      <c r="C57" s="60"/>
      <c r="D57" s="246"/>
      <c r="E57" s="358"/>
      <c r="F57" s="358"/>
      <c r="G57" s="359"/>
      <c r="H57" s="354"/>
    </row>
    <row r="58" spans="1:8" x14ac:dyDescent="0.1">
      <c r="A58" s="10"/>
      <c r="B58" s="342"/>
      <c r="C58" s="37"/>
      <c r="D58" s="246"/>
      <c r="E58" s="358"/>
      <c r="F58" s="358"/>
      <c r="G58" s="359"/>
      <c r="H58" s="354"/>
    </row>
    <row r="59" spans="1:8" x14ac:dyDescent="0.1">
      <c r="A59" s="10"/>
      <c r="B59" s="342"/>
      <c r="C59" s="37"/>
      <c r="D59" s="246"/>
      <c r="E59" s="358"/>
      <c r="F59" s="358"/>
      <c r="G59" s="359"/>
      <c r="H59" s="354"/>
    </row>
    <row r="60" spans="1:8" s="42" customFormat="1" x14ac:dyDescent="0.1">
      <c r="A60" s="381"/>
      <c r="B60" s="382"/>
      <c r="C60" s="383"/>
      <c r="D60" s="383"/>
      <c r="E60" s="382"/>
      <c r="F60" s="382"/>
      <c r="G60" s="384"/>
      <c r="H60" s="385">
        <f>SUM(H9:H59)</f>
        <v>0</v>
      </c>
    </row>
    <row r="61" spans="1:8" s="42" customFormat="1" x14ac:dyDescent="0.1">
      <c r="A61" s="386"/>
      <c r="B61" s="252"/>
      <c r="C61" s="143" t="s">
        <v>39</v>
      </c>
      <c r="D61" s="143"/>
      <c r="E61" s="252"/>
      <c r="F61" s="252"/>
      <c r="G61" s="368"/>
      <c r="H61" s="380"/>
    </row>
    <row r="62" spans="1:8" x14ac:dyDescent="0.1">
      <c r="A62" s="355" t="s">
        <v>41</v>
      </c>
      <c r="B62" s="373"/>
      <c r="C62" s="374" t="s">
        <v>40</v>
      </c>
      <c r="D62" s="375"/>
      <c r="E62" s="373"/>
      <c r="F62" s="162"/>
      <c r="G62" s="376"/>
      <c r="H62" s="377">
        <f>H60</f>
        <v>0</v>
      </c>
    </row>
    <row r="63" spans="1:8" x14ac:dyDescent="0.1">
      <c r="A63" s="10"/>
      <c r="B63" s="342"/>
      <c r="C63" s="37"/>
      <c r="D63" s="246"/>
      <c r="E63" s="358"/>
      <c r="F63" s="358"/>
      <c r="G63" s="359"/>
      <c r="H63" s="354"/>
    </row>
    <row r="64" spans="1:8" x14ac:dyDescent="0.1">
      <c r="A64" s="10" t="s">
        <v>813</v>
      </c>
      <c r="B64" s="342" t="s">
        <v>41</v>
      </c>
      <c r="C64" s="37" t="s">
        <v>812</v>
      </c>
      <c r="D64" s="246"/>
      <c r="E64" s="358"/>
      <c r="F64" s="358"/>
      <c r="G64" s="359" t="s">
        <v>41</v>
      </c>
      <c r="H64" s="354" t="s">
        <v>41</v>
      </c>
    </row>
    <row r="65" spans="1:8" ht="18.75" x14ac:dyDescent="0.1">
      <c r="A65" s="10"/>
      <c r="B65" s="342" t="s">
        <v>41</v>
      </c>
      <c r="C65" s="60" t="s">
        <v>673</v>
      </c>
      <c r="D65" s="246"/>
      <c r="E65" s="358"/>
      <c r="F65" s="358"/>
      <c r="G65" s="359" t="s">
        <v>41</v>
      </c>
      <c r="H65" s="354" t="s">
        <v>41</v>
      </c>
    </row>
    <row r="66" spans="1:8" x14ac:dyDescent="0.1">
      <c r="A66" s="10"/>
      <c r="B66" s="342"/>
      <c r="C66" s="37"/>
      <c r="D66" s="246"/>
      <c r="E66" s="358"/>
      <c r="F66" s="358"/>
      <c r="G66" s="359"/>
      <c r="H66" s="354"/>
    </row>
    <row r="67" spans="1:8" ht="18.75" x14ac:dyDescent="0.1">
      <c r="A67" s="10" t="s">
        <v>814</v>
      </c>
      <c r="B67" s="342" t="s">
        <v>41</v>
      </c>
      <c r="C67" s="60" t="s">
        <v>789</v>
      </c>
      <c r="D67" s="246"/>
      <c r="E67" s="358" t="s">
        <v>791</v>
      </c>
      <c r="F67" s="358">
        <v>4</v>
      </c>
      <c r="G67" s="359"/>
      <c r="H67" s="354">
        <f>G67*F67</f>
        <v>0</v>
      </c>
    </row>
    <row r="68" spans="1:8" x14ac:dyDescent="0.1">
      <c r="A68" s="10"/>
      <c r="B68" s="342"/>
      <c r="C68" s="37"/>
      <c r="D68" s="246"/>
      <c r="E68" s="358"/>
      <c r="F68" s="358"/>
      <c r="G68" s="359"/>
      <c r="H68" s="354"/>
    </row>
    <row r="69" spans="1:8" ht="18.75" x14ac:dyDescent="0.1">
      <c r="A69" s="10"/>
      <c r="B69" s="342" t="s">
        <v>41</v>
      </c>
      <c r="C69" s="60" t="s">
        <v>790</v>
      </c>
      <c r="D69" s="246"/>
      <c r="E69" s="358"/>
      <c r="F69" s="358"/>
      <c r="G69" s="359"/>
      <c r="H69" s="354" t="s">
        <v>41</v>
      </c>
    </row>
    <row r="70" spans="1:8" x14ac:dyDescent="0.1">
      <c r="A70" s="10"/>
      <c r="B70" s="342"/>
      <c r="C70" s="37"/>
      <c r="D70" s="246"/>
      <c r="E70" s="358"/>
      <c r="F70" s="358"/>
      <c r="G70" s="359"/>
      <c r="H70" s="354"/>
    </row>
    <row r="71" spans="1:8" ht="18.75" x14ac:dyDescent="0.1">
      <c r="A71" s="10" t="s">
        <v>815</v>
      </c>
      <c r="B71" s="342" t="s">
        <v>41</v>
      </c>
      <c r="C71" s="60" t="s">
        <v>789</v>
      </c>
      <c r="D71" s="246"/>
      <c r="E71" s="358" t="s">
        <v>568</v>
      </c>
      <c r="F71" s="358">
        <v>1</v>
      </c>
      <c r="G71" s="359"/>
      <c r="H71" s="354">
        <f>G71*F71</f>
        <v>0</v>
      </c>
    </row>
    <row r="72" spans="1:8" x14ac:dyDescent="0.1">
      <c r="A72" s="10"/>
      <c r="B72" s="342"/>
      <c r="C72" s="37"/>
      <c r="D72" s="246"/>
      <c r="E72" s="358"/>
      <c r="F72" s="358"/>
      <c r="G72" s="359"/>
      <c r="H72" s="354"/>
    </row>
    <row r="73" spans="1:8" x14ac:dyDescent="0.1">
      <c r="A73" s="10" t="s">
        <v>816</v>
      </c>
      <c r="B73" s="342" t="s">
        <v>41</v>
      </c>
      <c r="C73" s="37" t="s">
        <v>109</v>
      </c>
      <c r="D73" s="246"/>
      <c r="E73" s="358"/>
      <c r="F73" s="358"/>
      <c r="G73" s="359"/>
      <c r="H73" s="354" t="s">
        <v>41</v>
      </c>
    </row>
    <row r="74" spans="1:8" x14ac:dyDescent="0.1">
      <c r="A74" s="10"/>
      <c r="B74" s="342"/>
      <c r="C74" s="37"/>
      <c r="D74" s="246"/>
      <c r="E74" s="358"/>
      <c r="F74" s="358"/>
      <c r="G74" s="359"/>
      <c r="H74" s="354"/>
    </row>
    <row r="75" spans="1:8" x14ac:dyDescent="0.1">
      <c r="A75" s="10"/>
      <c r="B75" s="342" t="s">
        <v>41</v>
      </c>
      <c r="C75" s="37" t="s">
        <v>675</v>
      </c>
      <c r="D75" s="246"/>
      <c r="E75" s="358"/>
      <c r="F75" s="358"/>
      <c r="G75" s="359"/>
      <c r="H75" s="354" t="s">
        <v>41</v>
      </c>
    </row>
    <row r="76" spans="1:8" x14ac:dyDescent="0.1">
      <c r="A76" s="10"/>
      <c r="B76" s="342"/>
      <c r="C76" s="37"/>
      <c r="D76" s="246"/>
      <c r="E76" s="358"/>
      <c r="F76" s="358"/>
      <c r="G76" s="359"/>
      <c r="H76" s="354"/>
    </row>
    <row r="77" spans="1:8" ht="28.5" x14ac:dyDescent="0.1">
      <c r="A77" s="10" t="s">
        <v>817</v>
      </c>
      <c r="B77" s="342" t="s">
        <v>41</v>
      </c>
      <c r="C77" s="60" t="s">
        <v>792</v>
      </c>
      <c r="D77" s="246"/>
      <c r="E77" s="371" t="s">
        <v>604</v>
      </c>
      <c r="F77" s="358">
        <v>1</v>
      </c>
      <c r="G77" s="359">
        <v>195000</v>
      </c>
      <c r="H77" s="354">
        <f>G77*F77</f>
        <v>195000</v>
      </c>
    </row>
    <row r="78" spans="1:8" x14ac:dyDescent="0.1">
      <c r="A78" s="10"/>
      <c r="B78" s="342"/>
      <c r="C78" s="37"/>
      <c r="D78" s="246"/>
      <c r="E78" s="358"/>
      <c r="F78" s="358"/>
      <c r="G78" s="360"/>
      <c r="H78" s="354"/>
    </row>
    <row r="79" spans="1:8" x14ac:dyDescent="0.1">
      <c r="A79" s="10" t="s">
        <v>818</v>
      </c>
      <c r="B79" s="342" t="s">
        <v>41</v>
      </c>
      <c r="C79" s="37" t="s">
        <v>676</v>
      </c>
      <c r="D79" s="246"/>
      <c r="E79" s="358" t="s">
        <v>62</v>
      </c>
      <c r="F79" s="361">
        <f>H77</f>
        <v>195000</v>
      </c>
      <c r="G79" s="360"/>
      <c r="H79" s="354">
        <f>G79*F79</f>
        <v>0</v>
      </c>
    </row>
    <row r="80" spans="1:8" x14ac:dyDescent="0.1">
      <c r="A80" s="10" t="s">
        <v>819</v>
      </c>
      <c r="B80" s="342" t="s">
        <v>41</v>
      </c>
      <c r="C80" s="37" t="s">
        <v>677</v>
      </c>
      <c r="D80" s="246"/>
      <c r="E80" s="358" t="s">
        <v>62</v>
      </c>
      <c r="F80" s="361">
        <f>H77</f>
        <v>195000</v>
      </c>
      <c r="G80" s="360"/>
      <c r="H80" s="354">
        <f>G80*F80</f>
        <v>0</v>
      </c>
    </row>
    <row r="81" spans="1:8" x14ac:dyDescent="0.1">
      <c r="A81" s="10"/>
      <c r="B81" s="343"/>
      <c r="C81" s="15"/>
      <c r="D81" s="65"/>
      <c r="E81" s="12"/>
      <c r="F81" s="9"/>
      <c r="G81" s="169"/>
      <c r="H81" s="331"/>
    </row>
    <row r="82" spans="1:8" x14ac:dyDescent="0.1">
      <c r="A82" s="10"/>
      <c r="B82" s="4"/>
      <c r="C82" s="120"/>
      <c r="D82" s="4"/>
      <c r="E82" s="12"/>
      <c r="F82" s="9"/>
      <c r="G82" s="372"/>
      <c r="H82" s="359"/>
    </row>
    <row r="83" spans="1:8" x14ac:dyDescent="0.1">
      <c r="A83" s="10"/>
      <c r="B83" s="4"/>
      <c r="C83" s="15"/>
      <c r="D83" s="65"/>
      <c r="E83" s="12"/>
      <c r="F83" s="9"/>
      <c r="G83" s="257"/>
      <c r="H83" s="359"/>
    </row>
    <row r="84" spans="1:8" x14ac:dyDescent="0.1">
      <c r="A84" s="10"/>
      <c r="B84" s="24"/>
      <c r="C84" s="21"/>
      <c r="D84" s="4"/>
      <c r="E84" s="12"/>
      <c r="F84" s="20"/>
      <c r="G84" s="257"/>
      <c r="H84" s="359"/>
    </row>
    <row r="85" spans="1:8" x14ac:dyDescent="0.1">
      <c r="A85" s="10"/>
      <c r="B85" s="19"/>
      <c r="C85" s="21"/>
      <c r="D85" s="4"/>
      <c r="E85" s="12"/>
      <c r="F85" s="20"/>
      <c r="G85" s="257"/>
      <c r="H85" s="359"/>
    </row>
    <row r="86" spans="1:8" x14ac:dyDescent="0.1">
      <c r="A86" s="10"/>
      <c r="B86" s="343"/>
      <c r="C86" s="15"/>
      <c r="D86" s="65"/>
      <c r="E86" s="8"/>
      <c r="F86" s="9"/>
      <c r="G86" s="257"/>
      <c r="H86" s="359"/>
    </row>
    <row r="87" spans="1:8" x14ac:dyDescent="0.1">
      <c r="A87" s="10"/>
      <c r="B87" s="343"/>
      <c r="C87" s="15"/>
      <c r="D87" s="65"/>
      <c r="E87" s="8"/>
      <c r="F87" s="9"/>
      <c r="G87" s="257"/>
      <c r="H87" s="359"/>
    </row>
    <row r="88" spans="1:8" x14ac:dyDescent="0.1">
      <c r="A88" s="10"/>
      <c r="B88" s="343"/>
      <c r="C88" s="15"/>
      <c r="D88" s="65"/>
      <c r="E88" s="8"/>
      <c r="F88" s="9"/>
      <c r="G88" s="257"/>
      <c r="H88" s="359"/>
    </row>
    <row r="89" spans="1:8" x14ac:dyDescent="0.1">
      <c r="A89" s="10"/>
      <c r="B89" s="343"/>
      <c r="C89" s="15"/>
      <c r="D89" s="65"/>
      <c r="E89" s="8"/>
      <c r="F89" s="9"/>
      <c r="G89" s="257"/>
      <c r="H89" s="359"/>
    </row>
    <row r="90" spans="1:8" x14ac:dyDescent="0.1">
      <c r="A90" s="25"/>
      <c r="B90" s="4"/>
      <c r="C90" s="76"/>
      <c r="D90" s="4"/>
      <c r="E90" s="12"/>
      <c r="F90" s="9"/>
      <c r="G90" s="364"/>
      <c r="H90" s="258"/>
    </row>
    <row r="91" spans="1:8" x14ac:dyDescent="0.1">
      <c r="A91" s="25"/>
      <c r="B91" s="4"/>
      <c r="C91" s="120"/>
      <c r="D91" s="4"/>
      <c r="E91" s="12"/>
      <c r="F91" s="18"/>
      <c r="G91" s="364"/>
      <c r="H91" s="258"/>
    </row>
    <row r="92" spans="1:8" x14ac:dyDescent="0.1">
      <c r="A92" s="25"/>
      <c r="B92" s="4"/>
      <c r="C92" s="120"/>
      <c r="D92" s="4"/>
      <c r="E92" s="12"/>
      <c r="F92" s="18"/>
      <c r="G92" s="364"/>
      <c r="H92" s="258"/>
    </row>
    <row r="93" spans="1:8" x14ac:dyDescent="0.1">
      <c r="A93" s="25"/>
      <c r="B93" s="4"/>
      <c r="C93" s="15"/>
      <c r="D93" s="65"/>
      <c r="E93" s="8"/>
      <c r="F93" s="9"/>
      <c r="G93" s="364"/>
      <c r="H93" s="258"/>
    </row>
    <row r="94" spans="1:8" x14ac:dyDescent="0.1">
      <c r="A94" s="25"/>
      <c r="B94" s="19"/>
      <c r="C94" s="21"/>
      <c r="D94" s="4"/>
      <c r="E94" s="8"/>
      <c r="F94" s="9"/>
      <c r="G94" s="364"/>
      <c r="H94" s="258"/>
    </row>
    <row r="95" spans="1:8" x14ac:dyDescent="0.1">
      <c r="A95" s="25"/>
      <c r="B95" s="343"/>
      <c r="C95" s="15"/>
      <c r="D95" s="65"/>
      <c r="E95" s="8"/>
      <c r="F95" s="9"/>
      <c r="G95" s="364"/>
      <c r="H95" s="258"/>
    </row>
    <row r="96" spans="1:8" x14ac:dyDescent="0.1">
      <c r="A96" s="25"/>
      <c r="B96" s="4"/>
      <c r="C96" s="120"/>
      <c r="D96" s="4"/>
      <c r="E96" s="8"/>
      <c r="F96" s="9"/>
      <c r="G96" s="364"/>
      <c r="H96" s="258"/>
    </row>
    <row r="97" spans="1:8" x14ac:dyDescent="0.1">
      <c r="A97" s="25"/>
      <c r="B97" s="4"/>
      <c r="C97" s="120"/>
      <c r="D97" s="4"/>
      <c r="E97" s="12"/>
      <c r="F97" s="9"/>
      <c r="G97" s="364"/>
      <c r="H97" s="258"/>
    </row>
    <row r="98" spans="1:8" x14ac:dyDescent="0.1">
      <c r="A98" s="25"/>
      <c r="B98" s="4"/>
      <c r="C98" s="335"/>
      <c r="D98" s="65"/>
      <c r="E98" s="8"/>
      <c r="F98" s="9"/>
      <c r="G98" s="364"/>
      <c r="H98" s="258"/>
    </row>
    <row r="99" spans="1:8" x14ac:dyDescent="0.1">
      <c r="A99" s="25"/>
      <c r="B99" s="4"/>
      <c r="C99" s="123"/>
      <c r="D99" s="65"/>
      <c r="E99" s="8"/>
      <c r="F99" s="9"/>
      <c r="G99" s="364"/>
      <c r="H99" s="258"/>
    </row>
    <row r="100" spans="1:8" x14ac:dyDescent="0.1">
      <c r="A100" s="25"/>
      <c r="B100" s="4"/>
      <c r="C100" s="15"/>
      <c r="D100" s="65"/>
      <c r="E100" s="12"/>
      <c r="F100" s="9"/>
      <c r="G100" s="364"/>
      <c r="H100" s="258"/>
    </row>
    <row r="101" spans="1:8" x14ac:dyDescent="0.1">
      <c r="A101" s="25"/>
      <c r="B101" s="4"/>
      <c r="C101" s="15"/>
      <c r="D101" s="65"/>
      <c r="E101" s="8"/>
      <c r="F101" s="9"/>
      <c r="G101" s="364"/>
      <c r="H101" s="258"/>
    </row>
    <row r="102" spans="1:8" x14ac:dyDescent="0.1">
      <c r="A102" s="25"/>
      <c r="B102" s="4"/>
      <c r="C102" s="15"/>
      <c r="D102" s="65"/>
      <c r="E102" s="8"/>
      <c r="F102" s="9"/>
      <c r="G102" s="364"/>
      <c r="H102" s="258"/>
    </row>
    <row r="103" spans="1:8" x14ac:dyDescent="0.1">
      <c r="A103" s="25"/>
      <c r="B103" s="343"/>
      <c r="C103" s="120"/>
      <c r="D103" s="4"/>
      <c r="E103" s="12"/>
      <c r="F103" s="12"/>
      <c r="G103" s="365"/>
      <c r="H103" s="258"/>
    </row>
    <row r="104" spans="1:8" x14ac:dyDescent="0.1">
      <c r="A104" s="25"/>
      <c r="B104" s="23"/>
      <c r="C104" s="15"/>
      <c r="D104" s="65"/>
      <c r="E104" s="8"/>
      <c r="F104" s="12"/>
      <c r="G104" s="366"/>
      <c r="H104" s="330"/>
    </row>
    <row r="105" spans="1:8" x14ac:dyDescent="0.1">
      <c r="A105" s="25"/>
      <c r="B105" s="4"/>
      <c r="C105" s="15"/>
      <c r="D105" s="33"/>
      <c r="E105" s="8"/>
      <c r="F105" s="12"/>
      <c r="G105" s="367"/>
      <c r="H105" s="378"/>
    </row>
    <row r="106" spans="1:8" x14ac:dyDescent="0.1">
      <c r="A106" s="25"/>
      <c r="B106" s="4"/>
      <c r="C106" s="15"/>
      <c r="D106" s="65"/>
      <c r="E106" s="8"/>
      <c r="F106" s="12"/>
      <c r="G106" s="367"/>
      <c r="H106" s="359"/>
    </row>
    <row r="107" spans="1:8" x14ac:dyDescent="0.1">
      <c r="A107" s="25"/>
      <c r="B107" s="4"/>
      <c r="C107" s="120"/>
      <c r="D107" s="4"/>
      <c r="E107" s="12"/>
      <c r="F107" s="12"/>
      <c r="G107" s="367"/>
      <c r="H107" s="359"/>
    </row>
    <row r="108" spans="1:8" x14ac:dyDescent="0.1">
      <c r="A108" s="25"/>
      <c r="B108" s="4"/>
      <c r="C108" s="77"/>
      <c r="D108" s="61"/>
      <c r="E108" s="12"/>
      <c r="F108" s="12"/>
      <c r="G108" s="367"/>
      <c r="H108" s="359"/>
    </row>
    <row r="109" spans="1:8" x14ac:dyDescent="0.1">
      <c r="A109" s="25"/>
      <c r="B109" s="23"/>
      <c r="C109" s="120"/>
      <c r="D109" s="4"/>
      <c r="E109" s="12"/>
      <c r="F109" s="12"/>
      <c r="G109" s="367"/>
      <c r="H109" s="359"/>
    </row>
    <row r="110" spans="1:8" x14ac:dyDescent="0.1">
      <c r="A110" s="25"/>
      <c r="B110" s="23"/>
      <c r="C110" s="21"/>
      <c r="D110" s="4"/>
      <c r="E110" s="12"/>
      <c r="F110" s="12"/>
      <c r="G110" s="367"/>
      <c r="H110" s="378"/>
    </row>
    <row r="111" spans="1:8" x14ac:dyDescent="0.1">
      <c r="A111" s="25"/>
      <c r="B111" s="4"/>
      <c r="C111" s="120"/>
      <c r="D111" s="4"/>
      <c r="E111" s="12"/>
      <c r="F111" s="12"/>
      <c r="G111" s="367"/>
      <c r="H111" s="378"/>
    </row>
    <row r="112" spans="1:8" x14ac:dyDescent="0.1">
      <c r="A112" s="25"/>
      <c r="B112" s="4"/>
      <c r="C112" s="120"/>
      <c r="D112" s="33"/>
      <c r="E112" s="8"/>
      <c r="F112" s="9"/>
      <c r="G112" s="260"/>
      <c r="H112" s="331"/>
    </row>
    <row r="113" spans="1:11" x14ac:dyDescent="0.1">
      <c r="A113" s="25"/>
      <c r="B113" s="4"/>
      <c r="C113" s="120"/>
      <c r="D113" s="33"/>
      <c r="E113" s="8"/>
      <c r="F113" s="9"/>
      <c r="G113" s="260"/>
      <c r="H113" s="331"/>
    </row>
    <row r="114" spans="1:11" x14ac:dyDescent="0.1">
      <c r="A114" s="25"/>
      <c r="B114" s="4"/>
      <c r="C114" s="120"/>
      <c r="D114" s="33"/>
      <c r="E114" s="8"/>
      <c r="F114" s="9"/>
      <c r="G114" s="260"/>
      <c r="H114" s="331"/>
    </row>
    <row r="115" spans="1:11" x14ac:dyDescent="0.1">
      <c r="A115" s="25"/>
      <c r="B115" s="4"/>
      <c r="C115" s="15"/>
      <c r="D115" s="65"/>
      <c r="E115" s="8"/>
      <c r="F115" s="12"/>
      <c r="G115" s="260"/>
      <c r="H115" s="331"/>
    </row>
    <row r="116" spans="1:11" x14ac:dyDescent="0.1">
      <c r="A116" s="387"/>
      <c r="B116" s="383"/>
      <c r="C116" s="388" t="s">
        <v>525</v>
      </c>
      <c r="D116" s="383"/>
      <c r="E116" s="382"/>
      <c r="F116" s="382"/>
      <c r="G116" s="384"/>
      <c r="H116" s="385">
        <f>SUM(H62:H115)</f>
        <v>195000</v>
      </c>
      <c r="I116" s="356"/>
      <c r="J116" s="369"/>
      <c r="K116" s="370"/>
    </row>
    <row r="117" spans="1:11" x14ac:dyDescent="0.1">
      <c r="A117" s="379"/>
      <c r="B117" s="142"/>
      <c r="C117" s="143"/>
      <c r="D117" s="143"/>
      <c r="E117" s="252"/>
      <c r="F117" s="252"/>
      <c r="G117" s="368"/>
      <c r="H117" s="380"/>
    </row>
  </sheetData>
  <mergeCells count="10">
    <mergeCell ref="A32:A33"/>
    <mergeCell ref="A19:A20"/>
    <mergeCell ref="A22:A23"/>
    <mergeCell ref="A26:A27"/>
    <mergeCell ref="A28:A29"/>
    <mergeCell ref="A30:A31"/>
    <mergeCell ref="A10:A11"/>
    <mergeCell ref="A15:A16"/>
    <mergeCell ref="A17:A18"/>
    <mergeCell ref="A24:A25"/>
  </mergeCells>
  <pageMargins left="0.70866141732283472" right="0.70866141732283472" top="0.74803149606299213" bottom="0.74803149606299213" header="0.31496062992125984" footer="0.31496062992125984"/>
  <pageSetup paperSize="9" scale="95" orientation="portrait" r:id="rId1"/>
  <rowBreaks count="1" manualBreakCount="1">
    <brk id="61" max="7" man="1"/>
  </rowBreaks>
  <colBreaks count="1" manualBreakCount="1">
    <brk id="8"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D408"/>
  <sheetViews>
    <sheetView view="pageBreakPreview" topLeftCell="A28" zoomScale="112" zoomScaleNormal="100" zoomScaleSheetLayoutView="112" workbookViewId="0">
      <selection activeCell="G16" sqref="G16"/>
    </sheetView>
  </sheetViews>
  <sheetFormatPr defaultColWidth="9.74609375" defaultRowHeight="10.5" x14ac:dyDescent="0.1"/>
  <cols>
    <col min="1" max="1" width="11.99609375" style="50" customWidth="1"/>
    <col min="2" max="2" width="10.68359375" style="2" customWidth="1"/>
    <col min="3" max="3" width="54.37109375" style="2" customWidth="1"/>
    <col min="4" max="5" width="6.93359375" style="50" customWidth="1"/>
    <col min="6" max="6" width="8.99609375" style="50" customWidth="1"/>
    <col min="7" max="7" width="12.93359375" style="187" customWidth="1"/>
    <col min="8" max="8" width="14.99609375" style="187" customWidth="1"/>
    <col min="9" max="9" width="9.74609375" style="2"/>
    <col min="10" max="12" width="9.74609375" style="120"/>
    <col min="13" max="16384" width="9.74609375" style="2"/>
  </cols>
  <sheetData>
    <row r="1" spans="1:12" ht="13.5" customHeight="1" x14ac:dyDescent="0.1">
      <c r="A1" s="50" t="str">
        <f>'SEC-A'!A1</f>
        <v>CLIENT:  KOPANONG LOCAL MUNICIPALITY</v>
      </c>
    </row>
    <row r="2" spans="1:12" ht="13.5" customHeight="1" x14ac:dyDescent="0.1">
      <c r="A2" s="50" t="str">
        <f>'SEC-A'!A2</f>
        <v>CONTRACT NO. MIG/FS1184/CF/17/19</v>
      </c>
    </row>
    <row r="3" spans="1:12" ht="13.5" customHeight="1" x14ac:dyDescent="0.1">
      <c r="A3" s="50" t="str">
        <f>'SEC-A'!A3</f>
        <v>UPGRADING OF PHILIPPOLIS SPORTS FACILITY</v>
      </c>
      <c r="B3" s="84"/>
      <c r="C3" s="84"/>
      <c r="G3" s="248"/>
      <c r="H3" s="248"/>
    </row>
    <row r="4" spans="1:12" ht="13.5" customHeight="1" x14ac:dyDescent="0.1">
      <c r="A4" s="50" t="str">
        <f>'SEC-A'!A4</f>
        <v>ENGINEER:  SOLENG (PTY) LTD</v>
      </c>
      <c r="B4" s="84"/>
      <c r="C4" s="84"/>
      <c r="G4" s="248"/>
      <c r="H4" s="248"/>
    </row>
    <row r="5" spans="1:12" ht="13.5" customHeight="1" x14ac:dyDescent="0.1">
      <c r="A5" s="237" t="s">
        <v>1184</v>
      </c>
      <c r="B5" s="120"/>
      <c r="C5" s="120"/>
      <c r="D5" s="31"/>
      <c r="E5" s="31"/>
      <c r="F5" s="31"/>
      <c r="G5" s="174"/>
      <c r="H5" s="174"/>
    </row>
    <row r="6" spans="1:12" ht="5.0999999999999996" customHeight="1" x14ac:dyDescent="0.1">
      <c r="A6" s="352"/>
      <c r="B6" s="120"/>
      <c r="C6" s="120"/>
      <c r="D6" s="31"/>
      <c r="E6" s="31"/>
      <c r="F6" s="31"/>
      <c r="G6" s="174"/>
      <c r="H6" s="174"/>
    </row>
    <row r="7" spans="1:12" s="42" customFormat="1" x14ac:dyDescent="0.1">
      <c r="A7" s="145" t="s">
        <v>28</v>
      </c>
      <c r="B7" s="146" t="s">
        <v>29</v>
      </c>
      <c r="C7" s="147" t="s">
        <v>30</v>
      </c>
      <c r="D7" s="408" t="s">
        <v>316</v>
      </c>
      <c r="E7" s="408" t="s">
        <v>31</v>
      </c>
      <c r="F7" s="408" t="s">
        <v>32</v>
      </c>
      <c r="G7" s="409" t="s">
        <v>33</v>
      </c>
      <c r="H7" s="423" t="s">
        <v>34</v>
      </c>
    </row>
    <row r="8" spans="1:12" s="42" customFormat="1" x14ac:dyDescent="0.1">
      <c r="A8" s="148" t="s">
        <v>35</v>
      </c>
      <c r="B8" s="149" t="s">
        <v>36</v>
      </c>
      <c r="C8" s="150"/>
      <c r="D8" s="410"/>
      <c r="E8" s="410"/>
      <c r="F8" s="410"/>
      <c r="G8" s="411"/>
      <c r="H8" s="424"/>
    </row>
    <row r="9" spans="1:12" x14ac:dyDescent="0.1">
      <c r="A9" s="86"/>
      <c r="B9" s="87" t="s">
        <v>0</v>
      </c>
      <c r="C9" s="88"/>
      <c r="D9" s="72"/>
      <c r="E9" s="93"/>
      <c r="F9" s="93"/>
      <c r="G9" s="323"/>
      <c r="H9" s="323"/>
      <c r="J9" s="2"/>
      <c r="K9" s="2"/>
      <c r="L9" s="2"/>
    </row>
    <row r="10" spans="1:12" x14ac:dyDescent="0.1">
      <c r="A10" s="86" t="s">
        <v>1185</v>
      </c>
      <c r="B10" s="87" t="s">
        <v>163</v>
      </c>
      <c r="C10" s="90" t="s">
        <v>164</v>
      </c>
      <c r="D10" s="72"/>
      <c r="E10" s="93"/>
      <c r="F10" s="93"/>
      <c r="G10" s="323"/>
      <c r="H10" s="323"/>
      <c r="J10" s="2"/>
      <c r="K10" s="2"/>
      <c r="L10" s="2"/>
    </row>
    <row r="11" spans="1:12" x14ac:dyDescent="0.1">
      <c r="A11" s="86"/>
      <c r="B11" s="92"/>
      <c r="C11" s="88"/>
      <c r="D11" s="72"/>
      <c r="E11" s="93"/>
      <c r="F11" s="93"/>
      <c r="G11" s="323"/>
      <c r="H11" s="323"/>
      <c r="J11" s="2"/>
      <c r="K11" s="2"/>
      <c r="L11" s="2"/>
    </row>
    <row r="12" spans="1:12" x14ac:dyDescent="0.1">
      <c r="A12" s="86"/>
      <c r="B12" s="92"/>
      <c r="C12" s="402" t="s">
        <v>824</v>
      </c>
      <c r="D12" s="72"/>
      <c r="E12" s="93"/>
      <c r="F12" s="93"/>
      <c r="G12" s="323"/>
      <c r="H12" s="323"/>
      <c r="J12" s="2"/>
      <c r="K12" s="2"/>
      <c r="L12" s="2"/>
    </row>
    <row r="13" spans="1:12" ht="28.5" x14ac:dyDescent="0.1">
      <c r="A13" s="86"/>
      <c r="B13" s="87" t="s">
        <v>280</v>
      </c>
      <c r="C13" s="401" t="s">
        <v>823</v>
      </c>
      <c r="D13" s="72"/>
      <c r="E13" s="93"/>
      <c r="F13" s="297"/>
      <c r="G13" s="323"/>
      <c r="H13" s="323"/>
      <c r="J13" s="2"/>
      <c r="K13" s="2"/>
      <c r="L13" s="2"/>
    </row>
    <row r="14" spans="1:12" x14ac:dyDescent="0.1">
      <c r="A14" s="86"/>
      <c r="B14" s="92"/>
      <c r="C14" s="90"/>
      <c r="D14" s="72"/>
      <c r="E14" s="93"/>
      <c r="F14" s="93"/>
      <c r="G14" s="323"/>
      <c r="H14" s="323"/>
      <c r="J14" s="2"/>
      <c r="K14" s="2"/>
      <c r="L14" s="2"/>
    </row>
    <row r="15" spans="1:12" x14ac:dyDescent="0.1">
      <c r="A15" s="86" t="s">
        <v>1193</v>
      </c>
      <c r="B15" s="92"/>
      <c r="C15" s="88" t="s">
        <v>825</v>
      </c>
      <c r="D15" s="72"/>
      <c r="E15" s="93" t="s">
        <v>833</v>
      </c>
      <c r="F15" s="93">
        <v>24</v>
      </c>
      <c r="G15" s="323"/>
      <c r="H15" s="530">
        <f>G15*F15</f>
        <v>0</v>
      </c>
      <c r="J15" s="2"/>
      <c r="K15" s="2"/>
      <c r="L15" s="2"/>
    </row>
    <row r="16" spans="1:12" x14ac:dyDescent="0.1">
      <c r="A16" s="86"/>
      <c r="B16" s="87" t="s">
        <v>281</v>
      </c>
      <c r="C16" s="90"/>
      <c r="D16" s="72" t="s">
        <v>316</v>
      </c>
      <c r="E16" s="93"/>
      <c r="F16" s="93"/>
      <c r="G16" s="323"/>
      <c r="H16" s="323"/>
      <c r="J16" s="2"/>
      <c r="K16" s="2"/>
      <c r="L16" s="2"/>
    </row>
    <row r="17" spans="1:12" x14ac:dyDescent="0.1">
      <c r="A17" s="17"/>
      <c r="B17" s="19"/>
      <c r="C17" s="349" t="s">
        <v>826</v>
      </c>
      <c r="D17" s="12"/>
      <c r="E17" s="18"/>
      <c r="F17" s="18"/>
      <c r="G17" s="331"/>
      <c r="H17" s="331"/>
      <c r="J17" s="2"/>
      <c r="K17" s="2"/>
      <c r="L17" s="2"/>
    </row>
    <row r="18" spans="1:12" x14ac:dyDescent="0.1">
      <c r="A18" s="16" t="s">
        <v>1194</v>
      </c>
      <c r="B18" s="19"/>
      <c r="C18" s="120" t="s">
        <v>827</v>
      </c>
      <c r="D18" s="12"/>
      <c r="E18" s="18" t="s">
        <v>833</v>
      </c>
      <c r="F18" s="18">
        <v>8.5</v>
      </c>
      <c r="G18" s="331"/>
      <c r="H18" s="530">
        <f>G18*F18</f>
        <v>0</v>
      </c>
      <c r="J18" s="2"/>
      <c r="K18" s="2"/>
      <c r="L18" s="2"/>
    </row>
    <row r="19" spans="1:12" x14ac:dyDescent="0.1">
      <c r="A19" s="12"/>
      <c r="B19" s="12" t="s">
        <v>283</v>
      </c>
      <c r="C19" s="454"/>
      <c r="D19" s="12"/>
      <c r="E19" s="12"/>
      <c r="F19" s="12"/>
      <c r="G19" s="260"/>
      <c r="H19" s="530"/>
      <c r="J19" s="2"/>
      <c r="K19" s="2"/>
      <c r="L19" s="2"/>
    </row>
    <row r="20" spans="1:12" x14ac:dyDescent="0.1">
      <c r="A20" s="12"/>
      <c r="B20" s="4"/>
      <c r="C20" s="537" t="s">
        <v>828</v>
      </c>
      <c r="D20" s="12"/>
      <c r="E20" s="12"/>
      <c r="F20" s="12"/>
      <c r="G20" s="260"/>
      <c r="H20" s="530"/>
      <c r="J20" s="2"/>
      <c r="K20" s="2"/>
      <c r="L20" s="2"/>
    </row>
    <row r="21" spans="1:12" x14ac:dyDescent="0.1">
      <c r="A21" s="12" t="s">
        <v>1195</v>
      </c>
      <c r="B21" s="12" t="s">
        <v>25</v>
      </c>
      <c r="C21" s="454" t="s">
        <v>829</v>
      </c>
      <c r="D21" s="12"/>
      <c r="E21" s="12" t="s">
        <v>833</v>
      </c>
      <c r="F21" s="529">
        <v>1</v>
      </c>
      <c r="G21" s="260"/>
      <c r="H21" s="530">
        <f>G21*F21</f>
        <v>0</v>
      </c>
      <c r="J21" s="2"/>
      <c r="K21" s="2"/>
      <c r="L21" s="2"/>
    </row>
    <row r="22" spans="1:12" x14ac:dyDescent="0.1">
      <c r="A22" s="12"/>
      <c r="B22" s="4"/>
      <c r="C22" s="454"/>
      <c r="D22" s="12"/>
      <c r="E22" s="12"/>
      <c r="F22" s="529"/>
      <c r="G22" s="260"/>
      <c r="H22" s="530"/>
      <c r="J22" s="2"/>
      <c r="K22" s="2"/>
      <c r="L22" s="2"/>
    </row>
    <row r="23" spans="1:12" x14ac:dyDescent="0.1">
      <c r="A23" s="12" t="s">
        <v>1196</v>
      </c>
      <c r="B23" s="4"/>
      <c r="C23" s="454" t="s">
        <v>830</v>
      </c>
      <c r="D23" s="12"/>
      <c r="E23" s="12" t="s">
        <v>833</v>
      </c>
      <c r="F23" s="529">
        <v>0.5</v>
      </c>
      <c r="G23" s="260"/>
      <c r="H23" s="530">
        <f>G23*F23</f>
        <v>0</v>
      </c>
      <c r="J23" s="2"/>
      <c r="K23" s="2"/>
      <c r="L23" s="2"/>
    </row>
    <row r="24" spans="1:12" x14ac:dyDescent="0.1">
      <c r="A24" s="12"/>
      <c r="B24" s="4"/>
      <c r="C24" s="454"/>
      <c r="D24" s="12"/>
      <c r="E24" s="12"/>
      <c r="F24" s="12"/>
      <c r="G24" s="260"/>
      <c r="H24" s="530"/>
      <c r="J24" s="2"/>
      <c r="K24" s="2"/>
      <c r="L24" s="2"/>
    </row>
    <row r="25" spans="1:12" x14ac:dyDescent="0.1">
      <c r="A25" s="12"/>
      <c r="B25" s="4"/>
      <c r="C25" s="537" t="s">
        <v>831</v>
      </c>
      <c r="D25" s="12"/>
      <c r="E25" s="12"/>
      <c r="F25" s="12"/>
      <c r="G25" s="260"/>
      <c r="H25" s="530"/>
      <c r="J25" s="2"/>
      <c r="K25" s="2"/>
      <c r="L25" s="2"/>
    </row>
    <row r="26" spans="1:12" ht="18.75" x14ac:dyDescent="0.1">
      <c r="A26" s="12" t="s">
        <v>1197</v>
      </c>
      <c r="B26" s="4"/>
      <c r="C26" s="453" t="s">
        <v>832</v>
      </c>
      <c r="D26" s="12"/>
      <c r="E26" s="12" t="s">
        <v>833</v>
      </c>
      <c r="F26" s="12">
        <v>13</v>
      </c>
      <c r="G26" s="260"/>
      <c r="H26" s="530">
        <f>G26*F26</f>
        <v>0</v>
      </c>
      <c r="J26" s="2"/>
      <c r="K26" s="2"/>
      <c r="L26" s="2"/>
    </row>
    <row r="27" spans="1:12" x14ac:dyDescent="0.1">
      <c r="A27" s="12"/>
      <c r="B27" s="4"/>
      <c r="C27" s="454"/>
      <c r="D27" s="12"/>
      <c r="E27" s="12"/>
      <c r="F27" s="12"/>
      <c r="G27" s="260"/>
      <c r="H27" s="530"/>
      <c r="J27" s="2"/>
      <c r="K27" s="2"/>
      <c r="L27" s="2"/>
    </row>
    <row r="28" spans="1:12" x14ac:dyDescent="0.1">
      <c r="A28" s="12"/>
      <c r="B28" s="4"/>
      <c r="C28" s="531" t="s">
        <v>834</v>
      </c>
      <c r="D28" s="12"/>
      <c r="E28" s="12"/>
      <c r="F28" s="529"/>
      <c r="G28" s="260"/>
      <c r="H28" s="530">
        <f>G28*F28</f>
        <v>0</v>
      </c>
      <c r="J28" s="2"/>
      <c r="K28" s="2"/>
      <c r="L28" s="2"/>
    </row>
    <row r="29" spans="1:12" x14ac:dyDescent="0.1">
      <c r="A29" s="12"/>
      <c r="B29" s="4"/>
      <c r="C29" s="454"/>
      <c r="D29" s="12"/>
      <c r="E29" s="12"/>
      <c r="F29" s="529"/>
      <c r="G29" s="260"/>
      <c r="H29" s="530"/>
      <c r="J29" s="2"/>
      <c r="K29" s="2"/>
      <c r="L29" s="2"/>
    </row>
    <row r="30" spans="1:12" x14ac:dyDescent="0.1">
      <c r="A30" s="12"/>
      <c r="B30" s="4"/>
      <c r="C30" s="531" t="s">
        <v>835</v>
      </c>
      <c r="D30" s="12"/>
      <c r="E30" s="12"/>
      <c r="F30" s="529"/>
      <c r="G30" s="260"/>
      <c r="H30" s="530"/>
      <c r="J30" s="2"/>
      <c r="K30" s="2"/>
      <c r="L30" s="2"/>
    </row>
    <row r="31" spans="1:12" ht="18.75" x14ac:dyDescent="0.1">
      <c r="A31" s="12" t="s">
        <v>1198</v>
      </c>
      <c r="B31" s="4"/>
      <c r="C31" s="453" t="s">
        <v>836</v>
      </c>
      <c r="D31" s="12" t="s">
        <v>316</v>
      </c>
      <c r="E31" s="12" t="s">
        <v>833</v>
      </c>
      <c r="F31" s="529">
        <v>11</v>
      </c>
      <c r="G31" s="260"/>
      <c r="H31" s="530">
        <f>G31*F31</f>
        <v>0</v>
      </c>
      <c r="J31" s="2"/>
      <c r="K31" s="2"/>
      <c r="L31" s="2"/>
    </row>
    <row r="32" spans="1:12" x14ac:dyDescent="0.1">
      <c r="A32" s="12"/>
      <c r="B32" s="4"/>
      <c r="C32" s="454"/>
      <c r="D32" s="12"/>
      <c r="E32" s="12"/>
      <c r="F32" s="529"/>
      <c r="G32" s="260"/>
      <c r="H32" s="530"/>
      <c r="J32" s="2"/>
      <c r="K32" s="2"/>
      <c r="L32" s="2"/>
    </row>
    <row r="33" spans="1:12" x14ac:dyDescent="0.1">
      <c r="A33" s="12"/>
      <c r="B33" s="4"/>
      <c r="C33" s="531" t="s">
        <v>837</v>
      </c>
      <c r="D33" s="12"/>
      <c r="E33" s="12"/>
      <c r="F33" s="529"/>
      <c r="G33" s="260"/>
      <c r="H33" s="530">
        <f>G33*F33</f>
        <v>0</v>
      </c>
      <c r="J33" s="2"/>
      <c r="K33" s="2"/>
      <c r="L33" s="2"/>
    </row>
    <row r="34" spans="1:12" ht="18.75" x14ac:dyDescent="0.1">
      <c r="A34" s="12" t="s">
        <v>1199</v>
      </c>
      <c r="B34" s="4"/>
      <c r="C34" s="453" t="s">
        <v>838</v>
      </c>
      <c r="D34" s="12" t="s">
        <v>316</v>
      </c>
      <c r="E34" s="12" t="s">
        <v>617</v>
      </c>
      <c r="F34" s="529">
        <v>55</v>
      </c>
      <c r="G34" s="260"/>
      <c r="H34" s="530">
        <f>G34*F34</f>
        <v>0</v>
      </c>
      <c r="J34" s="2"/>
      <c r="K34" s="2"/>
      <c r="L34" s="2"/>
    </row>
    <row r="35" spans="1:12" x14ac:dyDescent="0.1">
      <c r="A35" s="12"/>
      <c r="B35" s="4"/>
      <c r="C35" s="454"/>
      <c r="D35" s="12"/>
      <c r="E35" s="12"/>
      <c r="F35" s="529"/>
      <c r="G35" s="260"/>
      <c r="H35" s="530">
        <f>G35*F35</f>
        <v>0</v>
      </c>
      <c r="J35" s="2"/>
      <c r="K35" s="2"/>
      <c r="L35" s="2"/>
    </row>
    <row r="36" spans="1:12" x14ac:dyDescent="0.1">
      <c r="A36" s="12"/>
      <c r="B36" s="4"/>
      <c r="C36" s="531" t="s">
        <v>681</v>
      </c>
      <c r="D36" s="12"/>
      <c r="E36" s="12"/>
      <c r="F36" s="529"/>
      <c r="G36" s="260"/>
      <c r="H36" s="530"/>
      <c r="J36" s="2"/>
      <c r="K36" s="2"/>
      <c r="L36" s="2"/>
    </row>
    <row r="37" spans="1:12" x14ac:dyDescent="0.1">
      <c r="A37" s="12"/>
      <c r="B37" s="4"/>
      <c r="C37" s="454"/>
      <c r="D37" s="12"/>
      <c r="E37" s="12"/>
      <c r="F37" s="529"/>
      <c r="G37" s="260"/>
      <c r="H37" s="530"/>
      <c r="J37" s="2"/>
      <c r="K37" s="2"/>
      <c r="L37" s="2"/>
    </row>
    <row r="38" spans="1:12" ht="18.75" x14ac:dyDescent="0.1">
      <c r="A38" s="12" t="s">
        <v>1200</v>
      </c>
      <c r="B38" s="4"/>
      <c r="C38" s="453" t="s">
        <v>839</v>
      </c>
      <c r="D38" s="12" t="s">
        <v>316</v>
      </c>
      <c r="E38" s="12" t="s">
        <v>833</v>
      </c>
      <c r="F38" s="529">
        <v>9</v>
      </c>
      <c r="G38" s="260"/>
      <c r="H38" s="530">
        <f>G38*F38</f>
        <v>0</v>
      </c>
      <c r="J38" s="2"/>
      <c r="K38" s="2"/>
      <c r="L38" s="2"/>
    </row>
    <row r="39" spans="1:12" x14ac:dyDescent="0.1">
      <c r="A39" s="12"/>
      <c r="B39" s="4"/>
      <c r="C39" s="4"/>
      <c r="D39" s="12"/>
      <c r="E39" s="12"/>
      <c r="F39" s="529"/>
      <c r="G39" s="260"/>
      <c r="H39" s="530"/>
      <c r="J39" s="2"/>
      <c r="K39" s="2"/>
      <c r="L39" s="2"/>
    </row>
    <row r="40" spans="1:12" x14ac:dyDescent="0.1">
      <c r="A40" s="72"/>
      <c r="B40" s="72"/>
      <c r="C40" s="541" t="s">
        <v>682</v>
      </c>
      <c r="D40" s="72"/>
      <c r="E40" s="72"/>
      <c r="F40" s="542"/>
      <c r="G40" s="543"/>
      <c r="H40" s="544"/>
      <c r="J40" s="2"/>
      <c r="K40" s="2"/>
      <c r="L40" s="2"/>
    </row>
    <row r="41" spans="1:12" ht="18.75" x14ac:dyDescent="0.1">
      <c r="A41" s="12" t="s">
        <v>1201</v>
      </c>
      <c r="B41" s="72"/>
      <c r="C41" s="353" t="s">
        <v>683</v>
      </c>
      <c r="D41" s="72" t="s">
        <v>316</v>
      </c>
      <c r="E41" s="72" t="s">
        <v>617</v>
      </c>
      <c r="F41" s="542">
        <v>140</v>
      </c>
      <c r="G41" s="543"/>
      <c r="H41" s="544">
        <f>G41*F41</f>
        <v>0</v>
      </c>
      <c r="J41" s="2"/>
      <c r="K41" s="2"/>
      <c r="L41" s="2"/>
    </row>
    <row r="42" spans="1:12" x14ac:dyDescent="0.1">
      <c r="A42" s="72"/>
      <c r="B42" s="72"/>
      <c r="C42" s="62"/>
      <c r="D42" s="72"/>
      <c r="E42" s="72"/>
      <c r="F42" s="542"/>
      <c r="G42" s="543"/>
      <c r="H42" s="544"/>
      <c r="J42" s="2"/>
      <c r="K42" s="2"/>
      <c r="L42" s="2"/>
    </row>
    <row r="43" spans="1:12" x14ac:dyDescent="0.1">
      <c r="A43" s="72" t="s">
        <v>1186</v>
      </c>
      <c r="B43" s="72"/>
      <c r="C43" s="545" t="s">
        <v>840</v>
      </c>
      <c r="D43" s="72"/>
      <c r="E43" s="72"/>
      <c r="F43" s="542"/>
      <c r="G43" s="543"/>
      <c r="H43" s="544"/>
      <c r="J43" s="2"/>
      <c r="K43" s="2"/>
      <c r="L43" s="2"/>
    </row>
    <row r="44" spans="1:12" x14ac:dyDescent="0.1">
      <c r="A44" s="72"/>
      <c r="B44" s="72"/>
      <c r="C44" s="546" t="s">
        <v>841</v>
      </c>
      <c r="D44" s="72"/>
      <c r="E44" s="72"/>
      <c r="F44" s="542"/>
      <c r="G44" s="543"/>
      <c r="H44" s="544"/>
      <c r="J44" s="2"/>
      <c r="K44" s="2"/>
      <c r="L44" s="2"/>
    </row>
    <row r="45" spans="1:12" x14ac:dyDescent="0.1">
      <c r="A45" s="72"/>
      <c r="B45" s="62"/>
      <c r="C45" s="91"/>
      <c r="D45" s="72"/>
      <c r="E45" s="72"/>
      <c r="F45" s="542"/>
      <c r="G45" s="543"/>
      <c r="H45" s="544"/>
      <c r="J45" s="2"/>
      <c r="K45" s="2"/>
      <c r="L45" s="2"/>
    </row>
    <row r="46" spans="1:12" x14ac:dyDescent="0.1">
      <c r="A46" s="72" t="s">
        <v>1202</v>
      </c>
      <c r="B46" s="72"/>
      <c r="C46" s="91" t="s">
        <v>842</v>
      </c>
      <c r="D46" s="72" t="s">
        <v>316</v>
      </c>
      <c r="E46" s="72" t="s">
        <v>833</v>
      </c>
      <c r="F46" s="542">
        <v>8</v>
      </c>
      <c r="G46" s="543"/>
      <c r="H46" s="544">
        <f>G46*F46</f>
        <v>0</v>
      </c>
      <c r="J46" s="2"/>
      <c r="K46" s="2"/>
      <c r="L46" s="2"/>
    </row>
    <row r="47" spans="1:12" x14ac:dyDescent="0.1">
      <c r="A47" s="72"/>
      <c r="B47" s="91"/>
      <c r="C47" s="91"/>
      <c r="D47" s="72"/>
      <c r="E47" s="72"/>
      <c r="F47" s="542"/>
      <c r="G47" s="543"/>
      <c r="H47" s="544"/>
      <c r="J47" s="2"/>
      <c r="K47" s="2"/>
      <c r="L47" s="2"/>
    </row>
    <row r="48" spans="1:12" x14ac:dyDescent="0.1">
      <c r="A48" s="72"/>
      <c r="B48" s="91"/>
      <c r="C48" s="546" t="s">
        <v>843</v>
      </c>
      <c r="D48" s="72"/>
      <c r="E48" s="72"/>
      <c r="F48" s="542"/>
      <c r="G48" s="543"/>
      <c r="H48" s="544"/>
      <c r="J48" s="2"/>
      <c r="K48" s="2"/>
      <c r="L48" s="2"/>
    </row>
    <row r="49" spans="1:12" x14ac:dyDescent="0.1">
      <c r="A49" s="72"/>
      <c r="B49" s="91"/>
      <c r="C49" s="546" t="s">
        <v>844</v>
      </c>
      <c r="D49" s="72"/>
      <c r="E49" s="72"/>
      <c r="F49" s="542"/>
      <c r="G49" s="543"/>
      <c r="H49" s="544"/>
      <c r="J49" s="2"/>
      <c r="K49" s="2"/>
      <c r="L49" s="2"/>
    </row>
    <row r="50" spans="1:12" x14ac:dyDescent="0.1">
      <c r="A50" s="72"/>
      <c r="B50" s="91"/>
      <c r="C50" s="91"/>
      <c r="D50" s="72"/>
      <c r="E50" s="72"/>
      <c r="F50" s="542"/>
      <c r="G50" s="543"/>
      <c r="H50" s="544">
        <f>G50*F50</f>
        <v>0</v>
      </c>
      <c r="J50" s="2"/>
      <c r="K50" s="2"/>
      <c r="L50" s="2"/>
    </row>
    <row r="51" spans="1:12" x14ac:dyDescent="0.1">
      <c r="A51" s="72" t="s">
        <v>1203</v>
      </c>
      <c r="B51" s="72"/>
      <c r="C51" s="91" t="s">
        <v>845</v>
      </c>
      <c r="D51" s="72" t="s">
        <v>316</v>
      </c>
      <c r="E51" s="72" t="s">
        <v>833</v>
      </c>
      <c r="F51" s="542">
        <v>6</v>
      </c>
      <c r="G51" s="543"/>
      <c r="H51" s="544">
        <f>G51*F51</f>
        <v>0</v>
      </c>
      <c r="J51" s="2"/>
      <c r="K51" s="2"/>
      <c r="L51" s="2"/>
    </row>
    <row r="52" spans="1:12" x14ac:dyDescent="0.1">
      <c r="A52" s="72" t="s">
        <v>1204</v>
      </c>
      <c r="B52" s="62"/>
      <c r="C52" s="91" t="s">
        <v>846</v>
      </c>
      <c r="D52" s="72" t="s">
        <v>316</v>
      </c>
      <c r="E52" s="72" t="s">
        <v>833</v>
      </c>
      <c r="F52" s="542">
        <v>2.5</v>
      </c>
      <c r="G52" s="543"/>
      <c r="H52" s="544">
        <f>G52*F52</f>
        <v>0</v>
      </c>
      <c r="J52" s="2"/>
      <c r="K52" s="2"/>
      <c r="L52" s="2"/>
    </row>
    <row r="53" spans="1:12" x14ac:dyDescent="0.1">
      <c r="A53" s="12" t="s">
        <v>1205</v>
      </c>
      <c r="B53" s="4"/>
      <c r="C53" s="454" t="s">
        <v>847</v>
      </c>
      <c r="D53" s="12" t="s">
        <v>316</v>
      </c>
      <c r="E53" s="12" t="s">
        <v>617</v>
      </c>
      <c r="F53" s="529">
        <v>0.5</v>
      </c>
      <c r="G53" s="260"/>
      <c r="H53" s="530">
        <f>G53*F53</f>
        <v>0</v>
      </c>
      <c r="J53" s="2"/>
      <c r="K53" s="2"/>
      <c r="L53" s="2"/>
    </row>
    <row r="54" spans="1:12" x14ac:dyDescent="0.1">
      <c r="A54" s="12"/>
      <c r="B54" s="4"/>
      <c r="C54" s="454"/>
      <c r="D54" s="12"/>
      <c r="E54" s="12"/>
      <c r="F54" s="529"/>
      <c r="G54" s="260"/>
      <c r="H54" s="530"/>
      <c r="J54" s="2"/>
      <c r="K54" s="2"/>
      <c r="L54" s="2"/>
    </row>
    <row r="55" spans="1:12" x14ac:dyDescent="0.1">
      <c r="A55" s="12"/>
      <c r="B55" s="4"/>
      <c r="C55" s="453"/>
      <c r="D55" s="12"/>
      <c r="E55" s="12"/>
      <c r="F55" s="529"/>
      <c r="G55" s="260"/>
      <c r="H55" s="530"/>
      <c r="J55" s="2"/>
      <c r="K55" s="2"/>
      <c r="L55" s="2"/>
    </row>
    <row r="56" spans="1:12" x14ac:dyDescent="0.1">
      <c r="A56" s="547"/>
      <c r="B56" s="548"/>
      <c r="C56" s="549"/>
      <c r="D56" s="547"/>
      <c r="E56" s="547"/>
      <c r="F56" s="550"/>
      <c r="G56" s="551"/>
      <c r="H56" s="552"/>
      <c r="J56" s="2"/>
      <c r="K56" s="2"/>
      <c r="L56" s="2"/>
    </row>
    <row r="57" spans="1:12" s="42" customFormat="1" x14ac:dyDescent="0.1">
      <c r="A57" s="113"/>
      <c r="B57" s="114"/>
      <c r="C57" s="243" t="s">
        <v>39</v>
      </c>
      <c r="D57" s="114"/>
      <c r="E57" s="114"/>
      <c r="F57" s="114"/>
      <c r="G57" s="327"/>
      <c r="H57" s="419">
        <f>SUM(H9:H56)</f>
        <v>0</v>
      </c>
    </row>
    <row r="58" spans="1:12" s="42" customFormat="1" x14ac:dyDescent="0.1">
      <c r="A58" s="115"/>
      <c r="B58" s="116"/>
      <c r="C58" s="83"/>
      <c r="D58" s="83"/>
      <c r="E58" s="117"/>
      <c r="F58" s="117"/>
      <c r="G58" s="328"/>
      <c r="H58" s="420"/>
    </row>
    <row r="59" spans="1:12" x14ac:dyDescent="0.1">
      <c r="A59" s="553"/>
      <c r="B59" s="553"/>
      <c r="C59" s="66" t="s">
        <v>40</v>
      </c>
      <c r="D59" s="562"/>
      <c r="E59" s="553"/>
      <c r="F59" s="553"/>
      <c r="G59" s="554"/>
      <c r="H59" s="555">
        <f>H57</f>
        <v>0</v>
      </c>
      <c r="J59" s="2"/>
      <c r="K59" s="2"/>
      <c r="L59" s="2"/>
    </row>
    <row r="60" spans="1:12" x14ac:dyDescent="0.1">
      <c r="A60" s="12"/>
      <c r="B60" s="4"/>
      <c r="C60" s="4"/>
      <c r="D60" s="12"/>
      <c r="E60" s="12"/>
      <c r="F60" s="529"/>
      <c r="G60" s="260"/>
      <c r="H60" s="530"/>
      <c r="J60" s="2"/>
      <c r="K60" s="2"/>
      <c r="L60" s="2"/>
    </row>
    <row r="61" spans="1:12" x14ac:dyDescent="0.1">
      <c r="A61" s="12"/>
      <c r="B61" s="4"/>
      <c r="C61" s="531" t="s">
        <v>848</v>
      </c>
      <c r="D61" s="12"/>
      <c r="E61" s="12"/>
      <c r="F61" s="529"/>
      <c r="G61" s="260"/>
      <c r="H61" s="530"/>
      <c r="J61" s="2"/>
      <c r="K61" s="2"/>
      <c r="L61" s="2"/>
    </row>
    <row r="62" spans="1:12" ht="18.75" x14ac:dyDescent="0.1">
      <c r="A62" s="12" t="s">
        <v>1206</v>
      </c>
      <c r="B62" s="4"/>
      <c r="C62" s="453" t="s">
        <v>849</v>
      </c>
      <c r="D62" s="12" t="s">
        <v>316</v>
      </c>
      <c r="E62" s="12" t="s">
        <v>617</v>
      </c>
      <c r="F62" s="529">
        <v>35</v>
      </c>
      <c r="G62" s="260"/>
      <c r="H62" s="530">
        <f>G62*F62</f>
        <v>0</v>
      </c>
      <c r="J62" s="2"/>
      <c r="K62" s="2"/>
      <c r="L62" s="2"/>
    </row>
    <row r="63" spans="1:12" x14ac:dyDescent="0.1">
      <c r="A63" s="12"/>
      <c r="B63" s="4"/>
      <c r="C63" s="4"/>
      <c r="D63" s="12"/>
      <c r="E63" s="12"/>
      <c r="F63" s="529"/>
      <c r="G63" s="260"/>
      <c r="H63" s="530"/>
      <c r="J63" s="2"/>
      <c r="K63" s="2"/>
      <c r="L63" s="2"/>
    </row>
    <row r="64" spans="1:12" x14ac:dyDescent="0.1">
      <c r="A64" s="12" t="s">
        <v>1187</v>
      </c>
      <c r="B64" s="4"/>
      <c r="C64" s="531" t="s">
        <v>608</v>
      </c>
      <c r="D64" s="12"/>
      <c r="E64" s="12"/>
      <c r="F64" s="529"/>
      <c r="G64" s="260"/>
      <c r="H64" s="530"/>
      <c r="J64" s="2"/>
      <c r="K64" s="2"/>
      <c r="L64" s="2"/>
    </row>
    <row r="65" spans="1:12" ht="18.75" x14ac:dyDescent="0.1">
      <c r="A65" s="12"/>
      <c r="B65" s="4"/>
      <c r="C65" s="453" t="s">
        <v>684</v>
      </c>
      <c r="D65" s="12" t="s">
        <v>316</v>
      </c>
      <c r="E65" s="12" t="s">
        <v>685</v>
      </c>
      <c r="F65" s="529">
        <v>3</v>
      </c>
      <c r="G65" s="260"/>
      <c r="H65" s="530">
        <f>G65*F65</f>
        <v>0</v>
      </c>
      <c r="J65" s="2"/>
      <c r="K65" s="2"/>
      <c r="L65" s="2"/>
    </row>
    <row r="66" spans="1:12" x14ac:dyDescent="0.1">
      <c r="A66" s="12"/>
      <c r="B66" s="4"/>
      <c r="C66" s="4"/>
      <c r="D66" s="12"/>
      <c r="E66" s="12"/>
      <c r="F66" s="529"/>
      <c r="G66" s="260"/>
      <c r="H66" s="530"/>
      <c r="J66" s="2"/>
      <c r="K66" s="2"/>
      <c r="L66" s="2"/>
    </row>
    <row r="67" spans="1:12" x14ac:dyDescent="0.1">
      <c r="A67" s="12" t="s">
        <v>1188</v>
      </c>
      <c r="B67" s="4"/>
      <c r="C67" s="531" t="s">
        <v>686</v>
      </c>
      <c r="D67" s="12"/>
      <c r="E67" s="12"/>
      <c r="F67" s="529"/>
      <c r="G67" s="260"/>
      <c r="H67" s="530"/>
      <c r="J67" s="2"/>
      <c r="K67" s="2"/>
      <c r="L67" s="2"/>
    </row>
    <row r="68" spans="1:12" ht="18.75" x14ac:dyDescent="0.1">
      <c r="A68" s="12"/>
      <c r="B68" s="4"/>
      <c r="C68" s="528" t="s">
        <v>687</v>
      </c>
      <c r="D68" s="12"/>
      <c r="E68" s="12"/>
      <c r="F68" s="529"/>
      <c r="G68" s="260"/>
      <c r="H68" s="530"/>
      <c r="J68" s="2"/>
      <c r="K68" s="2"/>
      <c r="L68" s="2"/>
    </row>
    <row r="69" spans="1:12" x14ac:dyDescent="0.1">
      <c r="A69" s="12"/>
      <c r="B69" s="4"/>
      <c r="C69" s="4"/>
      <c r="D69" s="12"/>
      <c r="E69" s="12"/>
      <c r="F69" s="529"/>
      <c r="G69" s="260"/>
      <c r="H69" s="530"/>
      <c r="J69" s="2"/>
      <c r="K69" s="2"/>
      <c r="L69" s="2"/>
    </row>
    <row r="70" spans="1:12" x14ac:dyDescent="0.1">
      <c r="A70" s="12"/>
      <c r="B70" s="4"/>
      <c r="C70" s="4" t="s">
        <v>609</v>
      </c>
      <c r="D70" s="12" t="s">
        <v>316</v>
      </c>
      <c r="E70" s="12" t="s">
        <v>162</v>
      </c>
      <c r="F70" s="529">
        <v>7</v>
      </c>
      <c r="G70" s="260"/>
      <c r="H70" s="530">
        <f>G70*F70</f>
        <v>0</v>
      </c>
      <c r="J70" s="2"/>
      <c r="K70" s="2"/>
      <c r="L70" s="2"/>
    </row>
    <row r="71" spans="1:12" x14ac:dyDescent="0.1">
      <c r="A71" s="12"/>
      <c r="B71" s="4"/>
      <c r="C71" s="4"/>
      <c r="D71" s="12"/>
      <c r="E71" s="12"/>
      <c r="F71" s="529"/>
      <c r="G71" s="260"/>
      <c r="H71" s="530"/>
      <c r="J71" s="2"/>
      <c r="K71" s="2"/>
      <c r="L71" s="2"/>
    </row>
    <row r="72" spans="1:12" x14ac:dyDescent="0.1">
      <c r="A72" s="12" t="s">
        <v>1189</v>
      </c>
      <c r="B72" s="4"/>
      <c r="C72" s="537" t="s">
        <v>610</v>
      </c>
      <c r="D72" s="12"/>
      <c r="E72" s="12"/>
      <c r="F72" s="529"/>
      <c r="G72" s="260"/>
      <c r="H72" s="530"/>
      <c r="J72" s="2"/>
      <c r="K72" s="2"/>
      <c r="L72" s="2"/>
    </row>
    <row r="73" spans="1:12" x14ac:dyDescent="0.1">
      <c r="A73" s="12"/>
      <c r="B73" s="4"/>
      <c r="C73" s="537"/>
      <c r="D73" s="12"/>
      <c r="E73" s="12"/>
      <c r="F73" s="529"/>
      <c r="G73" s="260"/>
      <c r="H73" s="530"/>
      <c r="J73" s="2"/>
      <c r="K73" s="2"/>
      <c r="L73" s="2"/>
    </row>
    <row r="74" spans="1:12" ht="12.6" customHeight="1" x14ac:dyDescent="0.1">
      <c r="A74" s="12"/>
      <c r="B74" s="4"/>
      <c r="C74" s="537" t="s">
        <v>611</v>
      </c>
      <c r="D74" s="12"/>
      <c r="E74" s="12"/>
      <c r="F74" s="529"/>
      <c r="G74" s="260"/>
      <c r="H74" s="530"/>
      <c r="J74" s="2"/>
      <c r="K74" s="2"/>
      <c r="L74" s="2"/>
    </row>
    <row r="75" spans="1:12" x14ac:dyDescent="0.1">
      <c r="A75" s="12" t="s">
        <v>1207</v>
      </c>
      <c r="B75" s="12" t="s">
        <v>338</v>
      </c>
      <c r="C75" s="454" t="s">
        <v>612</v>
      </c>
      <c r="D75" s="12" t="s">
        <v>316</v>
      </c>
      <c r="E75" s="12" t="s">
        <v>290</v>
      </c>
      <c r="F75" s="529">
        <v>1</v>
      </c>
      <c r="G75" s="260"/>
      <c r="H75" s="530">
        <f>G75*F75</f>
        <v>0</v>
      </c>
      <c r="J75" s="2"/>
      <c r="K75" s="2"/>
      <c r="L75" s="2"/>
    </row>
    <row r="76" spans="1:12" x14ac:dyDescent="0.1">
      <c r="A76" s="12"/>
      <c r="B76" s="12" t="s">
        <v>24</v>
      </c>
      <c r="C76" s="454"/>
      <c r="D76" s="12"/>
      <c r="E76" s="12"/>
      <c r="F76" s="529"/>
      <c r="G76" s="260"/>
      <c r="H76" s="530"/>
      <c r="J76" s="2"/>
      <c r="K76" s="2"/>
      <c r="L76" s="2"/>
    </row>
    <row r="77" spans="1:12" x14ac:dyDescent="0.1">
      <c r="A77" s="72"/>
      <c r="B77" s="62"/>
      <c r="C77" s="546" t="s">
        <v>613</v>
      </c>
      <c r="D77" s="72"/>
      <c r="E77" s="72"/>
      <c r="F77" s="542"/>
      <c r="G77" s="543"/>
      <c r="H77" s="544"/>
      <c r="J77" s="2"/>
      <c r="K77" s="2"/>
      <c r="L77" s="2"/>
    </row>
    <row r="78" spans="1:12" x14ac:dyDescent="0.1">
      <c r="A78" s="12" t="s">
        <v>1208</v>
      </c>
      <c r="B78" s="62"/>
      <c r="C78" s="91" t="s">
        <v>614</v>
      </c>
      <c r="D78" s="72" t="s">
        <v>316</v>
      </c>
      <c r="E78" s="72" t="s">
        <v>290</v>
      </c>
      <c r="F78" s="542">
        <v>3</v>
      </c>
      <c r="G78" s="543"/>
      <c r="H78" s="544"/>
      <c r="J78" s="2"/>
      <c r="K78" s="2"/>
      <c r="L78" s="2"/>
    </row>
    <row r="79" spans="1:12" x14ac:dyDescent="0.1">
      <c r="A79" s="72"/>
      <c r="B79" s="72"/>
      <c r="C79" s="91"/>
      <c r="D79" s="72"/>
      <c r="E79" s="72"/>
      <c r="F79" s="542"/>
      <c r="G79" s="543"/>
      <c r="H79" s="544"/>
      <c r="J79" s="2"/>
      <c r="K79" s="2"/>
      <c r="L79" s="2"/>
    </row>
    <row r="80" spans="1:12" x14ac:dyDescent="0.1">
      <c r="A80" s="72"/>
      <c r="B80" s="72"/>
      <c r="C80" s="546" t="s">
        <v>615</v>
      </c>
      <c r="D80" s="72"/>
      <c r="E80" s="72"/>
      <c r="F80" s="542"/>
      <c r="G80" s="543"/>
      <c r="H80" s="544"/>
      <c r="J80" s="2"/>
      <c r="K80" s="2"/>
      <c r="L80" s="2"/>
    </row>
    <row r="81" spans="1:12" x14ac:dyDescent="0.1">
      <c r="A81" s="12" t="s">
        <v>1209</v>
      </c>
      <c r="B81" s="72"/>
      <c r="C81" s="91" t="s">
        <v>616</v>
      </c>
      <c r="D81" s="72" t="s">
        <v>316</v>
      </c>
      <c r="E81" s="72" t="s">
        <v>617</v>
      </c>
      <c r="F81" s="542">
        <v>55</v>
      </c>
      <c r="G81" s="543"/>
      <c r="H81" s="544">
        <f>G81*F81</f>
        <v>0</v>
      </c>
      <c r="J81" s="2"/>
      <c r="K81" s="2"/>
      <c r="L81" s="2"/>
    </row>
    <row r="82" spans="1:12" x14ac:dyDescent="0.1">
      <c r="A82" s="72"/>
      <c r="B82" s="72"/>
      <c r="C82" s="91"/>
      <c r="D82" s="72"/>
      <c r="E82" s="72"/>
      <c r="F82" s="542"/>
      <c r="G82" s="543"/>
      <c r="H82" s="544"/>
      <c r="J82" s="2"/>
      <c r="K82" s="2"/>
      <c r="L82" s="2"/>
    </row>
    <row r="83" spans="1:12" x14ac:dyDescent="0.1">
      <c r="A83" s="72" t="s">
        <v>1190</v>
      </c>
      <c r="B83" s="12"/>
      <c r="C83" s="537" t="s">
        <v>618</v>
      </c>
      <c r="D83" s="72"/>
      <c r="E83" s="72"/>
      <c r="F83" s="542"/>
      <c r="G83" s="543"/>
      <c r="H83" s="544">
        <f>G83*F83</f>
        <v>0</v>
      </c>
      <c r="J83" s="2"/>
      <c r="K83" s="2"/>
      <c r="L83" s="2"/>
    </row>
    <row r="84" spans="1:12" x14ac:dyDescent="0.1">
      <c r="A84" s="12"/>
      <c r="B84" s="12"/>
      <c r="C84" s="528" t="s">
        <v>688</v>
      </c>
      <c r="D84" s="459"/>
      <c r="E84" s="72"/>
      <c r="F84" s="72"/>
      <c r="G84" s="543"/>
      <c r="H84" s="544"/>
      <c r="J84" s="2"/>
      <c r="K84" s="2"/>
      <c r="L84" s="2"/>
    </row>
    <row r="85" spans="1:12" x14ac:dyDescent="0.1">
      <c r="A85" s="12"/>
      <c r="B85" s="12"/>
      <c r="C85" s="528" t="s">
        <v>689</v>
      </c>
      <c r="D85" s="459"/>
      <c r="E85" s="72"/>
      <c r="F85" s="72"/>
      <c r="G85" s="543"/>
      <c r="H85" s="544"/>
      <c r="J85" s="2"/>
      <c r="K85" s="2"/>
      <c r="L85" s="2"/>
    </row>
    <row r="86" spans="1:12" x14ac:dyDescent="0.1">
      <c r="A86" s="72"/>
      <c r="B86" s="72" t="s">
        <v>340</v>
      </c>
      <c r="C86" s="91"/>
      <c r="D86" s="72"/>
      <c r="E86" s="72"/>
      <c r="F86" s="72"/>
      <c r="G86" s="543"/>
      <c r="H86" s="544"/>
      <c r="J86" s="2"/>
      <c r="K86" s="2"/>
      <c r="L86" s="2"/>
    </row>
    <row r="87" spans="1:12" x14ac:dyDescent="0.1">
      <c r="A87" s="72" t="s">
        <v>1210</v>
      </c>
      <c r="B87" s="62"/>
      <c r="C87" s="91" t="s">
        <v>850</v>
      </c>
      <c r="D87" s="72" t="s">
        <v>316</v>
      </c>
      <c r="E87" s="72" t="s">
        <v>617</v>
      </c>
      <c r="F87" s="72">
        <v>34</v>
      </c>
      <c r="G87" s="543"/>
      <c r="H87" s="544">
        <f t="shared" ref="H87:H94" si="0">G87*F87</f>
        <v>0</v>
      </c>
      <c r="J87" s="2"/>
      <c r="K87" s="2"/>
      <c r="L87" s="2"/>
    </row>
    <row r="88" spans="1:12" x14ac:dyDescent="0.1">
      <c r="A88" s="72" t="s">
        <v>1211</v>
      </c>
      <c r="B88" s="62"/>
      <c r="C88" s="91" t="s">
        <v>851</v>
      </c>
      <c r="D88" s="72" t="s">
        <v>316</v>
      </c>
      <c r="E88" s="72" t="s">
        <v>617</v>
      </c>
      <c r="F88" s="72">
        <v>10</v>
      </c>
      <c r="G88" s="543"/>
      <c r="H88" s="544">
        <f t="shared" si="0"/>
        <v>0</v>
      </c>
      <c r="J88" s="2"/>
      <c r="K88" s="2"/>
      <c r="L88" s="2"/>
    </row>
    <row r="89" spans="1:12" x14ac:dyDescent="0.1">
      <c r="A89" s="72"/>
      <c r="B89" s="62"/>
      <c r="C89" s="91"/>
      <c r="D89" s="72"/>
      <c r="E89" s="72"/>
      <c r="F89" s="72"/>
      <c r="G89" s="543"/>
      <c r="H89" s="544">
        <f t="shared" si="0"/>
        <v>0</v>
      </c>
      <c r="J89" s="2"/>
      <c r="K89" s="2"/>
      <c r="L89" s="2"/>
    </row>
    <row r="90" spans="1:12" x14ac:dyDescent="0.1">
      <c r="A90" s="72"/>
      <c r="B90" s="62"/>
      <c r="C90" s="546" t="s">
        <v>619</v>
      </c>
      <c r="D90" s="72"/>
      <c r="E90" s="72"/>
      <c r="F90" s="72"/>
      <c r="G90" s="543"/>
      <c r="H90" s="544">
        <f t="shared" si="0"/>
        <v>0</v>
      </c>
      <c r="J90" s="2"/>
      <c r="K90" s="2"/>
      <c r="L90" s="2"/>
    </row>
    <row r="91" spans="1:12" x14ac:dyDescent="0.1">
      <c r="A91" s="72"/>
      <c r="B91" s="62"/>
      <c r="C91" s="91"/>
      <c r="D91" s="72"/>
      <c r="E91" s="72"/>
      <c r="F91" s="72"/>
      <c r="G91" s="543"/>
      <c r="H91" s="544">
        <f t="shared" si="0"/>
        <v>0</v>
      </c>
      <c r="J91" s="2"/>
      <c r="K91" s="2"/>
      <c r="L91" s="2"/>
    </row>
    <row r="92" spans="1:12" x14ac:dyDescent="0.1">
      <c r="A92" s="72" t="s">
        <v>1213</v>
      </c>
      <c r="B92" s="62"/>
      <c r="C92" s="62" t="s">
        <v>851</v>
      </c>
      <c r="D92" s="72" t="s">
        <v>316</v>
      </c>
      <c r="E92" s="72" t="s">
        <v>617</v>
      </c>
      <c r="F92" s="72">
        <v>28</v>
      </c>
      <c r="G92" s="543"/>
      <c r="H92" s="544">
        <f t="shared" si="0"/>
        <v>0</v>
      </c>
      <c r="J92" s="2"/>
      <c r="K92" s="2"/>
      <c r="L92" s="2"/>
    </row>
    <row r="93" spans="1:12" x14ac:dyDescent="0.1">
      <c r="A93" s="72" t="s">
        <v>1212</v>
      </c>
      <c r="B93" s="62"/>
      <c r="C93" s="62" t="s">
        <v>852</v>
      </c>
      <c r="D93" s="72" t="s">
        <v>316</v>
      </c>
      <c r="E93" s="72" t="s">
        <v>617</v>
      </c>
      <c r="F93" s="72">
        <v>87</v>
      </c>
      <c r="G93" s="543"/>
      <c r="H93" s="544">
        <f t="shared" si="0"/>
        <v>0</v>
      </c>
      <c r="J93" s="2"/>
      <c r="K93" s="2"/>
      <c r="L93" s="2"/>
    </row>
    <row r="94" spans="1:12" x14ac:dyDescent="0.1">
      <c r="A94" s="72" t="s">
        <v>1214</v>
      </c>
      <c r="B94" s="62"/>
      <c r="C94" s="62" t="s">
        <v>853</v>
      </c>
      <c r="D94" s="72" t="s">
        <v>316</v>
      </c>
      <c r="E94" s="72" t="s">
        <v>617</v>
      </c>
      <c r="F94" s="72">
        <v>17</v>
      </c>
      <c r="G94" s="543"/>
      <c r="H94" s="544">
        <f t="shared" si="0"/>
        <v>0</v>
      </c>
      <c r="J94" s="2"/>
      <c r="K94" s="2"/>
      <c r="L94" s="2"/>
    </row>
    <row r="95" spans="1:12" x14ac:dyDescent="0.1">
      <c r="A95" s="72"/>
      <c r="B95" s="72" t="s">
        <v>337</v>
      </c>
      <c r="C95" s="91"/>
      <c r="D95" s="72"/>
      <c r="E95" s="72"/>
      <c r="F95" s="72"/>
      <c r="G95" s="543"/>
      <c r="H95" s="544"/>
      <c r="J95" s="2"/>
      <c r="K95" s="2"/>
      <c r="L95" s="2"/>
    </row>
    <row r="96" spans="1:12" x14ac:dyDescent="0.1">
      <c r="A96" s="72" t="s">
        <v>1191</v>
      </c>
      <c r="B96" s="62"/>
      <c r="C96" s="556" t="s">
        <v>690</v>
      </c>
      <c r="D96" s="72"/>
      <c r="E96" s="72"/>
      <c r="F96" s="72"/>
      <c r="G96" s="543"/>
      <c r="H96" s="544"/>
      <c r="J96" s="2"/>
      <c r="K96" s="2"/>
      <c r="L96" s="2"/>
    </row>
    <row r="97" spans="1:12" x14ac:dyDescent="0.1">
      <c r="A97" s="72"/>
      <c r="B97" s="72" t="s">
        <v>339</v>
      </c>
      <c r="C97" s="91"/>
      <c r="D97" s="72"/>
      <c r="E97" s="72"/>
      <c r="F97" s="72"/>
      <c r="G97" s="543"/>
      <c r="H97" s="544"/>
      <c r="J97" s="2"/>
      <c r="K97" s="2"/>
      <c r="L97" s="2"/>
    </row>
    <row r="98" spans="1:12" x14ac:dyDescent="0.1">
      <c r="A98" s="72"/>
      <c r="B98" s="62"/>
      <c r="C98" s="546" t="s">
        <v>620</v>
      </c>
      <c r="D98" s="72"/>
      <c r="E98" s="72"/>
      <c r="F98" s="72"/>
      <c r="G98" s="543"/>
      <c r="H98" s="544"/>
      <c r="J98" s="2"/>
      <c r="K98" s="2"/>
      <c r="L98" s="2"/>
    </row>
    <row r="99" spans="1:12" x14ac:dyDescent="0.1">
      <c r="A99" s="72"/>
      <c r="B99" s="62"/>
      <c r="C99" s="91"/>
      <c r="D99" s="72"/>
      <c r="E99" s="72"/>
      <c r="F99" s="72"/>
      <c r="G99" s="543"/>
      <c r="H99" s="544"/>
      <c r="J99" s="2"/>
      <c r="K99" s="2"/>
      <c r="L99" s="2"/>
    </row>
    <row r="100" spans="1:12" x14ac:dyDescent="0.1">
      <c r="A100" s="72" t="s">
        <v>1215</v>
      </c>
      <c r="B100" s="62"/>
      <c r="C100" s="91" t="s">
        <v>621</v>
      </c>
      <c r="D100" s="72" t="s">
        <v>316</v>
      </c>
      <c r="E100" s="72" t="s">
        <v>162</v>
      </c>
      <c r="F100" s="72">
        <v>120</v>
      </c>
      <c r="G100" s="543"/>
      <c r="H100" s="544">
        <f>G100*F100</f>
        <v>0</v>
      </c>
      <c r="J100" s="2"/>
      <c r="K100" s="2"/>
      <c r="L100" s="2"/>
    </row>
    <row r="101" spans="1:12" x14ac:dyDescent="0.1">
      <c r="A101" s="72" t="s">
        <v>1216</v>
      </c>
      <c r="B101" s="62"/>
      <c r="C101" s="91" t="s">
        <v>622</v>
      </c>
      <c r="D101" s="72" t="s">
        <v>316</v>
      </c>
      <c r="E101" s="72" t="s">
        <v>162</v>
      </c>
      <c r="F101" s="72">
        <v>450</v>
      </c>
      <c r="G101" s="543"/>
      <c r="H101" s="544">
        <f>G101*F101</f>
        <v>0</v>
      </c>
      <c r="J101" s="2"/>
      <c r="K101" s="2"/>
      <c r="L101" s="2"/>
    </row>
    <row r="102" spans="1:12" x14ac:dyDescent="0.1">
      <c r="A102" s="72" t="s">
        <v>1217</v>
      </c>
      <c r="B102" s="12"/>
      <c r="C102" s="453" t="s">
        <v>691</v>
      </c>
      <c r="D102" s="72" t="s">
        <v>316</v>
      </c>
      <c r="E102" s="72" t="s">
        <v>162</v>
      </c>
      <c r="F102" s="72">
        <v>210</v>
      </c>
      <c r="G102" s="543"/>
      <c r="H102" s="544">
        <f>G102*F102</f>
        <v>0</v>
      </c>
      <c r="J102" s="2"/>
      <c r="K102" s="2"/>
      <c r="L102" s="2"/>
    </row>
    <row r="103" spans="1:12" x14ac:dyDescent="0.1">
      <c r="A103" s="72" t="s">
        <v>1218</v>
      </c>
      <c r="B103" s="12"/>
      <c r="C103" s="454" t="s">
        <v>854</v>
      </c>
      <c r="D103" s="72"/>
      <c r="E103" s="72" t="s">
        <v>162</v>
      </c>
      <c r="F103" s="542">
        <v>64</v>
      </c>
      <c r="G103" s="543"/>
      <c r="H103" s="544">
        <f>G103*F103</f>
        <v>0</v>
      </c>
      <c r="J103" s="2"/>
      <c r="K103" s="2"/>
      <c r="L103" s="2"/>
    </row>
    <row r="104" spans="1:12" x14ac:dyDescent="0.1">
      <c r="A104" s="12"/>
      <c r="B104" s="12"/>
      <c r="C104" s="454"/>
      <c r="D104" s="72"/>
      <c r="E104" s="72"/>
      <c r="F104" s="542"/>
      <c r="G104" s="543"/>
      <c r="H104" s="544">
        <f>G104*F104</f>
        <v>0</v>
      </c>
      <c r="J104" s="2"/>
      <c r="K104" s="2"/>
      <c r="L104" s="2"/>
    </row>
    <row r="105" spans="1:12" ht="13.15" customHeight="1" x14ac:dyDescent="0.1">
      <c r="A105" s="12"/>
      <c r="B105" s="4"/>
      <c r="C105" s="531" t="s">
        <v>623</v>
      </c>
      <c r="D105" s="72"/>
      <c r="E105" s="72"/>
      <c r="F105" s="72"/>
      <c r="G105" s="543"/>
      <c r="H105" s="544"/>
      <c r="J105" s="2"/>
      <c r="K105" s="2"/>
      <c r="L105" s="2"/>
    </row>
    <row r="106" spans="1:12" x14ac:dyDescent="0.1">
      <c r="A106" s="72" t="s">
        <v>1220</v>
      </c>
      <c r="B106" s="12"/>
      <c r="C106" s="454" t="s">
        <v>624</v>
      </c>
      <c r="D106" s="72" t="s">
        <v>316</v>
      </c>
      <c r="E106" s="72" t="s">
        <v>162</v>
      </c>
      <c r="F106" s="72">
        <v>16</v>
      </c>
      <c r="G106" s="543"/>
      <c r="H106" s="544">
        <f>G106*F106</f>
        <v>0</v>
      </c>
      <c r="J106" s="2"/>
      <c r="K106" s="2"/>
      <c r="L106" s="2"/>
    </row>
    <row r="107" spans="1:12" x14ac:dyDescent="0.1">
      <c r="A107" s="12"/>
      <c r="B107" s="12"/>
      <c r="C107" s="454"/>
      <c r="D107" s="72"/>
      <c r="E107" s="72"/>
      <c r="F107" s="72"/>
      <c r="G107" s="543"/>
      <c r="H107" s="544"/>
      <c r="J107" s="2"/>
      <c r="K107" s="2"/>
      <c r="L107" s="2"/>
    </row>
    <row r="108" spans="1:12" ht="13.9" customHeight="1" x14ac:dyDescent="0.1">
      <c r="A108" s="12"/>
      <c r="B108" s="4"/>
      <c r="C108" s="537" t="s">
        <v>692</v>
      </c>
      <c r="D108" s="72"/>
      <c r="E108" s="72"/>
      <c r="F108" s="72"/>
      <c r="G108" s="543"/>
      <c r="H108" s="544"/>
      <c r="J108" s="2"/>
      <c r="K108" s="2"/>
      <c r="L108" s="2"/>
    </row>
    <row r="109" spans="1:12" ht="18.75" x14ac:dyDescent="0.1">
      <c r="A109" s="12" t="s">
        <v>1219</v>
      </c>
      <c r="B109" s="12"/>
      <c r="C109" s="453" t="s">
        <v>693</v>
      </c>
      <c r="D109" s="12" t="s">
        <v>316</v>
      </c>
      <c r="E109" s="12" t="s">
        <v>162</v>
      </c>
      <c r="F109" s="12">
        <v>8</v>
      </c>
      <c r="G109" s="260"/>
      <c r="H109" s="530">
        <f>G109*F109</f>
        <v>0</v>
      </c>
      <c r="J109" s="2"/>
      <c r="K109" s="2"/>
      <c r="L109" s="2"/>
    </row>
    <row r="110" spans="1:12" x14ac:dyDescent="0.1">
      <c r="A110" s="12"/>
      <c r="B110" s="4"/>
      <c r="C110" s="454"/>
      <c r="D110" s="12"/>
      <c r="E110" s="12"/>
      <c r="F110" s="12"/>
      <c r="G110" s="260"/>
      <c r="H110" s="530"/>
      <c r="J110" s="2"/>
      <c r="K110" s="2"/>
      <c r="L110" s="2"/>
    </row>
    <row r="111" spans="1:12" ht="18.75" x14ac:dyDescent="0.1">
      <c r="A111" s="12" t="s">
        <v>1221</v>
      </c>
      <c r="B111" s="12" t="s">
        <v>273</v>
      </c>
      <c r="C111" s="453" t="s">
        <v>694</v>
      </c>
      <c r="D111" s="12" t="s">
        <v>316</v>
      </c>
      <c r="E111" s="12" t="s">
        <v>628</v>
      </c>
      <c r="F111" s="529">
        <v>22</v>
      </c>
      <c r="G111" s="260"/>
      <c r="H111" s="530">
        <f>G111*F111</f>
        <v>0</v>
      </c>
      <c r="J111" s="2"/>
      <c r="K111" s="2"/>
      <c r="L111" s="2"/>
    </row>
    <row r="112" spans="1:12" x14ac:dyDescent="0.1">
      <c r="A112" s="12"/>
      <c r="B112" s="12"/>
      <c r="C112" s="453"/>
      <c r="D112" s="12"/>
      <c r="E112" s="12"/>
      <c r="F112" s="529"/>
      <c r="G112" s="260"/>
      <c r="H112" s="530"/>
      <c r="J112" s="2"/>
      <c r="K112" s="2"/>
      <c r="L112" s="2"/>
    </row>
    <row r="113" spans="1:108" x14ac:dyDescent="0.1">
      <c r="A113" s="12" t="s">
        <v>1192</v>
      </c>
      <c r="B113" s="12"/>
      <c r="C113" s="531" t="s">
        <v>648</v>
      </c>
      <c r="D113" s="12"/>
      <c r="E113" s="12"/>
      <c r="F113" s="529"/>
      <c r="G113" s="260"/>
      <c r="H113" s="530">
        <f>G113*F113</f>
        <v>0</v>
      </c>
      <c r="J113" s="2"/>
      <c r="K113" s="2"/>
      <c r="L113" s="2"/>
    </row>
    <row r="114" spans="1:108" ht="18.75" x14ac:dyDescent="0.1">
      <c r="A114" s="12"/>
      <c r="B114" s="12"/>
      <c r="C114" s="536" t="s">
        <v>855</v>
      </c>
      <c r="D114" s="12"/>
      <c r="E114" s="12"/>
      <c r="F114" s="529"/>
      <c r="G114" s="260"/>
      <c r="H114" s="530"/>
      <c r="J114" s="2"/>
      <c r="K114" s="2"/>
      <c r="L114" s="2"/>
    </row>
    <row r="115" spans="1:108" x14ac:dyDescent="0.1">
      <c r="A115" s="12"/>
      <c r="B115" s="12"/>
      <c r="C115" s="454"/>
      <c r="D115" s="12"/>
      <c r="E115" s="12"/>
      <c r="F115" s="12"/>
      <c r="G115" s="260"/>
      <c r="H115" s="530"/>
      <c r="J115" s="2"/>
      <c r="K115" s="2"/>
      <c r="L115" s="2"/>
    </row>
    <row r="116" spans="1:108" ht="28.5" x14ac:dyDescent="0.1">
      <c r="A116" s="12" t="s">
        <v>1222</v>
      </c>
      <c r="B116" s="12"/>
      <c r="C116" s="453" t="s">
        <v>856</v>
      </c>
      <c r="D116" s="12" t="s">
        <v>316</v>
      </c>
      <c r="E116" s="12" t="s">
        <v>617</v>
      </c>
      <c r="F116" s="529">
        <v>34</v>
      </c>
      <c r="G116" s="260"/>
      <c r="H116" s="530">
        <f>G116*F116</f>
        <v>0</v>
      </c>
      <c r="J116" s="2"/>
      <c r="K116" s="2"/>
      <c r="L116" s="2"/>
    </row>
    <row r="117" spans="1:108" x14ac:dyDescent="0.1">
      <c r="A117" s="12"/>
      <c r="B117" s="12"/>
      <c r="C117" s="453"/>
      <c r="D117" s="12"/>
      <c r="E117" s="12"/>
      <c r="F117" s="529"/>
      <c r="G117" s="260"/>
      <c r="H117" s="530"/>
      <c r="J117" s="2"/>
      <c r="K117" s="2"/>
      <c r="L117" s="2"/>
    </row>
    <row r="118" spans="1:108" ht="28.5" x14ac:dyDescent="0.1">
      <c r="A118" s="12" t="s">
        <v>1223</v>
      </c>
      <c r="B118" s="12"/>
      <c r="C118" s="453" t="s">
        <v>857</v>
      </c>
      <c r="D118" s="12" t="s">
        <v>316</v>
      </c>
      <c r="E118" s="12" t="s">
        <v>617</v>
      </c>
      <c r="F118" s="529">
        <v>105</v>
      </c>
      <c r="G118" s="260"/>
      <c r="H118" s="530">
        <f>G118*F118</f>
        <v>0</v>
      </c>
      <c r="J118" s="2"/>
      <c r="K118" s="2"/>
      <c r="L118" s="2"/>
    </row>
    <row r="119" spans="1:108" x14ac:dyDescent="0.1">
      <c r="A119" s="12"/>
      <c r="B119" s="4"/>
      <c r="C119" s="4"/>
      <c r="D119" s="12"/>
      <c r="E119" s="12"/>
      <c r="F119" s="12"/>
      <c r="G119" s="260"/>
      <c r="H119" s="530"/>
      <c r="J119" s="2"/>
      <c r="K119" s="2"/>
      <c r="L119" s="2"/>
    </row>
    <row r="120" spans="1:108" x14ac:dyDescent="0.1">
      <c r="A120" s="12" t="s">
        <v>1224</v>
      </c>
      <c r="B120" s="61"/>
      <c r="C120" s="453" t="s">
        <v>858</v>
      </c>
      <c r="D120" s="12" t="s">
        <v>316</v>
      </c>
      <c r="E120" s="12" t="s">
        <v>617</v>
      </c>
      <c r="F120" s="12">
        <v>17</v>
      </c>
      <c r="G120" s="260"/>
      <c r="H120" s="530">
        <f>G120*F120</f>
        <v>0</v>
      </c>
      <c r="J120" s="2"/>
      <c r="K120" s="2"/>
      <c r="L120" s="2"/>
    </row>
    <row r="121" spans="1:108" x14ac:dyDescent="0.1">
      <c r="A121" s="547"/>
      <c r="B121" s="548"/>
      <c r="C121" s="549"/>
      <c r="D121" s="547"/>
      <c r="E121" s="547"/>
      <c r="F121" s="550"/>
      <c r="G121" s="551"/>
      <c r="H121" s="552"/>
      <c r="J121" s="2"/>
      <c r="K121" s="2"/>
      <c r="L121" s="2"/>
    </row>
    <row r="122" spans="1:108" s="42" customFormat="1" x14ac:dyDescent="0.1">
      <c r="A122" s="113"/>
      <c r="B122" s="114"/>
      <c r="C122" s="243" t="s">
        <v>39</v>
      </c>
      <c r="D122" s="114"/>
      <c r="E122" s="114"/>
      <c r="F122" s="114"/>
      <c r="G122" s="327"/>
      <c r="H122" s="419">
        <f>SUM(H59:H111)</f>
        <v>0</v>
      </c>
    </row>
    <row r="123" spans="1:108" s="42" customFormat="1" x14ac:dyDescent="0.1">
      <c r="A123" s="115"/>
      <c r="B123" s="116"/>
      <c r="C123" s="83"/>
      <c r="D123" s="83"/>
      <c r="E123" s="117"/>
      <c r="F123" s="117"/>
      <c r="G123" s="328"/>
      <c r="H123" s="420"/>
    </row>
    <row r="124" spans="1:108" x14ac:dyDescent="0.1">
      <c r="A124" s="99"/>
      <c r="B124" s="99"/>
      <c r="C124" s="100" t="s">
        <v>40</v>
      </c>
      <c r="D124" s="104"/>
      <c r="E124" s="99"/>
      <c r="F124" s="99"/>
      <c r="G124" s="329"/>
      <c r="H124" s="421">
        <f>H122</f>
        <v>0</v>
      </c>
      <c r="J124" s="2"/>
      <c r="K124" s="2"/>
      <c r="L124" s="2"/>
    </row>
    <row r="125" spans="1:108" s="57" customFormat="1" x14ac:dyDescent="0.1">
      <c r="A125" s="59"/>
      <c r="D125" s="59"/>
      <c r="E125" s="59"/>
      <c r="F125" s="59"/>
      <c r="G125" s="540"/>
      <c r="H125" s="59"/>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c r="AL125" s="77"/>
      <c r="AM125" s="77"/>
      <c r="AN125" s="77"/>
      <c r="AO125" s="77"/>
      <c r="AP125" s="77"/>
      <c r="AQ125" s="77"/>
      <c r="AR125" s="77"/>
      <c r="AS125" s="77"/>
      <c r="AT125" s="77"/>
      <c r="AU125" s="77"/>
      <c r="AV125" s="77"/>
      <c r="AW125" s="77"/>
      <c r="AX125" s="77"/>
      <c r="AY125" s="77"/>
      <c r="AZ125" s="77"/>
      <c r="BA125" s="77"/>
      <c r="BB125" s="77"/>
      <c r="BC125" s="77"/>
      <c r="BD125" s="77"/>
      <c r="BE125" s="77"/>
      <c r="BF125" s="77"/>
      <c r="BG125" s="77"/>
      <c r="BH125" s="77"/>
      <c r="BI125" s="77"/>
      <c r="BJ125" s="77"/>
      <c r="BK125" s="77"/>
      <c r="BL125" s="77"/>
      <c r="BM125" s="77"/>
      <c r="BN125" s="77"/>
      <c r="BO125" s="77"/>
      <c r="BP125" s="77"/>
      <c r="BQ125" s="77"/>
      <c r="BR125" s="77"/>
      <c r="BS125" s="77"/>
      <c r="BT125" s="77"/>
      <c r="BU125" s="77"/>
      <c r="BV125" s="77"/>
      <c r="BW125" s="77"/>
      <c r="BX125" s="77"/>
      <c r="BY125" s="77"/>
      <c r="BZ125" s="77"/>
      <c r="CA125" s="77"/>
      <c r="CB125" s="77"/>
      <c r="CC125" s="77"/>
      <c r="CD125" s="77"/>
      <c r="CE125" s="77"/>
      <c r="CF125" s="77"/>
      <c r="CG125" s="77"/>
      <c r="CH125" s="77"/>
      <c r="CI125" s="77"/>
      <c r="CJ125" s="77"/>
      <c r="CK125" s="77"/>
      <c r="CL125" s="77"/>
      <c r="CM125" s="77"/>
      <c r="CN125" s="77"/>
      <c r="CO125" s="77"/>
      <c r="CP125" s="77"/>
      <c r="CQ125" s="77"/>
      <c r="CR125" s="77"/>
      <c r="CS125" s="77"/>
      <c r="CT125" s="77"/>
      <c r="CU125" s="77"/>
      <c r="CV125" s="77"/>
      <c r="CW125" s="77"/>
      <c r="CX125" s="77"/>
      <c r="CY125" s="77"/>
      <c r="CZ125" s="77"/>
      <c r="DA125" s="77"/>
      <c r="DB125" s="77"/>
      <c r="DC125" s="77"/>
      <c r="DD125" s="77"/>
    </row>
    <row r="126" spans="1:108" ht="37.5" x14ac:dyDescent="0.1">
      <c r="A126" s="16" t="s">
        <v>1225</v>
      </c>
      <c r="B126" s="19"/>
      <c r="C126" s="346" t="s">
        <v>695</v>
      </c>
      <c r="D126" s="12" t="s">
        <v>316</v>
      </c>
      <c r="E126" s="18" t="s">
        <v>162</v>
      </c>
      <c r="F126" s="18">
        <v>8</v>
      </c>
      <c r="G126" s="331"/>
      <c r="H126" s="330">
        <f>G126*F126</f>
        <v>0</v>
      </c>
      <c r="J126" s="2"/>
      <c r="K126" s="2"/>
      <c r="L126" s="2"/>
    </row>
    <row r="127" spans="1:108" x14ac:dyDescent="0.1">
      <c r="A127" s="17"/>
      <c r="B127" s="19"/>
      <c r="C127" s="247"/>
      <c r="D127" s="17"/>
      <c r="E127" s="18"/>
      <c r="F127" s="18"/>
      <c r="G127" s="331"/>
      <c r="H127" s="330"/>
      <c r="J127" s="2"/>
      <c r="K127" s="2"/>
      <c r="L127" s="2"/>
    </row>
    <row r="128" spans="1:108" ht="18.75" x14ac:dyDescent="0.1">
      <c r="A128" s="16" t="s">
        <v>1226</v>
      </c>
      <c r="B128" s="19"/>
      <c r="C128" s="346" t="s">
        <v>859</v>
      </c>
      <c r="D128" s="12" t="s">
        <v>316</v>
      </c>
      <c r="E128" s="18" t="s">
        <v>162</v>
      </c>
      <c r="F128" s="18">
        <v>8</v>
      </c>
      <c r="G128" s="331"/>
      <c r="H128" s="330">
        <f>G128*F128</f>
        <v>0</v>
      </c>
      <c r="J128" s="2"/>
      <c r="K128" s="2"/>
      <c r="L128" s="2"/>
    </row>
    <row r="129" spans="1:12" x14ac:dyDescent="0.1">
      <c r="A129" s="17"/>
      <c r="B129" s="19"/>
      <c r="C129" s="247"/>
      <c r="D129" s="17"/>
      <c r="E129" s="18"/>
      <c r="F129" s="18"/>
      <c r="G129" s="331"/>
      <c r="H129" s="331"/>
      <c r="J129" s="2"/>
      <c r="K129" s="2"/>
      <c r="L129" s="2"/>
    </row>
    <row r="130" spans="1:12" x14ac:dyDescent="0.1">
      <c r="A130" s="17" t="s">
        <v>1227</v>
      </c>
      <c r="B130" s="19"/>
      <c r="C130" s="349" t="s">
        <v>860</v>
      </c>
      <c r="D130" s="17"/>
      <c r="E130" s="18"/>
      <c r="F130" s="18"/>
      <c r="G130" s="331"/>
      <c r="H130" s="331"/>
      <c r="J130" s="2"/>
      <c r="K130" s="2"/>
      <c r="L130" s="2"/>
    </row>
    <row r="131" spans="1:12" x14ac:dyDescent="0.1">
      <c r="A131" s="17"/>
      <c r="B131" s="19"/>
      <c r="C131" s="347"/>
      <c r="D131" s="17"/>
      <c r="E131" s="18"/>
      <c r="F131" s="18"/>
      <c r="G131" s="331"/>
      <c r="H131" s="331"/>
      <c r="J131" s="2"/>
      <c r="K131" s="2"/>
      <c r="L131" s="2"/>
    </row>
    <row r="132" spans="1:12" ht="18.75" x14ac:dyDescent="0.1">
      <c r="A132" s="17"/>
      <c r="B132" s="19"/>
      <c r="C132" s="348" t="s">
        <v>696</v>
      </c>
      <c r="D132" s="12"/>
      <c r="E132" s="18"/>
      <c r="F132" s="18"/>
      <c r="G132" s="331"/>
      <c r="H132" s="330">
        <f>G132*F132</f>
        <v>0</v>
      </c>
      <c r="J132" s="2"/>
      <c r="K132" s="2"/>
      <c r="L132" s="2"/>
    </row>
    <row r="133" spans="1:12" x14ac:dyDescent="0.1">
      <c r="A133" s="17"/>
      <c r="B133" s="19"/>
      <c r="C133" s="107"/>
      <c r="D133" s="18"/>
      <c r="E133" s="18"/>
      <c r="F133" s="18"/>
      <c r="G133" s="331"/>
      <c r="H133" s="331"/>
      <c r="J133" s="2"/>
      <c r="K133" s="2"/>
      <c r="L133" s="2"/>
    </row>
    <row r="134" spans="1:12" x14ac:dyDescent="0.1">
      <c r="A134" s="17" t="s">
        <v>1228</v>
      </c>
      <c r="B134" s="19"/>
      <c r="C134" s="244" t="s">
        <v>697</v>
      </c>
      <c r="D134" s="12" t="s">
        <v>316</v>
      </c>
      <c r="E134" s="17" t="s">
        <v>617</v>
      </c>
      <c r="F134" s="17">
        <v>55</v>
      </c>
      <c r="G134" s="331"/>
      <c r="H134" s="330">
        <f>G134*F134</f>
        <v>0</v>
      </c>
      <c r="J134" s="2"/>
      <c r="K134" s="2"/>
      <c r="L134" s="2"/>
    </row>
    <row r="135" spans="1:12" x14ac:dyDescent="0.1">
      <c r="A135" s="17"/>
      <c r="B135" s="19"/>
      <c r="C135" s="244"/>
      <c r="D135" s="17"/>
      <c r="E135" s="17"/>
      <c r="F135" s="17"/>
      <c r="G135" s="331"/>
      <c r="H135" s="331"/>
      <c r="J135" s="2"/>
      <c r="K135" s="2"/>
      <c r="L135" s="2"/>
    </row>
    <row r="136" spans="1:12" ht="28.5" x14ac:dyDescent="0.1">
      <c r="A136" s="17"/>
      <c r="B136" s="19"/>
      <c r="C136" s="433" t="s">
        <v>649</v>
      </c>
      <c r="D136" s="18"/>
      <c r="E136" s="18"/>
      <c r="F136" s="18"/>
      <c r="G136" s="331"/>
      <c r="H136" s="331"/>
      <c r="J136" s="2"/>
      <c r="K136" s="2"/>
      <c r="L136" s="2"/>
    </row>
    <row r="137" spans="1:12" x14ac:dyDescent="0.1">
      <c r="A137" s="17"/>
      <c r="B137" s="19"/>
      <c r="C137" s="244"/>
      <c r="D137" s="17"/>
      <c r="E137" s="17"/>
      <c r="F137" s="18"/>
      <c r="G137" s="331"/>
      <c r="H137" s="331"/>
      <c r="J137" s="2"/>
      <c r="K137" s="2"/>
      <c r="L137" s="2"/>
    </row>
    <row r="138" spans="1:12" x14ac:dyDescent="0.1">
      <c r="A138" s="17" t="s">
        <v>1229</v>
      </c>
      <c r="B138" s="19"/>
      <c r="C138" s="244" t="s">
        <v>698</v>
      </c>
      <c r="D138" s="17" t="s">
        <v>316</v>
      </c>
      <c r="E138" s="17" t="s">
        <v>617</v>
      </c>
      <c r="F138" s="18">
        <v>8</v>
      </c>
      <c r="G138" s="331"/>
      <c r="H138" s="331">
        <f>G138*F138</f>
        <v>0</v>
      </c>
      <c r="J138" s="2"/>
      <c r="K138" s="2"/>
      <c r="L138" s="2"/>
    </row>
    <row r="139" spans="1:12" x14ac:dyDescent="0.1">
      <c r="A139" s="17" t="s">
        <v>1230</v>
      </c>
      <c r="B139" s="19"/>
      <c r="C139" s="244" t="s">
        <v>699</v>
      </c>
      <c r="D139" s="12" t="s">
        <v>316</v>
      </c>
      <c r="E139" s="17" t="s">
        <v>617</v>
      </c>
      <c r="F139" s="18">
        <v>3</v>
      </c>
      <c r="G139" s="331"/>
      <c r="H139" s="330">
        <f>G139*F139</f>
        <v>0</v>
      </c>
      <c r="J139" s="2"/>
      <c r="K139" s="2"/>
      <c r="L139" s="2"/>
    </row>
    <row r="140" spans="1:12" x14ac:dyDescent="0.1">
      <c r="A140" s="17"/>
      <c r="B140" s="19"/>
      <c r="C140" s="244"/>
      <c r="D140" s="12"/>
      <c r="E140" s="17"/>
      <c r="F140" s="18"/>
      <c r="G140" s="331"/>
      <c r="H140" s="330">
        <f>G140*F140</f>
        <v>0</v>
      </c>
      <c r="J140" s="2"/>
      <c r="K140" s="2"/>
      <c r="L140" s="2"/>
    </row>
    <row r="141" spans="1:12" x14ac:dyDescent="0.1">
      <c r="A141" s="17" t="s">
        <v>1238</v>
      </c>
      <c r="B141" s="19"/>
      <c r="C141" s="350" t="s">
        <v>700</v>
      </c>
      <c r="D141" s="12"/>
      <c r="E141" s="17"/>
      <c r="F141" s="18"/>
      <c r="G141" s="331"/>
      <c r="H141" s="330">
        <f>G141*F141</f>
        <v>0</v>
      </c>
      <c r="J141" s="2"/>
      <c r="K141" s="2"/>
      <c r="L141" s="2"/>
    </row>
    <row r="142" spans="1:12" ht="18.75" x14ac:dyDescent="0.1">
      <c r="A142" s="17"/>
      <c r="B142" s="19"/>
      <c r="C142" s="351" t="s">
        <v>701</v>
      </c>
      <c r="D142" s="12"/>
      <c r="E142" s="17"/>
      <c r="F142" s="18"/>
      <c r="G142" s="331"/>
      <c r="H142" s="330">
        <f>G142*F142</f>
        <v>0</v>
      </c>
      <c r="J142" s="2"/>
      <c r="K142" s="2"/>
      <c r="L142" s="2"/>
    </row>
    <row r="143" spans="1:12" x14ac:dyDescent="0.1">
      <c r="A143" s="17"/>
      <c r="B143" s="19"/>
      <c r="C143" s="107"/>
      <c r="D143" s="18"/>
      <c r="E143" s="18"/>
      <c r="F143" s="18"/>
      <c r="G143" s="331"/>
      <c r="H143" s="331"/>
      <c r="J143" s="2"/>
      <c r="K143" s="2"/>
      <c r="L143" s="2"/>
    </row>
    <row r="144" spans="1:12" ht="18.75" x14ac:dyDescent="0.1">
      <c r="A144" s="17" t="s">
        <v>1237</v>
      </c>
      <c r="B144" s="17"/>
      <c r="C144" s="108" t="s">
        <v>702</v>
      </c>
      <c r="D144" s="17" t="s">
        <v>316</v>
      </c>
      <c r="E144" s="17" t="s">
        <v>162</v>
      </c>
      <c r="F144" s="18">
        <v>16</v>
      </c>
      <c r="G144" s="331"/>
      <c r="H144" s="331">
        <f>G144*F144</f>
        <v>0</v>
      </c>
      <c r="J144" s="2"/>
      <c r="K144" s="2"/>
      <c r="L144" s="2"/>
    </row>
    <row r="145" spans="1:12" x14ac:dyDescent="0.1">
      <c r="A145" s="17"/>
      <c r="B145" s="19"/>
      <c r="C145" s="19"/>
      <c r="D145" s="17"/>
      <c r="E145" s="17"/>
      <c r="F145" s="18"/>
      <c r="G145" s="331"/>
      <c r="H145" s="331"/>
      <c r="J145" s="2"/>
      <c r="K145" s="2"/>
      <c r="L145" s="2"/>
    </row>
    <row r="146" spans="1:12" x14ac:dyDescent="0.1">
      <c r="A146" s="17" t="s">
        <v>1236</v>
      </c>
      <c r="B146" s="19"/>
      <c r="C146" s="350" t="s">
        <v>703</v>
      </c>
      <c r="D146" s="12"/>
      <c r="E146" s="17"/>
      <c r="F146" s="18"/>
      <c r="G146" s="331"/>
      <c r="H146" s="330">
        <f>G146*F146</f>
        <v>0</v>
      </c>
      <c r="J146" s="2"/>
      <c r="K146" s="2"/>
      <c r="L146" s="2"/>
    </row>
    <row r="147" spans="1:12" ht="18.75" x14ac:dyDescent="0.1">
      <c r="A147" s="17"/>
      <c r="B147" s="19"/>
      <c r="C147" s="351" t="s">
        <v>704</v>
      </c>
      <c r="D147" s="12"/>
      <c r="E147" s="17"/>
      <c r="F147" s="18"/>
      <c r="G147" s="331"/>
      <c r="H147" s="330"/>
      <c r="J147" s="2"/>
      <c r="K147" s="2"/>
      <c r="L147" s="2"/>
    </row>
    <row r="148" spans="1:12" x14ac:dyDescent="0.1">
      <c r="A148" s="17"/>
      <c r="B148" s="19"/>
      <c r="C148" s="244"/>
      <c r="D148" s="12"/>
      <c r="E148" s="17"/>
      <c r="F148" s="18"/>
      <c r="G148" s="331"/>
      <c r="H148" s="330"/>
      <c r="J148" s="2"/>
      <c r="K148" s="2"/>
      <c r="L148" s="2"/>
    </row>
    <row r="149" spans="1:12" x14ac:dyDescent="0.1">
      <c r="A149" s="17" t="s">
        <v>1239</v>
      </c>
      <c r="B149" s="19"/>
      <c r="C149" s="244" t="s">
        <v>705</v>
      </c>
      <c r="D149" s="72" t="s">
        <v>316</v>
      </c>
      <c r="E149" s="87" t="s">
        <v>617</v>
      </c>
      <c r="F149" s="93">
        <v>66</v>
      </c>
      <c r="G149" s="323"/>
      <c r="H149" s="325">
        <f>G149*F149</f>
        <v>0</v>
      </c>
      <c r="J149" s="2"/>
      <c r="K149" s="2"/>
      <c r="L149" s="2"/>
    </row>
    <row r="150" spans="1:12" x14ac:dyDescent="0.1">
      <c r="A150" s="17"/>
      <c r="B150" s="19"/>
      <c r="C150" s="244"/>
      <c r="D150" s="72"/>
      <c r="E150" s="87"/>
      <c r="F150" s="93"/>
      <c r="G150" s="323"/>
      <c r="H150" s="325"/>
      <c r="J150" s="2"/>
      <c r="K150" s="2"/>
      <c r="L150" s="2"/>
    </row>
    <row r="151" spans="1:12" x14ac:dyDescent="0.1">
      <c r="A151" s="87"/>
      <c r="B151" s="92"/>
      <c r="C151" s="429" t="s">
        <v>706</v>
      </c>
      <c r="D151" s="87"/>
      <c r="E151" s="87"/>
      <c r="F151" s="87"/>
      <c r="G151" s="325"/>
      <c r="H151" s="325"/>
      <c r="J151" s="2"/>
      <c r="K151" s="2"/>
      <c r="L151" s="2"/>
    </row>
    <row r="152" spans="1:12" x14ac:dyDescent="0.1">
      <c r="A152" s="87"/>
      <c r="B152" s="92"/>
      <c r="C152" s="94"/>
      <c r="D152" s="87"/>
      <c r="E152" s="87"/>
      <c r="F152" s="87"/>
      <c r="G152" s="325"/>
      <c r="H152" s="325"/>
      <c r="J152" s="2"/>
      <c r="K152" s="2"/>
      <c r="L152" s="2"/>
    </row>
    <row r="153" spans="1:12" x14ac:dyDescent="0.1">
      <c r="A153" s="17" t="s">
        <v>1240</v>
      </c>
      <c r="B153" s="92"/>
      <c r="C153" s="405" t="s">
        <v>905</v>
      </c>
      <c r="D153" s="87" t="s">
        <v>316</v>
      </c>
      <c r="E153" s="87" t="s">
        <v>162</v>
      </c>
      <c r="F153" s="87">
        <v>128</v>
      </c>
      <c r="G153" s="325"/>
      <c r="H153" s="325">
        <f>G153*F153</f>
        <v>0</v>
      </c>
      <c r="J153" s="2"/>
      <c r="K153" s="2"/>
      <c r="L153" s="2"/>
    </row>
    <row r="154" spans="1:12" x14ac:dyDescent="0.1">
      <c r="A154" s="17" t="s">
        <v>1241</v>
      </c>
      <c r="B154" s="92"/>
      <c r="C154" s="405" t="s">
        <v>707</v>
      </c>
      <c r="D154" s="87" t="s">
        <v>316</v>
      </c>
      <c r="E154" s="87" t="s">
        <v>162</v>
      </c>
      <c r="F154" s="87">
        <v>22</v>
      </c>
      <c r="G154" s="325"/>
      <c r="H154" s="325">
        <f>G154*F154</f>
        <v>0</v>
      </c>
      <c r="J154" s="2"/>
      <c r="K154" s="2"/>
      <c r="L154" s="2"/>
    </row>
    <row r="155" spans="1:12" x14ac:dyDescent="0.1">
      <c r="A155" s="17" t="s">
        <v>1242</v>
      </c>
      <c r="B155" s="92"/>
      <c r="C155" s="94" t="s">
        <v>906</v>
      </c>
      <c r="D155" s="87" t="s">
        <v>316</v>
      </c>
      <c r="E155" s="87" t="s">
        <v>162</v>
      </c>
      <c r="F155" s="87">
        <v>102</v>
      </c>
      <c r="G155" s="325"/>
      <c r="H155" s="325">
        <f>G155*F155</f>
        <v>0</v>
      </c>
      <c r="J155" s="2"/>
      <c r="K155" s="2"/>
      <c r="L155" s="2"/>
    </row>
    <row r="156" spans="1:12" x14ac:dyDescent="0.1">
      <c r="A156" s="87"/>
      <c r="B156" s="92"/>
      <c r="C156" s="94"/>
      <c r="D156" s="87"/>
      <c r="E156" s="87"/>
      <c r="F156" s="87"/>
      <c r="G156" s="325"/>
      <c r="H156" s="325"/>
      <c r="J156" s="2"/>
      <c r="K156" s="2"/>
      <c r="L156" s="2"/>
    </row>
    <row r="157" spans="1:12" x14ac:dyDescent="0.1">
      <c r="A157" s="87"/>
      <c r="B157" s="92"/>
      <c r="C157" s="429" t="s">
        <v>708</v>
      </c>
      <c r="D157" s="87"/>
      <c r="E157" s="87"/>
      <c r="F157" s="87"/>
      <c r="G157" s="325"/>
      <c r="H157" s="325"/>
      <c r="J157" s="2"/>
      <c r="K157" s="2"/>
      <c r="L157" s="2"/>
    </row>
    <row r="158" spans="1:12" x14ac:dyDescent="0.1">
      <c r="A158" s="87"/>
      <c r="B158" s="92"/>
      <c r="C158" s="94"/>
      <c r="D158" s="87"/>
      <c r="E158" s="87"/>
      <c r="F158" s="87"/>
      <c r="G158" s="325"/>
      <c r="H158" s="325"/>
      <c r="J158" s="2"/>
      <c r="K158" s="2"/>
      <c r="L158" s="2"/>
    </row>
    <row r="159" spans="1:12" x14ac:dyDescent="0.1">
      <c r="A159" s="17" t="s">
        <v>1243</v>
      </c>
      <c r="B159" s="92"/>
      <c r="C159" s="94" t="s">
        <v>709</v>
      </c>
      <c r="D159" s="87" t="s">
        <v>316</v>
      </c>
      <c r="E159" s="87" t="s">
        <v>617</v>
      </c>
      <c r="F159" s="87">
        <v>14</v>
      </c>
      <c r="G159" s="325"/>
      <c r="H159" s="325">
        <f>G159*F159</f>
        <v>0</v>
      </c>
      <c r="J159" s="2"/>
      <c r="K159" s="2"/>
      <c r="L159" s="2"/>
    </row>
    <row r="160" spans="1:12" x14ac:dyDescent="0.1">
      <c r="A160" s="17" t="s">
        <v>1244</v>
      </c>
      <c r="B160" s="92"/>
      <c r="C160" s="94" t="s">
        <v>710</v>
      </c>
      <c r="D160" s="87" t="s">
        <v>316</v>
      </c>
      <c r="E160" s="87" t="s">
        <v>628</v>
      </c>
      <c r="F160" s="87">
        <v>44</v>
      </c>
      <c r="G160" s="325"/>
      <c r="H160" s="325">
        <f>G160*F160</f>
        <v>0</v>
      </c>
      <c r="J160" s="2"/>
      <c r="K160" s="2"/>
      <c r="L160" s="2"/>
    </row>
    <row r="161" spans="1:12" x14ac:dyDescent="0.1">
      <c r="A161" s="87"/>
      <c r="B161" s="92"/>
      <c r="C161" s="94"/>
      <c r="D161" s="87"/>
      <c r="E161" s="87"/>
      <c r="F161" s="87"/>
      <c r="G161" s="325"/>
      <c r="H161" s="325"/>
      <c r="J161" s="2"/>
      <c r="K161" s="2"/>
      <c r="L161" s="2"/>
    </row>
    <row r="162" spans="1:12" x14ac:dyDescent="0.1">
      <c r="A162" s="17" t="s">
        <v>1233</v>
      </c>
      <c r="B162" s="92"/>
      <c r="C162" s="429" t="s">
        <v>865</v>
      </c>
      <c r="D162" s="87"/>
      <c r="E162" s="87"/>
      <c r="F162" s="87"/>
      <c r="G162" s="325"/>
      <c r="H162" s="325">
        <f>G162*F162</f>
        <v>0</v>
      </c>
      <c r="J162" s="2"/>
      <c r="K162" s="2"/>
      <c r="L162" s="2"/>
    </row>
    <row r="163" spans="1:12" x14ac:dyDescent="0.1">
      <c r="A163" s="87"/>
      <c r="B163" s="85"/>
      <c r="C163" s="428"/>
      <c r="D163" s="239"/>
      <c r="E163" s="87"/>
      <c r="F163" s="93"/>
      <c r="G163" s="324"/>
      <c r="H163" s="325"/>
      <c r="J163" s="2"/>
      <c r="K163" s="2"/>
      <c r="L163" s="2"/>
    </row>
    <row r="164" spans="1:12" ht="28.5" x14ac:dyDescent="0.1">
      <c r="A164" s="17" t="s">
        <v>1245</v>
      </c>
      <c r="B164" s="92"/>
      <c r="C164" s="405" t="s">
        <v>866</v>
      </c>
      <c r="D164" s="87" t="s">
        <v>316</v>
      </c>
      <c r="E164" s="87" t="s">
        <v>162</v>
      </c>
      <c r="F164" s="87">
        <v>35</v>
      </c>
      <c r="G164" s="325"/>
      <c r="H164" s="325">
        <f>G164*F164</f>
        <v>0</v>
      </c>
      <c r="J164" s="2"/>
      <c r="K164" s="2"/>
      <c r="L164" s="2"/>
    </row>
    <row r="165" spans="1:12" x14ac:dyDescent="0.1">
      <c r="A165" s="87"/>
      <c r="B165" s="92"/>
      <c r="C165" s="98"/>
      <c r="D165" s="93"/>
      <c r="E165" s="93"/>
      <c r="F165" s="300"/>
      <c r="G165" s="323"/>
      <c r="H165" s="323"/>
      <c r="J165" s="2"/>
      <c r="K165" s="2"/>
      <c r="L165" s="2"/>
    </row>
    <row r="166" spans="1:12" x14ac:dyDescent="0.1">
      <c r="A166" s="17" t="s">
        <v>1234</v>
      </c>
      <c r="B166" s="92"/>
      <c r="C166" s="428" t="s">
        <v>711</v>
      </c>
      <c r="D166" s="93"/>
      <c r="E166" s="93"/>
      <c r="F166" s="300"/>
      <c r="G166" s="323"/>
      <c r="H166" s="323"/>
      <c r="J166" s="2"/>
      <c r="K166" s="2"/>
      <c r="L166" s="2"/>
    </row>
    <row r="167" spans="1:12" x14ac:dyDescent="0.1">
      <c r="A167" s="87"/>
      <c r="B167" s="92"/>
      <c r="C167" s="98"/>
      <c r="D167" s="93"/>
      <c r="E167" s="93"/>
      <c r="F167" s="300"/>
      <c r="G167" s="323"/>
      <c r="H167" s="323"/>
      <c r="J167" s="2"/>
      <c r="K167" s="2"/>
      <c r="L167" s="2"/>
    </row>
    <row r="168" spans="1:12" x14ac:dyDescent="0.1">
      <c r="A168" s="87"/>
      <c r="B168" s="92"/>
      <c r="C168" s="428" t="s">
        <v>650</v>
      </c>
      <c r="D168" s="93"/>
      <c r="E168" s="93"/>
      <c r="F168" s="300"/>
      <c r="G168" s="323"/>
      <c r="H168" s="323"/>
      <c r="J168" s="2"/>
      <c r="K168" s="2"/>
      <c r="L168" s="2"/>
    </row>
    <row r="169" spans="1:12" x14ac:dyDescent="0.1">
      <c r="A169" s="87"/>
      <c r="B169" s="92"/>
      <c r="C169" s="98"/>
      <c r="D169" s="93"/>
      <c r="E169" s="93"/>
      <c r="F169" s="300"/>
      <c r="G169" s="323"/>
      <c r="H169" s="323"/>
      <c r="J169" s="2"/>
      <c r="K169" s="2"/>
      <c r="L169" s="2"/>
    </row>
    <row r="170" spans="1:12" ht="37.5" x14ac:dyDescent="0.1">
      <c r="A170" s="17" t="s">
        <v>1246</v>
      </c>
      <c r="B170" s="92"/>
      <c r="C170" s="404" t="s">
        <v>712</v>
      </c>
      <c r="D170" s="93" t="s">
        <v>316</v>
      </c>
      <c r="E170" s="93" t="s">
        <v>628</v>
      </c>
      <c r="F170" s="87">
        <v>2</v>
      </c>
      <c r="G170" s="323"/>
      <c r="H170" s="325">
        <f>G170*F170</f>
        <v>0</v>
      </c>
      <c r="J170" s="2"/>
      <c r="K170" s="2"/>
      <c r="L170" s="2"/>
    </row>
    <row r="171" spans="1:12" x14ac:dyDescent="0.1">
      <c r="A171" s="87"/>
      <c r="B171" s="85"/>
      <c r="C171" s="428"/>
      <c r="D171" s="239"/>
      <c r="E171" s="87"/>
      <c r="F171" s="93"/>
      <c r="G171" s="324"/>
      <c r="H171" s="325"/>
      <c r="J171" s="2"/>
      <c r="K171" s="2"/>
      <c r="L171" s="2"/>
    </row>
    <row r="172" spans="1:12" x14ac:dyDescent="0.1">
      <c r="A172" s="87"/>
      <c r="B172" s="92"/>
      <c r="C172" s="432" t="s">
        <v>713</v>
      </c>
      <c r="D172" s="87"/>
      <c r="E172" s="87"/>
      <c r="F172" s="87"/>
      <c r="G172" s="325"/>
      <c r="H172" s="325"/>
      <c r="J172" s="2"/>
      <c r="K172" s="2"/>
      <c r="L172" s="2"/>
    </row>
    <row r="173" spans="1:12" ht="28.5" x14ac:dyDescent="0.1">
      <c r="A173" s="17" t="s">
        <v>1247</v>
      </c>
      <c r="B173" s="58"/>
      <c r="C173" s="60" t="s">
        <v>714</v>
      </c>
      <c r="D173" s="425" t="s">
        <v>316</v>
      </c>
      <c r="E173" s="425" t="s">
        <v>628</v>
      </c>
      <c r="F173" s="413">
        <v>2</v>
      </c>
      <c r="G173" s="416"/>
      <c r="H173" s="325">
        <f>G173*F173</f>
        <v>0</v>
      </c>
      <c r="J173" s="2"/>
      <c r="K173" s="2"/>
      <c r="L173" s="2"/>
    </row>
    <row r="174" spans="1:12" x14ac:dyDescent="0.1">
      <c r="A174" s="111"/>
      <c r="B174" s="241"/>
      <c r="C174" s="240"/>
      <c r="D174" s="270"/>
      <c r="E174" s="111"/>
      <c r="F174" s="299"/>
      <c r="G174" s="326"/>
      <c r="H174" s="422"/>
      <c r="J174" s="2"/>
      <c r="K174" s="2"/>
      <c r="L174" s="2"/>
    </row>
    <row r="175" spans="1:12" s="42" customFormat="1" x14ac:dyDescent="0.1">
      <c r="A175" s="113"/>
      <c r="B175" s="114"/>
      <c r="C175" s="243" t="s">
        <v>39</v>
      </c>
      <c r="D175" s="114"/>
      <c r="E175" s="114"/>
      <c r="F175" s="114"/>
      <c r="G175" s="327"/>
      <c r="H175" s="419">
        <f>SUM(H124:H162)</f>
        <v>0</v>
      </c>
    </row>
    <row r="176" spans="1:12" s="42" customFormat="1" x14ac:dyDescent="0.1">
      <c r="A176" s="115"/>
      <c r="B176" s="116"/>
      <c r="C176" s="83"/>
      <c r="D176" s="83"/>
      <c r="E176" s="117"/>
      <c r="F176" s="117"/>
      <c r="G176" s="328"/>
      <c r="H176" s="420"/>
    </row>
    <row r="177" spans="1:12" x14ac:dyDescent="0.1">
      <c r="A177" s="99"/>
      <c r="B177" s="99"/>
      <c r="C177" s="100" t="s">
        <v>40</v>
      </c>
      <c r="D177" s="104"/>
      <c r="E177" s="99"/>
      <c r="F177" s="99"/>
      <c r="G177" s="329"/>
      <c r="H177" s="421">
        <f>H175</f>
        <v>0</v>
      </c>
      <c r="J177" s="2"/>
      <c r="K177" s="2"/>
      <c r="L177" s="2"/>
    </row>
    <row r="178" spans="1:12" x14ac:dyDescent="0.1">
      <c r="A178" s="17"/>
      <c r="B178" s="58"/>
      <c r="C178" s="60"/>
      <c r="D178" s="425"/>
      <c r="E178" s="425"/>
      <c r="F178" s="413"/>
      <c r="G178" s="417"/>
      <c r="H178" s="325">
        <f>G178*F178</f>
        <v>0</v>
      </c>
      <c r="J178" s="2"/>
      <c r="K178" s="2"/>
      <c r="L178" s="2"/>
    </row>
    <row r="179" spans="1:12" x14ac:dyDescent="0.1">
      <c r="A179" s="17"/>
      <c r="B179" s="58"/>
      <c r="C179" s="427" t="s">
        <v>907</v>
      </c>
      <c r="D179" s="425"/>
      <c r="E179" s="425"/>
      <c r="F179" s="413"/>
      <c r="G179" s="417"/>
      <c r="H179" s="325"/>
      <c r="J179" s="2"/>
      <c r="K179" s="2"/>
      <c r="L179" s="2"/>
    </row>
    <row r="180" spans="1:12" x14ac:dyDescent="0.1">
      <c r="A180" s="17" t="s">
        <v>1248</v>
      </c>
      <c r="B180" s="58"/>
      <c r="C180" s="60" t="s">
        <v>908</v>
      </c>
      <c r="D180" s="425" t="s">
        <v>316</v>
      </c>
      <c r="E180" s="425" t="s">
        <v>628</v>
      </c>
      <c r="F180" s="413">
        <v>4</v>
      </c>
      <c r="G180" s="417"/>
      <c r="H180" s="325">
        <f>G180*F180</f>
        <v>0</v>
      </c>
      <c r="J180" s="2"/>
      <c r="K180" s="2"/>
      <c r="L180" s="2"/>
    </row>
    <row r="181" spans="1:12" x14ac:dyDescent="0.1">
      <c r="A181" s="17"/>
      <c r="B181" s="58"/>
      <c r="C181" s="60"/>
      <c r="D181" s="425"/>
      <c r="E181" s="425"/>
      <c r="F181" s="413"/>
      <c r="G181" s="417"/>
      <c r="H181" s="325"/>
      <c r="J181" s="2"/>
      <c r="K181" s="2"/>
      <c r="L181" s="2"/>
    </row>
    <row r="182" spans="1:12" x14ac:dyDescent="0.1">
      <c r="A182" s="17" t="s">
        <v>1231</v>
      </c>
      <c r="B182" s="58"/>
      <c r="C182" s="427" t="s">
        <v>867</v>
      </c>
      <c r="D182" s="425"/>
      <c r="E182" s="425"/>
      <c r="F182" s="413"/>
      <c r="G182" s="417"/>
      <c r="H182" s="325"/>
      <c r="J182" s="2"/>
      <c r="K182" s="2"/>
      <c r="L182" s="2"/>
    </row>
    <row r="183" spans="1:12" x14ac:dyDescent="0.1">
      <c r="A183" s="17"/>
      <c r="B183" s="58"/>
      <c r="C183" s="60"/>
      <c r="D183" s="425"/>
      <c r="E183" s="425"/>
      <c r="F183" s="413"/>
      <c r="G183" s="417"/>
      <c r="H183" s="325"/>
      <c r="J183" s="2"/>
      <c r="K183" s="2"/>
      <c r="L183" s="2"/>
    </row>
    <row r="184" spans="1:12" ht="18.75" x14ac:dyDescent="0.1">
      <c r="A184" s="17"/>
      <c r="B184" s="58"/>
      <c r="C184" s="427" t="s">
        <v>715</v>
      </c>
      <c r="D184" s="425"/>
      <c r="E184" s="425"/>
      <c r="F184" s="413"/>
      <c r="G184" s="417"/>
      <c r="H184" s="325"/>
      <c r="J184" s="2"/>
      <c r="K184" s="2"/>
      <c r="L184" s="2"/>
    </row>
    <row r="185" spans="1:12" ht="18.75" x14ac:dyDescent="0.1">
      <c r="A185" s="17" t="s">
        <v>1235</v>
      </c>
      <c r="B185" s="58"/>
      <c r="C185" s="60" t="s">
        <v>716</v>
      </c>
      <c r="D185" s="425" t="s">
        <v>316</v>
      </c>
      <c r="E185" s="425" t="s">
        <v>617</v>
      </c>
      <c r="F185" s="413">
        <v>55</v>
      </c>
      <c r="G185" s="417"/>
      <c r="H185" s="325">
        <f>G185*F185</f>
        <v>0</v>
      </c>
      <c r="J185" s="2"/>
      <c r="K185" s="2"/>
      <c r="L185" s="2"/>
    </row>
    <row r="186" spans="1:12" x14ac:dyDescent="0.1">
      <c r="A186" s="17"/>
      <c r="B186" s="58"/>
      <c r="C186" s="60"/>
      <c r="D186" s="425"/>
      <c r="E186" s="425"/>
      <c r="F186" s="413"/>
      <c r="G186" s="417"/>
      <c r="H186" s="325"/>
      <c r="J186" s="2"/>
      <c r="K186" s="2"/>
      <c r="L186" s="2"/>
    </row>
    <row r="187" spans="1:12" x14ac:dyDescent="0.1">
      <c r="A187" s="17" t="s">
        <v>1232</v>
      </c>
      <c r="B187" s="58"/>
      <c r="C187" s="427" t="s">
        <v>717</v>
      </c>
      <c r="D187" s="425"/>
      <c r="E187" s="425"/>
      <c r="F187" s="413"/>
      <c r="G187" s="417"/>
      <c r="H187" s="325"/>
      <c r="J187" s="2"/>
      <c r="K187" s="2"/>
      <c r="L187" s="2"/>
    </row>
    <row r="188" spans="1:12" x14ac:dyDescent="0.1">
      <c r="A188" s="17"/>
      <c r="B188" s="58"/>
      <c r="C188" s="60"/>
      <c r="D188" s="425"/>
      <c r="E188" s="425"/>
      <c r="F188" s="413"/>
      <c r="G188" s="417"/>
      <c r="H188" s="325"/>
      <c r="J188" s="2"/>
      <c r="K188" s="2"/>
      <c r="L188" s="2"/>
    </row>
    <row r="189" spans="1:12" ht="28.5" x14ac:dyDescent="0.1">
      <c r="A189" s="17" t="s">
        <v>1251</v>
      </c>
      <c r="B189" s="58"/>
      <c r="C189" s="60" t="s">
        <v>718</v>
      </c>
      <c r="D189" s="425" t="s">
        <v>316</v>
      </c>
      <c r="E189" s="425" t="s">
        <v>162</v>
      </c>
      <c r="F189" s="413">
        <v>58</v>
      </c>
      <c r="G189" s="417"/>
      <c r="H189" s="325">
        <f>G189*F189</f>
        <v>0</v>
      </c>
      <c r="J189" s="2"/>
      <c r="K189" s="2"/>
      <c r="L189" s="2"/>
    </row>
    <row r="190" spans="1:12" x14ac:dyDescent="0.1">
      <c r="A190" s="17"/>
      <c r="B190" s="58"/>
      <c r="C190" s="60"/>
      <c r="D190" s="425"/>
      <c r="E190" s="425"/>
      <c r="F190" s="413"/>
      <c r="G190" s="417"/>
      <c r="H190" s="325"/>
      <c r="J190" s="2"/>
      <c r="K190" s="2"/>
      <c r="L190" s="2"/>
    </row>
    <row r="191" spans="1:12" x14ac:dyDescent="0.1">
      <c r="A191" s="17" t="s">
        <v>1233</v>
      </c>
      <c r="B191" s="58"/>
      <c r="C191" s="427" t="s">
        <v>719</v>
      </c>
      <c r="D191" s="425"/>
      <c r="E191" s="425"/>
      <c r="F191" s="413"/>
      <c r="G191" s="417"/>
      <c r="H191" s="325"/>
      <c r="J191" s="2"/>
      <c r="K191" s="2"/>
      <c r="L191" s="2"/>
    </row>
    <row r="192" spans="1:12" x14ac:dyDescent="0.1">
      <c r="A192" s="17"/>
      <c r="B192" s="58"/>
      <c r="C192" s="60"/>
      <c r="D192" s="425"/>
      <c r="E192" s="425"/>
      <c r="F192" s="413"/>
      <c r="G192" s="417"/>
      <c r="H192" s="325"/>
      <c r="J192" s="2"/>
      <c r="K192" s="2"/>
      <c r="L192" s="2"/>
    </row>
    <row r="193" spans="1:12" ht="18.75" x14ac:dyDescent="0.1">
      <c r="A193" s="17" t="s">
        <v>1245</v>
      </c>
      <c r="B193" s="58"/>
      <c r="C193" s="60" t="s">
        <v>720</v>
      </c>
      <c r="D193" s="425" t="s">
        <v>316</v>
      </c>
      <c r="E193" s="425" t="s">
        <v>617</v>
      </c>
      <c r="F193" s="413">
        <v>55</v>
      </c>
      <c r="G193" s="417"/>
      <c r="H193" s="325">
        <f>G193*F193</f>
        <v>0</v>
      </c>
      <c r="J193" s="2"/>
      <c r="K193" s="2"/>
      <c r="L193" s="2"/>
    </row>
    <row r="194" spans="1:12" x14ac:dyDescent="0.1">
      <c r="A194" s="17"/>
      <c r="B194" s="58"/>
      <c r="C194" s="60"/>
      <c r="D194" s="425"/>
      <c r="E194" s="425"/>
      <c r="F194" s="413"/>
      <c r="G194" s="417"/>
      <c r="H194" s="325"/>
      <c r="J194" s="2"/>
      <c r="K194" s="2"/>
      <c r="L194" s="2"/>
    </row>
    <row r="195" spans="1:12" x14ac:dyDescent="0.1">
      <c r="A195" s="17" t="s">
        <v>1234</v>
      </c>
      <c r="B195" s="58"/>
      <c r="C195" s="427" t="s">
        <v>651</v>
      </c>
      <c r="D195" s="425"/>
      <c r="E195" s="425"/>
      <c r="F195" s="413"/>
      <c r="G195" s="417"/>
      <c r="H195" s="325"/>
      <c r="J195" s="2"/>
      <c r="K195" s="2"/>
      <c r="L195" s="2"/>
    </row>
    <row r="196" spans="1:12" x14ac:dyDescent="0.1">
      <c r="A196" s="17"/>
      <c r="B196" s="58"/>
      <c r="C196" s="427" t="s">
        <v>721</v>
      </c>
      <c r="D196" s="425"/>
      <c r="E196" s="425"/>
      <c r="F196" s="413"/>
      <c r="G196" s="417"/>
      <c r="H196" s="325"/>
      <c r="J196" s="2"/>
      <c r="K196" s="2"/>
      <c r="L196" s="2"/>
    </row>
    <row r="197" spans="1:12" x14ac:dyDescent="0.1">
      <c r="A197" s="17"/>
      <c r="B197" s="58"/>
      <c r="C197" s="427" t="s">
        <v>722</v>
      </c>
      <c r="D197" s="425"/>
      <c r="E197" s="425"/>
      <c r="F197" s="413"/>
      <c r="G197" s="417"/>
      <c r="H197" s="325"/>
      <c r="J197" s="2"/>
      <c r="K197" s="2"/>
      <c r="L197" s="2"/>
    </row>
    <row r="198" spans="1:12" x14ac:dyDescent="0.1">
      <c r="A198" s="17"/>
      <c r="B198" s="58"/>
      <c r="C198" s="60"/>
      <c r="D198" s="425"/>
      <c r="E198" s="425"/>
      <c r="F198" s="413"/>
      <c r="G198" s="417"/>
      <c r="H198" s="325"/>
      <c r="J198" s="2"/>
      <c r="K198" s="2"/>
      <c r="L198" s="2"/>
    </row>
    <row r="199" spans="1:12" ht="18.75" x14ac:dyDescent="0.1">
      <c r="A199" s="17" t="s">
        <v>1246</v>
      </c>
      <c r="B199" s="58"/>
      <c r="C199" s="60" t="s">
        <v>723</v>
      </c>
      <c r="D199" s="425" t="s">
        <v>316</v>
      </c>
      <c r="E199" s="425" t="s">
        <v>628</v>
      </c>
      <c r="F199" s="413">
        <v>4</v>
      </c>
      <c r="G199" s="417"/>
      <c r="H199" s="325">
        <f>G199*F199</f>
        <v>0</v>
      </c>
      <c r="J199" s="2"/>
      <c r="K199" s="2"/>
      <c r="L199" s="2"/>
    </row>
    <row r="200" spans="1:12" x14ac:dyDescent="0.1">
      <c r="A200" s="17"/>
      <c r="B200" s="58"/>
      <c r="C200" s="60"/>
      <c r="D200" s="425"/>
      <c r="E200" s="425"/>
      <c r="F200" s="413"/>
      <c r="G200" s="417"/>
      <c r="H200" s="325"/>
      <c r="J200" s="2"/>
      <c r="K200" s="2"/>
      <c r="L200" s="2"/>
    </row>
    <row r="201" spans="1:12" x14ac:dyDescent="0.1">
      <c r="A201" s="17" t="s">
        <v>1249</v>
      </c>
      <c r="B201" s="58"/>
      <c r="C201" s="427" t="s">
        <v>724</v>
      </c>
      <c r="D201" s="425"/>
      <c r="E201" s="425"/>
      <c r="F201" s="413"/>
      <c r="G201" s="417"/>
      <c r="H201" s="325"/>
      <c r="J201" s="2"/>
      <c r="K201" s="2"/>
      <c r="L201" s="2"/>
    </row>
    <row r="202" spans="1:12" x14ac:dyDescent="0.1">
      <c r="A202" s="17"/>
      <c r="B202" s="58"/>
      <c r="C202" s="427" t="s">
        <v>725</v>
      </c>
      <c r="D202" s="425"/>
      <c r="E202" s="425"/>
      <c r="F202" s="413"/>
      <c r="G202" s="417"/>
      <c r="H202" s="325"/>
      <c r="J202" s="2"/>
      <c r="K202" s="2"/>
      <c r="L202" s="2"/>
    </row>
    <row r="203" spans="1:12" x14ac:dyDescent="0.1">
      <c r="A203" s="17"/>
      <c r="B203" s="58"/>
      <c r="C203" s="60"/>
      <c r="D203" s="425"/>
      <c r="E203" s="425"/>
      <c r="F203" s="413"/>
      <c r="G203" s="417"/>
      <c r="H203" s="325"/>
      <c r="J203" s="2"/>
      <c r="K203" s="2"/>
      <c r="L203" s="2"/>
    </row>
    <row r="204" spans="1:12" x14ac:dyDescent="0.1">
      <c r="A204" s="17" t="s">
        <v>1252</v>
      </c>
      <c r="B204" s="58"/>
      <c r="C204" s="60" t="s">
        <v>726</v>
      </c>
      <c r="D204" s="425" t="s">
        <v>316</v>
      </c>
      <c r="E204" s="425" t="s">
        <v>628</v>
      </c>
      <c r="F204" s="413">
        <v>2</v>
      </c>
      <c r="G204" s="417"/>
      <c r="H204" s="325">
        <f>G204*F204</f>
        <v>0</v>
      </c>
      <c r="J204" s="2"/>
      <c r="K204" s="2"/>
      <c r="L204" s="2"/>
    </row>
    <row r="205" spans="1:12" x14ac:dyDescent="0.1">
      <c r="A205" s="17" t="s">
        <v>1253</v>
      </c>
      <c r="B205" s="58"/>
      <c r="C205" s="60" t="s">
        <v>868</v>
      </c>
      <c r="D205" s="425" t="s">
        <v>316</v>
      </c>
      <c r="E205" s="425" t="s">
        <v>628</v>
      </c>
      <c r="F205" s="413">
        <v>2</v>
      </c>
      <c r="G205" s="417"/>
      <c r="H205" s="325">
        <f>G205*F205</f>
        <v>0</v>
      </c>
      <c r="J205" s="2"/>
      <c r="K205" s="2"/>
      <c r="L205" s="2"/>
    </row>
    <row r="206" spans="1:12" x14ac:dyDescent="0.1">
      <c r="A206" s="17"/>
      <c r="B206" s="58"/>
      <c r="C206" s="60"/>
      <c r="D206" s="425"/>
      <c r="E206" s="425"/>
      <c r="F206" s="413"/>
      <c r="G206" s="417"/>
      <c r="H206" s="325"/>
      <c r="J206" s="2"/>
      <c r="K206" s="2"/>
      <c r="L206" s="2"/>
    </row>
    <row r="207" spans="1:12" x14ac:dyDescent="0.1">
      <c r="A207" s="17" t="s">
        <v>1250</v>
      </c>
      <c r="B207" s="58"/>
      <c r="C207" s="427" t="s">
        <v>654</v>
      </c>
      <c r="D207" s="425"/>
      <c r="E207" s="425"/>
      <c r="F207" s="413"/>
      <c r="G207" s="417"/>
      <c r="H207" s="325"/>
      <c r="J207" s="2"/>
      <c r="K207" s="2"/>
      <c r="L207" s="2"/>
    </row>
    <row r="208" spans="1:12" x14ac:dyDescent="0.1">
      <c r="A208" s="17"/>
      <c r="B208" s="58"/>
      <c r="C208" s="427" t="s">
        <v>655</v>
      </c>
      <c r="D208" s="425"/>
      <c r="E208" s="425"/>
      <c r="F208" s="413"/>
      <c r="G208" s="417"/>
      <c r="H208" s="325"/>
      <c r="J208" s="2"/>
      <c r="K208" s="2"/>
      <c r="L208" s="2"/>
    </row>
    <row r="209" spans="1:12" x14ac:dyDescent="0.1">
      <c r="A209" s="17"/>
      <c r="B209" s="58"/>
      <c r="C209" s="60"/>
      <c r="D209" s="425"/>
      <c r="E209" s="425"/>
      <c r="F209" s="413"/>
      <c r="G209" s="417"/>
      <c r="H209" s="325"/>
      <c r="J209" s="2"/>
      <c r="K209" s="2"/>
      <c r="L209" s="2"/>
    </row>
    <row r="210" spans="1:12" ht="46.5" x14ac:dyDescent="0.1">
      <c r="A210" s="17" t="s">
        <v>1254</v>
      </c>
      <c r="B210" s="58"/>
      <c r="C210" s="60" t="s">
        <v>869</v>
      </c>
      <c r="D210" s="425" t="s">
        <v>316</v>
      </c>
      <c r="E210" s="425" t="s">
        <v>628</v>
      </c>
      <c r="F210" s="413">
        <v>2</v>
      </c>
      <c r="G210" s="417"/>
      <c r="H210" s="325">
        <f>G210*F210</f>
        <v>0</v>
      </c>
      <c r="J210" s="2"/>
      <c r="K210" s="2"/>
      <c r="L210" s="2"/>
    </row>
    <row r="211" spans="1:12" x14ac:dyDescent="0.1">
      <c r="A211" s="17"/>
      <c r="B211" s="58"/>
      <c r="C211" s="60"/>
      <c r="D211" s="425"/>
      <c r="E211" s="425"/>
      <c r="F211" s="413"/>
      <c r="G211" s="417"/>
      <c r="H211" s="325"/>
      <c r="J211" s="2"/>
      <c r="K211" s="2"/>
      <c r="L211" s="2"/>
    </row>
    <row r="212" spans="1:12" ht="37.5" x14ac:dyDescent="0.1">
      <c r="A212" s="17" t="s">
        <v>1255</v>
      </c>
      <c r="B212" s="58"/>
      <c r="C212" s="60" t="s">
        <v>870</v>
      </c>
      <c r="D212" s="425" t="s">
        <v>316</v>
      </c>
      <c r="E212" s="425" t="s">
        <v>628</v>
      </c>
      <c r="F212" s="413">
        <v>2</v>
      </c>
      <c r="G212" s="417"/>
      <c r="H212" s="325">
        <f>G212*F212</f>
        <v>0</v>
      </c>
      <c r="J212" s="2"/>
      <c r="K212" s="2"/>
      <c r="L212" s="2"/>
    </row>
    <row r="213" spans="1:12" x14ac:dyDescent="0.1">
      <c r="A213" s="17"/>
      <c r="B213" s="58"/>
      <c r="C213" s="60"/>
      <c r="D213" s="425"/>
      <c r="E213" s="425"/>
      <c r="F213" s="413"/>
      <c r="G213" s="417"/>
      <c r="H213" s="325"/>
      <c r="J213" s="2"/>
      <c r="K213" s="2"/>
      <c r="L213" s="2"/>
    </row>
    <row r="214" spans="1:12" x14ac:dyDescent="0.1">
      <c r="A214" s="17" t="s">
        <v>1256</v>
      </c>
      <c r="B214" s="58"/>
      <c r="C214" s="60" t="s">
        <v>727</v>
      </c>
      <c r="D214" s="425" t="s">
        <v>316</v>
      </c>
      <c r="E214" s="425" t="s">
        <v>628</v>
      </c>
      <c r="F214" s="413">
        <v>10</v>
      </c>
      <c r="G214" s="417"/>
      <c r="H214" s="325">
        <f>G214*F214</f>
        <v>0</v>
      </c>
      <c r="J214" s="2"/>
      <c r="K214" s="2"/>
      <c r="L214" s="2"/>
    </row>
    <row r="215" spans="1:12" x14ac:dyDescent="0.1">
      <c r="A215" s="17"/>
      <c r="B215" s="58"/>
      <c r="C215" s="60"/>
      <c r="D215" s="425"/>
      <c r="E215" s="425"/>
      <c r="F215" s="413"/>
      <c r="G215" s="417"/>
      <c r="H215" s="325"/>
      <c r="J215" s="2"/>
      <c r="K215" s="2"/>
      <c r="L215" s="2"/>
    </row>
    <row r="216" spans="1:12" x14ac:dyDescent="0.1">
      <c r="A216" s="17" t="s">
        <v>1257</v>
      </c>
      <c r="B216" s="58"/>
      <c r="C216" s="427" t="s">
        <v>652</v>
      </c>
      <c r="D216" s="425"/>
      <c r="E216" s="425"/>
      <c r="F216" s="413"/>
      <c r="G216" s="417"/>
      <c r="H216" s="325"/>
      <c r="J216" s="2"/>
      <c r="K216" s="2"/>
      <c r="L216" s="2"/>
    </row>
    <row r="217" spans="1:12" ht="28.5" x14ac:dyDescent="0.1">
      <c r="A217" s="17"/>
      <c r="B217" s="58"/>
      <c r="C217" s="427" t="s">
        <v>728</v>
      </c>
      <c r="D217" s="425"/>
      <c r="E217" s="425"/>
      <c r="F217" s="413"/>
      <c r="G217" s="417"/>
      <c r="H217" s="325"/>
      <c r="J217" s="2"/>
      <c r="K217" s="2"/>
      <c r="L217" s="2"/>
    </row>
    <row r="218" spans="1:12" x14ac:dyDescent="0.1">
      <c r="A218" s="17"/>
      <c r="B218" s="58"/>
      <c r="C218" s="60"/>
      <c r="D218" s="425"/>
      <c r="E218" s="425"/>
      <c r="F218" s="413"/>
      <c r="G218" s="417"/>
      <c r="H218" s="325"/>
      <c r="J218" s="2"/>
      <c r="K218" s="2"/>
      <c r="L218" s="2"/>
    </row>
    <row r="219" spans="1:12" x14ac:dyDescent="0.1">
      <c r="A219" s="17" t="s">
        <v>1258</v>
      </c>
      <c r="B219" s="58"/>
      <c r="C219" s="60" t="s">
        <v>729</v>
      </c>
      <c r="D219" s="425" t="s">
        <v>316</v>
      </c>
      <c r="E219" s="425" t="s">
        <v>628</v>
      </c>
      <c r="F219" s="413">
        <v>2</v>
      </c>
      <c r="G219" s="417"/>
      <c r="H219" s="325">
        <f>G219*F219</f>
        <v>0</v>
      </c>
      <c r="J219" s="2"/>
      <c r="K219" s="2"/>
      <c r="L219" s="2"/>
    </row>
    <row r="220" spans="1:12" x14ac:dyDescent="0.1">
      <c r="A220" s="17"/>
      <c r="B220" s="58"/>
      <c r="C220" s="60"/>
      <c r="D220" s="425"/>
      <c r="E220" s="425"/>
      <c r="F220" s="413"/>
      <c r="G220" s="417"/>
      <c r="H220" s="325">
        <f>G220*F220</f>
        <v>0</v>
      </c>
      <c r="J220" s="2"/>
      <c r="K220" s="2"/>
      <c r="L220" s="2"/>
    </row>
    <row r="221" spans="1:12" ht="28.5" x14ac:dyDescent="0.1">
      <c r="A221" s="17"/>
      <c r="B221" s="58"/>
      <c r="C221" s="427" t="s">
        <v>653</v>
      </c>
      <c r="D221" s="425"/>
      <c r="E221" s="425"/>
      <c r="F221" s="413"/>
      <c r="G221" s="417"/>
      <c r="H221" s="325"/>
      <c r="J221" s="2"/>
      <c r="K221" s="2"/>
      <c r="L221" s="2"/>
    </row>
    <row r="222" spans="1:12" x14ac:dyDescent="0.1">
      <c r="A222" s="17"/>
      <c r="B222" s="58"/>
      <c r="C222" s="60"/>
      <c r="D222" s="425"/>
      <c r="E222" s="425"/>
      <c r="F222" s="413"/>
      <c r="G222" s="417"/>
      <c r="H222" s="325"/>
      <c r="J222" s="2"/>
      <c r="K222" s="2"/>
      <c r="L222" s="2"/>
    </row>
    <row r="223" spans="1:12" x14ac:dyDescent="0.1">
      <c r="A223" s="17" t="s">
        <v>1259</v>
      </c>
      <c r="B223" s="58"/>
      <c r="C223" s="60" t="s">
        <v>729</v>
      </c>
      <c r="D223" s="425" t="s">
        <v>316</v>
      </c>
      <c r="E223" s="425" t="s">
        <v>628</v>
      </c>
      <c r="F223" s="413">
        <v>2</v>
      </c>
      <c r="G223" s="417"/>
      <c r="H223" s="325">
        <f>G223*F223</f>
        <v>0</v>
      </c>
      <c r="J223" s="2"/>
      <c r="K223" s="2"/>
      <c r="L223" s="2"/>
    </row>
    <row r="224" spans="1:12" x14ac:dyDescent="0.1">
      <c r="A224" s="111"/>
      <c r="B224" s="112"/>
      <c r="C224" s="242"/>
      <c r="D224" s="111"/>
      <c r="E224" s="111"/>
      <c r="F224" s="488"/>
      <c r="G224" s="422"/>
      <c r="H224" s="422"/>
      <c r="J224" s="2"/>
      <c r="K224" s="2"/>
      <c r="L224" s="2"/>
    </row>
    <row r="225" spans="1:12" s="42" customFormat="1" x14ac:dyDescent="0.1">
      <c r="A225" s="113"/>
      <c r="B225" s="114"/>
      <c r="C225" s="243" t="s">
        <v>39</v>
      </c>
      <c r="D225" s="114"/>
      <c r="E225" s="114"/>
      <c r="F225" s="114"/>
      <c r="G225" s="327"/>
      <c r="H225" s="419">
        <f>SUM(H177:H214)</f>
        <v>0</v>
      </c>
    </row>
    <row r="226" spans="1:12" s="42" customFormat="1" x14ac:dyDescent="0.1">
      <c r="A226" s="115"/>
      <c r="B226" s="116"/>
      <c r="C226" s="83"/>
      <c r="D226" s="83"/>
      <c r="E226" s="117"/>
      <c r="F226" s="117"/>
      <c r="G226" s="328"/>
      <c r="H226" s="420"/>
    </row>
    <row r="227" spans="1:12" x14ac:dyDescent="0.1">
      <c r="A227" s="99"/>
      <c r="B227" s="99"/>
      <c r="C227" s="100" t="s">
        <v>40</v>
      </c>
      <c r="D227" s="104"/>
      <c r="E227" s="99"/>
      <c r="F227" s="99"/>
      <c r="G227" s="329"/>
      <c r="H227" s="421">
        <f>H225</f>
        <v>0</v>
      </c>
      <c r="J227" s="2"/>
      <c r="K227" s="2"/>
      <c r="L227" s="2"/>
    </row>
    <row r="228" spans="1:12" x14ac:dyDescent="0.1">
      <c r="A228" s="17"/>
      <c r="B228" s="58"/>
      <c r="C228" s="60"/>
      <c r="D228" s="425"/>
      <c r="E228" s="425"/>
      <c r="F228" s="413"/>
      <c r="G228" s="417"/>
      <c r="H228" s="325"/>
      <c r="J228" s="2"/>
      <c r="K228" s="2"/>
      <c r="L228" s="2"/>
    </row>
    <row r="229" spans="1:12" x14ac:dyDescent="0.1">
      <c r="A229" s="17" t="s">
        <v>1260</v>
      </c>
      <c r="B229" s="58"/>
      <c r="C229" s="427" t="s">
        <v>871</v>
      </c>
      <c r="D229" s="425"/>
      <c r="E229" s="425"/>
      <c r="F229" s="413"/>
      <c r="G229" s="417"/>
      <c r="H229" s="325"/>
      <c r="J229" s="2"/>
      <c r="K229" s="2"/>
      <c r="L229" s="2"/>
    </row>
    <row r="230" spans="1:12" x14ac:dyDescent="0.1">
      <c r="A230" s="17" t="s">
        <v>1261</v>
      </c>
      <c r="B230" s="58"/>
      <c r="C230" s="60" t="s">
        <v>872</v>
      </c>
      <c r="D230" s="425" t="s">
        <v>316</v>
      </c>
      <c r="E230" s="425" t="s">
        <v>875</v>
      </c>
      <c r="F230" s="413">
        <v>4</v>
      </c>
      <c r="G230" s="417"/>
      <c r="H230" s="325">
        <f>G230*F230</f>
        <v>0</v>
      </c>
      <c r="J230" s="2"/>
      <c r="K230" s="2"/>
      <c r="L230" s="2"/>
    </row>
    <row r="231" spans="1:12" x14ac:dyDescent="0.1">
      <c r="A231" s="17"/>
      <c r="B231" s="58"/>
      <c r="C231" s="60"/>
      <c r="D231" s="425"/>
      <c r="E231" s="425"/>
      <c r="F231" s="413"/>
      <c r="G231" s="417"/>
      <c r="H231" s="325"/>
      <c r="J231" s="2"/>
      <c r="K231" s="2"/>
      <c r="L231" s="2"/>
    </row>
    <row r="232" spans="1:12" x14ac:dyDescent="0.1">
      <c r="A232" s="17" t="s">
        <v>1263</v>
      </c>
      <c r="B232" s="58"/>
      <c r="C232" s="60" t="s">
        <v>873</v>
      </c>
      <c r="D232" s="425" t="s">
        <v>316</v>
      </c>
      <c r="E232" s="425" t="s">
        <v>875</v>
      </c>
      <c r="F232" s="413">
        <v>6</v>
      </c>
      <c r="G232" s="417"/>
      <c r="H232" s="325">
        <f>G232*F232</f>
        <v>0</v>
      </c>
      <c r="J232" s="2"/>
      <c r="K232" s="2"/>
      <c r="L232" s="2"/>
    </row>
    <row r="233" spans="1:12" x14ac:dyDescent="0.1">
      <c r="A233" s="17" t="s">
        <v>1264</v>
      </c>
      <c r="B233" s="58"/>
      <c r="C233" s="60" t="s">
        <v>874</v>
      </c>
      <c r="D233" s="425" t="s">
        <v>316</v>
      </c>
      <c r="E233" s="425" t="s">
        <v>628</v>
      </c>
      <c r="F233" s="413">
        <v>10</v>
      </c>
      <c r="G233" s="417"/>
      <c r="H233" s="325">
        <f>G233*F233</f>
        <v>0</v>
      </c>
      <c r="J233" s="2"/>
      <c r="K233" s="2"/>
      <c r="L233" s="2"/>
    </row>
    <row r="234" spans="1:12" x14ac:dyDescent="0.1">
      <c r="A234" s="17"/>
      <c r="B234" s="58"/>
      <c r="C234" s="60"/>
      <c r="D234" s="425"/>
      <c r="E234" s="425"/>
      <c r="F234" s="413"/>
      <c r="G234" s="417"/>
      <c r="H234" s="325"/>
      <c r="J234" s="2"/>
      <c r="K234" s="2"/>
      <c r="L234" s="2"/>
    </row>
    <row r="235" spans="1:12" x14ac:dyDescent="0.1">
      <c r="A235" s="17" t="s">
        <v>1265</v>
      </c>
      <c r="B235" s="58"/>
      <c r="C235" s="427" t="s">
        <v>876</v>
      </c>
      <c r="D235" s="425"/>
      <c r="E235" s="425"/>
      <c r="F235" s="413"/>
      <c r="G235" s="417"/>
      <c r="H235" s="325"/>
      <c r="J235" s="2"/>
      <c r="K235" s="2"/>
      <c r="L235" s="2"/>
    </row>
    <row r="236" spans="1:12" x14ac:dyDescent="0.1">
      <c r="A236" s="17"/>
      <c r="B236" s="58"/>
      <c r="C236" s="427" t="s">
        <v>731</v>
      </c>
      <c r="D236" s="425"/>
      <c r="E236" s="425"/>
      <c r="F236" s="413"/>
      <c r="G236" s="417"/>
      <c r="H236" s="325"/>
      <c r="J236" s="2"/>
      <c r="K236" s="2"/>
      <c r="L236" s="2"/>
    </row>
    <row r="237" spans="1:12" x14ac:dyDescent="0.1">
      <c r="A237" s="17"/>
      <c r="B237" s="58"/>
      <c r="C237" s="60"/>
      <c r="D237" s="425"/>
      <c r="E237" s="425"/>
      <c r="F237" s="413"/>
      <c r="G237" s="417"/>
      <c r="H237" s="325">
        <f>G237*F237</f>
        <v>0</v>
      </c>
      <c r="J237" s="2"/>
      <c r="K237" s="2"/>
      <c r="L237" s="2"/>
    </row>
    <row r="238" spans="1:12" x14ac:dyDescent="0.1">
      <c r="A238" s="17" t="s">
        <v>1267</v>
      </c>
      <c r="B238" s="58"/>
      <c r="C238" s="60" t="s">
        <v>732</v>
      </c>
      <c r="D238" s="425" t="s">
        <v>316</v>
      </c>
      <c r="E238" s="425" t="s">
        <v>617</v>
      </c>
      <c r="F238" s="413">
        <v>55</v>
      </c>
      <c r="G238" s="417"/>
      <c r="H238" s="325">
        <f>G238*F238</f>
        <v>0</v>
      </c>
      <c r="J238" s="2"/>
      <c r="K238" s="2"/>
      <c r="L238" s="2"/>
    </row>
    <row r="239" spans="1:12" x14ac:dyDescent="0.1">
      <c r="A239" s="17"/>
      <c r="B239" s="58"/>
      <c r="C239" s="60"/>
      <c r="D239" s="425"/>
      <c r="E239" s="425"/>
      <c r="F239" s="413"/>
      <c r="G239" s="417"/>
      <c r="H239" s="325"/>
      <c r="J239" s="2"/>
      <c r="K239" s="2"/>
      <c r="L239" s="2"/>
    </row>
    <row r="240" spans="1:12" ht="18.75" x14ac:dyDescent="0.1">
      <c r="A240" s="17"/>
      <c r="B240" s="58"/>
      <c r="C240" s="427" t="s">
        <v>730</v>
      </c>
      <c r="D240" s="425"/>
      <c r="E240" s="425"/>
      <c r="F240" s="413"/>
      <c r="G240" s="417"/>
      <c r="H240" s="325"/>
      <c r="J240" s="2"/>
      <c r="K240" s="2"/>
      <c r="L240" s="2"/>
    </row>
    <row r="241" spans="1:12" x14ac:dyDescent="0.1">
      <c r="A241" s="17"/>
      <c r="B241" s="58"/>
      <c r="C241" s="60"/>
      <c r="D241" s="425"/>
      <c r="E241" s="425"/>
      <c r="F241" s="413"/>
      <c r="G241" s="417"/>
      <c r="H241" s="325"/>
      <c r="J241" s="2"/>
      <c r="K241" s="2"/>
      <c r="L241" s="2"/>
    </row>
    <row r="242" spans="1:12" x14ac:dyDescent="0.1">
      <c r="A242" s="17" t="s">
        <v>1268</v>
      </c>
      <c r="B242" s="58"/>
      <c r="C242" s="60" t="s">
        <v>877</v>
      </c>
      <c r="D242" s="425" t="s">
        <v>316</v>
      </c>
      <c r="E242" s="425" t="s">
        <v>617</v>
      </c>
      <c r="F242" s="413">
        <v>145</v>
      </c>
      <c r="G242" s="417"/>
      <c r="H242" s="325">
        <f>G242*F242</f>
        <v>0</v>
      </c>
      <c r="J242" s="2"/>
      <c r="K242" s="2"/>
      <c r="L242" s="2"/>
    </row>
    <row r="243" spans="1:12" x14ac:dyDescent="0.1">
      <c r="A243" s="17" t="s">
        <v>1269</v>
      </c>
      <c r="B243" s="58"/>
      <c r="C243" s="60" t="s">
        <v>878</v>
      </c>
      <c r="D243" s="425" t="s">
        <v>316</v>
      </c>
      <c r="E243" s="425" t="s">
        <v>617</v>
      </c>
      <c r="F243" s="413">
        <v>105</v>
      </c>
      <c r="G243" s="417"/>
      <c r="H243" s="325">
        <f>G243*F243</f>
        <v>0</v>
      </c>
      <c r="J243" s="2"/>
      <c r="K243" s="2"/>
      <c r="L243" s="2"/>
    </row>
    <row r="244" spans="1:12" x14ac:dyDescent="0.1">
      <c r="A244" s="17"/>
      <c r="B244" s="58"/>
      <c r="C244" s="60"/>
      <c r="D244" s="425"/>
      <c r="E244" s="425"/>
      <c r="F244" s="413"/>
      <c r="G244" s="417"/>
      <c r="H244" s="325"/>
      <c r="J244" s="2"/>
      <c r="K244" s="2"/>
      <c r="L244" s="2"/>
    </row>
    <row r="245" spans="1:12" x14ac:dyDescent="0.1">
      <c r="A245" s="17"/>
      <c r="B245" s="58"/>
      <c r="C245" s="60" t="s">
        <v>910</v>
      </c>
      <c r="D245" s="425"/>
      <c r="E245" s="425"/>
      <c r="F245" s="413"/>
      <c r="G245" s="417"/>
      <c r="H245" s="325"/>
      <c r="J245" s="2"/>
      <c r="K245" s="2"/>
      <c r="L245" s="2"/>
    </row>
    <row r="246" spans="1:12" x14ac:dyDescent="0.1">
      <c r="A246" s="17" t="s">
        <v>1270</v>
      </c>
      <c r="B246" s="58"/>
      <c r="C246" s="60" t="s">
        <v>909</v>
      </c>
      <c r="D246" s="425" t="s">
        <v>316</v>
      </c>
      <c r="E246" s="425" t="s">
        <v>617</v>
      </c>
      <c r="F246" s="413">
        <v>55</v>
      </c>
      <c r="G246" s="417"/>
      <c r="H246" s="325">
        <f>G246*F246</f>
        <v>0</v>
      </c>
      <c r="J246" s="2"/>
      <c r="K246" s="2"/>
      <c r="L246" s="2"/>
    </row>
    <row r="247" spans="1:12" x14ac:dyDescent="0.1">
      <c r="A247" s="17"/>
      <c r="B247" s="58"/>
      <c r="C247" s="60"/>
      <c r="D247" s="425"/>
      <c r="E247" s="425"/>
      <c r="F247" s="413"/>
      <c r="G247" s="417"/>
      <c r="H247" s="325"/>
      <c r="J247" s="2"/>
      <c r="K247" s="2"/>
      <c r="L247" s="2"/>
    </row>
    <row r="248" spans="1:12" x14ac:dyDescent="0.1">
      <c r="A248" s="17" t="s">
        <v>1266</v>
      </c>
      <c r="B248" s="58"/>
      <c r="C248" s="427" t="s">
        <v>733</v>
      </c>
      <c r="D248" s="425"/>
      <c r="E248" s="425"/>
      <c r="F248" s="413"/>
      <c r="G248" s="417"/>
      <c r="H248" s="325"/>
      <c r="J248" s="2"/>
      <c r="K248" s="2"/>
      <c r="L248" s="2"/>
    </row>
    <row r="249" spans="1:12" ht="18.75" x14ac:dyDescent="0.1">
      <c r="A249" s="17"/>
      <c r="B249" s="58"/>
      <c r="C249" s="427" t="s">
        <v>734</v>
      </c>
      <c r="D249" s="425"/>
      <c r="E249" s="425"/>
      <c r="F249" s="413"/>
      <c r="G249" s="417"/>
      <c r="H249" s="325"/>
      <c r="J249" s="2"/>
      <c r="K249" s="2"/>
      <c r="L249" s="2"/>
    </row>
    <row r="250" spans="1:12" x14ac:dyDescent="0.1">
      <c r="A250" s="17"/>
      <c r="B250" s="58"/>
      <c r="C250" s="60"/>
      <c r="D250" s="425"/>
      <c r="E250" s="425"/>
      <c r="F250" s="413"/>
      <c r="G250" s="417"/>
      <c r="H250" s="325"/>
      <c r="J250" s="2"/>
      <c r="K250" s="2"/>
      <c r="L250" s="2"/>
    </row>
    <row r="251" spans="1:12" x14ac:dyDescent="0.1">
      <c r="A251" s="12" t="s">
        <v>1271</v>
      </c>
      <c r="B251" s="33"/>
      <c r="C251" s="34" t="s">
        <v>879</v>
      </c>
      <c r="D251" s="558" t="s">
        <v>316</v>
      </c>
      <c r="E251" s="558" t="s">
        <v>617</v>
      </c>
      <c r="F251" s="459">
        <v>5</v>
      </c>
      <c r="G251" s="559"/>
      <c r="H251" s="543">
        <f>G251*F251</f>
        <v>0</v>
      </c>
      <c r="J251" s="2"/>
      <c r="K251" s="2"/>
      <c r="L251" s="2"/>
    </row>
    <row r="252" spans="1:12" x14ac:dyDescent="0.1">
      <c r="A252" s="12"/>
      <c r="B252" s="33"/>
      <c r="C252" s="34"/>
      <c r="D252" s="558"/>
      <c r="E252" s="558"/>
      <c r="F252" s="459"/>
      <c r="G252" s="559"/>
      <c r="H252" s="543"/>
      <c r="J252" s="2"/>
      <c r="K252" s="2"/>
      <c r="L252" s="2"/>
    </row>
    <row r="253" spans="1:12" x14ac:dyDescent="0.1">
      <c r="A253" s="12" t="s">
        <v>1272</v>
      </c>
      <c r="B253" s="33"/>
      <c r="C253" s="560" t="s">
        <v>738</v>
      </c>
      <c r="D253" s="558"/>
      <c r="E253" s="558"/>
      <c r="F253" s="459"/>
      <c r="G253" s="559"/>
      <c r="H253" s="543"/>
      <c r="J253" s="2"/>
      <c r="K253" s="2"/>
      <c r="L253" s="2"/>
    </row>
    <row r="254" spans="1:12" ht="18.75" x14ac:dyDescent="0.1">
      <c r="A254" s="12"/>
      <c r="B254" s="33"/>
      <c r="C254" s="560" t="s">
        <v>739</v>
      </c>
      <c r="D254" s="558"/>
      <c r="E254" s="558"/>
      <c r="F254" s="459"/>
      <c r="G254" s="559"/>
      <c r="H254" s="543"/>
      <c r="J254" s="2"/>
      <c r="K254" s="2"/>
      <c r="L254" s="2"/>
    </row>
    <row r="255" spans="1:12" x14ac:dyDescent="0.1">
      <c r="A255" s="12"/>
      <c r="B255" s="33"/>
      <c r="C255" s="34"/>
      <c r="D255" s="558"/>
      <c r="E255" s="558"/>
      <c r="F255" s="459"/>
      <c r="G255" s="559"/>
      <c r="H255" s="543"/>
      <c r="J255" s="2"/>
      <c r="K255" s="2"/>
      <c r="L255" s="2"/>
    </row>
    <row r="256" spans="1:12" ht="18.75" x14ac:dyDescent="0.1">
      <c r="A256" s="12" t="s">
        <v>1274</v>
      </c>
      <c r="B256" s="33"/>
      <c r="C256" s="34" t="s">
        <v>740</v>
      </c>
      <c r="D256" s="558" t="s">
        <v>316</v>
      </c>
      <c r="E256" s="558" t="s">
        <v>162</v>
      </c>
      <c r="F256" s="459">
        <v>22</v>
      </c>
      <c r="G256" s="559"/>
      <c r="H256" s="543">
        <f>G256*F256</f>
        <v>0</v>
      </c>
      <c r="J256" s="2"/>
      <c r="K256" s="2"/>
      <c r="L256" s="2"/>
    </row>
    <row r="257" spans="1:12" x14ac:dyDescent="0.1">
      <c r="A257" s="12" t="s">
        <v>1275</v>
      </c>
      <c r="B257" s="33"/>
      <c r="C257" s="34" t="s">
        <v>741</v>
      </c>
      <c r="D257" s="558" t="s">
        <v>316</v>
      </c>
      <c r="E257" s="558" t="s">
        <v>628</v>
      </c>
      <c r="F257" s="459">
        <v>4</v>
      </c>
      <c r="G257" s="559"/>
      <c r="H257" s="543">
        <f>G257*F257</f>
        <v>0</v>
      </c>
      <c r="J257" s="2"/>
      <c r="K257" s="2"/>
      <c r="L257" s="2"/>
    </row>
    <row r="258" spans="1:12" x14ac:dyDescent="0.1">
      <c r="A258" s="12" t="s">
        <v>1276</v>
      </c>
      <c r="B258" s="33"/>
      <c r="C258" s="34" t="s">
        <v>742</v>
      </c>
      <c r="D258" s="558" t="s">
        <v>316</v>
      </c>
      <c r="E258" s="558" t="s">
        <v>628</v>
      </c>
      <c r="F258" s="459">
        <v>4</v>
      </c>
      <c r="G258" s="559"/>
      <c r="H258" s="543">
        <f>G258*F258</f>
        <v>0</v>
      </c>
      <c r="J258" s="2"/>
      <c r="K258" s="2"/>
      <c r="L258" s="2"/>
    </row>
    <row r="259" spans="1:12" x14ac:dyDescent="0.1">
      <c r="A259" s="12" t="s">
        <v>1277</v>
      </c>
      <c r="B259" s="33"/>
      <c r="C259" s="34" t="s">
        <v>743</v>
      </c>
      <c r="D259" s="558" t="s">
        <v>316</v>
      </c>
      <c r="E259" s="558" t="s">
        <v>628</v>
      </c>
      <c r="F259" s="459">
        <v>4</v>
      </c>
      <c r="G259" s="559"/>
      <c r="H259" s="543">
        <f>G259*F259</f>
        <v>0</v>
      </c>
      <c r="J259" s="2"/>
      <c r="K259" s="2"/>
      <c r="L259" s="2"/>
    </row>
    <row r="260" spans="1:12" x14ac:dyDescent="0.1">
      <c r="A260" s="12" t="s">
        <v>1278</v>
      </c>
      <c r="B260" s="33"/>
      <c r="C260" s="34" t="s">
        <v>744</v>
      </c>
      <c r="D260" s="558" t="s">
        <v>316</v>
      </c>
      <c r="E260" s="558" t="s">
        <v>628</v>
      </c>
      <c r="F260" s="459">
        <v>4</v>
      </c>
      <c r="G260" s="559"/>
      <c r="H260" s="543">
        <f>G260*F260</f>
        <v>0</v>
      </c>
      <c r="J260" s="2"/>
      <c r="K260" s="2"/>
      <c r="L260" s="2"/>
    </row>
    <row r="261" spans="1:12" x14ac:dyDescent="0.1">
      <c r="A261" s="12"/>
      <c r="B261" s="33"/>
      <c r="C261" s="34"/>
      <c r="D261" s="558"/>
      <c r="E261" s="558"/>
      <c r="F261" s="459"/>
      <c r="G261" s="559"/>
      <c r="H261" s="543"/>
      <c r="J261" s="2"/>
      <c r="K261" s="2"/>
      <c r="L261" s="2"/>
    </row>
    <row r="262" spans="1:12" x14ac:dyDescent="0.1">
      <c r="A262" s="12" t="s">
        <v>1273</v>
      </c>
      <c r="B262" s="33"/>
      <c r="C262" s="560" t="s">
        <v>1262</v>
      </c>
      <c r="D262" s="558"/>
      <c r="E262" s="558"/>
      <c r="F262" s="459"/>
      <c r="G262" s="559"/>
      <c r="H262" s="543"/>
      <c r="J262" s="2"/>
      <c r="K262" s="2"/>
      <c r="L262" s="2"/>
    </row>
    <row r="263" spans="1:12" x14ac:dyDescent="0.1">
      <c r="A263" s="12"/>
      <c r="B263" s="33"/>
      <c r="C263" s="560"/>
      <c r="D263" s="558"/>
      <c r="E263" s="558"/>
      <c r="F263" s="459"/>
      <c r="G263" s="559"/>
      <c r="H263" s="543"/>
      <c r="J263" s="2"/>
      <c r="K263" s="2"/>
      <c r="L263" s="2"/>
    </row>
    <row r="264" spans="1:12" ht="18.75" x14ac:dyDescent="0.1">
      <c r="A264" s="12" t="s">
        <v>1279</v>
      </c>
      <c r="B264" s="33"/>
      <c r="C264" s="34" t="s">
        <v>745</v>
      </c>
      <c r="D264" s="558" t="s">
        <v>316</v>
      </c>
      <c r="E264" s="558" t="s">
        <v>628</v>
      </c>
      <c r="F264" s="459">
        <v>2</v>
      </c>
      <c r="G264" s="559"/>
      <c r="H264" s="543">
        <f>G264*F264</f>
        <v>0</v>
      </c>
      <c r="J264" s="2"/>
      <c r="K264" s="2"/>
      <c r="L264" s="2"/>
    </row>
    <row r="265" spans="1:12" x14ac:dyDescent="0.1">
      <c r="A265" s="12"/>
      <c r="B265" s="33"/>
      <c r="C265" s="34"/>
      <c r="D265" s="558"/>
      <c r="E265" s="558"/>
      <c r="F265" s="459"/>
      <c r="G265" s="559"/>
      <c r="H265" s="543"/>
      <c r="J265" s="2"/>
      <c r="K265" s="2"/>
      <c r="L265" s="2"/>
    </row>
    <row r="266" spans="1:12" ht="37.5" x14ac:dyDescent="0.1">
      <c r="A266" s="12" t="s">
        <v>1280</v>
      </c>
      <c r="B266" s="33"/>
      <c r="C266" s="34" t="s">
        <v>746</v>
      </c>
      <c r="D266" s="558" t="s">
        <v>316</v>
      </c>
      <c r="E266" s="558" t="s">
        <v>628</v>
      </c>
      <c r="F266" s="459">
        <v>1</v>
      </c>
      <c r="G266" s="559"/>
      <c r="H266" s="543">
        <f>G266*F266</f>
        <v>0</v>
      </c>
      <c r="J266" s="2"/>
      <c r="K266" s="2"/>
      <c r="L266" s="2"/>
    </row>
    <row r="267" spans="1:12" x14ac:dyDescent="0.1">
      <c r="A267" s="12"/>
      <c r="B267" s="33"/>
      <c r="C267" s="34"/>
      <c r="D267" s="558"/>
      <c r="E267" s="558"/>
      <c r="F267" s="459"/>
      <c r="G267" s="559"/>
      <c r="H267" s="543"/>
      <c r="J267" s="2"/>
      <c r="K267" s="2"/>
      <c r="L267" s="2"/>
    </row>
    <row r="268" spans="1:12" ht="28.5" x14ac:dyDescent="0.1">
      <c r="A268" s="12" t="s">
        <v>1281</v>
      </c>
      <c r="B268" s="33"/>
      <c r="C268" s="34" t="s">
        <v>787</v>
      </c>
      <c r="D268" s="558" t="s">
        <v>316</v>
      </c>
      <c r="E268" s="558" t="s">
        <v>875</v>
      </c>
      <c r="F268" s="459">
        <v>2</v>
      </c>
      <c r="G268" s="559"/>
      <c r="H268" s="543">
        <f>G268*F268</f>
        <v>0</v>
      </c>
      <c r="J268" s="2"/>
      <c r="K268" s="2"/>
      <c r="L268" s="2"/>
    </row>
    <row r="269" spans="1:12" x14ac:dyDescent="0.1">
      <c r="A269" s="12"/>
      <c r="B269" s="33"/>
      <c r="C269" s="34"/>
      <c r="D269" s="558"/>
      <c r="E269" s="558"/>
      <c r="F269" s="459"/>
      <c r="G269" s="559"/>
      <c r="H269" s="543"/>
      <c r="J269" s="2"/>
      <c r="K269" s="2"/>
      <c r="L269" s="2"/>
    </row>
    <row r="270" spans="1:12" ht="37.5" x14ac:dyDescent="0.1">
      <c r="A270" s="12" t="s">
        <v>1282</v>
      </c>
      <c r="B270" s="33"/>
      <c r="C270" s="34" t="s">
        <v>883</v>
      </c>
      <c r="D270" s="558" t="s">
        <v>316</v>
      </c>
      <c r="E270" s="558" t="s">
        <v>875</v>
      </c>
      <c r="F270" s="459">
        <v>1</v>
      </c>
      <c r="G270" s="559"/>
      <c r="H270" s="543">
        <f>G270*F270</f>
        <v>0</v>
      </c>
      <c r="J270" s="2"/>
      <c r="K270" s="2"/>
      <c r="L270" s="2"/>
    </row>
    <row r="271" spans="1:12" x14ac:dyDescent="0.1">
      <c r="A271" s="12"/>
      <c r="B271" s="33"/>
      <c r="C271" s="34"/>
      <c r="D271" s="558"/>
      <c r="E271" s="558"/>
      <c r="F271" s="459"/>
      <c r="G271" s="559"/>
      <c r="H271" s="543"/>
      <c r="J271" s="2"/>
      <c r="K271" s="2"/>
      <c r="L271" s="2"/>
    </row>
    <row r="272" spans="1:12" ht="18.75" x14ac:dyDescent="0.1">
      <c r="A272" s="12" t="s">
        <v>1283</v>
      </c>
      <c r="B272" s="33"/>
      <c r="C272" s="34" t="s">
        <v>884</v>
      </c>
      <c r="D272" s="558" t="s">
        <v>316</v>
      </c>
      <c r="E272" s="558" t="s">
        <v>628</v>
      </c>
      <c r="F272" s="459">
        <v>1</v>
      </c>
      <c r="G272" s="559"/>
      <c r="H272" s="543">
        <f>G272*F272</f>
        <v>0</v>
      </c>
      <c r="J272" s="2"/>
      <c r="K272" s="2"/>
      <c r="L272" s="2"/>
    </row>
    <row r="273" spans="1:12" x14ac:dyDescent="0.1">
      <c r="A273" s="12"/>
      <c r="B273" s="33"/>
      <c r="C273" s="34"/>
      <c r="D273" s="558"/>
      <c r="E273" s="558"/>
      <c r="F273" s="459"/>
      <c r="G273" s="559"/>
      <c r="H273" s="543"/>
      <c r="J273" s="2"/>
      <c r="K273" s="2"/>
      <c r="L273" s="2"/>
    </row>
    <row r="274" spans="1:12" ht="28.5" x14ac:dyDescent="0.1">
      <c r="A274" s="12" t="s">
        <v>1284</v>
      </c>
      <c r="B274" s="33"/>
      <c r="C274" s="34" t="s">
        <v>885</v>
      </c>
      <c r="D274" s="558" t="s">
        <v>316</v>
      </c>
      <c r="E274" s="558" t="s">
        <v>628</v>
      </c>
      <c r="F274" s="459">
        <v>1</v>
      </c>
      <c r="G274" s="559"/>
      <c r="H274" s="543">
        <f>G274*F274</f>
        <v>0</v>
      </c>
      <c r="J274" s="2"/>
      <c r="K274" s="2"/>
      <c r="L274" s="2"/>
    </row>
    <row r="275" spans="1:12" x14ac:dyDescent="0.1">
      <c r="A275" s="12"/>
      <c r="B275" s="4"/>
      <c r="C275" s="4"/>
      <c r="D275" s="72"/>
      <c r="E275" s="72"/>
      <c r="F275" s="72"/>
      <c r="G275" s="543"/>
      <c r="H275" s="543"/>
      <c r="J275" s="2"/>
      <c r="K275" s="2"/>
      <c r="L275" s="2"/>
    </row>
    <row r="276" spans="1:12" x14ac:dyDescent="0.1">
      <c r="A276" s="12"/>
      <c r="B276" s="33"/>
      <c r="C276" s="34"/>
      <c r="D276" s="558"/>
      <c r="E276" s="558"/>
      <c r="F276" s="459"/>
      <c r="G276" s="559"/>
      <c r="H276" s="543"/>
      <c r="J276" s="2"/>
      <c r="K276" s="2"/>
      <c r="L276" s="2"/>
    </row>
    <row r="277" spans="1:12" x14ac:dyDescent="0.1">
      <c r="A277" s="12"/>
      <c r="B277" s="33"/>
      <c r="C277" s="34"/>
      <c r="D277" s="72"/>
      <c r="E277" s="558"/>
      <c r="F277" s="459"/>
      <c r="G277" s="559"/>
      <c r="H277" s="543"/>
      <c r="J277" s="2"/>
      <c r="K277" s="2"/>
      <c r="L277" s="2"/>
    </row>
    <row r="278" spans="1:12" x14ac:dyDescent="0.1">
      <c r="A278" s="547"/>
      <c r="B278" s="548"/>
      <c r="C278" s="549"/>
      <c r="D278" s="547"/>
      <c r="E278" s="547"/>
      <c r="F278" s="550"/>
      <c r="G278" s="551"/>
      <c r="H278" s="551"/>
      <c r="J278" s="2"/>
      <c r="K278" s="2"/>
      <c r="L278" s="2"/>
    </row>
    <row r="279" spans="1:12" s="42" customFormat="1" x14ac:dyDescent="0.1">
      <c r="A279" s="113"/>
      <c r="B279" s="114"/>
      <c r="C279" s="243" t="s">
        <v>39</v>
      </c>
      <c r="D279" s="114"/>
      <c r="E279" s="114"/>
      <c r="F279" s="114"/>
      <c r="G279" s="327"/>
      <c r="H279" s="419">
        <f>SUM(H227:H267)</f>
        <v>0</v>
      </c>
    </row>
    <row r="280" spans="1:12" s="42" customFormat="1" x14ac:dyDescent="0.1">
      <c r="A280" s="115"/>
      <c r="B280" s="116"/>
      <c r="C280" s="83"/>
      <c r="D280" s="83"/>
      <c r="E280" s="117"/>
      <c r="F280" s="117"/>
      <c r="G280" s="328"/>
      <c r="H280" s="420"/>
    </row>
    <row r="281" spans="1:12" x14ac:dyDescent="0.1">
      <c r="A281" s="99"/>
      <c r="B281" s="99"/>
      <c r="C281" s="100" t="s">
        <v>40</v>
      </c>
      <c r="D281" s="104"/>
      <c r="E281" s="99"/>
      <c r="F281" s="99"/>
      <c r="G281" s="329"/>
      <c r="H281" s="421">
        <f>H279</f>
        <v>0</v>
      </c>
      <c r="J281" s="2"/>
      <c r="K281" s="2"/>
      <c r="L281" s="2"/>
    </row>
    <row r="282" spans="1:12" x14ac:dyDescent="0.1">
      <c r="A282" s="17"/>
      <c r="B282" s="58"/>
      <c r="C282" s="60"/>
      <c r="D282" s="425"/>
      <c r="E282" s="425"/>
      <c r="F282" s="413"/>
      <c r="G282" s="417"/>
      <c r="H282" s="325"/>
      <c r="J282" s="2"/>
      <c r="K282" s="2"/>
      <c r="L282" s="2"/>
    </row>
    <row r="283" spans="1:12" x14ac:dyDescent="0.1">
      <c r="A283" s="12" t="s">
        <v>1285</v>
      </c>
      <c r="B283" s="33"/>
      <c r="C283" s="34" t="s">
        <v>656</v>
      </c>
      <c r="D283" s="558"/>
      <c r="E283" s="558"/>
      <c r="F283" s="459"/>
      <c r="G283" s="559"/>
      <c r="H283" s="543"/>
      <c r="J283" s="2"/>
      <c r="K283" s="2"/>
      <c r="L283" s="2"/>
    </row>
    <row r="284" spans="1:12" x14ac:dyDescent="0.1">
      <c r="A284" s="12"/>
      <c r="B284" s="33"/>
      <c r="C284" s="34"/>
      <c r="D284" s="558"/>
      <c r="E284" s="558"/>
      <c r="F284" s="459"/>
      <c r="G284" s="559"/>
      <c r="H284" s="543"/>
      <c r="J284" s="2"/>
      <c r="K284" s="2"/>
      <c r="L284" s="2"/>
    </row>
    <row r="285" spans="1:12" x14ac:dyDescent="0.1">
      <c r="A285" s="12" t="s">
        <v>1287</v>
      </c>
      <c r="B285" s="33"/>
      <c r="C285" s="34" t="s">
        <v>886</v>
      </c>
      <c r="D285" s="72" t="s">
        <v>316</v>
      </c>
      <c r="E285" s="558" t="s">
        <v>875</v>
      </c>
      <c r="F285" s="459">
        <v>6</v>
      </c>
      <c r="G285" s="559"/>
      <c r="H285" s="543">
        <f>G285*F285</f>
        <v>0</v>
      </c>
      <c r="J285" s="2"/>
      <c r="K285" s="2"/>
      <c r="L285" s="2"/>
    </row>
    <row r="286" spans="1:12" x14ac:dyDescent="0.1">
      <c r="A286" s="12" t="s">
        <v>1288</v>
      </c>
      <c r="B286" s="33"/>
      <c r="C286" s="34" t="s">
        <v>887</v>
      </c>
      <c r="D286" s="72" t="s">
        <v>316</v>
      </c>
      <c r="E286" s="558" t="s">
        <v>875</v>
      </c>
      <c r="F286" s="459">
        <v>2</v>
      </c>
      <c r="G286" s="559"/>
      <c r="H286" s="543">
        <f>G286*F286</f>
        <v>0</v>
      </c>
      <c r="J286" s="2"/>
      <c r="K286" s="2"/>
      <c r="L286" s="2"/>
    </row>
    <row r="287" spans="1:12" x14ac:dyDescent="0.1">
      <c r="A287" s="12"/>
      <c r="B287" s="33"/>
      <c r="C287" s="34"/>
      <c r="D287" s="558"/>
      <c r="E287" s="558"/>
      <c r="F287" s="459"/>
      <c r="G287" s="559"/>
      <c r="H287" s="543"/>
      <c r="J287" s="2"/>
      <c r="K287" s="2"/>
      <c r="L287" s="2"/>
    </row>
    <row r="288" spans="1:12" x14ac:dyDescent="0.1">
      <c r="A288" s="12" t="s">
        <v>1286</v>
      </c>
      <c r="B288" s="33"/>
      <c r="C288" s="560" t="s">
        <v>657</v>
      </c>
      <c r="D288" s="558"/>
      <c r="E288" s="558"/>
      <c r="F288" s="459"/>
      <c r="G288" s="559"/>
      <c r="H288" s="543"/>
      <c r="J288" s="2"/>
      <c r="K288" s="2"/>
      <c r="L288" s="2"/>
    </row>
    <row r="289" spans="1:12" x14ac:dyDescent="0.1">
      <c r="A289" s="12" t="s">
        <v>1289</v>
      </c>
      <c r="B289" s="33"/>
      <c r="C289" s="34" t="s">
        <v>658</v>
      </c>
      <c r="D289" s="72" t="s">
        <v>316</v>
      </c>
      <c r="E289" s="558" t="s">
        <v>875</v>
      </c>
      <c r="F289" s="459">
        <v>2</v>
      </c>
      <c r="G289" s="559"/>
      <c r="H289" s="543">
        <f>G289*F289</f>
        <v>0</v>
      </c>
      <c r="J289" s="2"/>
      <c r="K289" s="2"/>
      <c r="L289" s="2"/>
    </row>
    <row r="290" spans="1:12" x14ac:dyDescent="0.1">
      <c r="A290" s="17"/>
      <c r="B290" s="58"/>
      <c r="C290" s="60"/>
      <c r="D290" s="425"/>
      <c r="E290" s="425"/>
      <c r="F290" s="413"/>
      <c r="G290" s="417"/>
      <c r="H290" s="325"/>
      <c r="J290" s="2"/>
      <c r="K290" s="2"/>
      <c r="L290" s="2"/>
    </row>
    <row r="291" spans="1:12" x14ac:dyDescent="0.1">
      <c r="A291" s="17" t="s">
        <v>1290</v>
      </c>
      <c r="B291" s="58"/>
      <c r="C291" s="427" t="s">
        <v>659</v>
      </c>
      <c r="D291" s="425"/>
      <c r="E291" s="425"/>
      <c r="F291" s="413"/>
      <c r="G291" s="417"/>
      <c r="H291" s="325"/>
      <c r="J291" s="2"/>
      <c r="K291" s="2"/>
      <c r="L291" s="2"/>
    </row>
    <row r="292" spans="1:12" x14ac:dyDescent="0.1">
      <c r="A292" s="17"/>
      <c r="B292" s="58"/>
      <c r="C292" s="60" t="s">
        <v>660</v>
      </c>
      <c r="D292" s="425"/>
      <c r="E292" s="425"/>
      <c r="F292" s="413"/>
      <c r="G292" s="417"/>
      <c r="H292" s="325"/>
      <c r="J292" s="2"/>
      <c r="K292" s="2"/>
      <c r="L292" s="2"/>
    </row>
    <row r="293" spans="1:12" x14ac:dyDescent="0.1">
      <c r="A293" s="17"/>
      <c r="B293" s="58"/>
      <c r="C293" s="60"/>
      <c r="D293" s="425"/>
      <c r="E293" s="425"/>
      <c r="F293" s="413"/>
      <c r="G293" s="417"/>
      <c r="H293" s="325"/>
      <c r="J293" s="2"/>
      <c r="K293" s="2"/>
      <c r="L293" s="2"/>
    </row>
    <row r="294" spans="1:12" x14ac:dyDescent="0.1">
      <c r="A294" s="17" t="s">
        <v>1295</v>
      </c>
      <c r="B294" s="58"/>
      <c r="C294" s="60" t="s">
        <v>747</v>
      </c>
      <c r="D294" s="87" t="s">
        <v>316</v>
      </c>
      <c r="E294" s="425" t="s">
        <v>628</v>
      </c>
      <c r="F294" s="413">
        <v>3</v>
      </c>
      <c r="G294" s="417"/>
      <c r="H294" s="325">
        <f t="shared" ref="H294:H300" si="1">G294*F294</f>
        <v>0</v>
      </c>
      <c r="J294" s="2"/>
      <c r="K294" s="2"/>
      <c r="L294" s="2"/>
    </row>
    <row r="295" spans="1:12" x14ac:dyDescent="0.1">
      <c r="A295" s="17" t="s">
        <v>1296</v>
      </c>
      <c r="B295" s="58"/>
      <c r="C295" s="60" t="s">
        <v>748</v>
      </c>
      <c r="D295" s="87" t="s">
        <v>316</v>
      </c>
      <c r="E295" s="425" t="s">
        <v>628</v>
      </c>
      <c r="F295" s="413">
        <v>5</v>
      </c>
      <c r="G295" s="417"/>
      <c r="H295" s="325">
        <f t="shared" si="1"/>
        <v>0</v>
      </c>
      <c r="J295" s="2"/>
      <c r="K295" s="2"/>
      <c r="L295" s="2"/>
    </row>
    <row r="296" spans="1:12" x14ac:dyDescent="0.1">
      <c r="A296" s="17" t="s">
        <v>1297</v>
      </c>
      <c r="B296" s="58"/>
      <c r="C296" s="60" t="s">
        <v>749</v>
      </c>
      <c r="D296" s="87" t="s">
        <v>316</v>
      </c>
      <c r="E296" s="425" t="s">
        <v>628</v>
      </c>
      <c r="F296" s="413">
        <v>5</v>
      </c>
      <c r="G296" s="417"/>
      <c r="H296" s="325">
        <f t="shared" si="1"/>
        <v>0</v>
      </c>
      <c r="J296" s="2"/>
      <c r="K296" s="2"/>
      <c r="L296" s="2"/>
    </row>
    <row r="297" spans="1:12" x14ac:dyDescent="0.1">
      <c r="A297" s="17" t="s">
        <v>1298</v>
      </c>
      <c r="B297" s="58"/>
      <c r="C297" s="60" t="s">
        <v>750</v>
      </c>
      <c r="D297" s="87" t="s">
        <v>316</v>
      </c>
      <c r="E297" s="425" t="s">
        <v>628</v>
      </c>
      <c r="F297" s="413">
        <v>5</v>
      </c>
      <c r="G297" s="417"/>
      <c r="H297" s="325">
        <f t="shared" si="1"/>
        <v>0</v>
      </c>
      <c r="J297" s="2"/>
      <c r="K297" s="2"/>
      <c r="L297" s="2"/>
    </row>
    <row r="298" spans="1:12" x14ac:dyDescent="0.1">
      <c r="A298" s="17" t="s">
        <v>1299</v>
      </c>
      <c r="B298" s="58"/>
      <c r="C298" s="60" t="s">
        <v>751</v>
      </c>
      <c r="D298" s="87" t="s">
        <v>316</v>
      </c>
      <c r="E298" s="425" t="s">
        <v>628</v>
      </c>
      <c r="F298" s="413">
        <v>1</v>
      </c>
      <c r="G298" s="417"/>
      <c r="H298" s="325">
        <f t="shared" si="1"/>
        <v>0</v>
      </c>
      <c r="J298" s="2"/>
      <c r="K298" s="2"/>
      <c r="L298" s="2"/>
    </row>
    <row r="299" spans="1:12" x14ac:dyDescent="0.1">
      <c r="A299" s="17" t="s">
        <v>1300</v>
      </c>
      <c r="B299" s="58"/>
      <c r="C299" s="60" t="s">
        <v>888</v>
      </c>
      <c r="D299" s="87" t="s">
        <v>316</v>
      </c>
      <c r="E299" s="425" t="s">
        <v>628</v>
      </c>
      <c r="F299" s="413">
        <v>2</v>
      </c>
      <c r="G299" s="417"/>
      <c r="H299" s="325">
        <f t="shared" si="1"/>
        <v>0</v>
      </c>
      <c r="J299" s="2"/>
      <c r="K299" s="2"/>
      <c r="L299" s="2"/>
    </row>
    <row r="300" spans="1:12" x14ac:dyDescent="0.1">
      <c r="A300" s="17" t="s">
        <v>1301</v>
      </c>
      <c r="B300" s="58"/>
      <c r="C300" s="60" t="s">
        <v>891</v>
      </c>
      <c r="D300" s="87" t="s">
        <v>316</v>
      </c>
      <c r="E300" s="425" t="s">
        <v>628</v>
      </c>
      <c r="F300" s="413">
        <v>2</v>
      </c>
      <c r="G300" s="417"/>
      <c r="H300" s="325">
        <f t="shared" si="1"/>
        <v>0</v>
      </c>
      <c r="J300" s="2"/>
      <c r="K300" s="2"/>
      <c r="L300" s="2"/>
    </row>
    <row r="301" spans="1:12" x14ac:dyDescent="0.1">
      <c r="A301" s="17"/>
      <c r="B301" s="58"/>
      <c r="C301" s="60"/>
      <c r="D301" s="425"/>
      <c r="E301" s="425"/>
      <c r="F301" s="413"/>
      <c r="G301" s="417"/>
      <c r="H301" s="325"/>
      <c r="J301" s="2"/>
      <c r="K301" s="2"/>
      <c r="L301" s="2"/>
    </row>
    <row r="302" spans="1:12" x14ac:dyDescent="0.1">
      <c r="A302" s="17" t="s">
        <v>1291</v>
      </c>
      <c r="B302" s="58"/>
      <c r="C302" s="427" t="s">
        <v>752</v>
      </c>
      <c r="D302" s="425"/>
      <c r="E302" s="425"/>
      <c r="F302" s="413"/>
      <c r="G302" s="417"/>
      <c r="H302" s="325"/>
      <c r="J302" s="2"/>
      <c r="K302" s="2"/>
      <c r="L302" s="2"/>
    </row>
    <row r="303" spans="1:12" x14ac:dyDescent="0.1">
      <c r="A303" s="17"/>
      <c r="B303" s="58"/>
      <c r="C303" s="427" t="s">
        <v>661</v>
      </c>
      <c r="D303" s="425"/>
      <c r="E303" s="425"/>
      <c r="F303" s="413"/>
      <c r="G303" s="417"/>
      <c r="H303" s="325"/>
      <c r="J303" s="2"/>
      <c r="K303" s="2"/>
      <c r="L303" s="2"/>
    </row>
    <row r="304" spans="1:12" x14ac:dyDescent="0.1">
      <c r="A304" s="17"/>
      <c r="B304" s="58"/>
      <c r="C304" s="60"/>
      <c r="D304" s="425"/>
      <c r="E304" s="425"/>
      <c r="F304" s="413"/>
      <c r="G304" s="417"/>
      <c r="H304" s="325"/>
      <c r="J304" s="2"/>
      <c r="K304" s="2"/>
      <c r="L304" s="2"/>
    </row>
    <row r="305" spans="1:12" x14ac:dyDescent="0.1">
      <c r="A305" s="17" t="s">
        <v>1302</v>
      </c>
      <c r="B305" s="58"/>
      <c r="C305" s="60" t="s">
        <v>753</v>
      </c>
      <c r="D305" s="425" t="s">
        <v>316</v>
      </c>
      <c r="E305" s="425" t="s">
        <v>162</v>
      </c>
      <c r="F305" s="413">
        <v>12</v>
      </c>
      <c r="G305" s="417"/>
      <c r="H305" s="325">
        <f>G305*F305</f>
        <v>0</v>
      </c>
      <c r="J305" s="2"/>
      <c r="K305" s="2"/>
      <c r="L305" s="2"/>
    </row>
    <row r="306" spans="1:12" x14ac:dyDescent="0.1">
      <c r="A306" s="17" t="s">
        <v>1303</v>
      </c>
      <c r="B306" s="58"/>
      <c r="C306" s="60" t="s">
        <v>754</v>
      </c>
      <c r="D306" s="425" t="s">
        <v>316</v>
      </c>
      <c r="E306" s="425" t="s">
        <v>162</v>
      </c>
      <c r="F306" s="413">
        <v>8</v>
      </c>
      <c r="G306" s="417"/>
      <c r="H306" s="325">
        <f>G306*F306</f>
        <v>0</v>
      </c>
      <c r="J306" s="2"/>
      <c r="K306" s="2"/>
      <c r="L306" s="2"/>
    </row>
    <row r="307" spans="1:12" ht="18.75" x14ac:dyDescent="0.1">
      <c r="A307" s="17" t="s">
        <v>1304</v>
      </c>
      <c r="B307" s="58"/>
      <c r="C307" s="60" t="s">
        <v>755</v>
      </c>
      <c r="D307" s="425" t="s">
        <v>316</v>
      </c>
      <c r="E307" s="425" t="s">
        <v>162</v>
      </c>
      <c r="F307" s="413">
        <v>12</v>
      </c>
      <c r="G307" s="417"/>
      <c r="H307" s="325">
        <f>G307*F307</f>
        <v>0</v>
      </c>
      <c r="J307" s="2"/>
      <c r="K307" s="2"/>
      <c r="L307" s="2"/>
    </row>
    <row r="308" spans="1:12" x14ac:dyDescent="0.1">
      <c r="A308" s="17" t="s">
        <v>1305</v>
      </c>
      <c r="B308" s="58"/>
      <c r="C308" s="60" t="s">
        <v>756</v>
      </c>
      <c r="D308" s="425" t="s">
        <v>316</v>
      </c>
      <c r="E308" s="425" t="s">
        <v>162</v>
      </c>
      <c r="F308" s="413">
        <v>12</v>
      </c>
      <c r="G308" s="417"/>
      <c r="H308" s="325">
        <f>G308*F308</f>
        <v>0</v>
      </c>
      <c r="J308" s="2"/>
      <c r="K308" s="2"/>
      <c r="L308" s="2"/>
    </row>
    <row r="309" spans="1:12" ht="18.75" x14ac:dyDescent="0.1">
      <c r="A309" s="17" t="s">
        <v>1306</v>
      </c>
      <c r="B309" s="58"/>
      <c r="C309" s="60" t="s">
        <v>892</v>
      </c>
      <c r="D309" s="425" t="s">
        <v>316</v>
      </c>
      <c r="E309" s="425" t="s">
        <v>162</v>
      </c>
      <c r="F309" s="413">
        <v>35</v>
      </c>
      <c r="G309" s="417"/>
      <c r="H309" s="325">
        <f>G309*F309</f>
        <v>0</v>
      </c>
      <c r="J309" s="2"/>
      <c r="K309" s="2"/>
      <c r="L309" s="2"/>
    </row>
    <row r="310" spans="1:12" x14ac:dyDescent="0.1">
      <c r="A310" s="17"/>
      <c r="B310" s="58"/>
      <c r="C310" s="60"/>
      <c r="D310" s="425"/>
      <c r="E310" s="425"/>
      <c r="F310" s="413"/>
      <c r="G310" s="417"/>
      <c r="H310" s="325"/>
      <c r="J310" s="2"/>
      <c r="K310" s="2"/>
      <c r="L310" s="2"/>
    </row>
    <row r="311" spans="1:12" x14ac:dyDescent="0.1">
      <c r="A311" s="17"/>
      <c r="B311" s="58"/>
      <c r="C311" s="427" t="s">
        <v>662</v>
      </c>
      <c r="D311" s="425"/>
      <c r="E311" s="425"/>
      <c r="F311" s="413"/>
      <c r="G311" s="417"/>
      <c r="H311" s="325"/>
      <c r="J311" s="2"/>
      <c r="K311" s="2"/>
      <c r="L311" s="2"/>
    </row>
    <row r="312" spans="1:12" x14ac:dyDescent="0.1">
      <c r="A312" s="17"/>
      <c r="B312" s="58"/>
      <c r="C312" s="60"/>
      <c r="D312" s="425"/>
      <c r="E312" s="425"/>
      <c r="F312" s="413"/>
      <c r="G312" s="417"/>
      <c r="H312" s="325"/>
      <c r="J312" s="2"/>
      <c r="K312" s="2"/>
      <c r="L312" s="2"/>
    </row>
    <row r="313" spans="1:12" x14ac:dyDescent="0.1">
      <c r="A313" s="17" t="s">
        <v>1307</v>
      </c>
      <c r="B313" s="58"/>
      <c r="C313" s="60" t="s">
        <v>757</v>
      </c>
      <c r="D313" s="425" t="s">
        <v>316</v>
      </c>
      <c r="E313" s="425" t="s">
        <v>628</v>
      </c>
      <c r="F313" s="413">
        <v>3</v>
      </c>
      <c r="G313" s="417"/>
      <c r="H313" s="325">
        <f t="shared" ref="H313:H320" si="2">G313*F313</f>
        <v>0</v>
      </c>
      <c r="J313" s="2"/>
      <c r="K313" s="2"/>
      <c r="L313" s="2"/>
    </row>
    <row r="314" spans="1:12" x14ac:dyDescent="0.1">
      <c r="A314" s="17" t="s">
        <v>1308</v>
      </c>
      <c r="B314" s="58"/>
      <c r="C314" s="60" t="s">
        <v>758</v>
      </c>
      <c r="D314" s="425" t="s">
        <v>316</v>
      </c>
      <c r="E314" s="425" t="s">
        <v>628</v>
      </c>
      <c r="F314" s="413">
        <v>3</v>
      </c>
      <c r="G314" s="417"/>
      <c r="H314" s="325">
        <f t="shared" si="2"/>
        <v>0</v>
      </c>
      <c r="J314" s="2"/>
      <c r="K314" s="2"/>
      <c r="L314" s="2"/>
    </row>
    <row r="315" spans="1:12" x14ac:dyDescent="0.1">
      <c r="A315" s="17" t="s">
        <v>1309</v>
      </c>
      <c r="B315" s="58"/>
      <c r="C315" s="60" t="s">
        <v>759</v>
      </c>
      <c r="D315" s="425" t="s">
        <v>316</v>
      </c>
      <c r="E315" s="425" t="s">
        <v>628</v>
      </c>
      <c r="F315" s="413">
        <v>3</v>
      </c>
      <c r="G315" s="417"/>
      <c r="H315" s="325">
        <f t="shared" si="2"/>
        <v>0</v>
      </c>
      <c r="J315" s="2"/>
      <c r="K315" s="2"/>
      <c r="L315" s="2"/>
    </row>
    <row r="316" spans="1:12" x14ac:dyDescent="0.1">
      <c r="A316" s="17" t="s">
        <v>1310</v>
      </c>
      <c r="B316" s="58"/>
      <c r="C316" s="60" t="s">
        <v>760</v>
      </c>
      <c r="D316" s="425" t="s">
        <v>316</v>
      </c>
      <c r="E316" s="425" t="s">
        <v>628</v>
      </c>
      <c r="F316" s="413">
        <v>4</v>
      </c>
      <c r="G316" s="417"/>
      <c r="H316" s="325">
        <f t="shared" si="2"/>
        <v>0</v>
      </c>
      <c r="J316" s="2"/>
      <c r="K316" s="2"/>
      <c r="L316" s="2"/>
    </row>
    <row r="317" spans="1:12" x14ac:dyDescent="0.1">
      <c r="A317" s="17" t="s">
        <v>1311</v>
      </c>
      <c r="B317" s="58"/>
      <c r="C317" s="60" t="s">
        <v>761</v>
      </c>
      <c r="D317" s="425" t="s">
        <v>316</v>
      </c>
      <c r="E317" s="425" t="s">
        <v>628</v>
      </c>
      <c r="F317" s="413">
        <v>4</v>
      </c>
      <c r="G317" s="417"/>
      <c r="H317" s="325">
        <f t="shared" si="2"/>
        <v>0</v>
      </c>
      <c r="J317" s="2"/>
      <c r="K317" s="2"/>
      <c r="L317" s="2"/>
    </row>
    <row r="318" spans="1:12" x14ac:dyDescent="0.1">
      <c r="A318" s="17" t="s">
        <v>1312</v>
      </c>
      <c r="B318" s="58"/>
      <c r="C318" s="60" t="s">
        <v>762</v>
      </c>
      <c r="D318" s="425" t="s">
        <v>316</v>
      </c>
      <c r="E318" s="425" t="s">
        <v>628</v>
      </c>
      <c r="F318" s="413">
        <v>2</v>
      </c>
      <c r="G318" s="417"/>
      <c r="H318" s="325">
        <f t="shared" si="2"/>
        <v>0</v>
      </c>
      <c r="J318" s="2"/>
      <c r="K318" s="2"/>
      <c r="L318" s="2"/>
    </row>
    <row r="319" spans="1:12" x14ac:dyDescent="0.1">
      <c r="A319" s="17" t="s">
        <v>1313</v>
      </c>
      <c r="B319" s="58"/>
      <c r="C319" s="60" t="s">
        <v>763</v>
      </c>
      <c r="D319" s="425" t="s">
        <v>316</v>
      </c>
      <c r="E319" s="425" t="s">
        <v>628</v>
      </c>
      <c r="F319" s="413">
        <v>1</v>
      </c>
      <c r="G319" s="417"/>
      <c r="H319" s="325">
        <f t="shared" si="2"/>
        <v>0</v>
      </c>
      <c r="J319" s="2"/>
      <c r="K319" s="2"/>
      <c r="L319" s="2"/>
    </row>
    <row r="320" spans="1:12" x14ac:dyDescent="0.1">
      <c r="A320" s="17" t="s">
        <v>1314</v>
      </c>
      <c r="B320" s="58"/>
      <c r="C320" s="60" t="s">
        <v>761</v>
      </c>
      <c r="D320" s="425" t="s">
        <v>316</v>
      </c>
      <c r="E320" s="425" t="s">
        <v>628</v>
      </c>
      <c r="F320" s="413">
        <v>3</v>
      </c>
      <c r="G320" s="417"/>
      <c r="H320" s="325">
        <f t="shared" si="2"/>
        <v>0</v>
      </c>
      <c r="J320" s="2"/>
      <c r="K320" s="2"/>
      <c r="L320" s="2"/>
    </row>
    <row r="321" spans="1:12" x14ac:dyDescent="0.1">
      <c r="A321" s="17"/>
      <c r="B321" s="58"/>
      <c r="C321" s="60"/>
      <c r="D321" s="425"/>
      <c r="E321" s="425"/>
      <c r="F321" s="413"/>
      <c r="G321" s="417"/>
      <c r="H321" s="325"/>
      <c r="J321" s="2"/>
      <c r="K321" s="2"/>
      <c r="L321" s="2"/>
    </row>
    <row r="322" spans="1:12" x14ac:dyDescent="0.1">
      <c r="A322" s="17" t="s">
        <v>1292</v>
      </c>
      <c r="B322" s="58"/>
      <c r="C322" s="427" t="s">
        <v>663</v>
      </c>
      <c r="D322" s="425"/>
      <c r="E322" s="425"/>
      <c r="F322" s="413"/>
      <c r="G322" s="417"/>
      <c r="H322" s="325"/>
      <c r="J322" s="2"/>
      <c r="K322" s="2"/>
      <c r="L322" s="2"/>
    </row>
    <row r="323" spans="1:12" x14ac:dyDescent="0.1">
      <c r="A323" s="17"/>
      <c r="B323" s="58"/>
      <c r="C323" s="427" t="s">
        <v>664</v>
      </c>
      <c r="D323" s="425"/>
      <c r="E323" s="425"/>
      <c r="F323" s="413"/>
      <c r="G323" s="417"/>
      <c r="H323" s="325"/>
      <c r="J323" s="2"/>
      <c r="K323" s="2"/>
      <c r="L323" s="2"/>
    </row>
    <row r="324" spans="1:12" x14ac:dyDescent="0.1">
      <c r="A324" s="17"/>
      <c r="B324" s="58"/>
      <c r="C324" s="60"/>
      <c r="D324" s="425"/>
      <c r="E324" s="425"/>
      <c r="F324" s="413"/>
      <c r="G324" s="417"/>
      <c r="H324" s="325"/>
      <c r="J324" s="2"/>
      <c r="K324" s="2"/>
      <c r="L324" s="2"/>
    </row>
    <row r="325" spans="1:12" x14ac:dyDescent="0.1">
      <c r="A325" s="17" t="s">
        <v>1315</v>
      </c>
      <c r="B325" s="58"/>
      <c r="C325" s="60" t="s">
        <v>764</v>
      </c>
      <c r="D325" s="425" t="s">
        <v>316</v>
      </c>
      <c r="E325" s="425" t="s">
        <v>162</v>
      </c>
      <c r="F325" s="413">
        <v>4</v>
      </c>
      <c r="G325" s="417"/>
      <c r="H325" s="325">
        <f>G325*F325</f>
        <v>0</v>
      </c>
      <c r="J325" s="2"/>
      <c r="K325" s="2"/>
      <c r="L325" s="2"/>
    </row>
    <row r="326" spans="1:12" x14ac:dyDescent="0.1">
      <c r="A326" s="17" t="s">
        <v>1316</v>
      </c>
      <c r="B326" s="58"/>
      <c r="C326" s="60" t="s">
        <v>765</v>
      </c>
      <c r="D326" s="425" t="s">
        <v>316</v>
      </c>
      <c r="E326" s="425" t="s">
        <v>162</v>
      </c>
      <c r="F326" s="413">
        <v>6</v>
      </c>
      <c r="G326" s="417"/>
      <c r="H326" s="325">
        <f>G326*F326</f>
        <v>0</v>
      </c>
      <c r="J326" s="2"/>
      <c r="K326" s="2"/>
      <c r="L326" s="2"/>
    </row>
    <row r="327" spans="1:12" x14ac:dyDescent="0.1">
      <c r="A327" s="17"/>
      <c r="B327" s="58"/>
      <c r="C327" s="60"/>
      <c r="D327" s="425"/>
      <c r="E327" s="425"/>
      <c r="F327" s="413"/>
      <c r="G327" s="417"/>
      <c r="H327" s="325"/>
      <c r="J327" s="2"/>
      <c r="K327" s="2"/>
      <c r="L327" s="2"/>
    </row>
    <row r="328" spans="1:12" x14ac:dyDescent="0.1">
      <c r="A328" s="17"/>
      <c r="B328" s="58"/>
      <c r="C328" s="427" t="s">
        <v>665</v>
      </c>
      <c r="D328" s="425"/>
      <c r="E328" s="425"/>
      <c r="F328" s="413"/>
      <c r="G328" s="417"/>
      <c r="H328" s="325"/>
      <c r="J328" s="2"/>
      <c r="K328" s="2"/>
      <c r="L328" s="2"/>
    </row>
    <row r="329" spans="1:12" x14ac:dyDescent="0.1">
      <c r="A329" s="17"/>
      <c r="B329" s="58"/>
      <c r="C329" s="60"/>
      <c r="D329" s="425"/>
      <c r="E329" s="425"/>
      <c r="F329" s="413"/>
      <c r="G329" s="417"/>
      <c r="H329" s="325"/>
      <c r="J329" s="2"/>
      <c r="K329" s="2"/>
      <c r="L329" s="2"/>
    </row>
    <row r="330" spans="1:12" x14ac:dyDescent="0.1">
      <c r="A330" s="17" t="s">
        <v>1317</v>
      </c>
      <c r="B330" s="58"/>
      <c r="C330" s="60" t="s">
        <v>766</v>
      </c>
      <c r="D330" s="425" t="s">
        <v>316</v>
      </c>
      <c r="E330" s="425" t="s">
        <v>628</v>
      </c>
      <c r="F330" s="413">
        <v>6</v>
      </c>
      <c r="G330" s="417"/>
      <c r="H330" s="325">
        <f>G330*F330</f>
        <v>0</v>
      </c>
      <c r="J330" s="2"/>
      <c r="K330" s="2"/>
      <c r="L330" s="2"/>
    </row>
    <row r="331" spans="1:12" x14ac:dyDescent="0.1">
      <c r="A331" s="17" t="s">
        <v>1318</v>
      </c>
      <c r="B331" s="58"/>
      <c r="C331" s="60" t="s">
        <v>767</v>
      </c>
      <c r="D331" s="425" t="s">
        <v>316</v>
      </c>
      <c r="E331" s="425" t="s">
        <v>628</v>
      </c>
      <c r="F331" s="413">
        <v>8</v>
      </c>
      <c r="G331" s="417"/>
      <c r="H331" s="325">
        <f>G331*F331</f>
        <v>0</v>
      </c>
      <c r="J331" s="2"/>
      <c r="K331" s="2"/>
      <c r="L331" s="2"/>
    </row>
    <row r="332" spans="1:12" x14ac:dyDescent="0.1">
      <c r="A332" s="17"/>
      <c r="B332" s="58"/>
      <c r="C332" s="60"/>
      <c r="D332" s="425"/>
      <c r="E332" s="425"/>
      <c r="F332" s="413"/>
      <c r="G332" s="417"/>
      <c r="H332" s="325"/>
      <c r="J332" s="2"/>
      <c r="K332" s="2"/>
      <c r="L332" s="2"/>
    </row>
    <row r="333" spans="1:12" x14ac:dyDescent="0.1">
      <c r="A333" s="17"/>
      <c r="B333" s="58"/>
      <c r="C333" s="427" t="s">
        <v>666</v>
      </c>
      <c r="D333" s="425"/>
      <c r="E333" s="425"/>
      <c r="F333" s="413"/>
      <c r="G333" s="417"/>
      <c r="H333" s="325"/>
      <c r="J333" s="2"/>
      <c r="K333" s="2"/>
      <c r="L333" s="2"/>
    </row>
    <row r="334" spans="1:12" x14ac:dyDescent="0.1">
      <c r="A334" s="17"/>
      <c r="B334" s="58"/>
      <c r="C334" s="60"/>
      <c r="D334" s="425"/>
      <c r="E334" s="425"/>
      <c r="F334" s="413"/>
      <c r="G334" s="417"/>
      <c r="H334" s="325"/>
      <c r="J334" s="2"/>
      <c r="K334" s="2"/>
      <c r="L334" s="2"/>
    </row>
    <row r="335" spans="1:12" x14ac:dyDescent="0.1">
      <c r="A335" s="17" t="s">
        <v>1319</v>
      </c>
      <c r="B335" s="58"/>
      <c r="C335" s="60" t="s">
        <v>766</v>
      </c>
      <c r="D335" s="425" t="s">
        <v>316</v>
      </c>
      <c r="E335" s="425" t="s">
        <v>628</v>
      </c>
      <c r="F335" s="413">
        <v>4</v>
      </c>
      <c r="G335" s="417"/>
      <c r="H335" s="325">
        <f>G335*F335</f>
        <v>0</v>
      </c>
      <c r="J335" s="2"/>
      <c r="K335" s="2"/>
      <c r="L335" s="2"/>
    </row>
    <row r="336" spans="1:12" x14ac:dyDescent="0.1">
      <c r="A336" s="17" t="s">
        <v>1320</v>
      </c>
      <c r="B336" s="58"/>
      <c r="C336" s="60" t="s">
        <v>768</v>
      </c>
      <c r="D336" s="425" t="s">
        <v>316</v>
      </c>
      <c r="E336" s="425" t="s">
        <v>628</v>
      </c>
      <c r="F336" s="413">
        <v>2</v>
      </c>
      <c r="G336" s="417"/>
      <c r="H336" s="325">
        <f>G336*F336</f>
        <v>0</v>
      </c>
      <c r="J336" s="2"/>
      <c r="K336" s="2"/>
      <c r="L336" s="2"/>
    </row>
    <row r="337" spans="1:12" x14ac:dyDescent="0.1">
      <c r="A337" s="17"/>
      <c r="B337" s="58"/>
      <c r="C337" s="60"/>
      <c r="D337" s="425"/>
      <c r="E337" s="425"/>
      <c r="F337" s="413"/>
      <c r="G337" s="417"/>
      <c r="H337" s="325"/>
      <c r="J337" s="2"/>
      <c r="K337" s="2"/>
      <c r="L337" s="2"/>
    </row>
    <row r="338" spans="1:12" x14ac:dyDescent="0.1">
      <c r="A338" s="17"/>
      <c r="B338" s="58"/>
      <c r="C338" s="427" t="s">
        <v>893</v>
      </c>
      <c r="D338" s="425"/>
      <c r="E338" s="425"/>
      <c r="F338" s="413"/>
      <c r="G338" s="417"/>
      <c r="H338" s="325"/>
      <c r="J338" s="2"/>
      <c r="K338" s="2"/>
      <c r="L338" s="2"/>
    </row>
    <row r="339" spans="1:12" x14ac:dyDescent="0.1">
      <c r="A339" s="17"/>
      <c r="B339" s="58"/>
      <c r="C339" s="60"/>
      <c r="D339" s="425"/>
      <c r="E339" s="425"/>
      <c r="F339" s="413"/>
      <c r="G339" s="417"/>
      <c r="H339" s="325"/>
      <c r="J339" s="2"/>
      <c r="K339" s="2"/>
      <c r="L339" s="2"/>
    </row>
    <row r="340" spans="1:12" x14ac:dyDescent="0.1">
      <c r="A340" s="17" t="s">
        <v>1321</v>
      </c>
      <c r="B340" s="58"/>
      <c r="C340" s="60" t="s">
        <v>894</v>
      </c>
      <c r="D340" s="425" t="s">
        <v>316</v>
      </c>
      <c r="E340" s="425" t="s">
        <v>628</v>
      </c>
      <c r="F340" s="413">
        <v>1</v>
      </c>
      <c r="G340" s="417"/>
      <c r="H340" s="325">
        <f>G340*F340</f>
        <v>0</v>
      </c>
      <c r="J340" s="2"/>
      <c r="K340" s="2"/>
      <c r="L340" s="2"/>
    </row>
    <row r="341" spans="1:12" x14ac:dyDescent="0.1">
      <c r="A341" s="17"/>
      <c r="B341" s="58"/>
      <c r="C341" s="60"/>
      <c r="D341" s="425"/>
      <c r="E341" s="425"/>
      <c r="F341" s="413"/>
      <c r="G341" s="417"/>
      <c r="H341" s="325">
        <f>G341*F341</f>
        <v>0</v>
      </c>
      <c r="J341" s="2"/>
      <c r="K341" s="2"/>
      <c r="L341" s="2"/>
    </row>
    <row r="342" spans="1:12" ht="11.45" customHeight="1" x14ac:dyDescent="0.1">
      <c r="A342" s="17" t="s">
        <v>1293</v>
      </c>
      <c r="B342" s="58"/>
      <c r="C342" s="427" t="s">
        <v>1067</v>
      </c>
      <c r="D342" s="425"/>
      <c r="E342" s="425"/>
      <c r="F342" s="413"/>
      <c r="G342" s="417"/>
      <c r="H342" s="325"/>
      <c r="J342" s="2"/>
      <c r="K342" s="2"/>
      <c r="L342" s="2"/>
    </row>
    <row r="343" spans="1:12" x14ac:dyDescent="0.1">
      <c r="A343" s="17" t="s">
        <v>1322</v>
      </c>
      <c r="B343" s="58"/>
      <c r="C343" s="60" t="s">
        <v>895</v>
      </c>
      <c r="D343" s="425" t="s">
        <v>316</v>
      </c>
      <c r="E343" s="425" t="s">
        <v>628</v>
      </c>
      <c r="F343" s="413">
        <v>1</v>
      </c>
      <c r="G343" s="417"/>
      <c r="H343" s="325">
        <f>G343*F343</f>
        <v>0</v>
      </c>
      <c r="J343" s="2"/>
      <c r="K343" s="2"/>
      <c r="L343" s="2"/>
    </row>
    <row r="344" spans="1:12" x14ac:dyDescent="0.1">
      <c r="A344" s="17"/>
      <c r="B344" s="58"/>
      <c r="C344" s="60"/>
      <c r="D344" s="425"/>
      <c r="E344" s="425"/>
      <c r="F344" s="413"/>
      <c r="G344" s="417"/>
      <c r="H344" s="325"/>
      <c r="J344" s="2"/>
      <c r="K344" s="2"/>
      <c r="L344" s="2"/>
    </row>
    <row r="345" spans="1:12" x14ac:dyDescent="0.1">
      <c r="A345" s="17" t="s">
        <v>1294</v>
      </c>
      <c r="B345" s="58"/>
      <c r="C345" s="427" t="s">
        <v>667</v>
      </c>
      <c r="D345" s="425"/>
      <c r="E345" s="425"/>
      <c r="F345" s="413"/>
      <c r="G345" s="417"/>
      <c r="H345" s="325"/>
      <c r="J345" s="2"/>
      <c r="K345" s="2"/>
      <c r="L345" s="2"/>
    </row>
    <row r="346" spans="1:12" x14ac:dyDescent="0.1">
      <c r="A346" s="17" t="s">
        <v>1323</v>
      </c>
      <c r="B346" s="58"/>
      <c r="C346" s="60" t="s">
        <v>769</v>
      </c>
      <c r="D346" s="425" t="s">
        <v>316</v>
      </c>
      <c r="E346" s="425" t="s">
        <v>770</v>
      </c>
      <c r="F346" s="413">
        <v>1</v>
      </c>
      <c r="G346" s="417"/>
      <c r="H346" s="325">
        <f>G346*F346</f>
        <v>0</v>
      </c>
      <c r="J346" s="2"/>
      <c r="K346" s="2"/>
      <c r="L346" s="2"/>
    </row>
    <row r="347" spans="1:12" x14ac:dyDescent="0.1">
      <c r="A347" s="17"/>
      <c r="B347" s="58"/>
      <c r="C347" s="60"/>
      <c r="D347" s="425"/>
      <c r="E347" s="425"/>
      <c r="F347" s="413"/>
      <c r="G347" s="417"/>
      <c r="H347" s="325"/>
      <c r="J347" s="2"/>
      <c r="K347" s="2"/>
      <c r="L347" s="2"/>
    </row>
    <row r="348" spans="1:12" x14ac:dyDescent="0.1">
      <c r="A348" s="111"/>
      <c r="B348" s="112"/>
      <c r="C348" s="242"/>
      <c r="D348" s="111"/>
      <c r="E348" s="111"/>
      <c r="F348" s="488"/>
      <c r="G348" s="422"/>
      <c r="H348" s="422"/>
      <c r="J348" s="2"/>
      <c r="K348" s="2"/>
      <c r="L348" s="2"/>
    </row>
    <row r="349" spans="1:12" s="42" customFormat="1" x14ac:dyDescent="0.1">
      <c r="A349" s="113"/>
      <c r="B349" s="114"/>
      <c r="C349" s="243" t="s">
        <v>39</v>
      </c>
      <c r="D349" s="114"/>
      <c r="E349" s="114"/>
      <c r="F349" s="114"/>
      <c r="G349" s="327"/>
      <c r="H349" s="419">
        <f>SUM(H281:H319)</f>
        <v>0</v>
      </c>
    </row>
    <row r="350" spans="1:12" s="42" customFormat="1" x14ac:dyDescent="0.1">
      <c r="A350" s="115"/>
      <c r="B350" s="116"/>
      <c r="C350" s="83"/>
      <c r="D350" s="83"/>
      <c r="E350" s="117"/>
      <c r="F350" s="117"/>
      <c r="G350" s="328"/>
      <c r="H350" s="420"/>
    </row>
    <row r="351" spans="1:12" x14ac:dyDescent="0.1">
      <c r="A351" s="99"/>
      <c r="B351" s="99"/>
      <c r="C351" s="100" t="s">
        <v>40</v>
      </c>
      <c r="D351" s="104"/>
      <c r="E351" s="99"/>
      <c r="F351" s="99"/>
      <c r="G351" s="329"/>
      <c r="H351" s="421">
        <f>H349</f>
        <v>0</v>
      </c>
      <c r="J351" s="2"/>
      <c r="K351" s="2"/>
      <c r="L351" s="2"/>
    </row>
    <row r="352" spans="1:12" x14ac:dyDescent="0.1">
      <c r="A352" s="17"/>
      <c r="B352" s="58"/>
      <c r="C352" s="60"/>
      <c r="D352" s="425"/>
      <c r="E352" s="425"/>
      <c r="F352" s="413"/>
      <c r="G352" s="417"/>
      <c r="H352" s="325"/>
      <c r="J352" s="2"/>
      <c r="K352" s="2"/>
      <c r="L352" s="2"/>
    </row>
    <row r="353" spans="1:12" x14ac:dyDescent="0.1">
      <c r="A353" s="17" t="s">
        <v>1294</v>
      </c>
      <c r="B353" s="58"/>
      <c r="C353" s="60" t="s">
        <v>1164</v>
      </c>
      <c r="D353" s="425"/>
      <c r="E353" s="425"/>
      <c r="F353" s="413"/>
      <c r="G353" s="417"/>
      <c r="H353" s="325"/>
      <c r="J353" s="2"/>
      <c r="K353" s="2"/>
      <c r="L353" s="2"/>
    </row>
    <row r="354" spans="1:12" x14ac:dyDescent="0.1">
      <c r="A354" s="17"/>
      <c r="B354" s="58"/>
      <c r="C354" s="427" t="s">
        <v>896</v>
      </c>
      <c r="D354" s="425"/>
      <c r="E354" s="425"/>
      <c r="F354" s="413"/>
      <c r="G354" s="417"/>
      <c r="H354" s="325"/>
      <c r="J354" s="2"/>
      <c r="K354" s="2"/>
      <c r="L354" s="2"/>
    </row>
    <row r="355" spans="1:12" x14ac:dyDescent="0.1">
      <c r="A355" s="17"/>
      <c r="B355" s="58"/>
      <c r="C355" s="60"/>
      <c r="D355" s="425"/>
      <c r="E355" s="425"/>
      <c r="F355" s="413"/>
      <c r="G355" s="417"/>
      <c r="H355" s="325"/>
      <c r="J355" s="2"/>
      <c r="K355" s="2"/>
      <c r="L355" s="2"/>
    </row>
    <row r="356" spans="1:12" x14ac:dyDescent="0.1">
      <c r="A356" s="17" t="s">
        <v>1323</v>
      </c>
      <c r="B356" s="58"/>
      <c r="C356" s="60" t="s">
        <v>897</v>
      </c>
      <c r="D356" s="425" t="s">
        <v>316</v>
      </c>
      <c r="E356" s="425" t="s">
        <v>617</v>
      </c>
      <c r="F356" s="413">
        <v>8</v>
      </c>
      <c r="G356" s="417"/>
      <c r="H356" s="325">
        <f>G356*F356</f>
        <v>0</v>
      </c>
      <c r="J356" s="2"/>
      <c r="K356" s="2"/>
      <c r="L356" s="2"/>
    </row>
    <row r="357" spans="1:12" x14ac:dyDescent="0.1">
      <c r="A357" s="17"/>
      <c r="B357" s="58"/>
      <c r="C357" s="60"/>
      <c r="D357" s="425"/>
      <c r="E357" s="425"/>
      <c r="F357" s="413"/>
      <c r="G357" s="417"/>
      <c r="H357" s="325"/>
      <c r="J357" s="2"/>
      <c r="K357" s="2"/>
      <c r="L357" s="2"/>
    </row>
    <row r="358" spans="1:12" x14ac:dyDescent="0.1">
      <c r="A358" s="17" t="s">
        <v>1324</v>
      </c>
      <c r="B358" s="58"/>
      <c r="C358" s="427" t="s">
        <v>668</v>
      </c>
      <c r="D358" s="425"/>
      <c r="E358" s="425"/>
      <c r="F358" s="413"/>
      <c r="G358" s="417"/>
      <c r="H358" s="325"/>
      <c r="J358" s="2"/>
      <c r="K358" s="2"/>
      <c r="L358" s="2"/>
    </row>
    <row r="359" spans="1:12" x14ac:dyDescent="0.1">
      <c r="A359" s="17"/>
      <c r="B359" s="58"/>
      <c r="C359" s="60"/>
      <c r="D359" s="425"/>
      <c r="E359" s="425"/>
      <c r="F359" s="413"/>
      <c r="G359" s="417"/>
      <c r="H359" s="325"/>
      <c r="J359" s="2"/>
      <c r="K359" s="2"/>
      <c r="L359" s="2"/>
    </row>
    <row r="360" spans="1:12" ht="28.5" x14ac:dyDescent="0.1">
      <c r="A360" s="17"/>
      <c r="B360" s="58"/>
      <c r="C360" s="427" t="s">
        <v>669</v>
      </c>
      <c r="D360" s="425"/>
      <c r="E360" s="425"/>
      <c r="F360" s="413"/>
      <c r="G360" s="417"/>
      <c r="H360" s="325"/>
      <c r="J360" s="2"/>
      <c r="K360" s="2"/>
      <c r="L360" s="2"/>
    </row>
    <row r="361" spans="1:12" x14ac:dyDescent="0.1">
      <c r="A361" s="17"/>
      <c r="B361" s="58"/>
      <c r="C361" s="60"/>
      <c r="D361" s="425"/>
      <c r="E361" s="425"/>
      <c r="F361" s="413"/>
      <c r="G361" s="417"/>
      <c r="H361" s="325"/>
      <c r="J361" s="2"/>
      <c r="K361" s="2"/>
      <c r="L361" s="2"/>
    </row>
    <row r="362" spans="1:12" x14ac:dyDescent="0.1">
      <c r="A362" s="17" t="s">
        <v>1331</v>
      </c>
      <c r="B362" s="58"/>
      <c r="C362" s="60" t="s">
        <v>771</v>
      </c>
      <c r="D362" s="425" t="s">
        <v>316</v>
      </c>
      <c r="E362" s="425" t="s">
        <v>628</v>
      </c>
      <c r="F362" s="413">
        <v>2</v>
      </c>
      <c r="G362" s="417"/>
      <c r="H362" s="325">
        <f>G362*F362</f>
        <v>0</v>
      </c>
      <c r="J362" s="2"/>
      <c r="K362" s="2"/>
      <c r="L362" s="2"/>
    </row>
    <row r="363" spans="1:12" x14ac:dyDescent="0.1">
      <c r="A363" s="17"/>
      <c r="B363" s="58"/>
      <c r="C363" s="60"/>
      <c r="D363" s="425"/>
      <c r="E363" s="425"/>
      <c r="F363" s="413"/>
      <c r="G363" s="417"/>
      <c r="H363" s="325"/>
      <c r="J363" s="2"/>
      <c r="K363" s="2"/>
      <c r="L363" s="2"/>
    </row>
    <row r="364" spans="1:12" x14ac:dyDescent="0.1">
      <c r="A364" s="17"/>
      <c r="B364" s="58"/>
      <c r="C364" s="60"/>
      <c r="D364" s="425"/>
      <c r="E364" s="425"/>
      <c r="F364" s="413"/>
      <c r="G364" s="417"/>
      <c r="H364" s="325"/>
      <c r="J364" s="2"/>
      <c r="K364" s="2"/>
      <c r="L364" s="2"/>
    </row>
    <row r="365" spans="1:12" x14ac:dyDescent="0.1">
      <c r="A365" s="17" t="s">
        <v>1325</v>
      </c>
      <c r="B365" s="58"/>
      <c r="C365" s="427" t="s">
        <v>670</v>
      </c>
      <c r="D365" s="425"/>
      <c r="E365" s="425"/>
      <c r="F365" s="413"/>
      <c r="G365" s="417"/>
      <c r="H365" s="325"/>
      <c r="J365" s="2"/>
      <c r="K365" s="2"/>
      <c r="L365" s="2"/>
    </row>
    <row r="366" spans="1:12" x14ac:dyDescent="0.1">
      <c r="A366" s="17"/>
      <c r="B366" s="58"/>
      <c r="C366" s="427" t="s">
        <v>772</v>
      </c>
      <c r="D366" s="425"/>
      <c r="E366" s="425"/>
      <c r="F366" s="413"/>
      <c r="G366" s="417"/>
      <c r="H366" s="325"/>
      <c r="J366" s="2"/>
      <c r="K366" s="2"/>
      <c r="L366" s="2"/>
    </row>
    <row r="367" spans="1:12" x14ac:dyDescent="0.1">
      <c r="A367" s="17"/>
      <c r="B367" s="58"/>
      <c r="C367" s="60"/>
      <c r="D367" s="425"/>
      <c r="E367" s="425"/>
      <c r="F367" s="413"/>
      <c r="G367" s="417"/>
      <c r="H367" s="325"/>
      <c r="J367" s="2"/>
      <c r="K367" s="2"/>
      <c r="L367" s="2"/>
    </row>
    <row r="368" spans="1:12" ht="25.9" customHeight="1" x14ac:dyDescent="0.1">
      <c r="A368" s="17"/>
      <c r="B368" s="58"/>
      <c r="C368" s="427" t="s">
        <v>671</v>
      </c>
      <c r="D368" s="425"/>
      <c r="E368" s="425"/>
      <c r="F368" s="413"/>
      <c r="G368" s="417"/>
      <c r="H368" s="325"/>
      <c r="J368" s="2"/>
      <c r="K368" s="2"/>
      <c r="L368" s="2"/>
    </row>
    <row r="369" spans="1:12" x14ac:dyDescent="0.1">
      <c r="A369" s="17"/>
      <c r="B369" s="58"/>
      <c r="C369" s="60"/>
      <c r="D369" s="425"/>
      <c r="E369" s="425"/>
      <c r="F369" s="413"/>
      <c r="G369" s="417"/>
      <c r="H369" s="325"/>
      <c r="J369" s="2"/>
      <c r="K369" s="2"/>
      <c r="L369" s="2"/>
    </row>
    <row r="370" spans="1:12" x14ac:dyDescent="0.1">
      <c r="A370" s="17" t="s">
        <v>1332</v>
      </c>
      <c r="B370" s="58"/>
      <c r="C370" s="60" t="s">
        <v>773</v>
      </c>
      <c r="D370" s="425" t="s">
        <v>316</v>
      </c>
      <c r="E370" s="425" t="s">
        <v>617</v>
      </c>
      <c r="F370" s="413">
        <v>145</v>
      </c>
      <c r="G370" s="417"/>
      <c r="H370" s="325">
        <f>G370*F370</f>
        <v>0</v>
      </c>
      <c r="J370" s="2"/>
      <c r="K370" s="2"/>
      <c r="L370" s="2"/>
    </row>
    <row r="371" spans="1:12" ht="18.75" x14ac:dyDescent="0.1">
      <c r="A371" s="17" t="s">
        <v>1333</v>
      </c>
      <c r="B371" s="58"/>
      <c r="C371" s="60" t="s">
        <v>1334</v>
      </c>
      <c r="D371" s="425" t="s">
        <v>316</v>
      </c>
      <c r="E371" s="425" t="s">
        <v>617</v>
      </c>
      <c r="F371" s="413">
        <v>105</v>
      </c>
      <c r="G371" s="417"/>
      <c r="H371" s="325">
        <f>G371*F371</f>
        <v>0</v>
      </c>
      <c r="J371" s="2"/>
      <c r="K371" s="2"/>
      <c r="L371" s="2"/>
    </row>
    <row r="372" spans="1:12" x14ac:dyDescent="0.1">
      <c r="A372" s="17"/>
      <c r="B372" s="58"/>
      <c r="C372" s="60"/>
      <c r="D372" s="425"/>
      <c r="E372" s="425"/>
      <c r="F372" s="413"/>
      <c r="G372" s="417"/>
      <c r="H372" s="325"/>
      <c r="J372" s="2"/>
      <c r="K372" s="2"/>
      <c r="L372" s="2"/>
    </row>
    <row r="373" spans="1:12" x14ac:dyDescent="0.1">
      <c r="A373" s="17" t="s">
        <v>1326</v>
      </c>
      <c r="B373" s="58"/>
      <c r="C373" s="427" t="s">
        <v>774</v>
      </c>
      <c r="D373" s="425"/>
      <c r="E373" s="425"/>
      <c r="F373" s="413"/>
      <c r="G373" s="417"/>
      <c r="H373" s="325"/>
      <c r="J373" s="2"/>
      <c r="K373" s="2"/>
      <c r="L373" s="2"/>
    </row>
    <row r="374" spans="1:12" ht="28.5" x14ac:dyDescent="0.1">
      <c r="A374" s="17"/>
      <c r="B374" s="58"/>
      <c r="C374" s="427" t="s">
        <v>775</v>
      </c>
      <c r="D374" s="425"/>
      <c r="E374" s="425"/>
      <c r="F374" s="413"/>
      <c r="G374" s="417"/>
      <c r="H374" s="325"/>
      <c r="J374" s="2"/>
      <c r="K374" s="2"/>
      <c r="L374" s="2"/>
    </row>
    <row r="375" spans="1:12" x14ac:dyDescent="0.1">
      <c r="A375" s="17"/>
      <c r="B375" s="58"/>
      <c r="C375" s="60"/>
      <c r="D375" s="425"/>
      <c r="E375" s="425"/>
      <c r="F375" s="413"/>
      <c r="G375" s="417"/>
      <c r="H375" s="325"/>
      <c r="J375" s="2"/>
      <c r="K375" s="2"/>
      <c r="L375" s="2"/>
    </row>
    <row r="376" spans="1:12" x14ac:dyDescent="0.1">
      <c r="A376" s="17" t="s">
        <v>1335</v>
      </c>
      <c r="B376" s="58"/>
      <c r="C376" s="60" t="s">
        <v>900</v>
      </c>
      <c r="D376" s="425" t="s">
        <v>316</v>
      </c>
      <c r="E376" s="425" t="s">
        <v>617</v>
      </c>
      <c r="F376" s="413">
        <v>55</v>
      </c>
      <c r="G376" s="417"/>
      <c r="H376" s="325">
        <f>G376*F376</f>
        <v>0</v>
      </c>
      <c r="J376" s="2"/>
      <c r="K376" s="2"/>
      <c r="L376" s="2"/>
    </row>
    <row r="377" spans="1:12" x14ac:dyDescent="0.1">
      <c r="A377" s="17"/>
      <c r="B377" s="58"/>
      <c r="C377" s="427"/>
      <c r="D377" s="425"/>
      <c r="E377" s="425"/>
      <c r="F377" s="413"/>
      <c r="G377" s="417"/>
      <c r="H377" s="325"/>
      <c r="J377" s="2"/>
      <c r="K377" s="2"/>
      <c r="L377" s="2"/>
    </row>
    <row r="378" spans="1:12" x14ac:dyDescent="0.1">
      <c r="A378" s="17" t="s">
        <v>1327</v>
      </c>
      <c r="B378" s="58"/>
      <c r="C378" s="427" t="s">
        <v>776</v>
      </c>
      <c r="D378" s="425"/>
      <c r="E378" s="425"/>
      <c r="F378" s="413"/>
      <c r="G378" s="417"/>
      <c r="H378" s="325"/>
      <c r="J378" s="2"/>
      <c r="K378" s="2"/>
      <c r="L378" s="2"/>
    </row>
    <row r="379" spans="1:12" x14ac:dyDescent="0.1">
      <c r="A379" s="17"/>
      <c r="B379" s="58"/>
      <c r="C379" s="427"/>
      <c r="D379" s="425"/>
      <c r="E379" s="425"/>
      <c r="F379" s="413"/>
      <c r="G379" s="417"/>
      <c r="H379" s="325"/>
      <c r="J379" s="2"/>
      <c r="K379" s="2"/>
      <c r="L379" s="2"/>
    </row>
    <row r="380" spans="1:12" x14ac:dyDescent="0.1">
      <c r="A380" s="17"/>
      <c r="B380" s="58"/>
      <c r="C380" s="427" t="s">
        <v>777</v>
      </c>
      <c r="D380" s="425"/>
      <c r="E380" s="425"/>
      <c r="F380" s="413"/>
      <c r="G380" s="417"/>
      <c r="H380" s="325"/>
      <c r="J380" s="2"/>
      <c r="K380" s="2"/>
      <c r="L380" s="2"/>
    </row>
    <row r="381" spans="1:12" x14ac:dyDescent="0.1">
      <c r="A381" s="17"/>
      <c r="B381" s="58"/>
      <c r="C381" s="60"/>
      <c r="D381" s="425"/>
      <c r="E381" s="425"/>
      <c r="F381" s="413"/>
      <c r="G381" s="417"/>
      <c r="H381" s="325"/>
      <c r="J381" s="2"/>
      <c r="K381" s="2"/>
      <c r="L381" s="2"/>
    </row>
    <row r="382" spans="1:12" x14ac:dyDescent="0.1">
      <c r="A382" s="17" t="s">
        <v>1336</v>
      </c>
      <c r="B382" s="58"/>
      <c r="C382" s="60" t="s">
        <v>778</v>
      </c>
      <c r="D382" s="425" t="s">
        <v>316</v>
      </c>
      <c r="E382" s="425" t="s">
        <v>617</v>
      </c>
      <c r="F382" s="413">
        <v>16</v>
      </c>
      <c r="G382" s="417"/>
      <c r="H382" s="325">
        <f>G382*F382</f>
        <v>0</v>
      </c>
      <c r="J382" s="2"/>
      <c r="K382" s="2"/>
      <c r="L382" s="2"/>
    </row>
    <row r="383" spans="1:12" x14ac:dyDescent="0.1">
      <c r="A383" s="17"/>
      <c r="B383" s="58"/>
      <c r="C383" s="60"/>
      <c r="D383" s="425"/>
      <c r="E383" s="425"/>
      <c r="F383" s="413"/>
      <c r="G383" s="417"/>
      <c r="H383" s="325"/>
      <c r="J383" s="2"/>
      <c r="K383" s="2"/>
      <c r="L383" s="2"/>
    </row>
    <row r="384" spans="1:12" x14ac:dyDescent="0.1">
      <c r="A384" s="17" t="s">
        <v>1328</v>
      </c>
      <c r="B384" s="58"/>
      <c r="C384" s="427" t="s">
        <v>672</v>
      </c>
      <c r="D384" s="425"/>
      <c r="E384" s="425"/>
      <c r="F384" s="413"/>
      <c r="G384" s="417"/>
      <c r="H384" s="325"/>
      <c r="J384" s="2"/>
      <c r="K384" s="2"/>
      <c r="L384" s="2"/>
    </row>
    <row r="385" spans="1:12" ht="18.75" x14ac:dyDescent="0.1">
      <c r="A385" s="17"/>
      <c r="B385" s="58"/>
      <c r="C385" s="427" t="s">
        <v>673</v>
      </c>
      <c r="D385" s="425"/>
      <c r="E385" s="425"/>
      <c r="F385" s="413"/>
      <c r="G385" s="417"/>
      <c r="H385" s="325"/>
      <c r="J385" s="2"/>
      <c r="K385" s="2"/>
      <c r="L385" s="2"/>
    </row>
    <row r="386" spans="1:12" x14ac:dyDescent="0.1">
      <c r="A386" s="17"/>
      <c r="B386" s="371"/>
      <c r="C386" s="561"/>
      <c r="D386" s="563"/>
      <c r="E386" s="425"/>
      <c r="F386" s="415"/>
      <c r="G386" s="557"/>
      <c r="H386" s="325"/>
      <c r="J386" s="2"/>
      <c r="K386" s="2"/>
      <c r="L386" s="2"/>
    </row>
    <row r="387" spans="1:12" x14ac:dyDescent="0.1">
      <c r="A387" s="17" t="s">
        <v>1337</v>
      </c>
      <c r="B387" s="371"/>
      <c r="C387" s="60" t="s">
        <v>779</v>
      </c>
      <c r="D387" s="425" t="s">
        <v>316</v>
      </c>
      <c r="E387" s="425" t="s">
        <v>617</v>
      </c>
      <c r="F387" s="413">
        <v>2</v>
      </c>
      <c r="G387" s="417"/>
      <c r="H387" s="325">
        <f>G387*F387</f>
        <v>0</v>
      </c>
      <c r="J387" s="2"/>
      <c r="K387" s="2"/>
      <c r="L387" s="2"/>
    </row>
    <row r="388" spans="1:12" x14ac:dyDescent="0.1">
      <c r="A388" s="17"/>
      <c r="B388" s="371"/>
      <c r="C388" s="60"/>
      <c r="D388" s="425"/>
      <c r="E388" s="425"/>
      <c r="F388" s="413"/>
      <c r="G388" s="417"/>
      <c r="H388" s="325"/>
      <c r="J388" s="2"/>
      <c r="K388" s="2"/>
      <c r="L388" s="2"/>
    </row>
    <row r="389" spans="1:12" ht="28.5" x14ac:dyDescent="0.1">
      <c r="A389" s="17"/>
      <c r="B389" s="371"/>
      <c r="C389" s="427" t="s">
        <v>780</v>
      </c>
      <c r="D389" s="425"/>
      <c r="E389" s="425"/>
      <c r="F389" s="413"/>
      <c r="G389" s="417"/>
      <c r="H389" s="325"/>
      <c r="J389" s="2"/>
      <c r="K389" s="2"/>
      <c r="L389" s="2"/>
    </row>
    <row r="390" spans="1:12" x14ac:dyDescent="0.1">
      <c r="A390" s="17"/>
      <c r="B390" s="371"/>
      <c r="C390" s="60"/>
      <c r="D390" s="425"/>
      <c r="E390" s="425"/>
      <c r="F390" s="413"/>
      <c r="G390" s="417"/>
      <c r="H390" s="325"/>
      <c r="J390" s="2"/>
      <c r="K390" s="2"/>
      <c r="L390" s="2"/>
    </row>
    <row r="391" spans="1:12" x14ac:dyDescent="0.1">
      <c r="A391" s="17" t="s">
        <v>1338</v>
      </c>
      <c r="B391" s="371"/>
      <c r="C391" s="60" t="s">
        <v>781</v>
      </c>
      <c r="D391" s="425" t="s">
        <v>316</v>
      </c>
      <c r="E391" s="425" t="s">
        <v>617</v>
      </c>
      <c r="F391" s="413">
        <v>4.5</v>
      </c>
      <c r="G391" s="417"/>
      <c r="H391" s="325">
        <f>G391*F391</f>
        <v>0</v>
      </c>
      <c r="J391" s="2"/>
      <c r="K391" s="2"/>
      <c r="L391" s="2"/>
    </row>
    <row r="392" spans="1:12" x14ac:dyDescent="0.1">
      <c r="A392" s="17" t="s">
        <v>1339</v>
      </c>
      <c r="B392" s="371"/>
      <c r="C392" s="60" t="s">
        <v>782</v>
      </c>
      <c r="D392" s="425" t="s">
        <v>316</v>
      </c>
      <c r="E392" s="425" t="s">
        <v>901</v>
      </c>
      <c r="F392" s="413">
        <v>2</v>
      </c>
      <c r="G392" s="417"/>
      <c r="H392" s="325">
        <f>G392*F392</f>
        <v>0</v>
      </c>
      <c r="J392" s="2"/>
      <c r="K392" s="2"/>
      <c r="L392" s="2"/>
    </row>
    <row r="393" spans="1:12" x14ac:dyDescent="0.1">
      <c r="A393" s="17"/>
      <c r="B393" s="371"/>
      <c r="C393" s="60"/>
      <c r="D393" s="425"/>
      <c r="E393" s="425"/>
      <c r="F393" s="413"/>
      <c r="G393" s="417"/>
      <c r="H393" s="325"/>
      <c r="J393" s="2"/>
      <c r="K393" s="2"/>
      <c r="L393" s="2"/>
    </row>
    <row r="394" spans="1:12" ht="18.75" x14ac:dyDescent="0.1">
      <c r="A394" s="17"/>
      <c r="B394" s="371"/>
      <c r="C394" s="427" t="s">
        <v>783</v>
      </c>
      <c r="D394" s="425"/>
      <c r="E394" s="425"/>
      <c r="F394" s="413"/>
      <c r="G394" s="417"/>
      <c r="H394" s="325"/>
      <c r="J394" s="2"/>
      <c r="K394" s="2"/>
      <c r="L394" s="2"/>
    </row>
    <row r="395" spans="1:12" x14ac:dyDescent="0.1">
      <c r="A395" s="17"/>
      <c r="B395" s="371"/>
      <c r="C395" s="60"/>
      <c r="D395" s="425"/>
      <c r="E395" s="425"/>
      <c r="F395" s="413"/>
      <c r="G395" s="417"/>
      <c r="H395" s="325"/>
      <c r="J395" s="2"/>
      <c r="K395" s="2"/>
      <c r="L395" s="2"/>
    </row>
    <row r="396" spans="1:12" x14ac:dyDescent="0.1">
      <c r="A396" s="17" t="s">
        <v>1340</v>
      </c>
      <c r="B396" s="371"/>
      <c r="C396" s="60" t="s">
        <v>784</v>
      </c>
      <c r="D396" s="425" t="s">
        <v>316</v>
      </c>
      <c r="E396" s="425" t="s">
        <v>162</v>
      </c>
      <c r="F396" s="413">
        <v>32</v>
      </c>
      <c r="G396" s="417"/>
      <c r="H396" s="325">
        <f>G396*F396</f>
        <v>0</v>
      </c>
      <c r="J396" s="2"/>
      <c r="K396" s="2"/>
      <c r="L396" s="2"/>
    </row>
    <row r="397" spans="1:12" x14ac:dyDescent="0.1">
      <c r="A397" s="17"/>
      <c r="B397" s="58"/>
      <c r="C397" s="60"/>
      <c r="D397" s="425"/>
      <c r="E397" s="425"/>
      <c r="F397" s="413"/>
      <c r="G397" s="417"/>
      <c r="H397" s="325"/>
      <c r="J397" s="2"/>
      <c r="K397" s="2"/>
      <c r="L397" s="2"/>
    </row>
    <row r="398" spans="1:12" x14ac:dyDescent="0.1">
      <c r="A398" s="17" t="s">
        <v>1329</v>
      </c>
      <c r="B398" s="58"/>
      <c r="C398" s="427" t="s">
        <v>674</v>
      </c>
      <c r="D398" s="425"/>
      <c r="E398" s="425"/>
      <c r="F398" s="413"/>
      <c r="G398" s="417"/>
      <c r="H398" s="325"/>
      <c r="J398" s="2"/>
      <c r="K398" s="2"/>
      <c r="L398" s="2"/>
    </row>
    <row r="399" spans="1:12" x14ac:dyDescent="0.1">
      <c r="A399" s="17"/>
      <c r="B399" s="58"/>
      <c r="C399" s="427" t="s">
        <v>785</v>
      </c>
      <c r="D399" s="425"/>
      <c r="E399" s="425"/>
      <c r="F399" s="413"/>
      <c r="G399" s="417"/>
      <c r="H399" s="325"/>
      <c r="J399" s="2"/>
      <c r="K399" s="2"/>
      <c r="L399" s="2"/>
    </row>
    <row r="400" spans="1:12" x14ac:dyDescent="0.1">
      <c r="A400" s="17"/>
      <c r="B400" s="58"/>
      <c r="C400" s="60"/>
      <c r="D400" s="425"/>
      <c r="E400" s="425"/>
      <c r="F400" s="413"/>
      <c r="G400" s="417"/>
      <c r="H400" s="325"/>
      <c r="J400" s="2"/>
      <c r="K400" s="2"/>
      <c r="L400" s="2"/>
    </row>
    <row r="401" spans="1:12" x14ac:dyDescent="0.1">
      <c r="A401" s="17" t="s">
        <v>1341</v>
      </c>
      <c r="B401" s="58"/>
      <c r="C401" s="60" t="s">
        <v>786</v>
      </c>
      <c r="D401" s="425" t="s">
        <v>316</v>
      </c>
      <c r="E401" s="425" t="s">
        <v>617</v>
      </c>
      <c r="F401" s="413">
        <v>14</v>
      </c>
      <c r="G401" s="417"/>
      <c r="H401" s="325">
        <f>G401*F401</f>
        <v>0</v>
      </c>
      <c r="J401" s="2"/>
      <c r="K401" s="2"/>
      <c r="L401" s="2"/>
    </row>
    <row r="402" spans="1:12" x14ac:dyDescent="0.1">
      <c r="A402" s="17"/>
      <c r="B402" s="58"/>
      <c r="C402" s="60"/>
      <c r="D402" s="425"/>
      <c r="E402" s="425"/>
      <c r="F402" s="413"/>
      <c r="G402" s="417"/>
      <c r="H402" s="325"/>
      <c r="J402" s="2"/>
      <c r="K402" s="2"/>
      <c r="L402" s="2"/>
    </row>
    <row r="403" spans="1:12" x14ac:dyDescent="0.1">
      <c r="A403" s="17" t="s">
        <v>1330</v>
      </c>
      <c r="B403" s="58"/>
      <c r="C403" s="427" t="s">
        <v>904</v>
      </c>
      <c r="D403" s="425"/>
      <c r="E403" s="425"/>
      <c r="F403" s="413"/>
      <c r="G403" s="417"/>
      <c r="H403" s="325"/>
      <c r="J403" s="2"/>
      <c r="K403" s="2"/>
      <c r="L403" s="2"/>
    </row>
    <row r="404" spans="1:12" x14ac:dyDescent="0.1">
      <c r="A404" s="17" t="s">
        <v>1342</v>
      </c>
      <c r="B404" s="58"/>
      <c r="C404" s="60" t="s">
        <v>902</v>
      </c>
      <c r="D404" s="425" t="s">
        <v>316</v>
      </c>
      <c r="E404" s="425" t="s">
        <v>568</v>
      </c>
      <c r="F404" s="413">
        <v>1</v>
      </c>
      <c r="G404" s="417">
        <v>15000</v>
      </c>
      <c r="H404" s="325">
        <f>G404*F404</f>
        <v>15000</v>
      </c>
      <c r="J404" s="2"/>
      <c r="K404" s="2"/>
      <c r="L404" s="2"/>
    </row>
    <row r="405" spans="1:12" x14ac:dyDescent="0.1">
      <c r="A405" s="17"/>
      <c r="B405" s="58"/>
      <c r="C405" s="60" t="s">
        <v>903</v>
      </c>
      <c r="D405" s="425"/>
      <c r="E405" s="425" t="s">
        <v>62</v>
      </c>
      <c r="F405" s="413">
        <v>15000</v>
      </c>
      <c r="G405" s="417"/>
      <c r="H405" s="325">
        <f>G405*F405</f>
        <v>0</v>
      </c>
      <c r="J405" s="2"/>
      <c r="K405" s="2"/>
      <c r="L405" s="2"/>
    </row>
    <row r="406" spans="1:12" x14ac:dyDescent="0.1">
      <c r="A406" s="111"/>
      <c r="B406" s="111"/>
      <c r="C406" s="112"/>
      <c r="D406" s="111"/>
      <c r="E406" s="111"/>
      <c r="F406" s="111"/>
      <c r="G406" s="332"/>
      <c r="H406" s="332"/>
      <c r="J406" s="2"/>
      <c r="K406" s="2"/>
      <c r="L406" s="2"/>
    </row>
    <row r="407" spans="1:12" s="42" customFormat="1" x14ac:dyDescent="0.1">
      <c r="A407" s="508"/>
      <c r="B407" s="81"/>
      <c r="C407" s="40"/>
      <c r="D407" s="81"/>
      <c r="E407" s="81"/>
      <c r="F407" s="81"/>
      <c r="G407" s="509"/>
      <c r="H407" s="265">
        <f>SUM(H351:H406)</f>
        <v>15000</v>
      </c>
    </row>
    <row r="408" spans="1:12" s="42" customFormat="1" x14ac:dyDescent="0.1">
      <c r="A408" s="510"/>
      <c r="B408" s="82"/>
      <c r="C408" s="45" t="s">
        <v>309</v>
      </c>
      <c r="D408" s="45"/>
      <c r="E408" s="138"/>
      <c r="F408" s="138"/>
      <c r="G408" s="511"/>
      <c r="H408" s="259"/>
      <c r="J408" s="338"/>
    </row>
  </sheetData>
  <phoneticPr fontId="0" type="noConversion"/>
  <pageMargins left="0.7" right="0.7" top="0.75" bottom="0.75" header="0.3" footer="0.3"/>
  <pageSetup paperSize="9" scale="95" orientation="portrait" r:id="rId1"/>
  <rowBreaks count="6" manualBreakCount="6">
    <brk id="58" max="7" man="1"/>
    <brk id="123" max="7" man="1"/>
    <brk id="176" max="7" man="1"/>
    <brk id="226" max="7" man="1"/>
    <brk id="280" max="7" man="1"/>
    <brk id="350" max="7"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58"/>
  <sheetViews>
    <sheetView tabSelected="1" view="pageBreakPreview" topLeftCell="A11" zoomScale="130" zoomScaleNormal="130" zoomScaleSheetLayoutView="130" workbookViewId="0">
      <selection activeCell="C38" sqref="C38"/>
    </sheetView>
  </sheetViews>
  <sheetFormatPr defaultColWidth="9.74609375" defaultRowHeight="10.5" x14ac:dyDescent="0.1"/>
  <cols>
    <col min="1" max="1" width="11.99609375" style="2" customWidth="1"/>
    <col min="2" max="2" width="11.05859375" style="50" customWidth="1"/>
    <col min="3" max="3" width="56.05859375" style="2" customWidth="1"/>
    <col min="4" max="4" width="6.93359375" style="2" customWidth="1"/>
    <col min="5" max="5" width="8.05859375" style="2" customWidth="1"/>
    <col min="6" max="6" width="8.99609375" style="50" customWidth="1"/>
    <col min="7" max="7" width="12.93359375" style="187" customWidth="1"/>
    <col min="8" max="8" width="14.99609375" style="219" customWidth="1"/>
    <col min="9" max="16384" width="9.74609375" style="2"/>
  </cols>
  <sheetData>
    <row r="1" spans="1:8" s="153" customFormat="1" ht="13.5" customHeight="1" x14ac:dyDescent="0.1">
      <c r="A1" s="153" t="str">
        <f>'[1]SEC-A'!A1</f>
        <v>CLIENT:  KOPANONG LOCAL MUNICIPALITY</v>
      </c>
      <c r="B1" s="170"/>
      <c r="F1" s="170"/>
      <c r="G1" s="172"/>
      <c r="H1" s="209"/>
    </row>
    <row r="2" spans="1:8" s="153" customFormat="1" ht="13.5" customHeight="1" x14ac:dyDescent="0.1">
      <c r="A2" s="153" t="str">
        <f>'[1]SEC-A'!A2</f>
        <v>CONTRACT NO. MIG/FS1184/CF/17/19</v>
      </c>
      <c r="B2" s="170"/>
      <c r="F2" s="170"/>
      <c r="G2" s="172"/>
      <c r="H2" s="209"/>
    </row>
    <row r="3" spans="1:8" s="153" customFormat="1" ht="13.5" customHeight="1" x14ac:dyDescent="0.1">
      <c r="A3" s="153" t="str">
        <f>'[1]SEC-A'!A3</f>
        <v>UPGRADING OF PHILIPPOLIS SPORTS FACILITY</v>
      </c>
      <c r="B3" s="170"/>
      <c r="F3" s="170"/>
      <c r="G3" s="172"/>
      <c r="H3" s="209"/>
    </row>
    <row r="4" spans="1:8" s="153" customFormat="1" ht="13.5" customHeight="1" x14ac:dyDescent="0.1">
      <c r="A4" s="153" t="str">
        <f>'[1]SEC-A'!A4</f>
        <v>ENGINEER:  SOLENG (PTY) LTD</v>
      </c>
      <c r="B4" s="170"/>
      <c r="F4" s="170"/>
      <c r="G4" s="172"/>
      <c r="H4" s="209"/>
    </row>
    <row r="5" spans="1:8" s="153" customFormat="1" ht="13.5" customHeight="1" x14ac:dyDescent="0.1">
      <c r="A5" s="436" t="s">
        <v>922</v>
      </c>
      <c r="B5" s="170"/>
      <c r="F5" s="170"/>
      <c r="G5" s="173"/>
      <c r="H5" s="210"/>
    </row>
    <row r="6" spans="1:8" s="153" customFormat="1" ht="5.25" customHeight="1" x14ac:dyDescent="0.1">
      <c r="A6" s="436"/>
      <c r="B6" s="170"/>
      <c r="F6" s="170"/>
      <c r="G6" s="173"/>
      <c r="H6" s="210"/>
    </row>
    <row r="7" spans="1:8" s="42" customFormat="1" x14ac:dyDescent="0.1">
      <c r="A7" s="437" t="s">
        <v>28</v>
      </c>
      <c r="B7" s="438" t="s">
        <v>29</v>
      </c>
      <c r="C7" s="439" t="s">
        <v>30</v>
      </c>
      <c r="D7" s="439" t="s">
        <v>316</v>
      </c>
      <c r="E7" s="439" t="s">
        <v>31</v>
      </c>
      <c r="F7" s="439" t="s">
        <v>32</v>
      </c>
      <c r="G7" s="229" t="s">
        <v>33</v>
      </c>
      <c r="H7" s="211" t="s">
        <v>34</v>
      </c>
    </row>
    <row r="8" spans="1:8" s="42" customFormat="1" x14ac:dyDescent="0.1">
      <c r="A8" s="440" t="s">
        <v>35</v>
      </c>
      <c r="B8" s="441" t="s">
        <v>36</v>
      </c>
      <c r="C8" s="150"/>
      <c r="D8" s="150"/>
      <c r="E8" s="150"/>
      <c r="F8" s="199"/>
      <c r="G8" s="230"/>
      <c r="H8" s="212"/>
    </row>
    <row r="9" spans="1:8" x14ac:dyDescent="0.1">
      <c r="A9" s="10"/>
      <c r="B9" s="12"/>
      <c r="C9" s="245"/>
      <c r="D9" s="245"/>
      <c r="E9" s="51"/>
      <c r="F9" s="9"/>
      <c r="G9" s="231"/>
      <c r="H9" s="213"/>
    </row>
    <row r="10" spans="1:8" x14ac:dyDescent="0.1">
      <c r="A10" s="10" t="s">
        <v>925</v>
      </c>
      <c r="B10" s="12" t="s">
        <v>0</v>
      </c>
      <c r="C10" s="245"/>
      <c r="D10" s="245"/>
      <c r="E10" s="9"/>
      <c r="F10" s="9"/>
      <c r="G10" s="231"/>
      <c r="H10" s="213"/>
    </row>
    <row r="11" spans="1:8" x14ac:dyDescent="0.1">
      <c r="A11" s="10"/>
      <c r="B11" s="12" t="s">
        <v>181</v>
      </c>
      <c r="C11" s="245" t="s">
        <v>182</v>
      </c>
      <c r="D11" s="245"/>
      <c r="E11" s="9"/>
      <c r="F11" s="9"/>
      <c r="G11" s="231"/>
      <c r="H11" s="213"/>
    </row>
    <row r="12" spans="1:8" s="54" customFormat="1" x14ac:dyDescent="0.1">
      <c r="A12" s="10" t="s">
        <v>934</v>
      </c>
      <c r="B12" s="12"/>
      <c r="C12" s="245" t="s">
        <v>915</v>
      </c>
      <c r="D12" s="9" t="s">
        <v>316</v>
      </c>
      <c r="E12" s="9" t="s">
        <v>157</v>
      </c>
      <c r="F12" s="9">
        <v>250</v>
      </c>
      <c r="G12" s="231"/>
      <c r="H12" s="213">
        <f>G12*F12</f>
        <v>0</v>
      </c>
    </row>
    <row r="13" spans="1:8" x14ac:dyDescent="0.1">
      <c r="A13" s="10"/>
      <c r="B13" s="12"/>
      <c r="C13" s="245"/>
      <c r="D13" s="245"/>
      <c r="E13" s="9"/>
      <c r="F13" s="9"/>
      <c r="G13" s="231"/>
      <c r="H13" s="194"/>
    </row>
    <row r="14" spans="1:8" x14ac:dyDescent="0.1">
      <c r="A14" s="442"/>
      <c r="B14" s="53" t="s">
        <v>158</v>
      </c>
      <c r="C14" s="443" t="s">
        <v>184</v>
      </c>
      <c r="D14" s="443"/>
      <c r="E14" s="200"/>
      <c r="F14" s="200"/>
      <c r="G14" s="232"/>
      <c r="H14" s="214"/>
    </row>
    <row r="15" spans="1:8" x14ac:dyDescent="0.1">
      <c r="A15" s="10" t="s">
        <v>926</v>
      </c>
      <c r="B15" s="12" t="s">
        <v>159</v>
      </c>
      <c r="C15" s="245" t="s">
        <v>185</v>
      </c>
      <c r="D15" s="245"/>
      <c r="E15" s="9" t="s">
        <v>38</v>
      </c>
      <c r="F15" s="9">
        <v>1</v>
      </c>
      <c r="G15" s="231"/>
      <c r="H15" s="213">
        <f>G15*F15</f>
        <v>0</v>
      </c>
    </row>
    <row r="16" spans="1:8" x14ac:dyDescent="0.1">
      <c r="A16" s="10" t="s">
        <v>927</v>
      </c>
      <c r="B16" s="12" t="s">
        <v>359</v>
      </c>
      <c r="C16" s="245" t="s">
        <v>629</v>
      </c>
      <c r="D16" s="9" t="s">
        <v>316</v>
      </c>
      <c r="E16" s="9" t="s">
        <v>157</v>
      </c>
      <c r="F16" s="9">
        <v>20</v>
      </c>
      <c r="G16" s="231"/>
      <c r="H16" s="213">
        <f>G16*F16</f>
        <v>0</v>
      </c>
    </row>
    <row r="17" spans="1:8" x14ac:dyDescent="0.1">
      <c r="A17" s="10"/>
      <c r="B17" s="12"/>
      <c r="C17" s="245"/>
      <c r="D17" s="245"/>
      <c r="E17" s="9"/>
      <c r="F17" s="9"/>
      <c r="G17" s="231"/>
      <c r="H17" s="194"/>
    </row>
    <row r="18" spans="1:8" x14ac:dyDescent="0.1">
      <c r="A18" s="10"/>
      <c r="B18" s="12" t="s">
        <v>0</v>
      </c>
      <c r="C18" s="245" t="s">
        <v>164</v>
      </c>
      <c r="D18" s="245"/>
      <c r="E18" s="9"/>
      <c r="F18" s="9"/>
      <c r="G18" s="231"/>
      <c r="H18" s="194"/>
    </row>
    <row r="19" spans="1:8" s="54" customFormat="1" x14ac:dyDescent="0.1">
      <c r="A19" s="10"/>
      <c r="B19" s="12" t="s">
        <v>163</v>
      </c>
      <c r="C19" s="245"/>
      <c r="D19" s="245"/>
      <c r="E19" s="9"/>
      <c r="F19" s="9"/>
      <c r="G19" s="231"/>
      <c r="H19" s="194"/>
    </row>
    <row r="20" spans="1:8" s="54" customFormat="1" x14ac:dyDescent="0.1">
      <c r="A20" s="10" t="s">
        <v>928</v>
      </c>
      <c r="B20" s="12" t="s">
        <v>49</v>
      </c>
      <c r="C20" s="245" t="s">
        <v>344</v>
      </c>
      <c r="D20" s="245"/>
      <c r="E20" s="9"/>
      <c r="F20" s="9"/>
      <c r="G20" s="231"/>
      <c r="H20" s="194"/>
    </row>
    <row r="21" spans="1:8" x14ac:dyDescent="0.1">
      <c r="A21" s="10"/>
      <c r="B21" s="12"/>
      <c r="C21" s="245"/>
      <c r="D21" s="245"/>
      <c r="E21" s="9"/>
      <c r="F21" s="9"/>
      <c r="G21" s="231"/>
      <c r="H21" s="194"/>
    </row>
    <row r="22" spans="1:8" x14ac:dyDescent="0.1">
      <c r="A22" s="10"/>
      <c r="B22" s="12"/>
      <c r="C22" s="245" t="s">
        <v>916</v>
      </c>
      <c r="D22" s="245"/>
      <c r="E22" s="9"/>
      <c r="F22" s="9"/>
      <c r="G22" s="231"/>
      <c r="H22" s="194"/>
    </row>
    <row r="23" spans="1:8" x14ac:dyDescent="0.1">
      <c r="A23" s="10"/>
      <c r="B23" s="12"/>
      <c r="C23" s="245"/>
      <c r="D23" s="245"/>
      <c r="E23" s="9"/>
      <c r="F23" s="9"/>
      <c r="G23" s="232"/>
      <c r="H23" s="213"/>
    </row>
    <row r="24" spans="1:8" x14ac:dyDescent="0.1">
      <c r="A24" s="442" t="s">
        <v>938</v>
      </c>
      <c r="B24" s="53"/>
      <c r="C24" s="443" t="s">
        <v>917</v>
      </c>
      <c r="D24" s="443"/>
      <c r="E24" s="200" t="s">
        <v>166</v>
      </c>
      <c r="F24" s="200">
        <v>15</v>
      </c>
      <c r="G24" s="232"/>
      <c r="H24" s="213">
        <f>G24*F24</f>
        <v>0</v>
      </c>
    </row>
    <row r="25" spans="1:8" x14ac:dyDescent="0.1">
      <c r="A25" s="10"/>
      <c r="B25" s="12"/>
      <c r="C25" s="245"/>
      <c r="D25" s="245"/>
      <c r="E25" s="9"/>
      <c r="F25" s="9"/>
      <c r="G25" s="231"/>
      <c r="H25" s="194"/>
    </row>
    <row r="26" spans="1:8" x14ac:dyDescent="0.1">
      <c r="A26" s="442"/>
      <c r="B26" s="53" t="s">
        <v>281</v>
      </c>
      <c r="C26" s="443" t="s">
        <v>930</v>
      </c>
      <c r="D26" s="443"/>
      <c r="E26" s="200"/>
      <c r="F26" s="200"/>
      <c r="G26" s="232"/>
      <c r="H26" s="214"/>
    </row>
    <row r="27" spans="1:8" x14ac:dyDescent="0.1">
      <c r="A27" s="10"/>
      <c r="B27" s="12"/>
      <c r="C27" s="245"/>
      <c r="D27" s="245"/>
      <c r="E27" s="9"/>
      <c r="F27" s="9"/>
      <c r="G27" s="231"/>
      <c r="H27" s="194"/>
    </row>
    <row r="28" spans="1:8" x14ac:dyDescent="0.1">
      <c r="A28" s="442" t="s">
        <v>929</v>
      </c>
      <c r="B28" s="12"/>
      <c r="C28" s="245" t="s">
        <v>599</v>
      </c>
      <c r="D28" s="245"/>
      <c r="E28" s="9" t="s">
        <v>166</v>
      </c>
      <c r="F28" s="9">
        <v>5</v>
      </c>
      <c r="G28" s="287"/>
      <c r="H28" s="178">
        <f>G28*F28</f>
        <v>0</v>
      </c>
    </row>
    <row r="29" spans="1:8" x14ac:dyDescent="0.1">
      <c r="A29" s="442" t="s">
        <v>939</v>
      </c>
      <c r="B29" s="12"/>
      <c r="C29" s="245" t="s">
        <v>23</v>
      </c>
      <c r="D29" s="245"/>
      <c r="E29" s="9" t="s">
        <v>166</v>
      </c>
      <c r="F29" s="9">
        <v>1</v>
      </c>
      <c r="G29" s="231"/>
      <c r="H29" s="213">
        <f>G29*F29</f>
        <v>0</v>
      </c>
    </row>
    <row r="30" spans="1:8" x14ac:dyDescent="0.1">
      <c r="A30" s="10"/>
      <c r="B30" s="12"/>
      <c r="C30" s="245"/>
      <c r="D30" s="245"/>
      <c r="E30" s="9"/>
      <c r="F30" s="9"/>
      <c r="G30" s="231"/>
      <c r="H30" s="194"/>
    </row>
    <row r="31" spans="1:8" x14ac:dyDescent="0.1">
      <c r="A31" s="10" t="s">
        <v>931</v>
      </c>
      <c r="B31" s="12"/>
      <c r="C31" s="84" t="s">
        <v>296</v>
      </c>
      <c r="D31" s="444"/>
      <c r="E31" s="9"/>
      <c r="F31" s="9"/>
      <c r="G31" s="231"/>
      <c r="H31" s="194"/>
    </row>
    <row r="32" spans="1:8" x14ac:dyDescent="0.1">
      <c r="A32" s="10"/>
      <c r="B32" s="12"/>
      <c r="C32" s="84"/>
      <c r="D32" s="444"/>
      <c r="E32" s="9"/>
      <c r="F32" s="9"/>
      <c r="G32" s="231"/>
      <c r="H32" s="194"/>
    </row>
    <row r="33" spans="1:8" x14ac:dyDescent="0.1">
      <c r="A33" s="10"/>
      <c r="B33" s="12"/>
      <c r="C33" s="426" t="s">
        <v>918</v>
      </c>
      <c r="D33" s="10"/>
      <c r="E33" s="9"/>
      <c r="F33" s="9"/>
      <c r="G33" s="231"/>
      <c r="H33" s="213"/>
    </row>
    <row r="34" spans="1:8" x14ac:dyDescent="0.1">
      <c r="A34" s="10"/>
      <c r="B34" s="12"/>
      <c r="C34" s="426"/>
      <c r="D34" s="10"/>
      <c r="E34" s="9"/>
      <c r="F34" s="9"/>
      <c r="G34" s="231"/>
      <c r="H34" s="213"/>
    </row>
    <row r="35" spans="1:8" x14ac:dyDescent="0.1">
      <c r="A35" s="10" t="s">
        <v>932</v>
      </c>
      <c r="B35" s="12"/>
      <c r="C35" s="426" t="s">
        <v>947</v>
      </c>
      <c r="D35" s="444"/>
      <c r="E35" s="9" t="s">
        <v>166</v>
      </c>
      <c r="F35" s="9">
        <v>15</v>
      </c>
      <c r="G35" s="231"/>
      <c r="H35" s="213">
        <f>G35*F35</f>
        <v>0</v>
      </c>
    </row>
    <row r="36" spans="1:8" ht="28.5" x14ac:dyDescent="0.1">
      <c r="A36" s="10" t="s">
        <v>933</v>
      </c>
      <c r="B36" s="12"/>
      <c r="C36" s="448" t="s">
        <v>948</v>
      </c>
      <c r="D36" s="444"/>
      <c r="E36" s="9" t="s">
        <v>166</v>
      </c>
      <c r="F36" s="9">
        <f>140*0.15*0.15</f>
        <v>3.15</v>
      </c>
      <c r="G36" s="287"/>
      <c r="H36" s="213">
        <f>G36*F36</f>
        <v>0</v>
      </c>
    </row>
    <row r="37" spans="1:8" x14ac:dyDescent="0.1">
      <c r="A37" s="10"/>
      <c r="B37" s="12"/>
      <c r="C37" s="247"/>
      <c r="D37" s="444"/>
      <c r="E37" s="55"/>
      <c r="F37" s="201"/>
      <c r="G37" s="231"/>
      <c r="H37" s="194"/>
    </row>
    <row r="38" spans="1:8" x14ac:dyDescent="0.1">
      <c r="A38" s="10" t="s">
        <v>940</v>
      </c>
      <c r="B38" s="12" t="s">
        <v>277</v>
      </c>
      <c r="C38" s="247" t="s">
        <v>457</v>
      </c>
      <c r="D38" s="444"/>
      <c r="E38" s="50"/>
      <c r="F38" s="17"/>
      <c r="G38" s="445"/>
      <c r="H38" s="225"/>
    </row>
    <row r="39" spans="1:8" x14ac:dyDescent="0.1">
      <c r="A39" s="10"/>
      <c r="B39" s="12"/>
      <c r="C39" s="84"/>
      <c r="D39" s="244"/>
      <c r="E39" s="50"/>
      <c r="F39" s="17"/>
      <c r="G39" s="445"/>
      <c r="H39" s="225"/>
    </row>
    <row r="40" spans="1:8" ht="18.75" x14ac:dyDescent="0.1">
      <c r="A40" s="10" t="s">
        <v>941</v>
      </c>
      <c r="B40" s="12"/>
      <c r="C40" s="453" t="s">
        <v>924</v>
      </c>
      <c r="D40" s="12" t="s">
        <v>316</v>
      </c>
      <c r="E40" s="16" t="s">
        <v>628</v>
      </c>
      <c r="F40" s="17">
        <v>65</v>
      </c>
      <c r="G40" s="450"/>
      <c r="H40" s="225">
        <f>G40*F40</f>
        <v>0</v>
      </c>
    </row>
    <row r="41" spans="1:8" ht="43.9" customHeight="1" x14ac:dyDescent="0.1">
      <c r="A41" s="10" t="s">
        <v>942</v>
      </c>
      <c r="B41" s="53"/>
      <c r="C41" s="448" t="s">
        <v>951</v>
      </c>
      <c r="D41" s="10" t="s">
        <v>316</v>
      </c>
      <c r="E41" s="53" t="s">
        <v>162</v>
      </c>
      <c r="F41" s="53">
        <v>140</v>
      </c>
      <c r="G41" s="460"/>
      <c r="H41" s="257">
        <f>G41*F41</f>
        <v>0</v>
      </c>
    </row>
    <row r="42" spans="1:8" x14ac:dyDescent="0.1">
      <c r="A42" s="10"/>
      <c r="B42" s="12"/>
      <c r="C42" s="453"/>
      <c r="D42" s="12"/>
      <c r="E42" s="12"/>
      <c r="F42" s="12"/>
      <c r="G42" s="456"/>
      <c r="H42" s="451"/>
    </row>
    <row r="43" spans="1:8" x14ac:dyDescent="0.1">
      <c r="A43" s="10"/>
      <c r="B43" s="12"/>
      <c r="C43" s="454" t="s">
        <v>923</v>
      </c>
      <c r="D43" s="454"/>
      <c r="E43" s="4"/>
      <c r="F43" s="12"/>
      <c r="G43" s="457"/>
      <c r="H43" s="452"/>
    </row>
    <row r="44" spans="1:8" x14ac:dyDescent="0.1">
      <c r="A44" s="10"/>
      <c r="B44" s="12"/>
      <c r="C44" s="454"/>
      <c r="D44" s="454"/>
      <c r="E44" s="4"/>
      <c r="F44" s="12"/>
      <c r="G44" s="458"/>
      <c r="H44" s="451"/>
    </row>
    <row r="45" spans="1:8" x14ac:dyDescent="0.1">
      <c r="A45" s="10" t="s">
        <v>943</v>
      </c>
      <c r="B45" s="12"/>
      <c r="C45" s="453" t="s">
        <v>950</v>
      </c>
      <c r="D45" s="12" t="s">
        <v>316</v>
      </c>
      <c r="E45" s="12" t="s">
        <v>38</v>
      </c>
      <c r="F45" s="12">
        <v>30</v>
      </c>
      <c r="G45" s="181"/>
      <c r="H45" s="225">
        <f>G45*F45</f>
        <v>0</v>
      </c>
    </row>
    <row r="46" spans="1:8" x14ac:dyDescent="0.1">
      <c r="A46" s="447"/>
      <c r="B46" s="59"/>
      <c r="C46" s="443"/>
      <c r="D46" s="443"/>
      <c r="E46" s="53"/>
      <c r="F46" s="53"/>
      <c r="G46" s="235"/>
      <c r="H46" s="194"/>
    </row>
    <row r="47" spans="1:8" x14ac:dyDescent="0.1">
      <c r="A47" s="25" t="s">
        <v>945</v>
      </c>
      <c r="B47" s="12" t="s">
        <v>949</v>
      </c>
      <c r="C47" s="84" t="s">
        <v>935</v>
      </c>
      <c r="D47" s="444"/>
      <c r="E47" s="53"/>
      <c r="F47" s="53"/>
      <c r="G47" s="235"/>
      <c r="H47" s="213"/>
    </row>
    <row r="48" spans="1:8" x14ac:dyDescent="0.1">
      <c r="A48" s="25"/>
      <c r="B48" s="17"/>
      <c r="C48" s="84"/>
      <c r="D48" s="444"/>
      <c r="E48" s="446"/>
      <c r="F48" s="59"/>
      <c r="G48" s="231"/>
      <c r="H48" s="213"/>
    </row>
    <row r="49" spans="1:8" s="54" customFormat="1" ht="42" customHeight="1" x14ac:dyDescent="0.1">
      <c r="A49" s="447" t="s">
        <v>944</v>
      </c>
      <c r="B49" s="59"/>
      <c r="C49" s="32" t="s">
        <v>937</v>
      </c>
      <c r="D49" s="442" t="s">
        <v>316</v>
      </c>
      <c r="E49" s="446" t="s">
        <v>38</v>
      </c>
      <c r="F49" s="59">
        <v>2</v>
      </c>
      <c r="G49" s="232"/>
      <c r="H49" s="215">
        <f>G49*F49</f>
        <v>0</v>
      </c>
    </row>
    <row r="50" spans="1:8" ht="44.45" customHeight="1" x14ac:dyDescent="0.1">
      <c r="A50" s="447" t="s">
        <v>946</v>
      </c>
      <c r="B50" s="59"/>
      <c r="C50" s="32" t="s">
        <v>936</v>
      </c>
      <c r="D50" s="25" t="s">
        <v>316</v>
      </c>
      <c r="E50" s="59" t="s">
        <v>38</v>
      </c>
      <c r="F50" s="59">
        <v>3</v>
      </c>
      <c r="G50" s="287"/>
      <c r="H50" s="213">
        <f>G50*F50</f>
        <v>0</v>
      </c>
    </row>
    <row r="51" spans="1:8" ht="11.25" customHeight="1" x14ac:dyDescent="0.1">
      <c r="A51" s="447"/>
      <c r="B51" s="59"/>
      <c r="C51" s="448"/>
      <c r="D51" s="108"/>
      <c r="E51" s="446"/>
      <c r="F51" s="59"/>
      <c r="G51" s="231"/>
      <c r="H51" s="213"/>
    </row>
    <row r="52" spans="1:8" ht="11.25" customHeight="1" x14ac:dyDescent="0.1">
      <c r="A52" s="7" t="s">
        <v>954</v>
      </c>
      <c r="B52" s="12" t="s">
        <v>333</v>
      </c>
      <c r="C52" s="5" t="s">
        <v>401</v>
      </c>
      <c r="D52" s="5"/>
      <c r="E52" s="6"/>
      <c r="F52" s="12"/>
      <c r="G52" s="181"/>
      <c r="H52" s="181"/>
    </row>
    <row r="53" spans="1:8" ht="11.25" customHeight="1" x14ac:dyDescent="0.1">
      <c r="A53" s="7"/>
      <c r="B53" s="12"/>
      <c r="C53" s="5"/>
      <c r="D53" s="5"/>
      <c r="E53" s="6"/>
      <c r="F53" s="12"/>
      <c r="G53" s="181"/>
      <c r="H53" s="181"/>
    </row>
    <row r="54" spans="1:8" ht="11.25" customHeight="1" x14ac:dyDescent="0.1">
      <c r="A54" s="7" t="s">
        <v>955</v>
      </c>
      <c r="B54" s="12"/>
      <c r="C54" s="5" t="s">
        <v>952</v>
      </c>
      <c r="D54" s="20"/>
      <c r="E54" s="20" t="s">
        <v>37</v>
      </c>
      <c r="F54" s="9">
        <v>1</v>
      </c>
      <c r="G54" s="181"/>
      <c r="H54" s="181">
        <f>G54*F54</f>
        <v>0</v>
      </c>
    </row>
    <row r="55" spans="1:8" ht="11.25" customHeight="1" x14ac:dyDescent="0.1">
      <c r="A55" s="7"/>
      <c r="B55" s="12"/>
      <c r="C55" s="5" t="s">
        <v>953</v>
      </c>
      <c r="D55" s="20"/>
      <c r="E55" s="20"/>
      <c r="F55" s="9"/>
      <c r="G55" s="181"/>
      <c r="H55" s="181"/>
    </row>
    <row r="56" spans="1:8" x14ac:dyDescent="0.1">
      <c r="A56" s="79"/>
      <c r="B56" s="79"/>
      <c r="C56" s="449"/>
      <c r="D56" s="449"/>
      <c r="E56" s="79"/>
      <c r="F56" s="79"/>
      <c r="G56" s="196"/>
      <c r="H56" s="218"/>
    </row>
    <row r="57" spans="1:8" x14ac:dyDescent="0.1">
      <c r="A57" s="39"/>
      <c r="B57" s="81"/>
      <c r="C57" s="197" t="s">
        <v>469</v>
      </c>
      <c r="D57" s="40"/>
      <c r="E57" s="40"/>
      <c r="F57" s="81"/>
      <c r="G57" s="185"/>
      <c r="H57" s="236">
        <f>SUM(H10:H55)</f>
        <v>0</v>
      </c>
    </row>
    <row r="58" spans="1:8" x14ac:dyDescent="0.1">
      <c r="A58" s="43"/>
      <c r="B58" s="82"/>
      <c r="C58" s="117"/>
      <c r="D58" s="117"/>
      <c r="E58" s="46"/>
      <c r="F58" s="138"/>
      <c r="G58" s="184"/>
      <c r="H58" s="217"/>
    </row>
  </sheetData>
  <phoneticPr fontId="0" type="noConversion"/>
  <pageMargins left="0.7" right="0.7" top="0.75" bottom="0.75" header="0.3" footer="0.3"/>
  <pageSetup paperSize="9" scale="92"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Worksheets</vt:lpstr>
      </vt:variant>
      <vt:variant>
        <vt:i4>10</vt:i4>
      </vt:variant>
      <vt:variant>
        <vt:lpstr>Named Ranges</vt:lpstr>
      </vt:variant>
      <vt:variant>
        <vt:i4>18</vt:i4>
      </vt:variant>
    </vt:vector>
  </HeadingPairs>
  <TitlesOfParts>
    <vt:vector size="28" baseType="lpstr">
      <vt:lpstr>SUMMARY</vt:lpstr>
      <vt:lpstr>SEC-A</vt:lpstr>
      <vt:lpstr>SEC-B</vt:lpstr>
      <vt:lpstr>SEC-C</vt:lpstr>
      <vt:lpstr>SEC-D</vt:lpstr>
      <vt:lpstr>SEC-E</vt:lpstr>
      <vt:lpstr>SEC-F</vt:lpstr>
      <vt:lpstr>SEC - G</vt:lpstr>
      <vt:lpstr>SEC - H</vt:lpstr>
      <vt:lpstr>SEC - I</vt:lpstr>
      <vt:lpstr>SEC - G!Print_Area</vt:lpstr>
      <vt:lpstr>SEC - H!Print_Area</vt:lpstr>
      <vt:lpstr>SEC - I!Print_Area</vt:lpstr>
      <vt:lpstr>SEC-A!Print_Area</vt:lpstr>
      <vt:lpstr>SEC-B!Print_Area</vt:lpstr>
      <vt:lpstr>SEC-C!Print_Area</vt:lpstr>
      <vt:lpstr>SEC-D!Print_Area</vt:lpstr>
      <vt:lpstr>SEC-E!Print_Area</vt:lpstr>
      <vt:lpstr>SEC-F!Print_Area</vt:lpstr>
      <vt:lpstr>SUMMARY!Print_Area</vt:lpstr>
      <vt:lpstr>SEC - G!Print_Titles</vt:lpstr>
      <vt:lpstr>SEC-A!Print_Titles</vt:lpstr>
      <vt:lpstr>SEC-B!Print_Titles</vt:lpstr>
      <vt:lpstr>SEC-C!Print_Titles</vt:lpstr>
      <vt:lpstr>SEC-D!Print_Titles</vt:lpstr>
      <vt:lpstr>SEC-E!Print_Titles</vt:lpstr>
      <vt:lpstr>SEC-F!Print_Titles</vt:lpstr>
      <vt:lpstr>SUMMARY!Print_Titles</vt:lpstr>
    </vt:vector>
  </TitlesOfParts>
  <Company>WMB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Joe-Anne van der Merwe</dc:creator>
  <cp:lastModifiedBy>X</cp:lastModifiedBy>
  <cp:lastPrinted>2023-11-07T18:54:25Z</cp:lastPrinted>
  <dcterms:created xsi:type="dcterms:W3CDTF">1997-02-24T10:59:36Z</dcterms:created>
  <dcterms:modified xsi:type="dcterms:W3CDTF">2023-11-13T09:24:53Z</dcterms:modified>
</cp:coreProperties>
</file>