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53408314\Desktop\ADVERTS OF 11 APRIL 2025\FINAL ADVERTS 09 APRIL 2025\EXCELL BOQs\"/>
    </mc:Choice>
  </mc:AlternateContent>
  <xr:revisionPtr revIDLastSave="0" documentId="13_ncr:1_{7ABD468F-4F9F-4E40-A48C-7AA7062A42BA}" xr6:coauthVersionLast="47" xr6:coauthVersionMax="47" xr10:uidLastSave="{00000000-0000-0000-0000-000000000000}"/>
  <bookViews>
    <workbookView xWindow="-120" yWindow="-120" windowWidth="20730" windowHeight="11040" tabRatio="835" xr2:uid="{00000000-000D-0000-FFFF-FFFF00000000}"/>
  </bookViews>
  <sheets>
    <sheet name="SUMMARY" sheetId="8" r:id="rId1"/>
    <sheet name="SCHED 1A-1_NMB_SB" sheetId="4" r:id="rId2"/>
    <sheet name="SCHED 1A-2_NMB_SB" sheetId="158" r:id="rId3"/>
    <sheet name="SCHED 2A-1_PS PROV Hosp" sheetId="9" r:id="rId4"/>
    <sheet name="SCHED 2A-2_Motherwell CHC" sheetId="176" r:id="rId5"/>
    <sheet name="SCHED 2A-3_Livingstone Hosp" sheetId="169" r:id="rId6"/>
    <sheet name="SCHED 2A_4_Uitenhage Hosp" sheetId="167" r:id="rId7"/>
    <sheet name="SCHED 2A-5_Settlers Hosp" sheetId="170" r:id="rId8"/>
    <sheet name="SCHED 2A-6_Andries Vosloo Hosp" sheetId="171" r:id="rId9"/>
    <sheet name="SCHED 2A-7_Sundays R Hosp (2)" sheetId="178" r:id="rId10"/>
    <sheet name="SCHED 2A-8_Humansdorp Hosp" sheetId="172" r:id="rId11"/>
    <sheet name="SCHEDULE 3" sheetId="11" r:id="rId12"/>
    <sheet name="SCHEDULE 4" sheetId="177" r:id="rId13"/>
    <sheet name="WORK ORDERS  01 LAETITIA BAM CH" sheetId="27" state="hidden" r:id="rId14"/>
    <sheet name="JOSE PEARSON TB HOSPITAL (02)" sheetId="31" state="hidden" r:id="rId15"/>
    <sheet name="NEW BRIGHTON MORTUARY (03)" sheetId="32" state="hidden" r:id="rId16"/>
    <sheet name="DORA NGIZA HOSPITAL (04)" sheetId="33" state="hidden" r:id="rId17"/>
    <sheet name="LAETITIA BAM CHC (05)" sheetId="34" state="hidden" r:id="rId18"/>
    <sheet name="MOTHERWELL CHC (06)" sheetId="35" state="hidden" r:id="rId19"/>
    <sheet name="MOTHERWEL CHC (07)" sheetId="36" state="hidden" r:id="rId20"/>
    <sheet name="ORSMOND TB HOSPITAL (08)" sheetId="37" state="hidden" r:id="rId21"/>
    <sheet name="JOSE PEARSON TB HOSPITAL (09)" sheetId="38" state="hidden" r:id="rId22"/>
    <sheet name="LIVINGSTONE HOSPITAL (10)" sheetId="39" state="hidden" r:id="rId23"/>
    <sheet name="LAETITIA BAM CHC (11)" sheetId="49" state="hidden" r:id="rId24"/>
    <sheet name="WEST END (12)" sheetId="48" state="hidden" r:id="rId25"/>
    <sheet name="PORT ELIZABETH PRO.(13)" sheetId="47" state="hidden" r:id="rId26"/>
    <sheet name="DORA NGIZA HOSP (14)" sheetId="46" state="hidden" r:id="rId27"/>
    <sheet name="ORSMOND TB HOSP (15)" sheetId="45" state="hidden" r:id="rId28"/>
    <sheet name="MOUNT RD MORT. (16)" sheetId="44" state="hidden" r:id="rId29"/>
    <sheet name="PARMACEUTICA DEP (17)" sheetId="43" state="hidden" r:id="rId30"/>
    <sheet name="DORA NGIZA HOSP (18)" sheetId="52" state="hidden" r:id="rId31"/>
    <sheet name="DORA NGIZA (19)" sheetId="51" state="hidden" r:id="rId32"/>
    <sheet name="LIVINGSTONE HOSPITAL (20)" sheetId="50" state="hidden" r:id="rId33"/>
    <sheet name="PE PROV. HOSPITAL (21)" sheetId="59" state="hidden" r:id="rId34"/>
    <sheet name="GQEBERA CHC (22)" sheetId="58" state="hidden" r:id="rId35"/>
    <sheet name="PORT EZIABERTH MEDIC DEPOT(23)" sheetId="57" state="hidden" r:id="rId36"/>
    <sheet name="LIVINGSTONE HOSPITAL (24)" sheetId="56" state="hidden" r:id="rId37"/>
    <sheet name="MOTHERWELL CHC (25)" sheetId="55" state="hidden" r:id="rId38"/>
    <sheet name="LIVINGSTONE HOSPITAL (26)" sheetId="42" state="hidden" r:id="rId39"/>
    <sheet name="GQEBERA CHC (27)" sheetId="66" state="hidden" r:id="rId40"/>
    <sheet name="DORA NGINZA HOSPITAL (28)" sheetId="65" state="hidden" r:id="rId41"/>
    <sheet name="ELIZABETH DOKIN HOSP(29)" sheetId="64" state="hidden" r:id="rId42"/>
    <sheet name="PORT ELIZABETH PROV (30)" sheetId="63" state="hidden" r:id="rId43"/>
    <sheet name="MOUNTROAD MORTUARY (31)" sheetId="67" state="hidden" r:id="rId44"/>
    <sheet name="UITENHAGE PRO.HOSPITAL (32)" sheetId="62" state="hidden" r:id="rId45"/>
    <sheet name="JOSE PEARSON TB HSPITAL (33)" sheetId="68" state="hidden" r:id="rId46"/>
    <sheet name="LAETITA BAM CHC (34)" sheetId="61" state="hidden" r:id="rId47"/>
    <sheet name="MOTHEWELL CHC (35)" sheetId="73" state="hidden" r:id="rId48"/>
    <sheet name="LAETITA BAM CHC (36)" sheetId="72" state="hidden" r:id="rId49"/>
    <sheet name="PE PROV. (37)" sheetId="71" state="hidden" r:id="rId50"/>
    <sheet name="ORSMOND TB HOSP. (38)" sheetId="70" state="hidden" r:id="rId51"/>
    <sheet name="Gqebera CHC (39)" sheetId="69" state="hidden" r:id="rId52"/>
    <sheet name="Dora Ngiza (40)" sheetId="74" state="hidden" r:id="rId53"/>
    <sheet name="PE Pronvincial Hospital (41)" sheetId="75" state="hidden" r:id="rId54"/>
    <sheet name="Motherwell CHC (42)" sheetId="76" state="hidden" r:id="rId55"/>
    <sheet name="Westend Clinic (43)" sheetId="77" state="hidden" r:id="rId56"/>
    <sheet name="Dora Ngiza (44)" sheetId="78" state="hidden" r:id="rId57"/>
    <sheet name="Elizabeth Hospital (45)" sheetId="79" state="hidden" r:id="rId58"/>
    <sheet name="Jose Pearson (46)" sheetId="80" state="hidden" r:id="rId59"/>
    <sheet name="Livingstone Hospital (47)" sheetId="85" state="hidden" r:id="rId60"/>
    <sheet name="PE Pro. Hosp (48)" sheetId="81" state="hidden" r:id="rId61"/>
    <sheet name="Elizabeth Donken hosp.(49)" sheetId="89" state="hidden" r:id="rId62"/>
    <sheet name="Dora Ngiza (50)" sheetId="90" state="hidden" r:id="rId63"/>
    <sheet name="Dora Ngiza (51)" sheetId="82" state="hidden" r:id="rId64"/>
    <sheet name="West End (52)" sheetId="83" state="hidden" r:id="rId65"/>
    <sheet name="Elizabeth Hospital (53)" sheetId="84" state="hidden" r:id="rId66"/>
    <sheet name="Orsmond TB Hosp.(54)" sheetId="91" state="hidden" r:id="rId67"/>
    <sheet name="Port Elizabeth (55)" sheetId="92" state="hidden" r:id="rId68"/>
    <sheet name="Livingston Hosp (56)" sheetId="93" state="hidden" r:id="rId69"/>
    <sheet name="New Brighton M.(57)" sheetId="94" state="hidden" r:id="rId70"/>
    <sheet name="West End (58)" sheetId="95" state="hidden" r:id="rId71"/>
    <sheet name="Dora Ngiza chc (59)" sheetId="96" state="hidden" r:id="rId72"/>
    <sheet name="New Brighston (60)" sheetId="97" state="hidden" r:id="rId73"/>
    <sheet name="Jose Pearson TB Hosp (61)" sheetId="98" state="hidden" r:id="rId74"/>
    <sheet name="Jose Pearson TB Hosp (62)" sheetId="99" state="hidden" r:id="rId75"/>
    <sheet name="Livingstone Hosp (63)" sheetId="100" state="hidden" r:id="rId76"/>
    <sheet name="Jose Pearson TB Hosp (64)" sheetId="101" state="hidden" r:id="rId77"/>
    <sheet name="Motherwell chc (65)" sheetId="102" state="hidden" r:id="rId78"/>
    <sheet name="Dora Ngiza (66)" sheetId="103" state="hidden" r:id="rId79"/>
    <sheet name="Orsmond TB Hosp (66)" sheetId="104" state="hidden" r:id="rId80"/>
    <sheet name="Dora Ngiza Hosp (67)" sheetId="105" state="hidden" r:id="rId81"/>
    <sheet name="Uitenhage Forensic (68)" sheetId="106" state="hidden" r:id="rId82"/>
    <sheet name="Dora Ngiza Hospital (70)" sheetId="109" state="hidden" r:id="rId83"/>
    <sheet name="Jose Pearson Sant (71)" sheetId="110" state="hidden" r:id="rId84"/>
    <sheet name="Gqebera chc (72)" sheetId="111" state="hidden" r:id="rId85"/>
    <sheet name="Dora Ngiza Hospital (73)" sheetId="112" state="hidden" r:id="rId86"/>
    <sheet name="Jose Pearson Sant (74)" sheetId="113" state="hidden" r:id="rId87"/>
    <sheet name="Livingston Hospital (75)" sheetId="114" state="hidden" r:id="rId88"/>
    <sheet name="Leticia Bam Hospital (76)" sheetId="108" state="hidden" r:id="rId89"/>
    <sheet name="Unitenhage Pro (69)" sheetId="107" state="hidden" r:id="rId90"/>
    <sheet name="Gqebera chc (77)" sheetId="116" state="hidden" r:id="rId91"/>
    <sheet name="PE Prov (78)" sheetId="122" state="hidden" r:id="rId92"/>
    <sheet name="Linvingston (79)" sheetId="121" state="hidden" r:id="rId93"/>
    <sheet name="Dora Ngiza (80)" sheetId="120" state="hidden" r:id="rId94"/>
    <sheet name="Dora Ngiza (81)" sheetId="119" state="hidden" r:id="rId95"/>
    <sheet name="Galvendale Foresic (83)" sheetId="124" state="hidden" r:id="rId96"/>
    <sheet name="Struandale Depot (84)" sheetId="125" state="hidden" r:id="rId97"/>
    <sheet name="PE Prov (85)" sheetId="126" state="hidden" r:id="rId98"/>
    <sheet name="West End (86)" sheetId="128" state="hidden" r:id="rId99"/>
    <sheet name="Livingston Hospital (87)" sheetId="127" state="hidden" r:id="rId100"/>
    <sheet name="Dora Ngiza (88)" sheetId="123" state="hidden" r:id="rId101"/>
    <sheet name="Mt Road (82)" sheetId="118" state="hidden" r:id="rId102"/>
    <sheet name="West End (89)" sheetId="131" state="hidden" r:id="rId103"/>
    <sheet name="Walton Conyng (90)" sheetId="135" state="hidden" r:id="rId104"/>
    <sheet name="Uitenhage Hospital  (91)" sheetId="134" state="hidden" r:id="rId105"/>
    <sheet name="Jose Pearson Hospital (92)" sheetId="133" state="hidden" r:id="rId106"/>
    <sheet name="Motherwell Hospital (93)" sheetId="132" state="hidden" r:id="rId107"/>
    <sheet name="West End chc (94)" sheetId="136" state="hidden" r:id="rId108"/>
    <sheet name="Qoutation " sheetId="137" state="hidden" r:id="rId109"/>
    <sheet name="Jose Pearson Hospital (95)" sheetId="130" state="hidden" r:id="rId110"/>
    <sheet name="Qoutation Jose Pearson" sheetId="140" state="hidden" r:id="rId111"/>
    <sheet name="Jose Pearson" sheetId="141" state="hidden" r:id="rId112"/>
    <sheet name="Dora Ngiza (96)" sheetId="142" state="hidden" r:id="rId113"/>
    <sheet name="Uitenhage Pro (97)" sheetId="143" state="hidden" r:id="rId114"/>
    <sheet name="Jose Pearson (98)" sheetId="144" state="hidden" r:id="rId115"/>
    <sheet name="Dora Ngiza (99)" sheetId="145" state="hidden" r:id="rId116"/>
    <sheet name="Gqebera chc (100)" sheetId="146" state="hidden" r:id="rId117"/>
    <sheet name="Jose Pearson (101)" sheetId="147" state="hidden" r:id="rId118"/>
    <sheet name="Dora Ngiza (102)" sheetId="148" state="hidden" r:id="rId119"/>
    <sheet name="PE PRO. (103)" sheetId="149" state="hidden" r:id="rId120"/>
    <sheet name="West End (104)" sheetId="150" state="hidden" r:id="rId121"/>
  </sheets>
  <externalReferences>
    <externalReference r:id="rId122"/>
  </externalReferences>
  <definedNames>
    <definedName name="_xlnm.Print_Area" localSheetId="100">'Dora Ngiza (88)'!$A$1:$I$63</definedName>
    <definedName name="_xlnm.Print_Area" localSheetId="71">'Dora Ngiza chc (59)'!$A$1:$I$64</definedName>
    <definedName name="_xlnm.Print_Area" localSheetId="16">'DORA NGIZA HOSPITAL (04)'!$A$1:$I$55</definedName>
    <definedName name="_xlnm.Print_Area" localSheetId="82">'Dora Ngiza Hospital (70)'!$A$1:$I$63</definedName>
    <definedName name="_xlnm.Print_Area" localSheetId="85">'Dora Ngiza Hospital (73)'!$A$1:$I$63</definedName>
    <definedName name="_xlnm.Print_Area" localSheetId="84">'Gqebera chc (72)'!$A$1:$I$63</definedName>
    <definedName name="_xlnm.Print_Area" localSheetId="90">'Gqebera chc (77)'!$A$1:$I$63</definedName>
    <definedName name="_xlnm.Print_Area" localSheetId="83">'Jose Pearson Sant (71)'!$A$1:$I$63</definedName>
    <definedName name="_xlnm.Print_Area" localSheetId="86">'Jose Pearson Sant (74)'!$A$1:$I$63</definedName>
    <definedName name="_xlnm.Print_Area" localSheetId="14">'JOSE PEARSON TB HOSPITAL (02)'!$A$1:$I$55</definedName>
    <definedName name="_xlnm.Print_Area" localSheetId="21">'JOSE PEARSON TB HOSPITAL (09)'!$A$1:$I$55</definedName>
    <definedName name="_xlnm.Print_Area" localSheetId="17">'LAETITIA BAM CHC (05)'!$A$1:$I$55</definedName>
    <definedName name="_xlnm.Print_Area" localSheetId="88">'Leticia Bam Hospital (76)'!$A$1:$I$63</definedName>
    <definedName name="_xlnm.Print_Area" localSheetId="87">'Livingston Hospital (75)'!$A$1:$I$63</definedName>
    <definedName name="_xlnm.Print_Area" localSheetId="22">'LIVINGSTONE HOSPITAL (10)'!$A$1:$I$55</definedName>
    <definedName name="_xlnm.Print_Area" localSheetId="19">'MOTHERWEL CHC (07)'!$A$1:$I$55</definedName>
    <definedName name="_xlnm.Print_Area" localSheetId="18">'MOTHERWELL CHC (06)'!$A$1:$I$55</definedName>
    <definedName name="_xlnm.Print_Area" localSheetId="69">'New Brighton M.(57)'!$A$1:$I$64</definedName>
    <definedName name="_xlnm.Print_Area" localSheetId="15">'NEW BRIGHTON MORTUARY (03)'!$A$1:$I$55</definedName>
    <definedName name="_xlnm.Print_Area" localSheetId="20">'ORSMOND TB HOSPITAL (08)'!$A$1:$I$55</definedName>
    <definedName name="_xlnm.Print_Area" localSheetId="1">'SCHED 1A-1_NMB_SB'!$B$1:$H$43</definedName>
    <definedName name="_xlnm.Print_Area" localSheetId="2">'SCHED 1A-2_NMB_SB'!$B$1:$H$50</definedName>
    <definedName name="_xlnm.Print_Area" localSheetId="6">'SCHED 2A_4_Uitenhage Hosp'!$B$2:$I$52</definedName>
    <definedName name="_xlnm.Print_Area" localSheetId="3">'SCHED 2A-1_PS PROV Hosp'!$B$1:$I$50</definedName>
    <definedName name="_xlnm.Print_Area" localSheetId="4">'SCHED 2A-2_Motherwell CHC'!$B$1:$I$50</definedName>
    <definedName name="_xlnm.Print_Area" localSheetId="5">'SCHED 2A-3_Livingstone Hosp'!$B$1:$I$49</definedName>
    <definedName name="_xlnm.Print_Area" localSheetId="7">'SCHED 2A-5_Settlers Hosp'!$B$2:$I$52</definedName>
    <definedName name="_xlnm.Print_Area" localSheetId="8">'SCHED 2A-6_Andries Vosloo Hosp'!$B$1:$I$51</definedName>
    <definedName name="_xlnm.Print_Area" localSheetId="9">'SCHED 2A-7_Sundays R Hosp (2)'!$B$2:$I$52</definedName>
    <definedName name="_xlnm.Print_Area" localSheetId="10">'SCHED 2A-8_Humansdorp Hosp'!$B$2:$I$52</definedName>
    <definedName name="_xlnm.Print_Area" localSheetId="11">'SCHEDULE 3'!$B$2:$H$100</definedName>
    <definedName name="_xlnm.Print_Area" localSheetId="12">'SCHEDULE 4'!$B$2:$H$27</definedName>
    <definedName name="_xlnm.Print_Area" localSheetId="0">SUMMARY!$B$1:$F$45</definedName>
    <definedName name="_xlnm.Print_Area" localSheetId="103">'Walton Conyng (90)'!$A$1:$I$146</definedName>
    <definedName name="_xlnm.Print_Area" localSheetId="70">'West End (58)'!$A$1:$I$64</definedName>
    <definedName name="_xlnm.Print_Area" localSheetId="13">'WORK ORDERS  01 LAETITIA BAM CH'!$A$1:$I$55</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3" i="158" l="1"/>
  <c r="H44" i="158"/>
  <c r="H45" i="158"/>
  <c r="H42" i="158"/>
  <c r="D3" i="11"/>
  <c r="D28" i="8"/>
  <c r="D26" i="8"/>
  <c r="C32" i="8"/>
  <c r="D4" i="178"/>
  <c r="B4" i="178"/>
  <c r="G3" i="178"/>
  <c r="B3" i="178"/>
  <c r="F3" i="11"/>
  <c r="F79" i="11"/>
  <c r="F75" i="11"/>
  <c r="F71" i="11"/>
  <c r="F67" i="11"/>
  <c r="F60" i="11"/>
  <c r="F56" i="11"/>
  <c r="F52" i="11"/>
  <c r="F48" i="11"/>
  <c r="F40" i="11"/>
  <c r="F33" i="11"/>
  <c r="F29" i="11"/>
  <c r="F25" i="11"/>
  <c r="D4" i="11"/>
  <c r="H21" i="177"/>
  <c r="F17" i="177"/>
  <c r="F11" i="177"/>
  <c r="F10" i="177"/>
  <c r="D4" i="177"/>
  <c r="G3" i="177"/>
  <c r="D24" i="8"/>
  <c r="D22" i="8"/>
  <c r="G2" i="158" l="1"/>
  <c r="G2" i="4"/>
  <c r="D2" i="4"/>
  <c r="B1" i="4"/>
  <c r="D3" i="178" l="1"/>
  <c r="D3" i="177"/>
  <c r="M20" i="158"/>
  <c r="N20" i="158" s="1"/>
  <c r="D20" i="8"/>
  <c r="D18" i="8"/>
  <c r="D16" i="8"/>
  <c r="D12" i="8"/>
  <c r="H47" i="158"/>
  <c r="B1" i="158"/>
  <c r="B1" i="9" s="1"/>
  <c r="D3" i="176"/>
  <c r="B3" i="176"/>
  <c r="G2" i="176"/>
  <c r="D2" i="176"/>
  <c r="B2" i="176"/>
  <c r="D4" i="172"/>
  <c r="B4" i="172"/>
  <c r="G3" i="172"/>
  <c r="D3" i="172"/>
  <c r="B3" i="172"/>
  <c r="B1" i="176" l="1"/>
  <c r="B2" i="178"/>
  <c r="H43" i="4"/>
  <c r="D3" i="171"/>
  <c r="B3" i="171"/>
  <c r="G2" i="171"/>
  <c r="D2" i="171"/>
  <c r="B2" i="171"/>
  <c r="D4" i="170" l="1"/>
  <c r="B4" i="170"/>
  <c r="H3" i="170"/>
  <c r="D3" i="170"/>
  <c r="B3" i="170"/>
  <c r="D3" i="169"/>
  <c r="B3" i="169"/>
  <c r="G2" i="169"/>
  <c r="D2" i="169"/>
  <c r="B2" i="169"/>
  <c r="D4" i="167" l="1"/>
  <c r="B4" i="167"/>
  <c r="G3" i="167"/>
  <c r="D3" i="167"/>
  <c r="B3" i="167"/>
  <c r="C30" i="8" l="1"/>
  <c r="D3" i="158" l="1"/>
  <c r="D14" i="8" l="1"/>
  <c r="D2" i="158"/>
  <c r="B1" i="169" l="1"/>
  <c r="B2" i="167"/>
  <c r="B2" i="170"/>
  <c r="B1" i="171"/>
  <c r="B2" i="172"/>
  <c r="B2" i="11" s="1"/>
  <c r="B2" i="177" s="1"/>
  <c r="D2" i="9"/>
  <c r="H12" i="146"/>
  <c r="H11" i="146"/>
  <c r="H10" i="146"/>
  <c r="H12" i="150" l="1"/>
  <c r="H11" i="150"/>
  <c r="H10" i="150"/>
  <c r="H9" i="150"/>
  <c r="I59" i="150"/>
  <c r="I61" i="150" s="1"/>
  <c r="I54" i="150"/>
  <c r="I53" i="150"/>
  <c r="I52" i="150"/>
  <c r="I51" i="150"/>
  <c r="I50" i="150"/>
  <c r="I49" i="150"/>
  <c r="I47" i="150"/>
  <c r="I46" i="150"/>
  <c r="I45" i="150"/>
  <c r="I44" i="150"/>
  <c r="I43" i="150"/>
  <c r="I42" i="150"/>
  <c r="I40" i="150"/>
  <c r="I39" i="150"/>
  <c r="I38" i="150"/>
  <c r="I37" i="150"/>
  <c r="I36" i="150"/>
  <c r="I35" i="150"/>
  <c r="I30" i="150"/>
  <c r="H12" i="149"/>
  <c r="H11" i="149"/>
  <c r="H10" i="149"/>
  <c r="H9" i="149"/>
  <c r="I59" i="149"/>
  <c r="I61" i="149" s="1"/>
  <c r="I54" i="149"/>
  <c r="I53" i="149"/>
  <c r="I52" i="149"/>
  <c r="I51" i="149"/>
  <c r="I50" i="149"/>
  <c r="I49" i="149"/>
  <c r="I47" i="149"/>
  <c r="I46" i="149"/>
  <c r="I45" i="149"/>
  <c r="I44" i="149"/>
  <c r="I43" i="149"/>
  <c r="I42" i="149"/>
  <c r="I40" i="149"/>
  <c r="I39" i="149"/>
  <c r="I38" i="149"/>
  <c r="I37" i="149"/>
  <c r="I36" i="149"/>
  <c r="I35" i="149"/>
  <c r="I30" i="149"/>
  <c r="H12" i="148"/>
  <c r="H11" i="148"/>
  <c r="H10" i="148"/>
  <c r="H9" i="148"/>
  <c r="I59" i="148"/>
  <c r="I61" i="148" s="1"/>
  <c r="I54" i="148"/>
  <c r="I53" i="148"/>
  <c r="I52" i="148"/>
  <c r="I51" i="148"/>
  <c r="I50" i="148"/>
  <c r="I49" i="148"/>
  <c r="I47" i="148"/>
  <c r="I46" i="148"/>
  <c r="I45" i="148"/>
  <c r="I44" i="148"/>
  <c r="I43" i="148"/>
  <c r="I42" i="148"/>
  <c r="I40" i="148"/>
  <c r="I39" i="148"/>
  <c r="I38" i="148"/>
  <c r="I37" i="148"/>
  <c r="I36" i="148"/>
  <c r="I35" i="148"/>
  <c r="I30" i="148"/>
  <c r="I24" i="147"/>
  <c r="I26" i="147"/>
  <c r="I25" i="147"/>
  <c r="H12" i="147"/>
  <c r="H11" i="147"/>
  <c r="H10" i="147"/>
  <c r="H9" i="147"/>
  <c r="I59" i="147"/>
  <c r="I61" i="147" s="1"/>
  <c r="I54" i="147"/>
  <c r="I53" i="147"/>
  <c r="I52" i="147"/>
  <c r="I51" i="147"/>
  <c r="I50" i="147"/>
  <c r="I49" i="147"/>
  <c r="I47" i="147"/>
  <c r="I46" i="147"/>
  <c r="I45" i="147"/>
  <c r="I44" i="147"/>
  <c r="I43" i="147"/>
  <c r="I42" i="147"/>
  <c r="I40" i="147"/>
  <c r="I39" i="147"/>
  <c r="I38" i="147"/>
  <c r="I37" i="147"/>
  <c r="I36" i="147"/>
  <c r="I35" i="147"/>
  <c r="I24" i="146"/>
  <c r="H9" i="146"/>
  <c r="I59" i="146"/>
  <c r="I61" i="146" s="1"/>
  <c r="I54" i="146"/>
  <c r="I53" i="146"/>
  <c r="I52" i="146"/>
  <c r="I51" i="146"/>
  <c r="I50" i="146"/>
  <c r="I49" i="146"/>
  <c r="I47" i="146"/>
  <c r="I46" i="146"/>
  <c r="I45" i="146"/>
  <c r="I44" i="146"/>
  <c r="I43" i="146"/>
  <c r="I42" i="146"/>
  <c r="I40" i="146"/>
  <c r="I39" i="146"/>
  <c r="I38" i="146"/>
  <c r="I37" i="146"/>
  <c r="I36" i="146"/>
  <c r="I35" i="146"/>
  <c r="H12" i="145"/>
  <c r="H11" i="145"/>
  <c r="H10" i="145"/>
  <c r="H9" i="145"/>
  <c r="I59" i="145"/>
  <c r="I61" i="145" s="1"/>
  <c r="I54" i="145"/>
  <c r="I53" i="145"/>
  <c r="I52" i="145"/>
  <c r="I51" i="145"/>
  <c r="I50" i="145"/>
  <c r="I49" i="145"/>
  <c r="I47" i="145"/>
  <c r="I46" i="145"/>
  <c r="I45" i="145"/>
  <c r="I44" i="145"/>
  <c r="I43" i="145"/>
  <c r="I42" i="145"/>
  <c r="I40" i="145"/>
  <c r="I39" i="145"/>
  <c r="I38" i="145"/>
  <c r="I37" i="145"/>
  <c r="I36" i="145"/>
  <c r="I35" i="145"/>
  <c r="I30" i="145"/>
  <c r="H12" i="144"/>
  <c r="H11" i="144"/>
  <c r="H10" i="144"/>
  <c r="H9" i="144"/>
  <c r="I59" i="144"/>
  <c r="I61" i="144" s="1"/>
  <c r="I54" i="144"/>
  <c r="I53" i="144"/>
  <c r="I52" i="144"/>
  <c r="I51" i="144"/>
  <c r="I50" i="144"/>
  <c r="I49" i="144"/>
  <c r="I47" i="144"/>
  <c r="I46" i="144"/>
  <c r="I45" i="144"/>
  <c r="I44" i="144"/>
  <c r="I43" i="144"/>
  <c r="I42" i="144"/>
  <c r="I40" i="144"/>
  <c r="I39" i="144"/>
  <c r="I38" i="144"/>
  <c r="I37" i="144"/>
  <c r="I36" i="144"/>
  <c r="I35" i="144"/>
  <c r="I25" i="144"/>
  <c r="I24" i="144"/>
  <c r="H11" i="143"/>
  <c r="H10" i="143"/>
  <c r="H9" i="143"/>
  <c r="H11" i="142"/>
  <c r="H10" i="142"/>
  <c r="H9" i="142"/>
  <c r="I48" i="145" l="1"/>
  <c r="I55" i="146"/>
  <c r="I55" i="145"/>
  <c r="I41" i="146"/>
  <c r="I48" i="146"/>
  <c r="I41" i="150"/>
  <c r="I48" i="150"/>
  <c r="I55" i="150"/>
  <c r="I48" i="144"/>
  <c r="I55" i="144"/>
  <c r="I55" i="147"/>
  <c r="I55" i="148"/>
  <c r="I48" i="149"/>
  <c r="I55" i="149"/>
  <c r="I31" i="150"/>
  <c r="I32" i="150" s="1"/>
  <c r="I63" i="150" s="1"/>
  <c r="I65" i="150" s="1"/>
  <c r="I41" i="149"/>
  <c r="I31" i="149"/>
  <c r="I32" i="149" s="1"/>
  <c r="I41" i="148"/>
  <c r="I48" i="148"/>
  <c r="I31" i="148"/>
  <c r="I32" i="148" s="1"/>
  <c r="I48" i="147"/>
  <c r="I41" i="147"/>
  <c r="I30" i="147"/>
  <c r="I31" i="147" s="1"/>
  <c r="I32" i="147" s="1"/>
  <c r="I30" i="146"/>
  <c r="I31" i="146" s="1"/>
  <c r="I32" i="146" s="1"/>
  <c r="I63" i="146" s="1"/>
  <c r="I65" i="146" s="1"/>
  <c r="I41" i="145"/>
  <c r="I31" i="145"/>
  <c r="I32" i="145" s="1"/>
  <c r="I41" i="144"/>
  <c r="I30" i="144"/>
  <c r="I31" i="144" s="1"/>
  <c r="I32" i="144" s="1"/>
  <c r="I59" i="143"/>
  <c r="I61" i="143" s="1"/>
  <c r="I54" i="143"/>
  <c r="I53" i="143"/>
  <c r="I52" i="143"/>
  <c r="I51" i="143"/>
  <c r="I50" i="143"/>
  <c r="I49" i="143"/>
  <c r="I47" i="143"/>
  <c r="I46" i="143"/>
  <c r="I45" i="143"/>
  <c r="I44" i="143"/>
  <c r="I43" i="143"/>
  <c r="I42" i="143"/>
  <c r="I40" i="143"/>
  <c r="I39" i="143"/>
  <c r="I38" i="143"/>
  <c r="I37" i="143"/>
  <c r="I36" i="143"/>
  <c r="I35" i="143"/>
  <c r="I26" i="143"/>
  <c r="I25" i="143"/>
  <c r="I24" i="143"/>
  <c r="I63" i="144" l="1"/>
  <c r="I65" i="144" s="1"/>
  <c r="I63" i="145"/>
  <c r="I65" i="145" s="1"/>
  <c r="I63" i="149"/>
  <c r="I65" i="149" s="1"/>
  <c r="I63" i="148"/>
  <c r="I65" i="148" s="1"/>
  <c r="I63" i="147"/>
  <c r="I65" i="147" s="1"/>
  <c r="I30" i="143"/>
  <c r="I31" i="143" s="1"/>
  <c r="I32" i="143" s="1"/>
  <c r="I48" i="143"/>
  <c r="I55" i="143"/>
  <c r="I41" i="143"/>
  <c r="I63" i="143" l="1"/>
  <c r="I65" i="143" s="1"/>
  <c r="I64" i="142" l="1"/>
  <c r="I66" i="142" s="1"/>
  <c r="I59" i="142"/>
  <c r="I58" i="142"/>
  <c r="I57" i="142"/>
  <c r="I56" i="142"/>
  <c r="I55" i="142"/>
  <c r="I54" i="142"/>
  <c r="I52" i="142"/>
  <c r="I51" i="142"/>
  <c r="I50" i="142"/>
  <c r="I49" i="142"/>
  <c r="I48" i="142"/>
  <c r="I47" i="142"/>
  <c r="I45" i="142"/>
  <c r="I44" i="142"/>
  <c r="I43" i="142"/>
  <c r="I42" i="142"/>
  <c r="I41" i="142"/>
  <c r="I40" i="142"/>
  <c r="I25" i="142"/>
  <c r="I35" i="142" s="1"/>
  <c r="I53" i="142" l="1"/>
  <c r="I60" i="142"/>
  <c r="I46" i="142"/>
  <c r="I36" i="142"/>
  <c r="I37" i="142" s="1"/>
  <c r="I64" i="141"/>
  <c r="I66" i="141" s="1"/>
  <c r="I59" i="141"/>
  <c r="I58" i="141"/>
  <c r="I57" i="141"/>
  <c r="I56" i="141"/>
  <c r="I55" i="141"/>
  <c r="I54" i="141"/>
  <c r="I52" i="141"/>
  <c r="I51" i="141"/>
  <c r="I50" i="141"/>
  <c r="I49" i="141"/>
  <c r="I48" i="141"/>
  <c r="I47" i="141"/>
  <c r="I45" i="141"/>
  <c r="I44" i="141"/>
  <c r="I43" i="141"/>
  <c r="I42" i="141"/>
  <c r="I41" i="141"/>
  <c r="I40" i="141"/>
  <c r="I25" i="141"/>
  <c r="I35" i="141" s="1"/>
  <c r="H11" i="141"/>
  <c r="H9" i="141"/>
  <c r="I53" i="141" l="1"/>
  <c r="I68" i="142"/>
  <c r="I70" i="142" s="1"/>
  <c r="I60" i="141"/>
  <c r="I46" i="141"/>
  <c r="I36" i="141"/>
  <c r="I37" i="141" s="1"/>
  <c r="I75" i="140"/>
  <c r="I77" i="140" s="1"/>
  <c r="I70" i="140"/>
  <c r="I69" i="140"/>
  <c r="I68" i="140"/>
  <c r="I67" i="140"/>
  <c r="I66" i="140"/>
  <c r="I65" i="140"/>
  <c r="I63" i="140"/>
  <c r="I62" i="140"/>
  <c r="I61" i="140"/>
  <c r="I60" i="140"/>
  <c r="I59" i="140"/>
  <c r="I58" i="140"/>
  <c r="I56" i="140"/>
  <c r="I55" i="140"/>
  <c r="I54" i="140"/>
  <c r="I53" i="140"/>
  <c r="I52" i="140"/>
  <c r="I51" i="140"/>
  <c r="I26" i="140"/>
  <c r="I25" i="140"/>
  <c r="H11" i="140"/>
  <c r="H9" i="140"/>
  <c r="I57" i="140" l="1"/>
  <c r="I71" i="140"/>
  <c r="I64" i="140"/>
  <c r="I68" i="141"/>
  <c r="I70" i="141" s="1"/>
  <c r="I46" i="140"/>
  <c r="I47" i="140" s="1"/>
  <c r="I64" i="137"/>
  <c r="I63" i="137"/>
  <c r="I62" i="137"/>
  <c r="I61" i="137"/>
  <c r="I60" i="137"/>
  <c r="I59" i="137"/>
  <c r="I57" i="137"/>
  <c r="I56" i="137"/>
  <c r="I55" i="137"/>
  <c r="I54" i="137"/>
  <c r="I53" i="137"/>
  <c r="I52" i="137"/>
  <c r="I48" i="140" l="1"/>
  <c r="I79" i="140" s="1"/>
  <c r="I81" i="140" s="1"/>
  <c r="I58" i="137"/>
  <c r="I65" i="137"/>
  <c r="I38" i="137"/>
  <c r="I37" i="137"/>
  <c r="I36" i="137"/>
  <c r="I35" i="137"/>
  <c r="I34" i="137"/>
  <c r="I33" i="137"/>
  <c r="I32" i="137"/>
  <c r="I31" i="137"/>
  <c r="I30" i="137"/>
  <c r="I29" i="137"/>
  <c r="I28" i="137"/>
  <c r="I27" i="137"/>
  <c r="I26" i="137"/>
  <c r="I25" i="137"/>
  <c r="I24" i="137"/>
  <c r="I69" i="137"/>
  <c r="I71" i="137" s="1"/>
  <c r="I50" i="137"/>
  <c r="I49" i="137"/>
  <c r="I48" i="137"/>
  <c r="I47" i="137"/>
  <c r="I46" i="137"/>
  <c r="I45" i="137"/>
  <c r="H11" i="137"/>
  <c r="I51" i="137" l="1"/>
  <c r="I40" i="137"/>
  <c r="I41" i="137" s="1"/>
  <c r="I42" i="137" s="1"/>
  <c r="I73" i="137" s="1"/>
  <c r="I75" i="137" l="1"/>
  <c r="H12" i="130" l="1"/>
  <c r="H11" i="130"/>
  <c r="H10" i="130"/>
  <c r="H9" i="130"/>
  <c r="I63" i="130"/>
  <c r="I65" i="130" s="1"/>
  <c r="I56" i="130"/>
  <c r="I55" i="130"/>
  <c r="I54" i="130"/>
  <c r="I53" i="130"/>
  <c r="I52" i="130"/>
  <c r="I51" i="130"/>
  <c r="I46" i="130"/>
  <c r="I26" i="136"/>
  <c r="H12" i="136"/>
  <c r="H11" i="136"/>
  <c r="H10" i="136"/>
  <c r="H9" i="136"/>
  <c r="I63" i="136"/>
  <c r="I65" i="136" s="1"/>
  <c r="I56" i="136"/>
  <c r="I55" i="136"/>
  <c r="I54" i="136"/>
  <c r="I53" i="136"/>
  <c r="I52" i="136"/>
  <c r="I51" i="136"/>
  <c r="I25" i="136"/>
  <c r="H12" i="132"/>
  <c r="H11" i="132"/>
  <c r="H10" i="132"/>
  <c r="H9" i="132"/>
  <c r="I63" i="132"/>
  <c r="I65" i="132" s="1"/>
  <c r="I56" i="132"/>
  <c r="I55" i="132"/>
  <c r="I54" i="132"/>
  <c r="I53" i="132"/>
  <c r="I52" i="132"/>
  <c r="I51" i="132"/>
  <c r="I25" i="132"/>
  <c r="I46" i="132" s="1"/>
  <c r="I26" i="133"/>
  <c r="I25" i="133"/>
  <c r="H12" i="133"/>
  <c r="H11" i="133"/>
  <c r="H10" i="133"/>
  <c r="H9" i="133"/>
  <c r="I63" i="133"/>
  <c r="I65" i="133" s="1"/>
  <c r="I56" i="133"/>
  <c r="I55" i="133"/>
  <c r="I54" i="133"/>
  <c r="I53" i="133"/>
  <c r="I52" i="133"/>
  <c r="I51" i="133"/>
  <c r="H12" i="134"/>
  <c r="H11" i="134"/>
  <c r="H10" i="134"/>
  <c r="H9" i="134"/>
  <c r="I63" i="134"/>
  <c r="I65" i="134" s="1"/>
  <c r="I56" i="134"/>
  <c r="I55" i="134"/>
  <c r="I54" i="134"/>
  <c r="I53" i="134"/>
  <c r="I52" i="134"/>
  <c r="I51" i="134"/>
  <c r="I46" i="134"/>
  <c r="I46" i="136" l="1"/>
  <c r="I60" i="132"/>
  <c r="I60" i="134"/>
  <c r="I60" i="136"/>
  <c r="I60" i="130"/>
  <c r="I47" i="130"/>
  <c r="I48" i="130" s="1"/>
  <c r="I47" i="136"/>
  <c r="I48" i="136" s="1"/>
  <c r="I67" i="136" s="1"/>
  <c r="I69" i="136" s="1"/>
  <c r="I47" i="132"/>
  <c r="I48" i="132" s="1"/>
  <c r="I60" i="133"/>
  <c r="I46" i="133"/>
  <c r="I47" i="133" s="1"/>
  <c r="I48" i="133" s="1"/>
  <c r="I47" i="134"/>
  <c r="I48" i="134" s="1"/>
  <c r="I67" i="134" s="1"/>
  <c r="I69" i="134" s="1"/>
  <c r="I27" i="135"/>
  <c r="I119" i="135"/>
  <c r="I118" i="135"/>
  <c r="I117" i="135"/>
  <c r="I116" i="135"/>
  <c r="I114" i="135"/>
  <c r="I113" i="135"/>
  <c r="I112" i="135"/>
  <c r="I111" i="135"/>
  <c r="I110" i="135"/>
  <c r="I109" i="135"/>
  <c r="I108" i="135"/>
  <c r="I107" i="135"/>
  <c r="I106" i="135"/>
  <c r="I105" i="135"/>
  <c r="I104" i="135"/>
  <c r="I103" i="135"/>
  <c r="I28" i="135"/>
  <c r="I102" i="135"/>
  <c r="I101" i="135"/>
  <c r="I100" i="135"/>
  <c r="I99" i="135"/>
  <c r="I98" i="135"/>
  <c r="I97" i="135"/>
  <c r="I96" i="135"/>
  <c r="I95" i="135"/>
  <c r="I94" i="135"/>
  <c r="I93" i="135"/>
  <c r="I92" i="135"/>
  <c r="I91" i="135"/>
  <c r="I90" i="135"/>
  <c r="I89" i="135"/>
  <c r="I88" i="135"/>
  <c r="I87" i="135"/>
  <c r="I86" i="135"/>
  <c r="I85" i="135"/>
  <c r="I84" i="135"/>
  <c r="I83" i="135"/>
  <c r="I82" i="135"/>
  <c r="I81" i="135"/>
  <c r="I80" i="135"/>
  <c r="I79" i="135"/>
  <c r="I78" i="135"/>
  <c r="I77" i="135"/>
  <c r="I76" i="135"/>
  <c r="I75" i="135"/>
  <c r="I73" i="135"/>
  <c r="I72" i="135"/>
  <c r="I71" i="135"/>
  <c r="I70" i="135"/>
  <c r="I69" i="135"/>
  <c r="I68" i="135"/>
  <c r="I67" i="135"/>
  <c r="I66" i="135"/>
  <c r="I65" i="135"/>
  <c r="I64" i="135"/>
  <c r="I63" i="135"/>
  <c r="I62" i="135"/>
  <c r="I61" i="135"/>
  <c r="I60" i="135"/>
  <c r="I59" i="135"/>
  <c r="I58" i="135"/>
  <c r="I57" i="135"/>
  <c r="I56" i="135"/>
  <c r="I55" i="135"/>
  <c r="I54" i="135"/>
  <c r="I53" i="135"/>
  <c r="I52" i="135"/>
  <c r="I51" i="135"/>
  <c r="I50" i="135"/>
  <c r="I49" i="135"/>
  <c r="I48" i="135"/>
  <c r="I47" i="135"/>
  <c r="I46" i="135"/>
  <c r="I45" i="135"/>
  <c r="I44" i="135"/>
  <c r="I43" i="135"/>
  <c r="I42" i="135"/>
  <c r="I120" i="135"/>
  <c r="I115" i="135"/>
  <c r="I74" i="135"/>
  <c r="I25" i="135"/>
  <c r="I26" i="135"/>
  <c r="I29" i="135"/>
  <c r="I30" i="135"/>
  <c r="I31" i="135"/>
  <c r="I32" i="135"/>
  <c r="I33" i="135"/>
  <c r="H12" i="135"/>
  <c r="H11" i="135"/>
  <c r="H10" i="135"/>
  <c r="H9" i="135"/>
  <c r="I139" i="135"/>
  <c r="I141" i="135" s="1"/>
  <c r="I132" i="135"/>
  <c r="I131" i="135"/>
  <c r="I130" i="135"/>
  <c r="I129" i="135"/>
  <c r="I128" i="135"/>
  <c r="I127" i="135"/>
  <c r="I41" i="135"/>
  <c r="I40" i="135"/>
  <c r="I39" i="135"/>
  <c r="I38" i="135"/>
  <c r="I37" i="135"/>
  <c r="I36" i="135"/>
  <c r="I35" i="135"/>
  <c r="I34" i="135"/>
  <c r="I31" i="131"/>
  <c r="I41" i="131"/>
  <c r="I40" i="131"/>
  <c r="I39" i="131"/>
  <c r="I38" i="131"/>
  <c r="I37" i="131"/>
  <c r="I36" i="131"/>
  <c r="I35" i="131"/>
  <c r="I34" i="131"/>
  <c r="I33" i="131"/>
  <c r="I32" i="131"/>
  <c r="I30" i="131"/>
  <c r="I29" i="131"/>
  <c r="I28" i="131"/>
  <c r="I27" i="131"/>
  <c r="H12" i="131"/>
  <c r="H11" i="131"/>
  <c r="H10" i="131"/>
  <c r="H9" i="131"/>
  <c r="I63" i="131"/>
  <c r="I65" i="131" s="1"/>
  <c r="I56" i="131"/>
  <c r="I55" i="131"/>
  <c r="I54" i="131"/>
  <c r="I53" i="131"/>
  <c r="I52" i="131"/>
  <c r="I51" i="131"/>
  <c r="I26" i="131"/>
  <c r="I25" i="131"/>
  <c r="I67" i="132" l="1"/>
  <c r="I69" i="132" s="1"/>
  <c r="I67" i="130"/>
  <c r="I69" i="130" s="1"/>
  <c r="I67" i="133"/>
  <c r="I69" i="133" s="1"/>
  <c r="I136" i="135"/>
  <c r="I122" i="135"/>
  <c r="I123" i="135" s="1"/>
  <c r="I124" i="135" s="1"/>
  <c r="I60" i="131"/>
  <c r="I46" i="131"/>
  <c r="I47" i="131" s="1"/>
  <c r="I48" i="131" s="1"/>
  <c r="I143" i="135" l="1"/>
  <c r="I145" i="135"/>
  <c r="I67" i="131"/>
  <c r="I69" i="131" s="1"/>
  <c r="H12" i="123"/>
  <c r="H11" i="123"/>
  <c r="H10" i="123"/>
  <c r="H9" i="123"/>
  <c r="I56" i="123"/>
  <c r="I58" i="123" s="1"/>
  <c r="I49" i="123"/>
  <c r="I48" i="123"/>
  <c r="I47" i="123"/>
  <c r="I46" i="123"/>
  <c r="I45" i="123"/>
  <c r="I44" i="123"/>
  <c r="I25" i="123"/>
  <c r="I39" i="123" s="1"/>
  <c r="I40" i="123" s="1"/>
  <c r="I41" i="123" s="1"/>
  <c r="I25" i="127"/>
  <c r="I39" i="127" s="1"/>
  <c r="I40" i="127" s="1"/>
  <c r="I41" i="127" s="1"/>
  <c r="H12" i="127"/>
  <c r="H11" i="127"/>
  <c r="H10" i="127"/>
  <c r="H9" i="127"/>
  <c r="I56" i="127"/>
  <c r="I58" i="127" s="1"/>
  <c r="I49" i="127"/>
  <c r="I48" i="127"/>
  <c r="I47" i="127"/>
  <c r="I46" i="127"/>
  <c r="I45" i="127"/>
  <c r="I44" i="127"/>
  <c r="H12" i="128"/>
  <c r="H11" i="128"/>
  <c r="H10" i="128"/>
  <c r="H9" i="128"/>
  <c r="I56" i="128"/>
  <c r="I58" i="128" s="1"/>
  <c r="I49" i="128"/>
  <c r="I48" i="128"/>
  <c r="I47" i="128"/>
  <c r="I46" i="128"/>
  <c r="I45" i="128"/>
  <c r="I44" i="128"/>
  <c r="I39" i="128"/>
  <c r="I37" i="126"/>
  <c r="I36" i="126"/>
  <c r="I35" i="126"/>
  <c r="I34" i="126"/>
  <c r="I33" i="126"/>
  <c r="I32" i="126"/>
  <c r="I31" i="126"/>
  <c r="I30" i="126"/>
  <c r="I29" i="126"/>
  <c r="I28" i="126"/>
  <c r="I27" i="126"/>
  <c r="I26" i="126"/>
  <c r="H12" i="126"/>
  <c r="H11" i="126"/>
  <c r="H10" i="126"/>
  <c r="H9" i="126"/>
  <c r="I56" i="126"/>
  <c r="I58" i="126" s="1"/>
  <c r="I49" i="126"/>
  <c r="I48" i="126"/>
  <c r="I47" i="126"/>
  <c r="I46" i="126"/>
  <c r="I45" i="126"/>
  <c r="I44" i="126"/>
  <c r="I25" i="126"/>
  <c r="H12" i="125"/>
  <c r="H11" i="125"/>
  <c r="H10" i="125"/>
  <c r="H9" i="125"/>
  <c r="I56" i="125"/>
  <c r="I58" i="125" s="1"/>
  <c r="I49" i="125"/>
  <c r="I48" i="125"/>
  <c r="I47" i="125"/>
  <c r="I46" i="125"/>
  <c r="I45" i="125"/>
  <c r="I44" i="125"/>
  <c r="I39" i="125"/>
  <c r="H12" i="124"/>
  <c r="H11" i="124"/>
  <c r="H10" i="124"/>
  <c r="H9" i="124"/>
  <c r="I56" i="124"/>
  <c r="I58" i="124" s="1"/>
  <c r="I49" i="124"/>
  <c r="I48" i="124"/>
  <c r="I47" i="124"/>
  <c r="I46" i="124"/>
  <c r="I45" i="124"/>
  <c r="I44" i="124"/>
  <c r="I25" i="124"/>
  <c r="I39" i="124" s="1"/>
  <c r="I53" i="123" l="1"/>
  <c r="I60" i="123" s="1"/>
  <c r="I62" i="123" s="1"/>
  <c r="I53" i="127"/>
  <c r="I60" i="127" s="1"/>
  <c r="I62" i="127" s="1"/>
  <c r="I53" i="128"/>
  <c r="I40" i="128"/>
  <c r="I41" i="128" s="1"/>
  <c r="I53" i="126"/>
  <c r="I39" i="126"/>
  <c r="I40" i="126" s="1"/>
  <c r="I41" i="126" s="1"/>
  <c r="I53" i="125"/>
  <c r="I40" i="125"/>
  <c r="I41" i="125" s="1"/>
  <c r="I53" i="124"/>
  <c r="I40" i="124"/>
  <c r="I41" i="124" s="1"/>
  <c r="I60" i="128" l="1"/>
  <c r="I62" i="128" s="1"/>
  <c r="I60" i="126"/>
  <c r="I62" i="126" s="1"/>
  <c r="I60" i="125"/>
  <c r="I62" i="125" s="1"/>
  <c r="I60" i="124"/>
  <c r="I62" i="124" s="1"/>
  <c r="I26" i="118"/>
  <c r="H12" i="118"/>
  <c r="H11" i="118"/>
  <c r="H10" i="118"/>
  <c r="H9" i="118"/>
  <c r="I56" i="118"/>
  <c r="I58" i="118" s="1"/>
  <c r="I49" i="118"/>
  <c r="I48" i="118"/>
  <c r="I47" i="118"/>
  <c r="I46" i="118"/>
  <c r="I45" i="118"/>
  <c r="I44" i="118"/>
  <c r="I25" i="118"/>
  <c r="H12" i="119"/>
  <c r="H10" i="119"/>
  <c r="H9" i="119"/>
  <c r="I56" i="119"/>
  <c r="I58" i="119" s="1"/>
  <c r="I49" i="119"/>
  <c r="I48" i="119"/>
  <c r="I47" i="119"/>
  <c r="I46" i="119"/>
  <c r="I45" i="119"/>
  <c r="I44" i="119"/>
  <c r="I25" i="119"/>
  <c r="I39" i="119" s="1"/>
  <c r="H11" i="119"/>
  <c r="I25" i="120"/>
  <c r="I39" i="120" s="1"/>
  <c r="I40" i="120" s="1"/>
  <c r="I41" i="120" s="1"/>
  <c r="H11" i="120"/>
  <c r="H10" i="120"/>
  <c r="H9" i="120"/>
  <c r="I56" i="120"/>
  <c r="I58" i="120" s="1"/>
  <c r="I49" i="120"/>
  <c r="I48" i="120"/>
  <c r="I47" i="120"/>
  <c r="I46" i="120"/>
  <c r="I45" i="120"/>
  <c r="I44" i="120"/>
  <c r="H12" i="120"/>
  <c r="H12" i="121"/>
  <c r="H11" i="121"/>
  <c r="H10" i="121"/>
  <c r="I56" i="121"/>
  <c r="I58" i="121" s="1"/>
  <c r="I49" i="121"/>
  <c r="I48" i="121"/>
  <c r="I47" i="121"/>
  <c r="I46" i="121"/>
  <c r="I45" i="121"/>
  <c r="I44" i="121"/>
  <c r="I39" i="121"/>
  <c r="I25" i="122"/>
  <c r="I39" i="122" s="1"/>
  <c r="I40" i="122" s="1"/>
  <c r="H12" i="122"/>
  <c r="H11" i="122"/>
  <c r="H10" i="122"/>
  <c r="I56" i="122"/>
  <c r="I58" i="122" s="1"/>
  <c r="I49" i="122"/>
  <c r="I48" i="122"/>
  <c r="I47" i="122"/>
  <c r="I46" i="122"/>
  <c r="I45" i="122"/>
  <c r="I44" i="122"/>
  <c r="I41" i="122" l="1"/>
  <c r="I53" i="118"/>
  <c r="I39" i="118"/>
  <c r="I40" i="118" s="1"/>
  <c r="I41" i="118" s="1"/>
  <c r="I53" i="119"/>
  <c r="I40" i="119"/>
  <c r="I41" i="119" s="1"/>
  <c r="I53" i="120"/>
  <c r="I60" i="120" s="1"/>
  <c r="I62" i="120" s="1"/>
  <c r="I53" i="121"/>
  <c r="I40" i="121"/>
  <c r="I41" i="121" s="1"/>
  <c r="I53" i="122"/>
  <c r="I60" i="122" s="1"/>
  <c r="I62" i="122" s="1"/>
  <c r="I60" i="118" l="1"/>
  <c r="I62" i="118" s="1"/>
  <c r="I60" i="119"/>
  <c r="I62" i="119" s="1"/>
  <c r="I60" i="121"/>
  <c r="I62" i="121" s="1"/>
  <c r="I26" i="108"/>
  <c r="I26" i="114"/>
  <c r="I29" i="109"/>
  <c r="H12" i="108"/>
  <c r="H11" i="108"/>
  <c r="H10" i="108"/>
  <c r="H10" i="116" l="1"/>
  <c r="I56" i="116"/>
  <c r="I58" i="116" s="1"/>
  <c r="I49" i="116"/>
  <c r="I48" i="116"/>
  <c r="I47" i="116"/>
  <c r="I46" i="116"/>
  <c r="I45" i="116"/>
  <c r="I44" i="116"/>
  <c r="I39" i="116"/>
  <c r="I40" i="116" s="1"/>
  <c r="I41" i="116" s="1"/>
  <c r="H12" i="116"/>
  <c r="H11" i="116"/>
  <c r="I56" i="108"/>
  <c r="I58" i="108" s="1"/>
  <c r="I49" i="108"/>
  <c r="I48" i="108"/>
  <c r="I47" i="108"/>
  <c r="I46" i="108"/>
  <c r="I45" i="108"/>
  <c r="I44" i="108"/>
  <c r="I25" i="108"/>
  <c r="I39" i="108" s="1"/>
  <c r="I40" i="108" s="1"/>
  <c r="I41" i="108" s="1"/>
  <c r="I25" i="114"/>
  <c r="H12" i="114"/>
  <c r="H11" i="114"/>
  <c r="H10" i="114"/>
  <c r="I56" i="114"/>
  <c r="I58" i="114" s="1"/>
  <c r="I49" i="114"/>
  <c r="I48" i="114"/>
  <c r="I47" i="114"/>
  <c r="I46" i="114"/>
  <c r="I45" i="114"/>
  <c r="I44" i="114"/>
  <c r="H12" i="113"/>
  <c r="H11" i="113"/>
  <c r="H10" i="113"/>
  <c r="I56" i="113"/>
  <c r="I58" i="113" s="1"/>
  <c r="I49" i="113"/>
  <c r="I48" i="113"/>
  <c r="I47" i="113"/>
  <c r="I46" i="113"/>
  <c r="I45" i="113"/>
  <c r="I44" i="113"/>
  <c r="I39" i="113"/>
  <c r="I21" i="113"/>
  <c r="I20" i="113"/>
  <c r="I19" i="113"/>
  <c r="H12" i="112"/>
  <c r="H11" i="112"/>
  <c r="H10" i="112"/>
  <c r="I56" i="112"/>
  <c r="I58" i="112" s="1"/>
  <c r="I49" i="112"/>
  <c r="I48" i="112"/>
  <c r="I47" i="112"/>
  <c r="I46" i="112"/>
  <c r="I45" i="112"/>
  <c r="I44" i="112"/>
  <c r="I39" i="112"/>
  <c r="I40" i="112" s="1"/>
  <c r="I41" i="112" s="1"/>
  <c r="I21" i="112"/>
  <c r="I20" i="112"/>
  <c r="I19" i="112"/>
  <c r="H12" i="111"/>
  <c r="H11" i="111"/>
  <c r="H10" i="111"/>
  <c r="I56" i="111"/>
  <c r="I58" i="111" s="1"/>
  <c r="I49" i="111"/>
  <c r="I48" i="111"/>
  <c r="I47" i="111"/>
  <c r="I46" i="111"/>
  <c r="I45" i="111"/>
  <c r="I44" i="111"/>
  <c r="I39" i="111"/>
  <c r="I21" i="111"/>
  <c r="I20" i="111"/>
  <c r="I19" i="111"/>
  <c r="H12" i="110"/>
  <c r="H11" i="110"/>
  <c r="H10" i="110"/>
  <c r="I56" i="110"/>
  <c r="I58" i="110" s="1"/>
  <c r="I49" i="110"/>
  <c r="I48" i="110"/>
  <c r="I47" i="110"/>
  <c r="I46" i="110"/>
  <c r="I45" i="110"/>
  <c r="I44" i="110"/>
  <c r="I27" i="110"/>
  <c r="I26" i="110"/>
  <c r="I25" i="110"/>
  <c r="I21" i="110"/>
  <c r="I20" i="110"/>
  <c r="I19" i="110"/>
  <c r="I28" i="109"/>
  <c r="I27" i="109"/>
  <c r="I26" i="109"/>
  <c r="H12" i="109"/>
  <c r="H11" i="109"/>
  <c r="H10" i="109"/>
  <c r="H9" i="109"/>
  <c r="I56" i="109"/>
  <c r="I58" i="109" s="1"/>
  <c r="I49" i="109"/>
  <c r="I48" i="109"/>
  <c r="I47" i="109"/>
  <c r="I46" i="109"/>
  <c r="I45" i="109"/>
  <c r="I44" i="109"/>
  <c r="I25" i="109"/>
  <c r="I21" i="109"/>
  <c r="I20" i="109"/>
  <c r="I19" i="109"/>
  <c r="I22" i="109" l="1"/>
  <c r="I22" i="110"/>
  <c r="I53" i="110"/>
  <c r="I53" i="108"/>
  <c r="I60" i="108" s="1"/>
  <c r="I62" i="108" s="1"/>
  <c r="I22" i="111"/>
  <c r="I22" i="112"/>
  <c r="I22" i="113"/>
  <c r="I53" i="116"/>
  <c r="I60" i="116" s="1"/>
  <c r="I62" i="116" s="1"/>
  <c r="I39" i="114"/>
  <c r="I40" i="114" s="1"/>
  <c r="I41" i="114" s="1"/>
  <c r="I53" i="114"/>
  <c r="I53" i="113"/>
  <c r="I40" i="113"/>
  <c r="I41" i="113" s="1"/>
  <c r="I53" i="112"/>
  <c r="I60" i="112" s="1"/>
  <c r="I62" i="112" s="1"/>
  <c r="I53" i="111"/>
  <c r="I40" i="111"/>
  <c r="I41" i="111" s="1"/>
  <c r="I39" i="110"/>
  <c r="I40" i="110" s="1"/>
  <c r="I41" i="110" s="1"/>
  <c r="I53" i="109"/>
  <c r="I39" i="109"/>
  <c r="I40" i="109" s="1"/>
  <c r="I41" i="109" s="1"/>
  <c r="I60" i="110" l="1"/>
  <c r="I62" i="110" s="1"/>
  <c r="I60" i="114"/>
  <c r="I62" i="114" s="1"/>
  <c r="I60" i="113"/>
  <c r="I62" i="113" s="1"/>
  <c r="I60" i="111"/>
  <c r="I62" i="111" s="1"/>
  <c r="I60" i="109"/>
  <c r="I62" i="109" s="1"/>
  <c r="H12" i="107" l="1"/>
  <c r="H11" i="107"/>
  <c r="H10" i="107"/>
  <c r="H9" i="107"/>
  <c r="I56" i="107"/>
  <c r="I58" i="107" s="1"/>
  <c r="I49" i="107"/>
  <c r="I48" i="107"/>
  <c r="I47" i="107"/>
  <c r="I46" i="107"/>
  <c r="I45" i="107"/>
  <c r="I44" i="107"/>
  <c r="I25" i="107"/>
  <c r="I39" i="107" s="1"/>
  <c r="I40" i="107" s="1"/>
  <c r="I21" i="107"/>
  <c r="I20" i="107"/>
  <c r="I19" i="107"/>
  <c r="I25" i="106"/>
  <c r="I39" i="106" s="1"/>
  <c r="I40" i="106" s="1"/>
  <c r="I41" i="106" s="1"/>
  <c r="H12" i="106"/>
  <c r="H11" i="106"/>
  <c r="H10" i="106"/>
  <c r="H9" i="106"/>
  <c r="I56" i="106"/>
  <c r="I58" i="106" s="1"/>
  <c r="I49" i="106"/>
  <c r="I48" i="106"/>
  <c r="I47" i="106"/>
  <c r="I46" i="106"/>
  <c r="I45" i="106"/>
  <c r="I44" i="106"/>
  <c r="I21" i="106"/>
  <c r="I20" i="106"/>
  <c r="I19" i="106"/>
  <c r="I22" i="106" s="1"/>
  <c r="H12" i="105"/>
  <c r="H11" i="105"/>
  <c r="H10" i="105"/>
  <c r="H9" i="105"/>
  <c r="I56" i="105"/>
  <c r="I58" i="105" s="1"/>
  <c r="I49" i="105"/>
  <c r="I48" i="105"/>
  <c r="I47" i="105"/>
  <c r="I46" i="105"/>
  <c r="I45" i="105"/>
  <c r="I44" i="105"/>
  <c r="I39" i="105"/>
  <c r="I40" i="105" s="1"/>
  <c r="I41" i="105" s="1"/>
  <c r="I21" i="105"/>
  <c r="I20" i="105"/>
  <c r="I19" i="105"/>
  <c r="H12" i="104"/>
  <c r="H11" i="104"/>
  <c r="H10" i="104"/>
  <c r="I56" i="104"/>
  <c r="I58" i="104" s="1"/>
  <c r="I49" i="104"/>
  <c r="I48" i="104"/>
  <c r="I47" i="104"/>
  <c r="I46" i="104"/>
  <c r="I45" i="104"/>
  <c r="I44" i="104"/>
  <c r="I39" i="104"/>
  <c r="I21" i="104"/>
  <c r="I20" i="104"/>
  <c r="I19" i="104"/>
  <c r="I53" i="107" l="1"/>
  <c r="I22" i="105"/>
  <c r="I22" i="107"/>
  <c r="I22" i="104"/>
  <c r="I41" i="107"/>
  <c r="I60" i="107" s="1"/>
  <c r="I62" i="107" s="1"/>
  <c r="I53" i="106"/>
  <c r="I60" i="106" s="1"/>
  <c r="I62" i="106" s="1"/>
  <c r="I53" i="105"/>
  <c r="I60" i="105" s="1"/>
  <c r="I62" i="105" s="1"/>
  <c r="I53" i="104"/>
  <c r="I40" i="104"/>
  <c r="I41" i="104" s="1"/>
  <c r="I28" i="103"/>
  <c r="I56" i="103"/>
  <c r="I58" i="103" s="1"/>
  <c r="I49" i="103"/>
  <c r="I48" i="103"/>
  <c r="I47" i="103"/>
  <c r="I46" i="103"/>
  <c r="I45" i="103"/>
  <c r="I44" i="103"/>
  <c r="I27" i="103"/>
  <c r="I26" i="103"/>
  <c r="I25" i="103"/>
  <c r="I21" i="103"/>
  <c r="I20" i="103"/>
  <c r="I19" i="103"/>
  <c r="I22" i="103" l="1"/>
  <c r="I60" i="104"/>
  <c r="I62" i="104" s="1"/>
  <c r="I53" i="103"/>
  <c r="I39" i="103"/>
  <c r="I40" i="103" s="1"/>
  <c r="I41" i="103" s="1"/>
  <c r="H12" i="102"/>
  <c r="H11" i="102"/>
  <c r="H10" i="102"/>
  <c r="H9" i="102"/>
  <c r="I56" i="102"/>
  <c r="I58" i="102" s="1"/>
  <c r="I49" i="102"/>
  <c r="I48" i="102"/>
  <c r="I47" i="102"/>
  <c r="I46" i="102"/>
  <c r="I45" i="102"/>
  <c r="I44" i="102"/>
  <c r="I27" i="102"/>
  <c r="I26" i="102"/>
  <c r="I25" i="102"/>
  <c r="I21" i="102"/>
  <c r="I20" i="102"/>
  <c r="I19" i="102"/>
  <c r="I27" i="101"/>
  <c r="H11" i="101"/>
  <c r="H10" i="101"/>
  <c r="H9" i="101"/>
  <c r="I56" i="101"/>
  <c r="I58" i="101" s="1"/>
  <c r="I49" i="101"/>
  <c r="I48" i="101"/>
  <c r="I47" i="101"/>
  <c r="I46" i="101"/>
  <c r="I45" i="101"/>
  <c r="I44" i="101"/>
  <c r="I26" i="101"/>
  <c r="I25" i="101"/>
  <c r="I21" i="101"/>
  <c r="I20" i="101"/>
  <c r="I19" i="101"/>
  <c r="H12" i="101"/>
  <c r="I26" i="100"/>
  <c r="H11" i="100"/>
  <c r="H10" i="100"/>
  <c r="H9" i="100"/>
  <c r="I56" i="100"/>
  <c r="I58" i="100" s="1"/>
  <c r="I49" i="100"/>
  <c r="I48" i="100"/>
  <c r="I47" i="100"/>
  <c r="I46" i="100"/>
  <c r="I45" i="100"/>
  <c r="I44" i="100"/>
  <c r="I25" i="100"/>
  <c r="I21" i="100"/>
  <c r="I20" i="100"/>
  <c r="I19" i="100"/>
  <c r="H12" i="100"/>
  <c r="I25" i="99"/>
  <c r="I39" i="99" s="1"/>
  <c r="I40" i="99" s="1"/>
  <c r="I41" i="99" s="1"/>
  <c r="H12" i="99"/>
  <c r="H11" i="99"/>
  <c r="H10" i="99"/>
  <c r="H9" i="99"/>
  <c r="I57" i="99"/>
  <c r="I59" i="99" s="1"/>
  <c r="I49" i="99"/>
  <c r="I48" i="99"/>
  <c r="I47" i="99"/>
  <c r="I46" i="99"/>
  <c r="I45" i="99"/>
  <c r="I44" i="99"/>
  <c r="I21" i="99"/>
  <c r="I20" i="99"/>
  <c r="I19" i="99"/>
  <c r="H12" i="98"/>
  <c r="H11" i="98"/>
  <c r="H10" i="98"/>
  <c r="H9" i="98"/>
  <c r="I57" i="98"/>
  <c r="I59" i="98" s="1"/>
  <c r="I49" i="98"/>
  <c r="I48" i="98"/>
  <c r="I47" i="98"/>
  <c r="I46" i="98"/>
  <c r="I45" i="98"/>
  <c r="I44" i="98"/>
  <c r="I21" i="98"/>
  <c r="I20" i="98"/>
  <c r="I19" i="98"/>
  <c r="I27" i="97"/>
  <c r="H12" i="97"/>
  <c r="H11" i="97"/>
  <c r="H10" i="97"/>
  <c r="H9" i="97"/>
  <c r="I57" i="97"/>
  <c r="I59" i="97" s="1"/>
  <c r="I49" i="97"/>
  <c r="I48" i="97"/>
  <c r="I47" i="97"/>
  <c r="I46" i="97"/>
  <c r="I45" i="97"/>
  <c r="I44" i="97"/>
  <c r="I26" i="97"/>
  <c r="I25" i="97"/>
  <c r="I21" i="97"/>
  <c r="I20" i="97"/>
  <c r="I19" i="97"/>
  <c r="I22" i="98" l="1"/>
  <c r="I22" i="101"/>
  <c r="I22" i="100"/>
  <c r="I39" i="100"/>
  <c r="I40" i="100" s="1"/>
  <c r="I41" i="100" s="1"/>
  <c r="I22" i="102"/>
  <c r="I22" i="97"/>
  <c r="I22" i="99"/>
  <c r="I60" i="103"/>
  <c r="I62" i="103" s="1"/>
  <c r="I53" i="102"/>
  <c r="I39" i="102"/>
  <c r="I40" i="102" s="1"/>
  <c r="I41" i="102" s="1"/>
  <c r="I53" i="101"/>
  <c r="I39" i="101"/>
  <c r="I40" i="101" s="1"/>
  <c r="I41" i="101" s="1"/>
  <c r="I53" i="100"/>
  <c r="I53" i="99"/>
  <c r="I61" i="99" s="1"/>
  <c r="I63" i="99" s="1"/>
  <c r="I53" i="98"/>
  <c r="I61" i="98" s="1"/>
  <c r="I63" i="98" s="1"/>
  <c r="I53" i="97"/>
  <c r="I40" i="97"/>
  <c r="I41" i="97" s="1"/>
  <c r="I60" i="100" l="1"/>
  <c r="I62" i="100" s="1"/>
  <c r="I60" i="102"/>
  <c r="I62" i="102" s="1"/>
  <c r="I60" i="101"/>
  <c r="I62" i="101" s="1"/>
  <c r="I61" i="97"/>
  <c r="I63" i="97" s="1"/>
  <c r="I26" i="96"/>
  <c r="H11" i="96"/>
  <c r="H10" i="96"/>
  <c r="H9" i="96"/>
  <c r="I57" i="96"/>
  <c r="I59" i="96" s="1"/>
  <c r="I49" i="96"/>
  <c r="I48" i="96"/>
  <c r="I47" i="96"/>
  <c r="I46" i="96"/>
  <c r="I45" i="96"/>
  <c r="I44" i="96"/>
  <c r="I25" i="96"/>
  <c r="I21" i="96"/>
  <c r="I20" i="96"/>
  <c r="I19" i="96"/>
  <c r="H12" i="96"/>
  <c r="H12" i="95"/>
  <c r="H11" i="95"/>
  <c r="H10" i="95"/>
  <c r="H9" i="95"/>
  <c r="I57" i="95"/>
  <c r="I59" i="95" s="1"/>
  <c r="I49" i="95"/>
  <c r="I48" i="95"/>
  <c r="I47" i="95"/>
  <c r="I46" i="95"/>
  <c r="I45" i="95"/>
  <c r="I44" i="95"/>
  <c r="I25" i="95"/>
  <c r="I39" i="95" s="1"/>
  <c r="I21" i="95"/>
  <c r="I20" i="95"/>
  <c r="I19" i="95"/>
  <c r="I25" i="94"/>
  <c r="I39" i="94" s="1"/>
  <c r="I40" i="94" s="1"/>
  <c r="I41" i="94" s="1"/>
  <c r="H12" i="94"/>
  <c r="H11" i="94"/>
  <c r="H10" i="94"/>
  <c r="H9" i="94"/>
  <c r="I57" i="94"/>
  <c r="I59" i="94" s="1"/>
  <c r="I49" i="94"/>
  <c r="I48" i="94"/>
  <c r="I47" i="94"/>
  <c r="I46" i="94"/>
  <c r="I45" i="94"/>
  <c r="I44" i="94"/>
  <c r="I21" i="94"/>
  <c r="I20" i="94"/>
  <c r="I19" i="94"/>
  <c r="H12" i="93"/>
  <c r="H11" i="93"/>
  <c r="H10" i="93"/>
  <c r="H9" i="93"/>
  <c r="I57" i="93"/>
  <c r="I59" i="93" s="1"/>
  <c r="I49" i="93"/>
  <c r="I48" i="93"/>
  <c r="I47" i="93"/>
  <c r="I46" i="93"/>
  <c r="I45" i="93"/>
  <c r="I44" i="93"/>
  <c r="I39" i="93"/>
  <c r="I40" i="93" s="1"/>
  <c r="I41" i="93" s="1"/>
  <c r="I21" i="93"/>
  <c r="I20" i="93"/>
  <c r="I19" i="93"/>
  <c r="H12" i="92"/>
  <c r="H11" i="92"/>
  <c r="H10" i="92"/>
  <c r="H9" i="92"/>
  <c r="I57" i="92"/>
  <c r="I59" i="92" s="1"/>
  <c r="I49" i="92"/>
  <c r="I48" i="92"/>
  <c r="I47" i="92"/>
  <c r="I46" i="92"/>
  <c r="I45" i="92"/>
  <c r="I44" i="92"/>
  <c r="I39" i="92"/>
  <c r="I21" i="92"/>
  <c r="I20" i="92"/>
  <c r="I19" i="92"/>
  <c r="I27" i="91"/>
  <c r="I26" i="91"/>
  <c r="I25" i="91"/>
  <c r="H12" i="91"/>
  <c r="H11" i="91"/>
  <c r="H10" i="91"/>
  <c r="H9" i="91"/>
  <c r="I57" i="91"/>
  <c r="I59" i="91" s="1"/>
  <c r="I49" i="91"/>
  <c r="I48" i="91"/>
  <c r="I47" i="91"/>
  <c r="I46" i="91"/>
  <c r="I45" i="91"/>
  <c r="I44" i="91"/>
  <c r="I21" i="91"/>
  <c r="I20" i="91"/>
  <c r="I19" i="91"/>
  <c r="H12" i="84"/>
  <c r="H11" i="84"/>
  <c r="H10" i="84"/>
  <c r="H9" i="84"/>
  <c r="I57" i="84"/>
  <c r="I59" i="84" s="1"/>
  <c r="I49" i="84"/>
  <c r="I48" i="84"/>
  <c r="I47" i="84"/>
  <c r="I46" i="84"/>
  <c r="I45" i="84"/>
  <c r="I44" i="84"/>
  <c r="I39" i="84"/>
  <c r="I40" i="84" s="1"/>
  <c r="I41" i="84" s="1"/>
  <c r="I21" i="84"/>
  <c r="I20" i="84"/>
  <c r="I19" i="84"/>
  <c r="H12" i="83"/>
  <c r="H11" i="83"/>
  <c r="H10" i="83"/>
  <c r="H9" i="83"/>
  <c r="I57" i="83"/>
  <c r="I59" i="83" s="1"/>
  <c r="I49" i="83"/>
  <c r="I48" i="83"/>
  <c r="I47" i="83"/>
  <c r="I46" i="83"/>
  <c r="I45" i="83"/>
  <c r="I44" i="83"/>
  <c r="I39" i="83"/>
  <c r="I21" i="83"/>
  <c r="I20" i="83"/>
  <c r="I19" i="83"/>
  <c r="I22" i="83" l="1"/>
  <c r="I22" i="96"/>
  <c r="I22" i="92"/>
  <c r="I22" i="95"/>
  <c r="I22" i="84"/>
  <c r="I22" i="94"/>
  <c r="I53" i="95"/>
  <c r="I39" i="96"/>
  <c r="I40" i="96" s="1"/>
  <c r="I41" i="96" s="1"/>
  <c r="I22" i="91"/>
  <c r="I22" i="93"/>
  <c r="I53" i="94"/>
  <c r="I61" i="94" s="1"/>
  <c r="I63" i="94" s="1"/>
  <c r="I53" i="96"/>
  <c r="I40" i="95"/>
  <c r="I41" i="95" s="1"/>
  <c r="I53" i="93"/>
  <c r="I61" i="93" s="1"/>
  <c r="I63" i="93" s="1"/>
  <c r="I53" i="92"/>
  <c r="I40" i="92"/>
  <c r="I41" i="92" s="1"/>
  <c r="I53" i="91"/>
  <c r="I39" i="91"/>
  <c r="I40" i="91" s="1"/>
  <c r="I41" i="91" s="1"/>
  <c r="I53" i="84"/>
  <c r="I61" i="84" s="1"/>
  <c r="I63" i="84" s="1"/>
  <c r="I53" i="83"/>
  <c r="I40" i="83"/>
  <c r="I41" i="83" s="1"/>
  <c r="I61" i="95" l="1"/>
  <c r="I63" i="95" s="1"/>
  <c r="I61" i="96"/>
  <c r="I63" i="96" s="1"/>
  <c r="I61" i="92"/>
  <c r="I63" i="92" s="1"/>
  <c r="I61" i="91"/>
  <c r="I63" i="91" s="1"/>
  <c r="I61" i="83"/>
  <c r="I63" i="83" s="1"/>
  <c r="I25" i="82" l="1"/>
  <c r="H11" i="89" l="1"/>
  <c r="H10" i="89"/>
  <c r="H9" i="89"/>
  <c r="H12" i="82"/>
  <c r="H10" i="82"/>
  <c r="H9" i="82"/>
  <c r="H11" i="90"/>
  <c r="H10" i="90"/>
  <c r="H9" i="90"/>
  <c r="I57" i="90"/>
  <c r="I59" i="90" s="1"/>
  <c r="I49" i="90"/>
  <c r="I48" i="90"/>
  <c r="I47" i="90"/>
  <c r="I46" i="90"/>
  <c r="I45" i="90"/>
  <c r="I44" i="90"/>
  <c r="I26" i="90"/>
  <c r="I25" i="90"/>
  <c r="I21" i="90"/>
  <c r="I20" i="90"/>
  <c r="I19" i="90"/>
  <c r="H12" i="90"/>
  <c r="H12" i="89"/>
  <c r="I57" i="89"/>
  <c r="I59" i="89" s="1"/>
  <c r="I49" i="89"/>
  <c r="I48" i="89"/>
  <c r="I47" i="89"/>
  <c r="I46" i="89"/>
  <c r="I45" i="89"/>
  <c r="I44" i="89"/>
  <c r="I26" i="89"/>
  <c r="I25" i="89"/>
  <c r="I21" i="89"/>
  <c r="I20" i="89"/>
  <c r="I19" i="89"/>
  <c r="I27" i="85"/>
  <c r="H12" i="85"/>
  <c r="H11" i="85"/>
  <c r="H10" i="85"/>
  <c r="H9" i="85"/>
  <c r="I57" i="85"/>
  <c r="I59" i="85" s="1"/>
  <c r="I49" i="85"/>
  <c r="I48" i="85"/>
  <c r="I47" i="85"/>
  <c r="I46" i="85"/>
  <c r="I45" i="85"/>
  <c r="I44" i="85"/>
  <c r="I26" i="85"/>
  <c r="I25" i="85"/>
  <c r="I21" i="85"/>
  <c r="I20" i="85"/>
  <c r="I19" i="85"/>
  <c r="I22" i="85" l="1"/>
  <c r="I22" i="89"/>
  <c r="I39" i="90"/>
  <c r="I40" i="90" s="1"/>
  <c r="I41" i="90" s="1"/>
  <c r="I22" i="90"/>
  <c r="I53" i="89"/>
  <c r="I39" i="89"/>
  <c r="I40" i="89" s="1"/>
  <c r="I41" i="89" s="1"/>
  <c r="I53" i="90"/>
  <c r="I53" i="85"/>
  <c r="I39" i="85"/>
  <c r="I40" i="85" s="1"/>
  <c r="I41" i="85" s="1"/>
  <c r="I61" i="90" l="1"/>
  <c r="I63" i="90" s="1"/>
  <c r="I61" i="89"/>
  <c r="I63" i="89" s="1"/>
  <c r="I61" i="85"/>
  <c r="I63" i="85" s="1"/>
  <c r="H11" i="82"/>
  <c r="I57" i="82"/>
  <c r="I59" i="82" s="1"/>
  <c r="I49" i="82"/>
  <c r="I48" i="82"/>
  <c r="I47" i="82"/>
  <c r="I46" i="82"/>
  <c r="I45" i="82"/>
  <c r="I44" i="82"/>
  <c r="I39" i="82"/>
  <c r="I21" i="82"/>
  <c r="I20" i="82"/>
  <c r="I19" i="82"/>
  <c r="I22" i="82" l="1"/>
  <c r="I53" i="82"/>
  <c r="I40" i="82"/>
  <c r="I41" i="82" s="1"/>
  <c r="I61" i="82" l="1"/>
  <c r="I63" i="82" s="1"/>
  <c r="I26" i="81"/>
  <c r="H12" i="81"/>
  <c r="H11" i="81"/>
  <c r="H10" i="81"/>
  <c r="I57" i="81"/>
  <c r="I59" i="81" s="1"/>
  <c r="I49" i="81"/>
  <c r="I48" i="81"/>
  <c r="I47" i="81"/>
  <c r="I46" i="81"/>
  <c r="I45" i="81"/>
  <c r="I44" i="81"/>
  <c r="I25" i="81"/>
  <c r="I21" i="81"/>
  <c r="I20" i="81"/>
  <c r="I19" i="81"/>
  <c r="I22" i="81" l="1"/>
  <c r="I53" i="81"/>
  <c r="I39" i="81"/>
  <c r="I40" i="81" s="1"/>
  <c r="I41" i="81" s="1"/>
  <c r="I61" i="81" l="1"/>
  <c r="I63" i="81" s="1"/>
  <c r="I26" i="79"/>
  <c r="H11" i="80" l="1"/>
  <c r="H10" i="80"/>
  <c r="H9" i="80"/>
  <c r="I57" i="80"/>
  <c r="I59" i="80" s="1"/>
  <c r="I49" i="80"/>
  <c r="I48" i="80"/>
  <c r="I47" i="80"/>
  <c r="I46" i="80"/>
  <c r="I45" i="80"/>
  <c r="I44" i="80"/>
  <c r="I25" i="80"/>
  <c r="I39" i="80" s="1"/>
  <c r="I40" i="80" s="1"/>
  <c r="I21" i="80"/>
  <c r="I20" i="80"/>
  <c r="I19" i="80"/>
  <c r="I25" i="79"/>
  <c r="I39" i="79" s="1"/>
  <c r="I40" i="79" s="1"/>
  <c r="H11" i="79"/>
  <c r="H10" i="79"/>
  <c r="H9" i="79"/>
  <c r="I57" i="79"/>
  <c r="I59" i="79" s="1"/>
  <c r="I49" i="79"/>
  <c r="I48" i="79"/>
  <c r="I47" i="79"/>
  <c r="I46" i="79"/>
  <c r="I45" i="79"/>
  <c r="I44" i="79"/>
  <c r="I21" i="79"/>
  <c r="I20" i="79"/>
  <c r="I19" i="79"/>
  <c r="H11" i="78"/>
  <c r="H10" i="78"/>
  <c r="H9" i="78"/>
  <c r="I57" i="78"/>
  <c r="I59" i="78" s="1"/>
  <c r="I49" i="78"/>
  <c r="I48" i="78"/>
  <c r="I47" i="78"/>
  <c r="I46" i="78"/>
  <c r="I45" i="78"/>
  <c r="I44" i="78"/>
  <c r="I39" i="78"/>
  <c r="I40" i="78" s="1"/>
  <c r="I21" i="78"/>
  <c r="I20" i="78"/>
  <c r="I19" i="78"/>
  <c r="I25" i="77"/>
  <c r="I39" i="77" s="1"/>
  <c r="H11" i="77"/>
  <c r="H10" i="77"/>
  <c r="H9" i="77"/>
  <c r="I57" i="77"/>
  <c r="I59" i="77" s="1"/>
  <c r="I49" i="77"/>
  <c r="I48" i="77"/>
  <c r="I47" i="77"/>
  <c r="I46" i="77"/>
  <c r="I45" i="77"/>
  <c r="I44" i="77"/>
  <c r="I21" i="77"/>
  <c r="I20" i="77"/>
  <c r="I19" i="77"/>
  <c r="H11" i="76"/>
  <c r="H10" i="76"/>
  <c r="H9" i="76"/>
  <c r="I57" i="76"/>
  <c r="I59" i="76" s="1"/>
  <c r="I49" i="76"/>
  <c r="I48" i="76"/>
  <c r="I47" i="76"/>
  <c r="I46" i="76"/>
  <c r="I45" i="76"/>
  <c r="I44" i="76"/>
  <c r="I39" i="76"/>
  <c r="I40" i="76" s="1"/>
  <c r="I21" i="76"/>
  <c r="I20" i="76"/>
  <c r="I19" i="76"/>
  <c r="H11" i="75"/>
  <c r="H10" i="75"/>
  <c r="H9" i="75"/>
  <c r="I56" i="75"/>
  <c r="I58" i="75" s="1"/>
  <c r="I48" i="75"/>
  <c r="I47" i="75"/>
  <c r="I46" i="75"/>
  <c r="I45" i="75"/>
  <c r="I44" i="75"/>
  <c r="I43" i="75"/>
  <c r="I38" i="75"/>
  <c r="I39" i="75" s="1"/>
  <c r="I20" i="75"/>
  <c r="I19" i="75"/>
  <c r="I18" i="75"/>
  <c r="H11" i="74"/>
  <c r="H10" i="74"/>
  <c r="H9" i="74"/>
  <c r="I56" i="74"/>
  <c r="I58" i="74" s="1"/>
  <c r="I48" i="74"/>
  <c r="I47" i="74"/>
  <c r="I46" i="74"/>
  <c r="I45" i="74"/>
  <c r="I44" i="74"/>
  <c r="I43" i="74"/>
  <c r="I38" i="74"/>
  <c r="I39" i="74" s="1"/>
  <c r="I20" i="74"/>
  <c r="I19" i="74"/>
  <c r="I18" i="74"/>
  <c r="H12" i="69"/>
  <c r="H11" i="69"/>
  <c r="H10" i="69"/>
  <c r="H9" i="69"/>
  <c r="I56" i="69"/>
  <c r="I58" i="69" s="1"/>
  <c r="I48" i="69"/>
  <c r="I47" i="69"/>
  <c r="I46" i="69"/>
  <c r="I45" i="69"/>
  <c r="I44" i="69"/>
  <c r="I43" i="69"/>
  <c r="I38" i="69"/>
  <c r="I20" i="69"/>
  <c r="I19" i="69"/>
  <c r="I18" i="69"/>
  <c r="I30" i="71"/>
  <c r="I21" i="74" l="1"/>
  <c r="I22" i="79"/>
  <c r="I52" i="74"/>
  <c r="I53" i="80"/>
  <c r="I22" i="76"/>
  <c r="I53" i="76"/>
  <c r="I22" i="77"/>
  <c r="I53" i="78"/>
  <c r="I22" i="80"/>
  <c r="I53" i="77"/>
  <c r="I21" i="69"/>
  <c r="I21" i="75"/>
  <c r="I22" i="78"/>
  <c r="I41" i="80"/>
  <c r="I53" i="79"/>
  <c r="I41" i="79"/>
  <c r="I41" i="78"/>
  <c r="I40" i="77"/>
  <c r="I41" i="77" s="1"/>
  <c r="I41" i="76"/>
  <c r="I52" i="75"/>
  <c r="I40" i="75"/>
  <c r="I40" i="74"/>
  <c r="I52" i="69"/>
  <c r="I39" i="69"/>
  <c r="I40" i="69" s="1"/>
  <c r="I60" i="69" s="1"/>
  <c r="I62" i="69" s="1"/>
  <c r="H11" i="70"/>
  <c r="H10" i="70"/>
  <c r="H12" i="70"/>
  <c r="I61" i="77" l="1"/>
  <c r="I63" i="77" s="1"/>
  <c r="I61" i="80"/>
  <c r="I63" i="80" s="1"/>
  <c r="I60" i="74"/>
  <c r="I62" i="74" s="1"/>
  <c r="I61" i="76"/>
  <c r="I63" i="76" s="1"/>
  <c r="I61" i="78"/>
  <c r="I63" i="78" s="1"/>
  <c r="I61" i="79"/>
  <c r="I63" i="79" s="1"/>
  <c r="I60" i="75"/>
  <c r="I62" i="75" s="1"/>
  <c r="I29" i="71"/>
  <c r="I28" i="71"/>
  <c r="I27" i="71"/>
  <c r="I26" i="71"/>
  <c r="I25" i="71"/>
  <c r="I24" i="71"/>
  <c r="H12" i="71"/>
  <c r="H11" i="71"/>
  <c r="H10" i="71"/>
  <c r="I56" i="71"/>
  <c r="I58" i="71" s="1"/>
  <c r="I48" i="71"/>
  <c r="I47" i="71"/>
  <c r="I46" i="71"/>
  <c r="I45" i="71"/>
  <c r="I44" i="71"/>
  <c r="I43" i="71"/>
  <c r="I20" i="71"/>
  <c r="I19" i="71"/>
  <c r="I18" i="71"/>
  <c r="I56" i="70"/>
  <c r="I58" i="70" s="1"/>
  <c r="I48" i="70"/>
  <c r="I47" i="70"/>
  <c r="I46" i="70"/>
  <c r="I45" i="70"/>
  <c r="I44" i="70"/>
  <c r="I43" i="70"/>
  <c r="I38" i="70"/>
  <c r="I39" i="70" s="1"/>
  <c r="I20" i="70"/>
  <c r="I19" i="70"/>
  <c r="I18" i="70"/>
  <c r="H12" i="72"/>
  <c r="H11" i="72"/>
  <c r="H10" i="72"/>
  <c r="I56" i="72"/>
  <c r="I58" i="72" s="1"/>
  <c r="I48" i="72"/>
  <c r="I47" i="72"/>
  <c r="I46" i="72"/>
  <c r="I45" i="72"/>
  <c r="I44" i="72"/>
  <c r="I43" i="72"/>
  <c r="I38" i="72"/>
  <c r="I39" i="72" s="1"/>
  <c r="I20" i="72"/>
  <c r="I19" i="72"/>
  <c r="I18" i="72"/>
  <c r="H12" i="73"/>
  <c r="H11" i="73"/>
  <c r="H10" i="73"/>
  <c r="I56" i="73"/>
  <c r="I58" i="73" s="1"/>
  <c r="I48" i="73"/>
  <c r="I47" i="73"/>
  <c r="I46" i="73"/>
  <c r="I45" i="73"/>
  <c r="I44" i="73"/>
  <c r="I43" i="73"/>
  <c r="I38" i="73"/>
  <c r="I39" i="73" s="1"/>
  <c r="I20" i="73"/>
  <c r="I19" i="73"/>
  <c r="I18" i="73"/>
  <c r="I21" i="70" l="1"/>
  <c r="I52" i="70"/>
  <c r="I21" i="73"/>
  <c r="I52" i="71"/>
  <c r="I38" i="71"/>
  <c r="I39" i="71" s="1"/>
  <c r="I21" i="72"/>
  <c r="I52" i="72"/>
  <c r="I21" i="71"/>
  <c r="I40" i="70"/>
  <c r="I40" i="72"/>
  <c r="I52" i="73"/>
  <c r="I40" i="73"/>
  <c r="I60" i="72" l="1"/>
  <c r="I62" i="72" s="1"/>
  <c r="I60" i="70"/>
  <c r="I62" i="70" s="1"/>
  <c r="I40" i="71"/>
  <c r="I60" i="71" s="1"/>
  <c r="I62" i="71" s="1"/>
  <c r="I60" i="73"/>
  <c r="I62" i="73" s="1"/>
  <c r="H12" i="61" l="1"/>
  <c r="H11" i="61"/>
  <c r="H10" i="61"/>
  <c r="I56" i="61"/>
  <c r="I58" i="61" s="1"/>
  <c r="I48" i="61"/>
  <c r="I47" i="61"/>
  <c r="I46" i="61"/>
  <c r="I45" i="61"/>
  <c r="I44" i="61"/>
  <c r="I43" i="61"/>
  <c r="I24" i="61"/>
  <c r="I38" i="61" s="1"/>
  <c r="I20" i="61"/>
  <c r="I19" i="61"/>
  <c r="I18" i="61"/>
  <c r="I21" i="61" l="1"/>
  <c r="I52" i="61"/>
  <c r="I39" i="61"/>
  <c r="I40" i="61" s="1"/>
  <c r="I60" i="61" s="1"/>
  <c r="I62" i="61" s="1"/>
  <c r="I24" i="68" l="1"/>
  <c r="I38" i="68" s="1"/>
  <c r="I39" i="68" s="1"/>
  <c r="I40" i="68" s="1"/>
  <c r="H12" i="68"/>
  <c r="H11" i="68"/>
  <c r="H10" i="68"/>
  <c r="I56" i="68"/>
  <c r="I58" i="68" s="1"/>
  <c r="I48" i="68"/>
  <c r="I47" i="68"/>
  <c r="I46" i="68"/>
  <c r="I45" i="68"/>
  <c r="I44" i="68"/>
  <c r="I43" i="68"/>
  <c r="I20" i="68"/>
  <c r="I19" i="68"/>
  <c r="I18" i="68"/>
  <c r="H12" i="62"/>
  <c r="H11" i="62"/>
  <c r="H10" i="62"/>
  <c r="I56" i="62"/>
  <c r="I58" i="62" s="1"/>
  <c r="I48" i="62"/>
  <c r="I47" i="62"/>
  <c r="I46" i="62"/>
  <c r="I45" i="62"/>
  <c r="I44" i="62"/>
  <c r="I43" i="62"/>
  <c r="I38" i="62"/>
  <c r="I39" i="62" s="1"/>
  <c r="I40" i="62" s="1"/>
  <c r="I20" i="62"/>
  <c r="I19" i="62"/>
  <c r="I18" i="62"/>
  <c r="H12" i="67"/>
  <c r="H11" i="67"/>
  <c r="H10" i="67"/>
  <c r="I56" i="67"/>
  <c r="I58" i="67" s="1"/>
  <c r="I48" i="67"/>
  <c r="I47" i="67"/>
  <c r="I46" i="67"/>
  <c r="I45" i="67"/>
  <c r="I44" i="67"/>
  <c r="I43" i="67"/>
  <c r="I24" i="67"/>
  <c r="I38" i="67" s="1"/>
  <c r="I20" i="67"/>
  <c r="I19" i="67"/>
  <c r="I18" i="67"/>
  <c r="H12" i="63"/>
  <c r="H11" i="63"/>
  <c r="H10" i="63"/>
  <c r="I56" i="63"/>
  <c r="I58" i="63" s="1"/>
  <c r="I48" i="63"/>
  <c r="I47" i="63"/>
  <c r="I46" i="63"/>
  <c r="I45" i="63"/>
  <c r="I44" i="63"/>
  <c r="I43" i="63"/>
  <c r="I24" i="63"/>
  <c r="I38" i="63" s="1"/>
  <c r="I20" i="63"/>
  <c r="I19" i="63"/>
  <c r="I18" i="63"/>
  <c r="H11" i="64"/>
  <c r="H10" i="64"/>
  <c r="I56" i="64"/>
  <c r="I58" i="64" s="1"/>
  <c r="I48" i="64"/>
  <c r="I47" i="64"/>
  <c r="I46" i="64"/>
  <c r="I45" i="64"/>
  <c r="I44" i="64"/>
  <c r="I43" i="64"/>
  <c r="I24" i="64"/>
  <c r="I38" i="64" s="1"/>
  <c r="I20" i="64"/>
  <c r="I19" i="64"/>
  <c r="I18" i="64"/>
  <c r="H12" i="64"/>
  <c r="I24" i="65"/>
  <c r="H12" i="65"/>
  <c r="H11" i="65"/>
  <c r="H10" i="65"/>
  <c r="I56" i="65"/>
  <c r="I58" i="65" s="1"/>
  <c r="I48" i="65"/>
  <c r="I47" i="65"/>
  <c r="I46" i="65"/>
  <c r="I45" i="65"/>
  <c r="I44" i="65"/>
  <c r="I43" i="65"/>
  <c r="I25" i="65"/>
  <c r="I20" i="65"/>
  <c r="I19" i="65"/>
  <c r="I18" i="65"/>
  <c r="I27" i="66"/>
  <c r="I26" i="66"/>
  <c r="I25" i="66"/>
  <c r="H12" i="66"/>
  <c r="H11" i="66"/>
  <c r="H10" i="66"/>
  <c r="I56" i="66"/>
  <c r="I58" i="66" s="1"/>
  <c r="I48" i="66"/>
  <c r="I47" i="66"/>
  <c r="I46" i="66"/>
  <c r="I45" i="66"/>
  <c r="I44" i="66"/>
  <c r="I43" i="66"/>
  <c r="I24" i="66"/>
  <c r="I20" i="66"/>
  <c r="I19" i="66"/>
  <c r="I18" i="66"/>
  <c r="I21" i="68" l="1"/>
  <c r="I21" i="66"/>
  <c r="I21" i="62"/>
  <c r="I21" i="63"/>
  <c r="I52" i="63"/>
  <c r="I21" i="67"/>
  <c r="I21" i="65"/>
  <c r="I21" i="64"/>
  <c r="I52" i="64"/>
  <c r="I52" i="62"/>
  <c r="I60" i="62" s="1"/>
  <c r="I62" i="62" s="1"/>
  <c r="I52" i="68"/>
  <c r="I60" i="68" s="1"/>
  <c r="I62" i="68" s="1"/>
  <c r="I52" i="67"/>
  <c r="I39" i="67"/>
  <c r="I40" i="67" s="1"/>
  <c r="I39" i="63"/>
  <c r="I40" i="63" s="1"/>
  <c r="I39" i="64"/>
  <c r="I40" i="64" s="1"/>
  <c r="I52" i="65"/>
  <c r="I38" i="65"/>
  <c r="I39" i="65" s="1"/>
  <c r="I40" i="65" s="1"/>
  <c r="I52" i="66"/>
  <c r="I38" i="66"/>
  <c r="I39" i="66" s="1"/>
  <c r="I40" i="66" s="1"/>
  <c r="I60" i="63" l="1"/>
  <c r="I62" i="63" s="1"/>
  <c r="I60" i="64"/>
  <c r="I62" i="64" s="1"/>
  <c r="I60" i="66"/>
  <c r="I62" i="66" s="1"/>
  <c r="I60" i="67"/>
  <c r="I62" i="67" s="1"/>
  <c r="I60" i="65"/>
  <c r="I62" i="65" s="1"/>
  <c r="I56" i="42" l="1"/>
  <c r="I58" i="42" s="1"/>
  <c r="I48" i="42"/>
  <c r="I47" i="42"/>
  <c r="I46" i="42"/>
  <c r="I45" i="42"/>
  <c r="I44" i="42"/>
  <c r="I43" i="42"/>
  <c r="I24" i="42"/>
  <c r="I38" i="42" s="1"/>
  <c r="I39" i="42" s="1"/>
  <c r="I20" i="42"/>
  <c r="I19" i="42"/>
  <c r="I18" i="42"/>
  <c r="I25" i="55"/>
  <c r="I56" i="55"/>
  <c r="I58" i="55" s="1"/>
  <c r="I48" i="55"/>
  <c r="I47" i="55"/>
  <c r="I46" i="55"/>
  <c r="I45" i="55"/>
  <c r="I44" i="55"/>
  <c r="I43" i="55"/>
  <c r="I24" i="55"/>
  <c r="I38" i="55" s="1"/>
  <c r="I39" i="55" s="1"/>
  <c r="I20" i="55"/>
  <c r="I19" i="55"/>
  <c r="I18" i="55"/>
  <c r="I21" i="55" s="1"/>
  <c r="I56" i="56"/>
  <c r="I58" i="56" s="1"/>
  <c r="I48" i="56"/>
  <c r="I47" i="56"/>
  <c r="I46" i="56"/>
  <c r="I45" i="56"/>
  <c r="I44" i="56"/>
  <c r="I43" i="56"/>
  <c r="I24" i="56"/>
  <c r="I20" i="56"/>
  <c r="I19" i="56"/>
  <c r="I18" i="56"/>
  <c r="I56" i="57"/>
  <c r="I58" i="57" s="1"/>
  <c r="I48" i="57"/>
  <c r="I47" i="57"/>
  <c r="I46" i="57"/>
  <c r="I45" i="57"/>
  <c r="I44" i="57"/>
  <c r="I43" i="57"/>
  <c r="I28" i="57"/>
  <c r="I27" i="57"/>
  <c r="I26" i="57"/>
  <c r="I25" i="57"/>
  <c r="I24" i="57"/>
  <c r="I20" i="57"/>
  <c r="I19" i="57"/>
  <c r="I18" i="57"/>
  <c r="I21" i="42" l="1"/>
  <c r="I21" i="56"/>
  <c r="I21" i="57"/>
  <c r="I52" i="42"/>
  <c r="I40" i="42"/>
  <c r="I52" i="55"/>
  <c r="I40" i="55"/>
  <c r="I52" i="56"/>
  <c r="I38" i="56"/>
  <c r="I52" i="57"/>
  <c r="I38" i="57"/>
  <c r="I39" i="57" l="1"/>
  <c r="I40" i="57" s="1"/>
  <c r="I60" i="57" s="1"/>
  <c r="I62" i="57" s="1"/>
  <c r="I39" i="56"/>
  <c r="I40" i="56" s="1"/>
  <c r="I60" i="56" s="1"/>
  <c r="I62" i="56" s="1"/>
  <c r="I60" i="42"/>
  <c r="I62" i="42" s="1"/>
  <c r="I60" i="55"/>
  <c r="I62" i="55" s="1"/>
  <c r="I56" i="58"/>
  <c r="I58" i="58" s="1"/>
  <c r="I48" i="58"/>
  <c r="I47" i="58"/>
  <c r="I46" i="58"/>
  <c r="I45" i="58"/>
  <c r="I44" i="58"/>
  <c r="I43" i="58"/>
  <c r="I28" i="58"/>
  <c r="I27" i="58"/>
  <c r="I26" i="58"/>
  <c r="I25" i="58"/>
  <c r="I24" i="58"/>
  <c r="I20" i="58"/>
  <c r="I19" i="58"/>
  <c r="I18" i="58"/>
  <c r="I21" i="58" l="1"/>
  <c r="I52" i="58"/>
  <c r="I38" i="58"/>
  <c r="I37" i="59"/>
  <c r="I36" i="59"/>
  <c r="I35" i="59"/>
  <c r="I34" i="59"/>
  <c r="I33" i="59"/>
  <c r="I32" i="59"/>
  <c r="I31" i="59"/>
  <c r="I30" i="59"/>
  <c r="I29" i="59"/>
  <c r="I28" i="59"/>
  <c r="I27" i="59"/>
  <c r="I26" i="59"/>
  <c r="I56" i="59"/>
  <c r="I58" i="59" s="1"/>
  <c r="I48" i="59"/>
  <c r="I47" i="59"/>
  <c r="I46" i="59"/>
  <c r="I45" i="59"/>
  <c r="I44" i="59"/>
  <c r="I43" i="59"/>
  <c r="I25" i="59"/>
  <c r="I24" i="59"/>
  <c r="I20" i="59"/>
  <c r="I19" i="59"/>
  <c r="I18" i="59"/>
  <c r="I38" i="59" l="1"/>
  <c r="I39" i="59" s="1"/>
  <c r="I40" i="59" s="1"/>
  <c r="I21" i="59"/>
  <c r="I39" i="58"/>
  <c r="I40" i="58" s="1"/>
  <c r="I60" i="58" s="1"/>
  <c r="I62" i="58" s="1"/>
  <c r="I52" i="59"/>
  <c r="I60" i="59" l="1"/>
  <c r="I62" i="59" s="1"/>
  <c r="I50" i="50" l="1"/>
  <c r="I52" i="50" s="1"/>
  <c r="I42" i="50"/>
  <c r="I41" i="50"/>
  <c r="I40" i="50"/>
  <c r="I39" i="50"/>
  <c r="I38" i="50"/>
  <c r="I37" i="50"/>
  <c r="I25" i="50"/>
  <c r="I24" i="50"/>
  <c r="I20" i="50"/>
  <c r="I19" i="50"/>
  <c r="I18" i="50"/>
  <c r="I50" i="51"/>
  <c r="I52" i="51" s="1"/>
  <c r="I42" i="51"/>
  <c r="I41" i="51"/>
  <c r="I40" i="51"/>
  <c r="I39" i="51"/>
  <c r="I38" i="51"/>
  <c r="I37" i="51"/>
  <c r="I24" i="51"/>
  <c r="I32" i="51" s="1"/>
  <c r="I20" i="51"/>
  <c r="I19" i="51"/>
  <c r="I18" i="51"/>
  <c r="I50" i="52"/>
  <c r="I52" i="52" s="1"/>
  <c r="I42" i="52"/>
  <c r="I41" i="52"/>
  <c r="I40" i="52"/>
  <c r="I39" i="52"/>
  <c r="I38" i="52"/>
  <c r="I37" i="52"/>
  <c r="I32" i="52"/>
  <c r="I20" i="52"/>
  <c r="I19" i="52"/>
  <c r="I18" i="52"/>
  <c r="I50" i="43"/>
  <c r="I52" i="43" s="1"/>
  <c r="I42" i="43"/>
  <c r="I41" i="43"/>
  <c r="I40" i="43"/>
  <c r="I39" i="43"/>
  <c r="I38" i="43"/>
  <c r="I37" i="43"/>
  <c r="I25" i="43"/>
  <c r="I24" i="43"/>
  <c r="I32" i="43" s="1"/>
  <c r="I20" i="43"/>
  <c r="I19" i="43"/>
  <c r="I18" i="43"/>
  <c r="I50" i="44"/>
  <c r="I52" i="44" s="1"/>
  <c r="I42" i="44"/>
  <c r="I41" i="44"/>
  <c r="I40" i="44"/>
  <c r="I39" i="44"/>
  <c r="I38" i="44"/>
  <c r="I37" i="44"/>
  <c r="I24" i="44"/>
  <c r="I32" i="44" s="1"/>
  <c r="I20" i="44"/>
  <c r="I19" i="44"/>
  <c r="I18" i="44"/>
  <c r="I50" i="45"/>
  <c r="I52" i="45" s="1"/>
  <c r="I42" i="45"/>
  <c r="I41" i="45"/>
  <c r="I40" i="45"/>
  <c r="I39" i="45"/>
  <c r="I38" i="45"/>
  <c r="I37" i="45"/>
  <c r="I24" i="45"/>
  <c r="I32" i="45" s="1"/>
  <c r="I20" i="45"/>
  <c r="I19" i="45"/>
  <c r="I18" i="45"/>
  <c r="I50" i="46"/>
  <c r="I52" i="46" s="1"/>
  <c r="I42" i="46"/>
  <c r="I41" i="46"/>
  <c r="I40" i="46"/>
  <c r="I39" i="46"/>
  <c r="I38" i="46"/>
  <c r="I37" i="46"/>
  <c r="I30" i="46"/>
  <c r="I29" i="46"/>
  <c r="I28" i="46"/>
  <c r="I27" i="46"/>
  <c r="I26" i="46"/>
  <c r="I25" i="46"/>
  <c r="I24" i="46"/>
  <c r="I20" i="46"/>
  <c r="I19" i="46"/>
  <c r="I18" i="46"/>
  <c r="I50" i="47"/>
  <c r="I52" i="47" s="1"/>
  <c r="I42" i="47"/>
  <c r="I41" i="47"/>
  <c r="I40" i="47"/>
  <c r="I39" i="47"/>
  <c r="I38" i="47"/>
  <c r="I37" i="47"/>
  <c r="I24" i="47"/>
  <c r="I32" i="47" s="1"/>
  <c r="I33" i="47" s="1"/>
  <c r="I20" i="47"/>
  <c r="I19" i="47"/>
  <c r="I18" i="47"/>
  <c r="I50" i="48"/>
  <c r="I52" i="48" s="1"/>
  <c r="I42" i="48"/>
  <c r="I41" i="48"/>
  <c r="I40" i="48"/>
  <c r="I39" i="48"/>
  <c r="I38" i="48"/>
  <c r="I37" i="48"/>
  <c r="I25" i="48"/>
  <c r="I24" i="48"/>
  <c r="I20" i="48"/>
  <c r="I19" i="48"/>
  <c r="I18" i="48"/>
  <c r="I50" i="49"/>
  <c r="I52" i="49" s="1"/>
  <c r="I42" i="49"/>
  <c r="I41" i="49"/>
  <c r="I40" i="49"/>
  <c r="I39" i="49"/>
  <c r="I38" i="49"/>
  <c r="I37" i="49"/>
  <c r="I32" i="49"/>
  <c r="I20" i="49"/>
  <c r="I19" i="49"/>
  <c r="I18" i="49"/>
  <c r="I21" i="45" l="1"/>
  <c r="I46" i="45"/>
  <c r="I46" i="47"/>
  <c r="I46" i="48"/>
  <c r="I32" i="48"/>
  <c r="I33" i="48" s="1"/>
  <c r="I34" i="48" s="1"/>
  <c r="I21" i="44"/>
  <c r="I46" i="44"/>
  <c r="I46" i="43"/>
  <c r="I32" i="50"/>
  <c r="I33" i="50" s="1"/>
  <c r="I34" i="50" s="1"/>
  <c r="I46" i="46"/>
  <c r="I33" i="49"/>
  <c r="I34" i="49" s="1"/>
  <c r="I32" i="46"/>
  <c r="I33" i="46" s="1"/>
  <c r="I34" i="46" s="1"/>
  <c r="I21" i="50"/>
  <c r="I21" i="49"/>
  <c r="I46" i="49"/>
  <c r="I21" i="48"/>
  <c r="I21" i="47"/>
  <c r="I21" i="46"/>
  <c r="I21" i="43"/>
  <c r="I21" i="52"/>
  <c r="I21" i="51"/>
  <c r="I46" i="51"/>
  <c r="I46" i="50"/>
  <c r="I46" i="52"/>
  <c r="I33" i="51"/>
  <c r="I34" i="51" s="1"/>
  <c r="I33" i="52"/>
  <c r="I34" i="52" s="1"/>
  <c r="I33" i="43"/>
  <c r="I34" i="43" s="1"/>
  <c r="I33" i="44"/>
  <c r="I34" i="44" s="1"/>
  <c r="I33" i="45"/>
  <c r="I34" i="45" s="1"/>
  <c r="I34" i="47"/>
  <c r="I54" i="46" l="1"/>
  <c r="I56" i="46" s="1"/>
  <c r="I54" i="45"/>
  <c r="I56" i="45" s="1"/>
  <c r="I54" i="47"/>
  <c r="I56" i="47" s="1"/>
  <c r="I54" i="44"/>
  <c r="I56" i="44" s="1"/>
  <c r="I54" i="51"/>
  <c r="I56" i="51" s="1"/>
  <c r="I54" i="49"/>
  <c r="I56" i="49" s="1"/>
  <c r="I54" i="43"/>
  <c r="I56" i="43" s="1"/>
  <c r="I54" i="48"/>
  <c r="I56" i="48" s="1"/>
  <c r="I54" i="50"/>
  <c r="I56" i="50" s="1"/>
  <c r="I54" i="52"/>
  <c r="I56" i="52" s="1"/>
  <c r="I29" i="27" l="1"/>
  <c r="I28" i="27"/>
  <c r="I25" i="39" l="1"/>
  <c r="I24" i="39"/>
  <c r="I25" i="38"/>
  <c r="I24" i="38"/>
  <c r="I25" i="33"/>
  <c r="I24" i="33"/>
  <c r="I27" i="27"/>
  <c r="I26" i="27"/>
  <c r="I25" i="27"/>
  <c r="I24" i="27"/>
  <c r="I48" i="39" l="1"/>
  <c r="I48" i="38"/>
  <c r="I48" i="37"/>
  <c r="I48" i="36"/>
  <c r="I48" i="35"/>
  <c r="I48" i="34"/>
  <c r="I48" i="33"/>
  <c r="I48" i="32"/>
  <c r="I48" i="31"/>
  <c r="I32" i="27"/>
  <c r="I48" i="27"/>
  <c r="I50" i="39" l="1"/>
  <c r="I40" i="39"/>
  <c r="I39" i="39"/>
  <c r="I38" i="39"/>
  <c r="I37" i="39"/>
  <c r="I36" i="39"/>
  <c r="I35" i="39"/>
  <c r="I20" i="39"/>
  <c r="I19" i="39"/>
  <c r="I18" i="39"/>
  <c r="I21" i="39" l="1"/>
  <c r="I32" i="39"/>
  <c r="I44" i="39"/>
  <c r="I32" i="38"/>
  <c r="I50" i="38"/>
  <c r="I40" i="38"/>
  <c r="I39" i="38"/>
  <c r="I38" i="38"/>
  <c r="I37" i="38"/>
  <c r="I36" i="38"/>
  <c r="I35" i="38"/>
  <c r="I20" i="38"/>
  <c r="I19" i="38"/>
  <c r="I18" i="38"/>
  <c r="I50" i="37"/>
  <c r="I40" i="37"/>
  <c r="I39" i="37"/>
  <c r="I38" i="37"/>
  <c r="I37" i="37"/>
  <c r="I36" i="37"/>
  <c r="I35" i="37"/>
  <c r="I32" i="37"/>
  <c r="I20" i="37"/>
  <c r="I19" i="37"/>
  <c r="I18" i="37"/>
  <c r="I50" i="36"/>
  <c r="I40" i="36"/>
  <c r="I39" i="36"/>
  <c r="I38" i="36"/>
  <c r="I37" i="36"/>
  <c r="I36" i="36"/>
  <c r="I35" i="36"/>
  <c r="I32" i="36"/>
  <c r="I20" i="36"/>
  <c r="I19" i="36"/>
  <c r="I18" i="36"/>
  <c r="I50" i="35"/>
  <c r="I40" i="35"/>
  <c r="I39" i="35"/>
  <c r="I38" i="35"/>
  <c r="I37" i="35"/>
  <c r="I36" i="35"/>
  <c r="I35" i="35"/>
  <c r="I32" i="35"/>
  <c r="I20" i="35"/>
  <c r="I19" i="35"/>
  <c r="I18" i="35"/>
  <c r="I50" i="34"/>
  <c r="I40" i="34"/>
  <c r="I39" i="34"/>
  <c r="I38" i="34"/>
  <c r="I37" i="34"/>
  <c r="I36" i="34"/>
  <c r="I35" i="34"/>
  <c r="I32" i="34"/>
  <c r="I20" i="34"/>
  <c r="I19" i="34"/>
  <c r="I18" i="34"/>
  <c r="I50" i="33"/>
  <c r="I40" i="33"/>
  <c r="I39" i="33"/>
  <c r="I38" i="33"/>
  <c r="I37" i="33"/>
  <c r="I36" i="33"/>
  <c r="I35" i="33"/>
  <c r="I20" i="33"/>
  <c r="I19" i="33"/>
  <c r="I18" i="33"/>
  <c r="I50" i="32"/>
  <c r="I40" i="32"/>
  <c r="I39" i="32"/>
  <c r="I38" i="32"/>
  <c r="I37" i="32"/>
  <c r="I36" i="32"/>
  <c r="I35" i="32"/>
  <c r="I32" i="32"/>
  <c r="I20" i="32"/>
  <c r="I19" i="32"/>
  <c r="I18" i="32"/>
  <c r="I50" i="31"/>
  <c r="I40" i="31"/>
  <c r="I39" i="31"/>
  <c r="I38" i="31"/>
  <c r="I37" i="31"/>
  <c r="I36" i="31"/>
  <c r="I35" i="31"/>
  <c r="I32" i="31"/>
  <c r="I20" i="31"/>
  <c r="I19" i="31"/>
  <c r="I18" i="31"/>
  <c r="I21" i="33" l="1"/>
  <c r="I21" i="36"/>
  <c r="I21" i="37"/>
  <c r="I21" i="32"/>
  <c r="I21" i="35"/>
  <c r="I52" i="39"/>
  <c r="I54" i="39" s="1"/>
  <c r="I44" i="35"/>
  <c r="I21" i="31"/>
  <c r="I21" i="34"/>
  <c r="I21" i="38"/>
  <c r="I44" i="37"/>
  <c r="I44" i="31"/>
  <c r="I44" i="38"/>
  <c r="I44" i="36"/>
  <c r="I44" i="34"/>
  <c r="I44" i="33"/>
  <c r="I32" i="33"/>
  <c r="I44" i="32"/>
  <c r="I52" i="37" l="1"/>
  <c r="I52" i="32"/>
  <c r="I52" i="34"/>
  <c r="I54" i="34" s="1"/>
  <c r="I52" i="36"/>
  <c r="I54" i="36" s="1"/>
  <c r="I52" i="31"/>
  <c r="I54" i="31" s="1"/>
  <c r="I52" i="35"/>
  <c r="I52" i="38"/>
  <c r="I54" i="38" s="1"/>
  <c r="I52" i="33"/>
  <c r="I54" i="33" s="1"/>
  <c r="I54" i="37"/>
  <c r="I54" i="35"/>
  <c r="I54" i="32"/>
  <c r="I50" i="27" l="1"/>
  <c r="I40" i="27"/>
  <c r="I39" i="27"/>
  <c r="I38" i="27"/>
  <c r="I37" i="27"/>
  <c r="I36" i="27"/>
  <c r="I35" i="27"/>
  <c r="I20" i="27"/>
  <c r="I19" i="27"/>
  <c r="I18" i="27"/>
  <c r="I21" i="27" l="1"/>
  <c r="I44" i="27"/>
  <c r="I52" i="27" l="1"/>
  <c r="I54" i="27" s="1"/>
  <c r="D10" i="8" l="1"/>
  <c r="B3" i="9" l="1"/>
  <c r="D3" i="9"/>
  <c r="G2" i="9"/>
  <c r="B2" i="9"/>
  <c r="B4" i="8" l="1"/>
  <c r="D6" i="8"/>
  <c r="B6" i="8"/>
</calcChain>
</file>

<file path=xl/sharedStrings.xml><?xml version="1.0" encoding="utf-8"?>
<sst xmlns="http://schemas.openxmlformats.org/spreadsheetml/2006/main" count="9326" uniqueCount="937">
  <si>
    <t>DESCRIPTION</t>
  </si>
  <si>
    <t>UNIT</t>
  </si>
  <si>
    <t>RATE</t>
  </si>
  <si>
    <t>%</t>
  </si>
  <si>
    <t>QTY</t>
  </si>
  <si>
    <t>AMOUNT</t>
  </si>
  <si>
    <t>PAYMENT REFERS</t>
  </si>
  <si>
    <t xml:space="preserve">TOTAL CARRIED FORWARD TO SUMMARY </t>
  </si>
  <si>
    <t>ASSET TYPE:</t>
  </si>
  <si>
    <t>CONTRACT REF. NO:</t>
  </si>
  <si>
    <t>Cluster/District:</t>
  </si>
  <si>
    <t>FIXED CHARGE AND VALUE RELATED ITEMS APPLICABLE TO ALL WORK</t>
  </si>
  <si>
    <t>ITEM Nr.</t>
  </si>
  <si>
    <t>SCHEDULE NUMBER</t>
  </si>
  <si>
    <t>GM 2.5</t>
  </si>
  <si>
    <t>2.1</t>
  </si>
  <si>
    <t>1.1</t>
  </si>
  <si>
    <t>1.2</t>
  </si>
  <si>
    <t>1.3</t>
  </si>
  <si>
    <t>1.4</t>
  </si>
  <si>
    <t>1.5</t>
  </si>
  <si>
    <t>3.1</t>
  </si>
  <si>
    <t>GM 2.8</t>
  </si>
  <si>
    <t>3.2</t>
  </si>
  <si>
    <r>
      <t>TERM REPAIRS SUBJECT TO APPROVAL OF QUOTATION OF THE WORKS</t>
    </r>
    <r>
      <rPr>
        <sz val="10"/>
        <color rgb="FF000000"/>
        <rFont val="Arial"/>
        <family val="2"/>
      </rPr>
      <t xml:space="preserve"> </t>
    </r>
  </si>
  <si>
    <r>
      <rPr>
        <b/>
        <sz val="10"/>
        <rFont val="Arial"/>
        <family val="2"/>
      </rPr>
      <t>LABOUR RATES APPLICABLE TO UNSCHEDULED WORK:</t>
    </r>
    <r>
      <rPr>
        <sz val="10"/>
        <rFont val="Arial"/>
        <family val="2"/>
      </rPr>
      <t xml:space="preserve"> Labour rates that Contractor will charge for additional adhoc work that is not contained in Schedules 1 to 3.</t>
    </r>
  </si>
  <si>
    <t>Technician</t>
  </si>
  <si>
    <t>Senior Artisan (Trade Tested &amp; Additional Certification)</t>
  </si>
  <si>
    <t>Artisan (Trade Tested)</t>
  </si>
  <si>
    <t>Utility Man (Non-Trade Tested)</t>
  </si>
  <si>
    <t>Artisan Aid</t>
  </si>
  <si>
    <t>General Worker</t>
  </si>
  <si>
    <t>1.6</t>
  </si>
  <si>
    <t>Subsistence</t>
  </si>
  <si>
    <t>Accommodation</t>
  </si>
  <si>
    <r>
      <rPr>
        <b/>
        <sz val="10"/>
        <rFont val="Arial"/>
        <family val="2"/>
      </rPr>
      <t>TRAVELLING :</t>
    </r>
    <r>
      <rPr>
        <sz val="10"/>
        <rFont val="Arial"/>
        <family val="2"/>
      </rPr>
      <t xml:space="preserve"> Travelling cost will be as per the rates for reimbursable expenses published monthly by the National Department of Public Works at the time of rendering the service/repair.</t>
    </r>
  </si>
  <si>
    <t>1.7</t>
  </si>
  <si>
    <t>1.8</t>
  </si>
  <si>
    <t>West End CHC</t>
  </si>
  <si>
    <t>Vehicle Travelling Estimate</t>
  </si>
  <si>
    <t>Item</t>
  </si>
  <si>
    <t>PSum</t>
  </si>
  <si>
    <t>GM 2.8.3</t>
  </si>
  <si>
    <r>
      <rPr>
        <b/>
        <sz val="10"/>
        <rFont val="Arial"/>
        <family val="2"/>
      </rPr>
      <t>ACCOMMODATION AND SUBSISTENCE :</t>
    </r>
    <r>
      <rPr>
        <sz val="10"/>
        <rFont val="Arial"/>
        <family val="2"/>
      </rPr>
      <t xml:space="preserve"> Daily Rates per person that the Contractor will claim for approved trips lasting more than one day at a time.</t>
    </r>
  </si>
  <si>
    <t>GM 2.5 (10), GM 2.8.1 &amp; GM 2.10.3</t>
  </si>
  <si>
    <r>
      <rPr>
        <b/>
        <sz val="10"/>
        <rFont val="Arial"/>
        <family val="2"/>
      </rPr>
      <t xml:space="preserve">PROVISION TO COVER REPAIRS DURING THE TERM OF THE CONTRACT : </t>
    </r>
    <r>
      <rPr>
        <sz val="10"/>
        <rFont val="Arial"/>
        <family val="2"/>
      </rPr>
      <t>Lump Sum Provision to cover repairs and breakdowns during the course of the Contract in addition to the agreed routine servicing of the Assets.</t>
    </r>
  </si>
  <si>
    <t>GM 2.8.1 &amp; Clause 11.2(8)</t>
  </si>
  <si>
    <r>
      <t xml:space="preserve">DIRECT FEE PERCENTAGE (MARK-UP) ON MATERIALS AND SERVICES THAT IS NOT INCLUDED IN PRICE LISTS : </t>
    </r>
    <r>
      <rPr>
        <sz val="10"/>
        <rFont val="Arial"/>
        <family val="2"/>
      </rPr>
      <t xml:space="preserve">Mark-up on proven cost for materials and/or Outsourced Services based on the Provisional sum listed in Item 4. above. </t>
    </r>
    <r>
      <rPr>
        <b/>
        <sz val="10"/>
        <color rgb="FFFF0000"/>
        <rFont val="Arial"/>
        <family val="2"/>
      </rPr>
      <t xml:space="preserve"> (Apply % to provisional sum in Item 4 above when pricing the tender)</t>
    </r>
  </si>
  <si>
    <t>ALLOWANCE FOR VAT AT 15.0%</t>
  </si>
  <si>
    <t>Department of Health</t>
  </si>
  <si>
    <t xml:space="preserve">Date                   </t>
  </si>
  <si>
    <t>717 Dukumbana Building</t>
  </si>
  <si>
    <t xml:space="preserve">Facility              </t>
  </si>
  <si>
    <t>Independent Avenue</t>
  </si>
  <si>
    <t xml:space="preserve">Work Order     </t>
  </si>
  <si>
    <t>Bhisho</t>
  </si>
  <si>
    <t xml:space="preserve">Tender No       </t>
  </si>
  <si>
    <t xml:space="preserve"> </t>
  </si>
  <si>
    <t xml:space="preserve">Contract Term </t>
  </si>
  <si>
    <t>24 MONTHS</t>
  </si>
  <si>
    <t>SCHEDULED WORK</t>
  </si>
  <si>
    <t>Item 1</t>
  </si>
  <si>
    <t>Discription</t>
  </si>
  <si>
    <t>Unit</t>
  </si>
  <si>
    <t>Sch No</t>
  </si>
  <si>
    <t>Quantity</t>
  </si>
  <si>
    <t>Rate</t>
  </si>
  <si>
    <t>Amount</t>
  </si>
  <si>
    <t>Sub Total A</t>
  </si>
  <si>
    <t>NON SCHEDULED WORK</t>
  </si>
  <si>
    <t>Item 2</t>
  </si>
  <si>
    <t>MarK UP</t>
  </si>
  <si>
    <t>Sub Total B</t>
  </si>
  <si>
    <t>LABOUR</t>
  </si>
  <si>
    <t>Item 3</t>
  </si>
  <si>
    <t xml:space="preserve"> (Normal Rate)</t>
  </si>
  <si>
    <t>Techinician</t>
  </si>
  <si>
    <t>HRS</t>
  </si>
  <si>
    <t xml:space="preserve"> Senior Artisan  </t>
  </si>
  <si>
    <t>Artisan  (Trade Tested)</t>
  </si>
  <si>
    <t>Utility Man (Non - Trade Tested)</t>
  </si>
  <si>
    <t>Artisan  Aid</t>
  </si>
  <si>
    <t>Sub Total C</t>
  </si>
  <si>
    <t>TRANSPORT</t>
  </si>
  <si>
    <t>Item 4</t>
  </si>
  <si>
    <t>Destinantion</t>
  </si>
  <si>
    <t>No of Trips</t>
  </si>
  <si>
    <t>KMs</t>
  </si>
  <si>
    <t>Sub Total D</t>
  </si>
  <si>
    <t xml:space="preserve"> Sub Total (A+B+C+D)</t>
  </si>
  <si>
    <t>SCMU3 - 17/18-0303 - HO</t>
  </si>
  <si>
    <t>LAETITIA BAM CHC</t>
  </si>
  <si>
    <t>RELAY 11 PIN 12V  DC</t>
  </si>
  <si>
    <t>DEEPSEA CONTROLLER</t>
  </si>
  <si>
    <t>MCB 6A SP</t>
  </si>
  <si>
    <t>and back.</t>
  </si>
  <si>
    <t>JOSE PEARSON TB HOSPITAL</t>
  </si>
  <si>
    <t>Port Elizabeth office to Jose Pearson</t>
  </si>
  <si>
    <t>NEW BRIGHTON MORTUARY</t>
  </si>
  <si>
    <r>
      <t xml:space="preserve">WORK  REQUEST : </t>
    </r>
    <r>
      <rPr>
        <b/>
        <sz val="11"/>
        <color theme="8" tint="-0.249977111117893"/>
        <rFont val="Calibri"/>
        <family val="2"/>
        <scheme val="minor"/>
      </rPr>
      <t>Gen  does not start.</t>
    </r>
  </si>
  <si>
    <t xml:space="preserve">Port Elizabeth office to New Brighton </t>
  </si>
  <si>
    <t xml:space="preserve"> Mortuary and back.</t>
  </si>
  <si>
    <t xml:space="preserve">ELECTRO PHASE FAILER RELAY 400V </t>
  </si>
  <si>
    <t>10 X 38mm FUSE 100KVA</t>
  </si>
  <si>
    <t>Hospital and back.</t>
  </si>
  <si>
    <r>
      <t>WORK  REQUEST :</t>
    </r>
    <r>
      <rPr>
        <b/>
        <sz val="11"/>
        <color theme="8" tint="-0.249977111117893"/>
        <rFont val="Calibri"/>
        <family val="2"/>
        <scheme val="minor"/>
      </rPr>
      <t xml:space="preserve"> Gen did not start.</t>
    </r>
  </si>
  <si>
    <t xml:space="preserve">Port Elizabeth office to Laetitia Bam </t>
  </si>
  <si>
    <t>CHC and back.</t>
  </si>
  <si>
    <t>13/2/2019</t>
  </si>
  <si>
    <t>MOTHERWELL CHC</t>
  </si>
  <si>
    <r>
      <t>WORK  REQUEST :</t>
    </r>
    <r>
      <rPr>
        <b/>
        <sz val="11"/>
        <color theme="8" tint="-0.249977111117893"/>
        <rFont val="Calibri"/>
        <family val="2"/>
        <scheme val="minor"/>
      </rPr>
      <t xml:space="preserve"> Request to repair gen ,not staring.</t>
    </r>
  </si>
  <si>
    <t xml:space="preserve">Port Elizabeth office to Motherwell </t>
  </si>
  <si>
    <t>18/2/2019</t>
  </si>
  <si>
    <r>
      <t>WORK  REQUEST :</t>
    </r>
    <r>
      <rPr>
        <b/>
        <sz val="11"/>
        <color theme="8" tint="-0.249977111117893"/>
        <rFont val="Calibri"/>
        <family val="2"/>
        <scheme val="minor"/>
      </rPr>
      <t xml:space="preserve"> Repair to faulty gen keeps on tripping.</t>
    </r>
  </si>
  <si>
    <t>16/2/2019</t>
  </si>
  <si>
    <t>ORSMOND TB HOSPITAL</t>
  </si>
  <si>
    <r>
      <t>WORK  REQUEST :</t>
    </r>
    <r>
      <rPr>
        <b/>
        <sz val="11"/>
        <color theme="8" tint="-0.249977111117893"/>
        <rFont val="Calibri"/>
        <family val="2"/>
        <scheme val="minor"/>
      </rPr>
      <t xml:space="preserve"> Gen faulty.</t>
    </r>
  </si>
  <si>
    <t xml:space="preserve">Port Elizabeth office to Orsmmon TB hospital </t>
  </si>
  <si>
    <t xml:space="preserve">Port Elizabeth office to Jose Pearson </t>
  </si>
  <si>
    <t xml:space="preserve">  TB and back.</t>
  </si>
  <si>
    <t>ROTARY PUMP</t>
  </si>
  <si>
    <t xml:space="preserve">BOND ADHESIVE </t>
  </si>
  <si>
    <t>LIVINGSTONE HOSPITAL</t>
  </si>
  <si>
    <r>
      <t xml:space="preserve">WORK  REQUEST : </t>
    </r>
    <r>
      <rPr>
        <b/>
        <sz val="11"/>
        <color theme="8" tint="-0.249977111117893"/>
        <rFont val="Calibri"/>
        <family val="2"/>
        <scheme val="minor"/>
      </rPr>
      <t>Repair to faulty gen.</t>
    </r>
  </si>
  <si>
    <t>BATTERY 689 SHD</t>
  </si>
  <si>
    <t xml:space="preserve">BATTERY 689 </t>
  </si>
  <si>
    <t>Port Elizabeth office to Livingstone</t>
  </si>
  <si>
    <t>Port Elizabeth office to Laetitia Bam</t>
  </si>
  <si>
    <t xml:space="preserve">  CHC and back.</t>
  </si>
  <si>
    <t xml:space="preserve"> TB Hospital and back.</t>
  </si>
  <si>
    <t>DORA NGINZA HOSPITAL</t>
  </si>
  <si>
    <t>Port Elizabeth office to Dora Nginza</t>
  </si>
  <si>
    <t>Sub Total</t>
  </si>
  <si>
    <t>WORK  REQUEST : Phamarcy building dep needs to be connected to the gen</t>
  </si>
  <si>
    <r>
      <t xml:space="preserve">WORK  REQUEST : </t>
    </r>
    <r>
      <rPr>
        <b/>
        <sz val="11"/>
        <color theme="8" tint="-0.249977111117893"/>
        <rFont val="Calibri"/>
        <family val="2"/>
        <scheme val="minor"/>
      </rPr>
      <t>Request to repair faulty cable connecting to thechange over switch.</t>
    </r>
  </si>
  <si>
    <r>
      <t>WORK  REQUEST :</t>
    </r>
    <r>
      <rPr>
        <b/>
        <sz val="11"/>
        <color theme="8" tint="-0.249977111117893"/>
        <rFont val="Calibri"/>
        <family val="2"/>
        <scheme val="minor"/>
      </rPr>
      <t xml:space="preserve"> Repair to a faulty  gen and diesel pump.</t>
    </r>
  </si>
  <si>
    <t>Mark -Up</t>
  </si>
  <si>
    <t>Mark - Up</t>
  </si>
  <si>
    <t xml:space="preserve">Qoute No           </t>
  </si>
  <si>
    <t>QUOTE TO :</t>
  </si>
  <si>
    <t xml:space="preserve"> Hospital  and back.</t>
  </si>
  <si>
    <t>RELAY BASE</t>
  </si>
  <si>
    <t>CONTACT BLOCK 1N/0 + 1N/C</t>
  </si>
  <si>
    <t>RED STOP TWIST RELEASE</t>
  </si>
  <si>
    <r>
      <t xml:space="preserve">WORK  REQUEST : </t>
    </r>
    <r>
      <rPr>
        <b/>
        <sz val="11"/>
        <color rgb="FFFF0000"/>
        <rFont val="Calibri"/>
        <family val="2"/>
        <scheme val="minor"/>
      </rPr>
      <t>Generator is faulty.</t>
    </r>
  </si>
  <si>
    <t>28/3/2019</t>
  </si>
  <si>
    <t xml:space="preserve">    SCMU3 - 17/18-0303 - HO</t>
  </si>
  <si>
    <r>
      <t xml:space="preserve">WORK  REQUEST : </t>
    </r>
    <r>
      <rPr>
        <b/>
        <sz val="11"/>
        <color theme="9" tint="-0.499984740745262"/>
        <rFont val="Calibri"/>
        <family val="2"/>
        <scheme val="minor"/>
      </rPr>
      <t>Generator does not kick start.</t>
    </r>
  </si>
  <si>
    <t>Description</t>
  </si>
  <si>
    <t>Sub  Total</t>
  </si>
  <si>
    <t>Mark - Up 15%</t>
  </si>
  <si>
    <t>SUb  Total  B</t>
  </si>
  <si>
    <t>Port Elizabeth office to Laetitia CHC</t>
  </si>
  <si>
    <t>22/3/2019</t>
  </si>
  <si>
    <r>
      <t xml:space="preserve">WORK  REQUEST : </t>
    </r>
    <r>
      <rPr>
        <sz val="11"/>
        <color theme="1"/>
        <rFont val="Calibri"/>
        <family val="2"/>
        <scheme val="minor"/>
      </rPr>
      <t>The generator is leaking oil.</t>
    </r>
  </si>
  <si>
    <t>REAR OIL SEAL  (6105)</t>
  </si>
  <si>
    <t xml:space="preserve">RIMULA R4 X 15W40 </t>
  </si>
  <si>
    <t>Port Elizabeth office to West End</t>
  </si>
  <si>
    <t>Mortuary and back.</t>
  </si>
  <si>
    <t>29/3/2019</t>
  </si>
  <si>
    <t>PORT ELIZABETH HOSPITAL PROV</t>
  </si>
  <si>
    <t>12 V REALY</t>
  </si>
  <si>
    <t>Port Elizabeth office to Prort Elizabeth Prov</t>
  </si>
  <si>
    <t>16/3/2019</t>
  </si>
  <si>
    <t>DORA  HOSPITAL PROVINCIAL</t>
  </si>
  <si>
    <r>
      <t xml:space="preserve">WORK  REQUEST : </t>
    </r>
    <r>
      <rPr>
        <sz val="11"/>
        <color theme="1"/>
        <rFont val="Calibri"/>
        <family val="2"/>
        <scheme val="minor"/>
      </rPr>
      <t>Casuality generator has a faulty pre - heater.</t>
    </r>
  </si>
  <si>
    <t>ELEMENT (2KW)</t>
  </si>
  <si>
    <t>THERMOSTAT</t>
  </si>
  <si>
    <t>ANTIFREEZE</t>
  </si>
  <si>
    <t>100A (MCB)</t>
  </si>
  <si>
    <t>SAMITE ADAPTOR PLATE</t>
  </si>
  <si>
    <t>WORK  REQUEST : Back up generator does not start.</t>
  </si>
  <si>
    <t>BATTERY (674)</t>
  </si>
  <si>
    <t>Port Elizabeth office to Orsmond</t>
  </si>
  <si>
    <t>MOUNT ROAD MORTAURY</t>
  </si>
  <si>
    <r>
      <t>WORK  REQUEST :</t>
    </r>
    <r>
      <rPr>
        <sz val="11"/>
        <color theme="1"/>
        <rFont val="Calibri"/>
        <family val="2"/>
        <scheme val="minor"/>
      </rPr>
      <t xml:space="preserve"> Diesel generator is making noise.</t>
    </r>
  </si>
  <si>
    <t>16/4/2019</t>
  </si>
  <si>
    <t xml:space="preserve">PHARMACEUTICAL DEPOT </t>
  </si>
  <si>
    <r>
      <t>WORK  REQUEST :</t>
    </r>
    <r>
      <rPr>
        <sz val="11"/>
        <color theme="1"/>
        <rFont val="Calibri"/>
        <family val="2"/>
        <scheme val="minor"/>
      </rPr>
      <t xml:space="preserve"> The alternator of the generator needs to be repaired.</t>
    </r>
  </si>
  <si>
    <t>24 v ALTERNATOR</t>
  </si>
  <si>
    <t>MAKE UP BRACKET FOR THE ALTERNATOR</t>
  </si>
  <si>
    <t xml:space="preserve">Port Elizabeth office to Pharmaceutical </t>
  </si>
  <si>
    <t>Depot  and back.</t>
  </si>
  <si>
    <t>26/4/2019</t>
  </si>
  <si>
    <t>DORA NGIZA HOSPITAL</t>
  </si>
  <si>
    <t>Port Elizabeth office to Dora Ngiza</t>
  </si>
  <si>
    <t>Hospital  and back.</t>
  </si>
  <si>
    <t>24/5/2019</t>
  </si>
  <si>
    <r>
      <t>WORK  REQUEST :</t>
    </r>
    <r>
      <rPr>
        <sz val="11"/>
        <color theme="1"/>
        <rFont val="Calibri"/>
        <family val="2"/>
        <scheme val="minor"/>
      </rPr>
      <t xml:space="preserve"> Repair the lovato control and replace the battery charger charger.</t>
    </r>
  </si>
  <si>
    <t xml:space="preserve">12V 5A BATTERY CHARGER </t>
  </si>
  <si>
    <t>29/5/2019</t>
  </si>
  <si>
    <t>FUEL FILTER</t>
  </si>
  <si>
    <t>HEAD ASSY</t>
  </si>
  <si>
    <r>
      <t xml:space="preserve">WORK  REQUEST : </t>
    </r>
    <r>
      <rPr>
        <sz val="11"/>
        <color theme="1"/>
        <rFont val="Calibri"/>
        <family val="2"/>
        <scheme val="minor"/>
      </rPr>
      <t>The back up generator is faulty.</t>
    </r>
  </si>
  <si>
    <t xml:space="preserve">Port Elizabeth office to  Dora   Ngiza </t>
  </si>
  <si>
    <t xml:space="preserve">Port Elizabeth office to Mount   Road </t>
  </si>
  <si>
    <r>
      <t>WORK  REQUEST :</t>
    </r>
    <r>
      <rPr>
        <sz val="11"/>
        <color theme="1"/>
        <rFont val="Calibri"/>
        <family val="2"/>
        <scheme val="minor"/>
      </rPr>
      <t xml:space="preserve"> Repair the lovato control and replace the battery charger .</t>
    </r>
  </si>
  <si>
    <r>
      <t>WORK  REQUEST :</t>
    </r>
    <r>
      <rPr>
        <sz val="11"/>
        <color theme="1"/>
        <rFont val="Calibri"/>
        <family val="2"/>
        <scheme val="minor"/>
      </rPr>
      <t xml:space="preserve"> Gen at nurses home needs fuel filter.</t>
    </r>
  </si>
  <si>
    <t>WORK  REQUEST : Exiting tank to be connected to the power generator.</t>
  </si>
  <si>
    <t>PE PROVINCIAL HOSPITAL</t>
  </si>
  <si>
    <t xml:space="preserve">Straight Coupler </t>
  </si>
  <si>
    <t>16mm Clear Thick Wall</t>
  </si>
  <si>
    <t>Jubilee Clamps</t>
  </si>
  <si>
    <t>25mm Galv Plug</t>
  </si>
  <si>
    <t>10mm Galv Plug</t>
  </si>
  <si>
    <t>G1000 Filter</t>
  </si>
  <si>
    <t>EQL ANG MS</t>
  </si>
  <si>
    <t>Masterbat 15mm</t>
  </si>
  <si>
    <t>Copper Tube 15x 5.5m</t>
  </si>
  <si>
    <t>Galv Hollow Plug</t>
  </si>
  <si>
    <t>Reducer</t>
  </si>
  <si>
    <t>Elbow</t>
  </si>
  <si>
    <t>Equal Tee</t>
  </si>
  <si>
    <t>Male Straight Coupler</t>
  </si>
  <si>
    <t>GQEBERA CHC</t>
  </si>
  <si>
    <t>WORK  REQUEST : Rpair faulty generator.</t>
  </si>
  <si>
    <t>Lifting of generator</t>
  </si>
  <si>
    <t xml:space="preserve">6120 Control Module </t>
  </si>
  <si>
    <t>Uni 12 AVR</t>
  </si>
  <si>
    <t>SX460 AVR</t>
  </si>
  <si>
    <t>82KVA Alternator</t>
  </si>
  <si>
    <t xml:space="preserve"> and back.</t>
  </si>
  <si>
    <t xml:space="preserve">  Prov.Hospital  and back.</t>
  </si>
  <si>
    <t xml:space="preserve"> Unit 2My konos, south end to Port Elizabeth</t>
  </si>
  <si>
    <t>Unit 2My konos, south end to Gqebera CHC</t>
  </si>
  <si>
    <t>PE PHARMACEUTICAL DEPOT</t>
  </si>
  <si>
    <t>WORK  REQUEST : They need the gen batteries to be replaced,the thermostat &amp;pre heated element needs replacement.</t>
  </si>
  <si>
    <t xml:space="preserve"> Pharmaceutical Depot  and back.</t>
  </si>
  <si>
    <t xml:space="preserve">Geyser Element </t>
  </si>
  <si>
    <t>Geyser Thermostat</t>
  </si>
  <si>
    <t>105Ah Battery</t>
  </si>
  <si>
    <t>Antifreeze 10L</t>
  </si>
  <si>
    <t>WORK  REQUEST : Replace laundry generator battery.</t>
  </si>
  <si>
    <t xml:space="preserve">Unit 2 Mykonos, south end to PE </t>
  </si>
  <si>
    <t>689 Battery</t>
  </si>
  <si>
    <t>WORK  REQUEST : Diesel leaks on the power generator.</t>
  </si>
  <si>
    <t>Fuel Hose</t>
  </si>
  <si>
    <t>Sealing Ring</t>
  </si>
  <si>
    <t>Livingstone Hospital  and back.</t>
  </si>
  <si>
    <t>Motherwell CHC  and back.</t>
  </si>
  <si>
    <t>WORK  REQUEST : Generator change over switch is faulty.</t>
  </si>
  <si>
    <t>Degreaser (5L)</t>
  </si>
  <si>
    <t>Allen plug</t>
  </si>
  <si>
    <t>Geyser element 1,5kw</t>
  </si>
  <si>
    <t>eyser thermostat</t>
  </si>
  <si>
    <t xml:space="preserve">  and back.</t>
  </si>
  <si>
    <t>Antifreeze (5L)</t>
  </si>
  <si>
    <t>Radiator hose (57mm)</t>
  </si>
  <si>
    <t>Battery (674)</t>
  </si>
  <si>
    <t>Battery (688) - 200Ah</t>
  </si>
  <si>
    <r>
      <t xml:space="preserve">WORK  REQUEST : </t>
    </r>
    <r>
      <rPr>
        <sz val="11"/>
        <color theme="1"/>
        <rFont val="Calibri"/>
        <family val="2"/>
        <scheme val="minor"/>
      </rPr>
      <t>Power generator battery burst.</t>
    </r>
  </si>
  <si>
    <r>
      <t>WORK  REQUEST :</t>
    </r>
    <r>
      <rPr>
        <sz val="11"/>
        <color theme="1"/>
        <rFont val="Calibri"/>
        <family val="2"/>
        <scheme val="minor"/>
      </rPr>
      <t xml:space="preserve"> Generator pre heater element &amp; oil filter cap to be replaced.</t>
    </r>
  </si>
  <si>
    <r>
      <t xml:space="preserve">WORK  REQUEST : </t>
    </r>
    <r>
      <rPr>
        <sz val="11"/>
        <color theme="1"/>
        <rFont val="Calibri"/>
        <family val="2"/>
        <scheme val="minor"/>
      </rPr>
      <t>The generator at B block is not starting.There is also a water leak on the radiator.</t>
    </r>
  </si>
  <si>
    <r>
      <t xml:space="preserve">WORK  REQUEST : </t>
    </r>
    <r>
      <rPr>
        <sz val="11"/>
        <color theme="1"/>
        <rFont val="Calibri"/>
        <family val="2"/>
        <scheme val="minor"/>
      </rPr>
      <t>Generator battery burst.</t>
    </r>
  </si>
  <si>
    <t xml:space="preserve"> Pump</t>
  </si>
  <si>
    <r>
      <t xml:space="preserve">WORK  REQUEST : </t>
    </r>
    <r>
      <rPr>
        <sz val="11"/>
        <color theme="1"/>
        <rFont val="Calibri"/>
        <family val="2"/>
        <scheme val="minor"/>
      </rPr>
      <t>The electronic diesel pump needs to be replaced.</t>
    </r>
  </si>
  <si>
    <t>18 pier St Southend to MountRoad Mortuary</t>
  </si>
  <si>
    <t>18 pier St Southend to Elizabeth Donkin  Hospital</t>
  </si>
  <si>
    <t>18 pier St Southend to Elizabeth Pro.  Hospital</t>
  </si>
  <si>
    <t>18 pier St Southend to Gqebera CHC</t>
  </si>
  <si>
    <t>18 pier St Southend to Dora Nginza Hospital</t>
  </si>
  <si>
    <r>
      <t xml:space="preserve">WORK  REQUEST : </t>
    </r>
    <r>
      <rPr>
        <sz val="11"/>
        <color theme="1"/>
        <rFont val="Calibri"/>
        <family val="2"/>
        <scheme val="minor"/>
      </rPr>
      <t>Standby generator is faulty.</t>
    </r>
  </si>
  <si>
    <t>18 pier St Southend to Uitenhage Hospital</t>
  </si>
  <si>
    <t>WORK  REQUEST : The generato keeps switching its self off.</t>
  </si>
  <si>
    <t>18 pier St Southend to Jose Pearson TB  Hospital</t>
  </si>
  <si>
    <t>Fuel hose</t>
  </si>
  <si>
    <r>
      <t xml:space="preserve">WORK  REQUEST : </t>
    </r>
    <r>
      <rPr>
        <sz val="11"/>
        <color theme="1"/>
        <rFont val="Calibri"/>
        <family val="2"/>
        <scheme val="minor"/>
      </rPr>
      <t>The generator is not working.</t>
    </r>
  </si>
  <si>
    <t>Battery (690) 150ah</t>
  </si>
  <si>
    <t>18 pier St Southend to Laetitia Bam CHC</t>
  </si>
  <si>
    <r>
      <t xml:space="preserve">WORK  REQUEST : </t>
    </r>
    <r>
      <rPr>
        <sz val="11"/>
        <color theme="1"/>
        <rFont val="Calibri"/>
        <family val="2"/>
        <scheme val="minor"/>
      </rPr>
      <t>Generator is not kicking in.</t>
    </r>
  </si>
  <si>
    <t>18 pier St Southend to Motherwell  CHC</t>
  </si>
  <si>
    <r>
      <t xml:space="preserve">WORK  REQUEST : </t>
    </r>
    <r>
      <rPr>
        <sz val="11"/>
        <color theme="1"/>
        <rFont val="Calibri"/>
        <family val="2"/>
        <scheme val="minor"/>
      </rPr>
      <t>Generator does does not kick in.</t>
    </r>
  </si>
  <si>
    <t>18 pier St Southend to Laetita  CHC</t>
  </si>
  <si>
    <r>
      <t xml:space="preserve">WORK  REQUEST : </t>
    </r>
    <r>
      <rPr>
        <sz val="11"/>
        <color theme="1"/>
        <rFont val="Calibri"/>
        <family val="2"/>
        <scheme val="minor"/>
      </rPr>
      <t>Request for repair of faulty power gen is not working.</t>
    </r>
  </si>
  <si>
    <t>18 pier St Southend to PE Prov Hospital</t>
  </si>
  <si>
    <r>
      <t xml:space="preserve">WORK  REQUEST : </t>
    </r>
    <r>
      <rPr>
        <sz val="11"/>
        <color theme="1"/>
        <rFont val="Calibri"/>
        <family val="2"/>
        <scheme val="minor"/>
      </rPr>
      <t>Back up generator delayed pick up by 30 seconds.</t>
    </r>
  </si>
  <si>
    <t>18 pier St Southend to Osmond TB Hospital</t>
  </si>
  <si>
    <t>12mm Terminal Yellow</t>
  </si>
  <si>
    <t>6 x 3 mm Lug</t>
  </si>
  <si>
    <t>Insulation Tape white</t>
  </si>
  <si>
    <t>Insulation Tape yellow</t>
  </si>
  <si>
    <t>Charging services</t>
  </si>
  <si>
    <t>AVR SX 440</t>
  </si>
  <si>
    <r>
      <t xml:space="preserve">WORK  REQUEST : </t>
    </r>
    <r>
      <rPr>
        <sz val="11"/>
        <color theme="1"/>
        <rFont val="Calibri"/>
        <family val="2"/>
        <scheme val="minor"/>
      </rPr>
      <t>Request for repair of faulty power generator is not kicking in.</t>
    </r>
  </si>
  <si>
    <r>
      <t xml:space="preserve">WORK  REQUEST : </t>
    </r>
    <r>
      <rPr>
        <sz val="11"/>
        <color theme="1"/>
        <rFont val="Calibri"/>
        <family val="2"/>
        <scheme val="minor"/>
      </rPr>
      <t>Generator fuel is leaking.</t>
    </r>
  </si>
  <si>
    <t>18 pier St Southend to Dora Nginza</t>
  </si>
  <si>
    <t>18 pier St Southend to PE Prov. Hospital</t>
  </si>
  <si>
    <t>18 pier St Southend to Motherwell CHC</t>
  </si>
  <si>
    <r>
      <t xml:space="preserve">WORK  REQUEST : </t>
    </r>
    <r>
      <rPr>
        <sz val="11"/>
        <color theme="1"/>
        <rFont val="Calibri"/>
        <family val="2"/>
        <scheme val="minor"/>
      </rPr>
      <t>Generator not working.</t>
    </r>
  </si>
  <si>
    <t>Battery 638</t>
  </si>
  <si>
    <t>GEN Id</t>
  </si>
  <si>
    <t>GEN/NMM/WES/01</t>
  </si>
  <si>
    <t>18 pier St Southend to West End CHC</t>
  </si>
  <si>
    <t>GEN/NMM/DOR/05</t>
  </si>
  <si>
    <t>18 pier St Southend to Dora Ngiza Hospital</t>
  </si>
  <si>
    <t>GEN/NMM/DON/01</t>
  </si>
  <si>
    <r>
      <t xml:space="preserve">WORK  REQUEST : </t>
    </r>
    <r>
      <rPr>
        <sz val="11"/>
        <color theme="1"/>
        <rFont val="Calibri"/>
        <family val="2"/>
        <scheme val="minor"/>
      </rPr>
      <t>Generator is faulty.</t>
    </r>
  </si>
  <si>
    <t>VDO Fuel sender unit 0 - 180 ohms</t>
  </si>
  <si>
    <t>18 pier St Southend to Elizabeth Donkin Hospital</t>
  </si>
  <si>
    <t>GEN/NMM/JOS/01</t>
  </si>
  <si>
    <r>
      <t xml:space="preserve">WORK  REQUEST : </t>
    </r>
    <r>
      <rPr>
        <sz val="11"/>
        <color theme="1"/>
        <rFont val="Calibri"/>
        <family val="2"/>
        <scheme val="minor"/>
      </rPr>
      <t>Generator not kicking in.</t>
    </r>
  </si>
  <si>
    <t>R120 ASS p/pump</t>
  </si>
  <si>
    <t>18 pier St Southend to Jose Pearson TB Hospital</t>
  </si>
  <si>
    <r>
      <t xml:space="preserve">WORK  REQUEST : </t>
    </r>
    <r>
      <rPr>
        <sz val="11"/>
        <color theme="1"/>
        <rFont val="Calibri"/>
        <family val="2"/>
        <scheme val="minor"/>
      </rPr>
      <t>Generator fuse blown .</t>
    </r>
  </si>
  <si>
    <t xml:space="preserve">GEN Id </t>
  </si>
  <si>
    <t>GEN/NMM/MOT/01</t>
  </si>
  <si>
    <r>
      <t xml:space="preserve">WORK  REQUEST : </t>
    </r>
    <r>
      <rPr>
        <sz val="11"/>
        <color theme="1"/>
        <rFont val="Calibri"/>
        <family val="2"/>
        <scheme val="minor"/>
      </rPr>
      <t>Change over switch is  faulty in lab.</t>
    </r>
  </si>
  <si>
    <t>Courer</t>
  </si>
  <si>
    <t>50 KVA Alternator  double bearings</t>
  </si>
  <si>
    <t>SX 460 AVR</t>
  </si>
  <si>
    <t>14 Milner Rd ,Mt Pleasant  PE to PE Prov. Hospital</t>
  </si>
  <si>
    <t>General Worker   (3)</t>
  </si>
  <si>
    <t>Approved Quotation</t>
  </si>
  <si>
    <t>GEN/NMM/DOR/01</t>
  </si>
  <si>
    <t>Office to Dora Ngiza Hospital</t>
  </si>
  <si>
    <t>GEN/NMM/LIV/02</t>
  </si>
  <si>
    <t>WORK  REQUEST : Request for repair of power generator GEN/NMM/LIV/01 ,GEN/NMM/LIV/02 faulty battery charger and                                             GEN/NMM/LIV/03 faulty earth leakage and battery charger.</t>
  </si>
  <si>
    <t>63A isolater</t>
  </si>
  <si>
    <t>Monitor</t>
  </si>
  <si>
    <t>Battery charger</t>
  </si>
  <si>
    <t xml:space="preserve">General Worker   </t>
  </si>
  <si>
    <t>14 Milner Rd ,Mt Pleasant   to  Living  Hospital</t>
  </si>
  <si>
    <t>General Worker   (2)</t>
  </si>
  <si>
    <r>
      <t xml:space="preserve">WORK  REQUEST : </t>
    </r>
    <r>
      <rPr>
        <sz val="11"/>
        <color theme="1"/>
        <rFont val="Calibri"/>
        <family val="2"/>
        <scheme val="minor"/>
      </rPr>
      <t>Repairs to fuel hose and heater hose for generator.</t>
    </r>
  </si>
  <si>
    <r>
      <t xml:space="preserve">WORK  REQUEST : </t>
    </r>
    <r>
      <rPr>
        <sz val="11"/>
        <color theme="1"/>
        <rFont val="Calibri"/>
        <family val="2"/>
        <scheme val="minor"/>
      </rPr>
      <t>Casual generator  is faulty at Dora Ngiza Hospital</t>
    </r>
    <r>
      <rPr>
        <b/>
        <sz val="11"/>
        <color theme="1"/>
        <rFont val="Calibri"/>
        <family val="2"/>
        <scheme val="minor"/>
      </rPr>
      <t>.</t>
    </r>
  </si>
  <si>
    <r>
      <t xml:space="preserve">WORK  REQUEST : </t>
    </r>
    <r>
      <rPr>
        <sz val="11"/>
        <color theme="1"/>
        <rFont val="Calibri"/>
        <family val="2"/>
        <scheme val="minor"/>
      </rPr>
      <t>Casualty generator is leaking oil.</t>
    </r>
  </si>
  <si>
    <t>Fuel line</t>
  </si>
  <si>
    <t>Hose (5m)</t>
  </si>
  <si>
    <t>14 Milner Rd ,Mt Pleasant  PE to Elizabeth Donkin Hospital</t>
  </si>
  <si>
    <t>Recondition of the engine (Subcob )</t>
  </si>
  <si>
    <r>
      <t xml:space="preserve">WORK  REQUEST : </t>
    </r>
    <r>
      <rPr>
        <sz val="11"/>
        <color theme="1"/>
        <rFont val="Calibri"/>
        <family val="2"/>
        <scheme val="minor"/>
      </rPr>
      <t>Generator leaking oil.</t>
    </r>
  </si>
  <si>
    <t>Office to West End CHC</t>
  </si>
  <si>
    <t>Office to Elizabeth Donking Hospital</t>
  </si>
  <si>
    <r>
      <t xml:space="preserve">WORK  REQUEST : </t>
    </r>
    <r>
      <rPr>
        <sz val="11"/>
        <color theme="1"/>
        <rFont val="Calibri"/>
        <family val="2"/>
        <scheme val="minor"/>
      </rPr>
      <t>Water jacket heater not working.</t>
    </r>
  </si>
  <si>
    <t>Thermostat</t>
  </si>
  <si>
    <t xml:space="preserve">Mini Geyser </t>
  </si>
  <si>
    <t>Office to Orsmond TB Hospital</t>
  </si>
  <si>
    <t>GEN/NMM/PEP/01</t>
  </si>
  <si>
    <t>Office to PE Prov. Hospital</t>
  </si>
  <si>
    <t>GEN/NMM/LIV/01</t>
  </si>
  <si>
    <r>
      <t xml:space="preserve">WORK  REQUEST : </t>
    </r>
    <r>
      <rPr>
        <sz val="11"/>
        <color theme="1"/>
        <rFont val="Calibri"/>
        <family val="2"/>
        <scheme val="minor"/>
      </rPr>
      <t>Generator not starting.</t>
    </r>
  </si>
  <si>
    <t>Office to Livingston Hospital</t>
  </si>
  <si>
    <t>GEN/NMM/NEW/01</t>
  </si>
  <si>
    <t>Battery 674</t>
  </si>
  <si>
    <t>Office to New Brighton Mortuary</t>
  </si>
  <si>
    <t>Battery 658</t>
  </si>
  <si>
    <t>Office to West End</t>
  </si>
  <si>
    <t>Battery 682</t>
  </si>
  <si>
    <t>60A Circuit Breaker</t>
  </si>
  <si>
    <r>
      <t xml:space="preserve">WORK  REQUEST : </t>
    </r>
    <r>
      <rPr>
        <sz val="11"/>
        <color theme="1"/>
        <rFont val="Calibri"/>
        <family val="2"/>
        <scheme val="minor"/>
      </rPr>
      <t>Connection of other areas to the generator.</t>
    </r>
  </si>
  <si>
    <t>Spray fast dry</t>
  </si>
  <si>
    <t>Water paper sheet grit</t>
  </si>
  <si>
    <t xml:space="preserve">Water  paper sheet </t>
  </si>
  <si>
    <t>Office to New Brighston Forensic</t>
  </si>
  <si>
    <r>
      <t xml:space="preserve">WORK  REQUEST : </t>
    </r>
    <r>
      <rPr>
        <sz val="11"/>
        <color theme="1"/>
        <rFont val="Calibri"/>
        <family val="2"/>
        <scheme val="minor"/>
      </rPr>
      <t>Generator not strting up.</t>
    </r>
  </si>
  <si>
    <t>Office to Jose Pearson TB Hospital</t>
  </si>
  <si>
    <r>
      <t xml:space="preserve">WORK  REQUEST : </t>
    </r>
    <r>
      <rPr>
        <sz val="11"/>
        <color theme="1"/>
        <rFont val="Calibri"/>
        <family val="2"/>
        <scheme val="minor"/>
      </rPr>
      <t>Stand by generator is faulty.</t>
    </r>
  </si>
  <si>
    <t>Control module (7320 Deep sea)</t>
  </si>
  <si>
    <t>Battery 689</t>
  </si>
  <si>
    <t>Battery terminals</t>
  </si>
  <si>
    <t>Office to  Livingston Hospital  and back.</t>
  </si>
  <si>
    <t>Water sep</t>
  </si>
  <si>
    <t>Diesel filter</t>
  </si>
  <si>
    <t>Diesel fix</t>
  </si>
  <si>
    <t>Office to Jose Pearson TB Hospital and back</t>
  </si>
  <si>
    <r>
      <t xml:space="preserve">WORK  REQUEST : </t>
    </r>
    <r>
      <rPr>
        <sz val="11"/>
        <color theme="1"/>
        <rFont val="Calibri"/>
        <family val="2"/>
        <scheme val="minor"/>
      </rPr>
      <t>Generator exhaust is faulty and battery tail is leaking.</t>
    </r>
  </si>
  <si>
    <t>Pipe flex</t>
  </si>
  <si>
    <t>Battery 683</t>
  </si>
  <si>
    <t>Office to Motherwell chc and back</t>
  </si>
  <si>
    <t>Dora Ngiza chc</t>
  </si>
  <si>
    <t>ECDOH   102875</t>
  </si>
  <si>
    <r>
      <t xml:space="preserve">WORK  REQUEST : </t>
    </r>
    <r>
      <rPr>
        <sz val="11"/>
        <color theme="1"/>
        <rFont val="Calibri"/>
        <family val="2"/>
        <scheme val="minor"/>
      </rPr>
      <t>4 X Generator batteries to bechanged.</t>
    </r>
  </si>
  <si>
    <t>695SHD (B183C) - 12V 220AH SMF</t>
  </si>
  <si>
    <t>683HC (B121C) - 12V 140AH SMF</t>
  </si>
  <si>
    <t>Office to Dora Ngiz aHospital and back</t>
  </si>
  <si>
    <t>GEN/NMM/ORS/01</t>
  </si>
  <si>
    <t>GEN ID</t>
  </si>
  <si>
    <t>Office to Orsmond TB Hospital and back</t>
  </si>
  <si>
    <t>GEN/NMM/DOR/04</t>
  </si>
  <si>
    <t>Office to EMS Dora Ngiza and back</t>
  </si>
  <si>
    <t>GEN/NMM/UFP/01</t>
  </si>
  <si>
    <r>
      <t xml:space="preserve">WORK  REQUEST : </t>
    </r>
    <r>
      <rPr>
        <sz val="11"/>
        <color theme="1"/>
        <rFont val="Calibri"/>
        <family val="2"/>
        <scheme val="minor"/>
      </rPr>
      <t>Generator battery is faulty</t>
    </r>
  </si>
  <si>
    <t>Battery 646</t>
  </si>
  <si>
    <t>Office to Unitenhage Frensic phat and back</t>
  </si>
  <si>
    <t>GEN/NMM/UIT/01</t>
  </si>
  <si>
    <t>Office to Unitenhage Prov Hospital and back</t>
  </si>
  <si>
    <r>
      <t xml:space="preserve">WORK  REQUEST : </t>
    </r>
    <r>
      <rPr>
        <sz val="11"/>
        <color theme="1"/>
        <rFont val="Calibri"/>
        <family val="2"/>
        <scheme val="minor"/>
      </rPr>
      <t>4 x generators batteries to be changed</t>
    </r>
  </si>
  <si>
    <t>Battery  (695)</t>
  </si>
  <si>
    <t>Battery  (683)</t>
  </si>
  <si>
    <t>Office to Dora Ngiza Hospital  and back</t>
  </si>
  <si>
    <t>Office to Jose Pearson Sant Hospital  and back</t>
  </si>
  <si>
    <r>
      <t xml:space="preserve">WORK  REQUEST : </t>
    </r>
    <r>
      <rPr>
        <sz val="11"/>
        <color theme="1"/>
        <rFont val="Calibri"/>
        <family val="2"/>
        <scheme val="minor"/>
      </rPr>
      <t>Repair of generator cover &amp; 2 generator batteries are not working.</t>
    </r>
  </si>
  <si>
    <t>Battery (683)</t>
  </si>
  <si>
    <t>Laser cut &amp; bend</t>
  </si>
  <si>
    <t>Consumables</t>
  </si>
  <si>
    <t>Office to Gqebera chc  and back</t>
  </si>
  <si>
    <r>
      <t xml:space="preserve">WORK  REQUEST : </t>
    </r>
    <r>
      <rPr>
        <sz val="11"/>
        <color theme="1"/>
        <rFont val="Calibri"/>
        <family val="2"/>
        <scheme val="minor"/>
      </rPr>
      <t>Generator leaking diesel at casualty</t>
    </r>
  </si>
  <si>
    <r>
      <t xml:space="preserve">WORK  REQUEST : </t>
    </r>
    <r>
      <rPr>
        <sz val="11"/>
        <color theme="1"/>
        <rFont val="Calibri"/>
        <family val="2"/>
        <scheme val="minor"/>
      </rPr>
      <t>Request -battery for theatre generator</t>
    </r>
  </si>
  <si>
    <t>Battery  683</t>
  </si>
  <si>
    <t>Office to Livingston Hospital  and back</t>
  </si>
  <si>
    <t>Office to Gqebera chc and back</t>
  </si>
  <si>
    <t xml:space="preserve">General Worker </t>
  </si>
  <si>
    <t>Office to Laetia Bam chc and back</t>
  </si>
  <si>
    <t>GEN/NMM/JOS/02</t>
  </si>
  <si>
    <t>GEN/NMM/GQE/01</t>
  </si>
  <si>
    <t>GEN/NMM/DOR/03</t>
  </si>
  <si>
    <t>GEN/NMM/LIV/04</t>
  </si>
  <si>
    <t>GEN/NMM/LAE/01</t>
  </si>
  <si>
    <t>GEN/NMM/DOR/01-04</t>
  </si>
  <si>
    <t>scrap value back</t>
  </si>
  <si>
    <t>GEN/NMM/PEP/04</t>
  </si>
  <si>
    <t>Office to PE provincial Hospital and back</t>
  </si>
  <si>
    <r>
      <t xml:space="preserve">WORK  REQUEST : </t>
    </r>
    <r>
      <rPr>
        <sz val="11"/>
        <color theme="1"/>
        <rFont val="Calibri"/>
        <family val="2"/>
        <scheme val="minor"/>
      </rPr>
      <t>Site side power generator is faulty.</t>
    </r>
  </si>
  <si>
    <r>
      <t xml:space="preserve">WORK  REQUEST : </t>
    </r>
    <r>
      <rPr>
        <sz val="11"/>
        <color theme="1"/>
        <rFont val="Calibri"/>
        <family val="2"/>
        <scheme val="minor"/>
      </rPr>
      <t>2 x generators faulty (ICU +Casualty)</t>
    </r>
  </si>
  <si>
    <t>Office to Livingston Hospital and back</t>
  </si>
  <si>
    <t>GEN/NMM/DOR/02</t>
  </si>
  <si>
    <r>
      <t xml:space="preserve">WORK  REQUEST : </t>
    </r>
    <r>
      <rPr>
        <sz val="11"/>
        <color theme="1"/>
        <rFont val="Calibri"/>
        <family val="2"/>
        <scheme val="minor"/>
      </rPr>
      <t>Power generator in main theatre is  faulty.</t>
    </r>
  </si>
  <si>
    <t>Water trap filter</t>
  </si>
  <si>
    <t>Office to Dora Ngiza  Hospital and back</t>
  </si>
  <si>
    <t>40 A CBI</t>
  </si>
  <si>
    <t>GEN/NMM/MOU/01</t>
  </si>
  <si>
    <t xml:space="preserve">Fuel filter </t>
  </si>
  <si>
    <t>Office toMt Road  Forensic and back</t>
  </si>
  <si>
    <t>SCRAP</t>
  </si>
  <si>
    <t>GEN/NMM/LIV/05&amp;02</t>
  </si>
  <si>
    <t>GEN/NMM/GEL/01</t>
  </si>
  <si>
    <r>
      <t xml:space="preserve">WORK  REQUEST : </t>
    </r>
    <r>
      <rPr>
        <sz val="11"/>
        <color theme="1"/>
        <rFont val="Calibri"/>
        <family val="2"/>
        <scheme val="minor"/>
      </rPr>
      <t>Request repairs for generator that is leaking diesel</t>
    </r>
  </si>
  <si>
    <r>
      <t xml:space="preserve">WORK  REQUEST : </t>
    </r>
    <r>
      <rPr>
        <sz val="11"/>
        <color theme="1"/>
        <rFont val="Calibri"/>
        <family val="2"/>
        <scheme val="minor"/>
      </rPr>
      <t>Generator needs repairs</t>
    </r>
  </si>
  <si>
    <t>N/A</t>
  </si>
  <si>
    <r>
      <t>WORK  REQUEST : G</t>
    </r>
    <r>
      <rPr>
        <sz val="11"/>
        <color theme="1"/>
        <rFont val="Calibri"/>
        <family val="2"/>
        <scheme val="minor"/>
      </rPr>
      <t>enerator diesel is leaking</t>
    </r>
  </si>
  <si>
    <t>GEN/NMM/PEP/02</t>
  </si>
  <si>
    <t>Straight rad hose 100mm</t>
  </si>
  <si>
    <t>Straight rad hose 50mm</t>
  </si>
  <si>
    <t>Straight rad hose 75mm</t>
  </si>
  <si>
    <t>Clamps (95 x131mm)</t>
  </si>
  <si>
    <t>Clamps (51 x76 mm)</t>
  </si>
  <si>
    <t>Clamps (70 x 95 mm)</t>
  </si>
  <si>
    <t>Clamps (76 x 102 mm)</t>
  </si>
  <si>
    <t>Staright rad hose (89mm)</t>
  </si>
  <si>
    <t xml:space="preserve">Coolant </t>
  </si>
  <si>
    <t>Bio d extra</t>
  </si>
  <si>
    <t>Office to PE Pronvicial and back</t>
  </si>
  <si>
    <r>
      <t xml:space="preserve">WORK  REQUEST : </t>
    </r>
    <r>
      <rPr>
        <sz val="11"/>
        <color theme="1"/>
        <rFont val="Calibri"/>
        <family val="2"/>
        <scheme val="minor"/>
      </rPr>
      <t>Generator stater is faulty</t>
    </r>
  </si>
  <si>
    <t>Office to West End and back</t>
  </si>
  <si>
    <r>
      <t xml:space="preserve">WORK  REQUEST : </t>
    </r>
    <r>
      <rPr>
        <sz val="11"/>
        <color theme="1"/>
        <rFont val="Calibri"/>
        <family val="2"/>
        <scheme val="minor"/>
      </rPr>
      <t>Casualty generator is fautly</t>
    </r>
  </si>
  <si>
    <t>Office to Struandale Clinic and back</t>
  </si>
  <si>
    <t>Office to Galvendale Phathology  and back</t>
  </si>
  <si>
    <r>
      <t xml:space="preserve">WORK  REQUEST : </t>
    </r>
    <r>
      <rPr>
        <sz val="11"/>
        <color theme="1"/>
        <rFont val="Calibri"/>
        <family val="2"/>
        <scheme val="minor"/>
      </rPr>
      <t>Generator is faulty</t>
    </r>
  </si>
  <si>
    <t>Rimula R4 W40</t>
  </si>
  <si>
    <t>Office to Dora Ngiza Hospital and back</t>
  </si>
  <si>
    <t>Repairs to the tank- welding</t>
  </si>
  <si>
    <t>Ducting</t>
  </si>
  <si>
    <t>Jointer</t>
  </si>
  <si>
    <t>Set screw</t>
  </si>
  <si>
    <t>Cement (25Kg)</t>
  </si>
  <si>
    <t>Bolts nuts &amp; washers</t>
  </si>
  <si>
    <t>Stud &amp; nut</t>
  </si>
  <si>
    <t>Fan belt</t>
  </si>
  <si>
    <t>Grun</t>
  </si>
  <si>
    <t>Spiral bing</t>
  </si>
  <si>
    <t>Flex conduict</t>
  </si>
  <si>
    <t>3/8 Fuel hose</t>
  </si>
  <si>
    <t>8 mm  fuel hose</t>
  </si>
  <si>
    <t>Clamps</t>
  </si>
  <si>
    <t>Alternator</t>
  </si>
  <si>
    <t>Degreaser</t>
  </si>
  <si>
    <t>3 KW barrel fan</t>
  </si>
  <si>
    <t>Office to West End  and back</t>
  </si>
  <si>
    <t>GEN/NMM/</t>
  </si>
  <si>
    <r>
      <t xml:space="preserve">WORK  REQUEST : </t>
    </r>
    <r>
      <rPr>
        <sz val="11"/>
        <color theme="1"/>
        <rFont val="Calibri"/>
        <family val="2"/>
        <scheme val="minor"/>
      </rPr>
      <t>Collection of generator from PE Medical stores to Walton Building Plus service</t>
    </r>
  </si>
  <si>
    <t>Hose (19mm)</t>
  </si>
  <si>
    <t>Clamps hose</t>
  </si>
  <si>
    <t>Cable tie</t>
  </si>
  <si>
    <t>Tape 48 mm</t>
  </si>
  <si>
    <t>Tape 18 x 40m</t>
  </si>
  <si>
    <t>Dulux 600ml</t>
  </si>
  <si>
    <t>Car gun bandage</t>
  </si>
  <si>
    <t>Lug 35 x 10</t>
  </si>
  <si>
    <t>Battery bax</t>
  </si>
  <si>
    <t>H/Clamp</t>
  </si>
  <si>
    <t>H/Clamp (16 -32)</t>
  </si>
  <si>
    <t>Sleeve 16mm</t>
  </si>
  <si>
    <t>Repair sil + clamp</t>
  </si>
  <si>
    <t>Channel (76 x 38)</t>
  </si>
  <si>
    <t>Lapp olflex classic</t>
  </si>
  <si>
    <t>Fuse ( 2x 58w)</t>
  </si>
  <si>
    <t>Led glass</t>
  </si>
  <si>
    <t>Gland</t>
  </si>
  <si>
    <t>Lock nut</t>
  </si>
  <si>
    <t>Flat twin earth 2,5 x 2</t>
  </si>
  <si>
    <t>Gland nr 0</t>
  </si>
  <si>
    <t>Enclouser (380x 600 x210)</t>
  </si>
  <si>
    <t>Lug (25x8)</t>
  </si>
  <si>
    <t>MCB 100A</t>
  </si>
  <si>
    <t>Panel Enclouser(3,5 x 3,5 x 2,4 m)</t>
  </si>
  <si>
    <t>Galv 300mm</t>
  </si>
  <si>
    <t xml:space="preserve">Shutterply pine </t>
  </si>
  <si>
    <t>Repairs to alternator</t>
  </si>
  <si>
    <t>Belt</t>
  </si>
  <si>
    <t>Screw set &amp; nut</t>
  </si>
  <si>
    <t>Cement (25kg)</t>
  </si>
  <si>
    <t>Tico Pad</t>
  </si>
  <si>
    <t>MCB 10A</t>
  </si>
  <si>
    <t>MCB 6A</t>
  </si>
  <si>
    <t>MCB 20A</t>
  </si>
  <si>
    <t>Motor Change Over Switch (160A)</t>
  </si>
  <si>
    <t xml:space="preserve">3p terminal shroud </t>
  </si>
  <si>
    <t xml:space="preserve">3P Bridge bar </t>
  </si>
  <si>
    <t>Control module 7320</t>
  </si>
  <si>
    <t xml:space="preserve">Vdo sensor </t>
  </si>
  <si>
    <t>Vdo sensor TEMP</t>
  </si>
  <si>
    <t>Shroud no.3</t>
  </si>
  <si>
    <t>Gland nr. 3</t>
  </si>
  <si>
    <t>Lugs (25x 12)</t>
  </si>
  <si>
    <t>Cable (16mm)</t>
  </si>
  <si>
    <t>Classic box (4x2) 1 way</t>
  </si>
  <si>
    <t>Classic box (4x2) cover</t>
  </si>
  <si>
    <t>Extension box (4x2)</t>
  </si>
  <si>
    <t>Extension box (4x4)</t>
  </si>
  <si>
    <t>Conduit 20mm</t>
  </si>
  <si>
    <t>Holesaw 20mm</t>
  </si>
  <si>
    <t>Saddle 20mm</t>
  </si>
  <si>
    <t>Adaptor male</t>
  </si>
  <si>
    <t>Onesto 63A</t>
  </si>
  <si>
    <t xml:space="preserve">Plate splice </t>
  </si>
  <si>
    <t>MCB 32A</t>
  </si>
  <si>
    <t>Relay base 11 pin</t>
  </si>
  <si>
    <t>Cable (25x4)</t>
  </si>
  <si>
    <t>Flange (100mm) bend</t>
  </si>
  <si>
    <t>Flange (100mm)</t>
  </si>
  <si>
    <t>Flange stright coupler</t>
  </si>
  <si>
    <t>Gutterbolt + nut</t>
  </si>
  <si>
    <t>Relay  11 pin</t>
  </si>
  <si>
    <t xml:space="preserve">Lube filter </t>
  </si>
  <si>
    <t xml:space="preserve">Air filter </t>
  </si>
  <si>
    <t>Sand paper Z20</t>
  </si>
  <si>
    <t>Sand paper 400 GRIT</t>
  </si>
  <si>
    <t>Spray blue</t>
  </si>
  <si>
    <t>Recondition to radiator</t>
  </si>
  <si>
    <t>Washer (M 8 X 22mm)</t>
  </si>
  <si>
    <t xml:space="preserve">Screw   </t>
  </si>
  <si>
    <t>Paint wood</t>
  </si>
  <si>
    <t>Bio extra</t>
  </si>
  <si>
    <t>Crane truck to reposition the gen set</t>
  </si>
  <si>
    <t>Manufacture of louvers</t>
  </si>
  <si>
    <t>Tinting (5L)</t>
  </si>
  <si>
    <t>Paint (5L)</t>
  </si>
  <si>
    <t>Prim Paint (5L)</t>
  </si>
  <si>
    <t>Paint wood primer (5L)</t>
  </si>
  <si>
    <t xml:space="preserve">Screw self </t>
  </si>
  <si>
    <t>Paint mate</t>
  </si>
  <si>
    <t>Sparay paint</t>
  </si>
  <si>
    <t>Hole saw (25mm)</t>
  </si>
  <si>
    <t>Hole saw (32mm)</t>
  </si>
  <si>
    <t>Gland 32</t>
  </si>
  <si>
    <t>Gland seal</t>
  </si>
  <si>
    <t>Tape insulation</t>
  </si>
  <si>
    <t>Lug insulation</t>
  </si>
  <si>
    <t>Silicon (260ml)</t>
  </si>
  <si>
    <t>Office to Walton Conyngham &amp; Back</t>
  </si>
  <si>
    <t>Crane hire</t>
  </si>
  <si>
    <r>
      <t xml:space="preserve">WORK  REQUEST : </t>
    </r>
    <r>
      <rPr>
        <sz val="11"/>
        <color theme="1"/>
        <rFont val="Calibri"/>
        <family val="2"/>
        <scheme val="minor"/>
      </rPr>
      <t>Power generator is faulty</t>
    </r>
  </si>
  <si>
    <r>
      <t xml:space="preserve">WORK  REQUEST : </t>
    </r>
    <r>
      <rPr>
        <sz val="11"/>
        <color theme="1"/>
        <rFont val="Calibri"/>
        <family val="2"/>
        <scheme val="minor"/>
      </rPr>
      <t>Power generator is faulty.</t>
    </r>
  </si>
  <si>
    <t>Fuse 10A</t>
  </si>
  <si>
    <t>Relay 11 pin</t>
  </si>
  <si>
    <t>Office to Jose Pearson Hospital and back</t>
  </si>
  <si>
    <t>Office to Uitenhage Hospital  and back</t>
  </si>
  <si>
    <r>
      <t>WORK  REQUEST : G</t>
    </r>
    <r>
      <rPr>
        <sz val="11"/>
        <color theme="1"/>
        <rFont val="Calibri"/>
        <family val="2"/>
        <scheme val="minor"/>
      </rPr>
      <t>enerator is faulty.</t>
    </r>
  </si>
  <si>
    <t>Pump</t>
  </si>
  <si>
    <t>Office to Motherwell Hospital and back</t>
  </si>
  <si>
    <r>
      <t>WORK  REQUEST : F</t>
    </r>
    <r>
      <rPr>
        <sz val="11"/>
        <color theme="1"/>
        <rFont val="Calibri"/>
        <family val="2"/>
        <scheme val="minor"/>
      </rPr>
      <t>aulty generator</t>
    </r>
  </si>
  <si>
    <t>Relay</t>
  </si>
  <si>
    <t>Blue piggy</t>
  </si>
  <si>
    <t>Office to West End chc and back</t>
  </si>
  <si>
    <t>Repairs to batteyr charger alternator</t>
  </si>
  <si>
    <t>Major service  0 - 200KVA</t>
  </si>
  <si>
    <t>Artisan  Aid (2)</t>
  </si>
  <si>
    <t xml:space="preserve">ECDOH   </t>
  </si>
  <si>
    <t>NO.6 COOLER</t>
  </si>
  <si>
    <t>MANIFOLD</t>
  </si>
  <si>
    <t>NO.2 TURBO</t>
  </si>
  <si>
    <t>NO.24 TURBO</t>
  </si>
  <si>
    <t>NO.29 TURBO</t>
  </si>
  <si>
    <t xml:space="preserve">NO.2 GASKET INTAKE TURBO </t>
  </si>
  <si>
    <t>NO.3 STUD INTAKE</t>
  </si>
  <si>
    <t>NO.13 EXHAUST GASKET</t>
  </si>
  <si>
    <t>NO.7 FLANGE NUT</t>
  </si>
  <si>
    <t>NO11 SEALING KIT</t>
  </si>
  <si>
    <t>NO.12 SEALING RING</t>
  </si>
  <si>
    <t>NO.14 MANIFOLD GASKET</t>
  </si>
  <si>
    <t>NO.15 MANIFOLD SPACER</t>
  </si>
  <si>
    <t>NO.16 MANIFOLD STUD</t>
  </si>
  <si>
    <t>ANTIFREEZE 20L</t>
  </si>
  <si>
    <r>
      <t xml:space="preserve">WORK  REQUEST : </t>
    </r>
    <r>
      <rPr>
        <sz val="11"/>
        <color theme="1"/>
        <rFont val="Calibri"/>
        <family val="2"/>
        <scheme val="minor"/>
      </rPr>
      <t>Coolant is leaking from the generator</t>
    </r>
  </si>
  <si>
    <t>(Overtime 1.5)</t>
  </si>
  <si>
    <t>(Overtime 2)</t>
  </si>
  <si>
    <t>ECDOH  027760</t>
  </si>
  <si>
    <r>
      <t xml:space="preserve">WORK  REQUEST : </t>
    </r>
    <r>
      <rPr>
        <sz val="11"/>
        <color theme="1"/>
        <rFont val="Calibri"/>
        <family val="2"/>
        <scheme val="minor"/>
      </rPr>
      <t>Faulty generator cuts off ,hospital has no electricity</t>
    </r>
  </si>
  <si>
    <t>Fuel regulater</t>
  </si>
  <si>
    <t>ECDOH  029047</t>
  </si>
  <si>
    <t>Motorised change over switch 400A</t>
  </si>
  <si>
    <r>
      <t xml:space="preserve">WORK  REQUEST : </t>
    </r>
    <r>
      <rPr>
        <sz val="11"/>
        <color theme="1"/>
        <rFont val="Calibri"/>
        <family val="2"/>
        <scheme val="minor"/>
      </rPr>
      <t>Generator is  faulty (auto change over)</t>
    </r>
  </si>
  <si>
    <t xml:space="preserve">Motorised change over switch </t>
  </si>
  <si>
    <t xml:space="preserve">General Worker  </t>
  </si>
  <si>
    <t>GEN/NMM/DON/05</t>
  </si>
  <si>
    <t>Antifreeze (20)</t>
  </si>
  <si>
    <t>Gaskets</t>
  </si>
  <si>
    <r>
      <t xml:space="preserve">WORK  REQUEST : </t>
    </r>
    <r>
      <rPr>
        <sz val="11"/>
        <color theme="1"/>
        <rFont val="Calibri"/>
        <family val="2"/>
        <scheme val="minor"/>
      </rPr>
      <t>Power generator is not starting.</t>
    </r>
  </si>
  <si>
    <t>Powder bond kit</t>
  </si>
  <si>
    <t>Filter and cover seals</t>
  </si>
  <si>
    <r>
      <t xml:space="preserve">WORK  REQUEST : </t>
    </r>
    <r>
      <rPr>
        <sz val="11"/>
        <color theme="1"/>
        <rFont val="Calibri"/>
        <family val="2"/>
        <scheme val="minor"/>
      </rPr>
      <t>Faulty generator ( High temperature reading)</t>
    </r>
  </si>
  <si>
    <t>GEN/NMM/QGE/01</t>
  </si>
  <si>
    <t>Vdo senser</t>
  </si>
  <si>
    <t>Office to Gqebera CHC  and back</t>
  </si>
  <si>
    <r>
      <t>WORK  REQUEST :</t>
    </r>
    <r>
      <rPr>
        <sz val="11"/>
        <color theme="1"/>
        <rFont val="Calibri"/>
        <family val="2"/>
        <scheme val="minor"/>
      </rPr>
      <t xml:space="preserve">Faulty generator - cuts off ,hospital has no electricity </t>
    </r>
  </si>
  <si>
    <t>Fuel Regulator</t>
  </si>
  <si>
    <t>AVR SX440</t>
  </si>
  <si>
    <t>Office to Jose Pearson  and back</t>
  </si>
  <si>
    <r>
      <t xml:space="preserve">WORK  REQUEST : </t>
    </r>
    <r>
      <rPr>
        <sz val="11"/>
        <color theme="1"/>
        <rFont val="Calibri"/>
        <family val="2"/>
        <scheme val="minor"/>
      </rPr>
      <t>Faulty generator</t>
    </r>
  </si>
  <si>
    <t>Office to PE Provincial Hospital  and back</t>
  </si>
  <si>
    <r>
      <t xml:space="preserve">WORK  REQUEST : </t>
    </r>
    <r>
      <rPr>
        <sz val="11"/>
        <color theme="1"/>
        <rFont val="Calibri"/>
        <family val="2"/>
        <scheme val="minor"/>
      </rPr>
      <t>Faulty generator ( not starting)</t>
    </r>
  </si>
  <si>
    <t>ECDOH  024023</t>
  </si>
  <si>
    <t>ECDOH 24700</t>
  </si>
  <si>
    <t xml:space="preserve">Quote No           </t>
  </si>
  <si>
    <t>Spares from Deutz</t>
  </si>
  <si>
    <t>Office to Jose Pearson Hospital  and back</t>
  </si>
  <si>
    <t>TENDER AMOUNT</t>
  </si>
  <si>
    <t>TOTAL AMOUNT OF WORKS (INCL VAT) - ENTER THIS AMOUNT TO FORM OF OFFER</t>
  </si>
  <si>
    <t>SUBTOTAL AMOUNT OF WORKS (EXCL VAT)</t>
  </si>
  <si>
    <t>GM 2.5 &amp; 3.2</t>
  </si>
  <si>
    <t>2.2</t>
  </si>
  <si>
    <t>2.3</t>
  </si>
  <si>
    <t>2.4</t>
  </si>
  <si>
    <t>2.5</t>
  </si>
  <si>
    <t>2.6</t>
  </si>
  <si>
    <t>2.7</t>
  </si>
  <si>
    <t>2.8</t>
  </si>
  <si>
    <t>2.9</t>
  </si>
  <si>
    <t>2.10</t>
  </si>
  <si>
    <t>2.11</t>
  </si>
  <si>
    <t>2.12</t>
  </si>
  <si>
    <t>2.13</t>
  </si>
  <si>
    <t xml:space="preserve">SCHEDULE 1A-1: </t>
  </si>
  <si>
    <t>GM 2.7</t>
  </si>
  <si>
    <t>3.3</t>
  </si>
  <si>
    <t>3.4</t>
  </si>
  <si>
    <t>3.5</t>
  </si>
  <si>
    <t>3.6</t>
  </si>
  <si>
    <t>3.7</t>
  </si>
  <si>
    <t>3.8</t>
  </si>
  <si>
    <t>SS 8 &amp; 9</t>
  </si>
  <si>
    <t>4.1</t>
  </si>
  <si>
    <t>4.2</t>
  </si>
  <si>
    <t>4.3</t>
  </si>
  <si>
    <t>4.4</t>
  </si>
  <si>
    <t>4.5</t>
  </si>
  <si>
    <t>4.6</t>
  </si>
  <si>
    <t>4.7</t>
  </si>
  <si>
    <t>4.8</t>
  </si>
  <si>
    <t>GM 3</t>
  </si>
  <si>
    <r>
      <t xml:space="preserve">MAINTENANCE CONTROL PLAN </t>
    </r>
    <r>
      <rPr>
        <sz val="10"/>
        <color theme="1"/>
        <rFont val="Arial"/>
        <family val="2"/>
      </rPr>
      <t>: Compiling of a detailed Maintenance Control Plan for each Health Facility included in this Tender (See SS 3 for facility listing)</t>
    </r>
  </si>
  <si>
    <t>SS15</t>
  </si>
  <si>
    <r>
      <t xml:space="preserve">IN-SERVICE TRAINING OF GRADUATES AND INTERNS : </t>
    </r>
    <r>
      <rPr>
        <sz val="10"/>
        <rFont val="Arial"/>
        <family val="2"/>
      </rPr>
      <t>Provisional Sum to pay the costs associated with employing nominated Interns and Graduates for the duration of the Contract</t>
    </r>
  </si>
  <si>
    <t>Interns</t>
  </si>
  <si>
    <t>Months</t>
  </si>
  <si>
    <t>Graduates</t>
  </si>
  <si>
    <t>SS16</t>
  </si>
  <si>
    <r>
      <t xml:space="preserve">PROVISION OF ASSET APPLICABLE ACCREDITED TRAINING : </t>
    </r>
    <r>
      <rPr>
        <sz val="10"/>
        <rFont val="Arial"/>
        <family val="2"/>
      </rPr>
      <t>Arranging of Accredited Asset Applicable Training for Operating and Maintenance Staff as per SS16</t>
    </r>
  </si>
  <si>
    <t>Psum</t>
  </si>
  <si>
    <t>Clause 11.2(8)</t>
  </si>
  <si>
    <t>Direct Fee Percentage (Mark-up) to be charged by Contractor on amount above</t>
  </si>
  <si>
    <t>5.1</t>
  </si>
  <si>
    <t>5.2</t>
  </si>
  <si>
    <t>5.3</t>
  </si>
  <si>
    <t>5.4</t>
  </si>
  <si>
    <t>5.5</t>
  </si>
  <si>
    <t>5.6</t>
  </si>
  <si>
    <t>5.7</t>
  </si>
  <si>
    <t>5.8</t>
  </si>
  <si>
    <t>6.1</t>
  </si>
  <si>
    <t>6.2</t>
  </si>
  <si>
    <t>7.1</t>
  </si>
  <si>
    <t>GM 2.15</t>
  </si>
  <si>
    <r>
      <t xml:space="preserve">ENVIRONMENTAL MANAGEMENT PLAN : </t>
    </r>
    <r>
      <rPr>
        <sz val="10"/>
        <rFont val="Arial"/>
        <family val="2"/>
      </rPr>
      <t>The Contractor must compile a basic Environmental plan specific to the type of work that he will be performing at the Health Facilities as per C3.2</t>
    </r>
  </si>
  <si>
    <r>
      <t xml:space="preserve">OCCUPATIONAL HEALTH AND SAFETY ACT COMPLIANCE COST : </t>
    </r>
    <r>
      <rPr>
        <sz val="10"/>
        <rFont val="Arial"/>
        <family val="2"/>
      </rPr>
      <t>The Contractor must comply to the project Health and Safety Specification specific to the type of work that he will be performing on site as per C3.2</t>
    </r>
  </si>
  <si>
    <t>Month</t>
  </si>
  <si>
    <t>Clause 83.1</t>
  </si>
  <si>
    <r>
      <t xml:space="preserve">INSURANCE : LIMITATION OF LIABILITY </t>
    </r>
    <r>
      <rPr>
        <sz val="10"/>
        <color theme="1"/>
        <rFont val="Arial"/>
        <family val="2"/>
      </rPr>
      <t>(Amounts applicable for whole Contract)</t>
    </r>
  </si>
  <si>
    <r>
      <t>Provision for General Contractor's Insurance (Minimum liability limit must be equal to</t>
    </r>
    <r>
      <rPr>
        <sz val="10"/>
        <color rgb="FFFF0000"/>
        <rFont val="Arial"/>
        <family val="2"/>
      </rPr>
      <t xml:space="preserve"> </t>
    </r>
    <r>
      <rPr>
        <b/>
        <sz val="10"/>
        <color rgb="FFFF0000"/>
        <rFont val="Arial"/>
        <family val="2"/>
      </rPr>
      <t>R2,000 000</t>
    </r>
    <r>
      <rPr>
        <sz val="10"/>
        <rFont val="Arial"/>
        <family val="2"/>
      </rPr>
      <t>)</t>
    </r>
    <r>
      <rPr>
        <b/>
        <sz val="10"/>
        <color rgb="FFFF0000"/>
        <rFont val="Arial"/>
        <family val="2"/>
      </rPr>
      <t xml:space="preserve"> </t>
    </r>
    <r>
      <rPr>
        <sz val="10"/>
        <rFont val="Arial"/>
        <family val="2"/>
      </rPr>
      <t>to cover requirements of Clause 83.1 in Contract Data</t>
    </r>
  </si>
  <si>
    <t>X13</t>
  </si>
  <si>
    <r>
      <rPr>
        <b/>
        <sz val="10"/>
        <color theme="1"/>
        <rFont val="Arial"/>
        <family val="2"/>
      </rPr>
      <t>PERFORMANCE BOND</t>
    </r>
    <r>
      <rPr>
        <sz val="10"/>
        <color theme="1"/>
        <rFont val="Arial"/>
        <family val="2"/>
      </rPr>
      <t xml:space="preserve"> (Amounts applicable for whole Contract)</t>
    </r>
  </si>
  <si>
    <r>
      <t>Provision for a Performance bond of not less than</t>
    </r>
    <r>
      <rPr>
        <b/>
        <sz val="10"/>
        <rFont val="Arial"/>
        <family val="2"/>
      </rPr>
      <t xml:space="preserve"> 2,5%</t>
    </r>
    <r>
      <rPr>
        <sz val="10"/>
        <rFont val="Arial"/>
        <family val="2"/>
      </rPr>
      <t xml:space="preserve"> of the Tender Value</t>
    </r>
  </si>
  <si>
    <t>Hrs</t>
  </si>
  <si>
    <t xml:space="preserve">SCHEDULE 2A-1: </t>
  </si>
  <si>
    <t xml:space="preserve">SCHEDULE 2A-2: </t>
  </si>
  <si>
    <t>GM 2.5.(5)</t>
  </si>
  <si>
    <t>FIXED CHARGE AND VALUE RELATED ITEMS APPLICABLE TO ALL WORK (continued)</t>
  </si>
  <si>
    <t>1A-1</t>
  </si>
  <si>
    <t>1A-2</t>
  </si>
  <si>
    <t>2A-1</t>
  </si>
  <si>
    <t>2A-2</t>
  </si>
  <si>
    <t>2A-3</t>
  </si>
  <si>
    <t>2A-4</t>
  </si>
  <si>
    <t>Hr</t>
  </si>
  <si>
    <t>Km</t>
  </si>
  <si>
    <t>Per/night</t>
  </si>
  <si>
    <t>Per/day</t>
  </si>
  <si>
    <t>6.3</t>
  </si>
  <si>
    <t>6.4</t>
  </si>
  <si>
    <t>6.5</t>
  </si>
  <si>
    <r>
      <t xml:space="preserve">COMPLIANCE:  </t>
    </r>
    <r>
      <rPr>
        <sz val="10"/>
        <rFont val="Arial"/>
        <family val="2"/>
      </rPr>
      <t>Contract conditions, Sureties, traveling, allowance</t>
    </r>
  </si>
  <si>
    <r>
      <rPr>
        <b/>
        <sz val="10"/>
        <color theme="1"/>
        <rFont val="Arial"/>
        <family val="2"/>
      </rPr>
      <t xml:space="preserve">COMPILING OF OPERATING AND MAINTENANCE MANUALS : </t>
    </r>
    <r>
      <rPr>
        <sz val="10"/>
        <color theme="1"/>
        <rFont val="Arial"/>
        <family val="2"/>
      </rPr>
      <t>Compile three sets of O&amp;M Manuals per site, this includes As-built drawings.</t>
    </r>
  </si>
  <si>
    <r>
      <t xml:space="preserve">OPERATOR AND MAINTAINER TRAINING : </t>
    </r>
    <r>
      <rPr>
        <sz val="10"/>
        <color theme="1"/>
        <rFont val="Arial"/>
        <family val="2"/>
      </rPr>
      <t xml:space="preserve">Provide Operator and Maintainer training </t>
    </r>
  </si>
  <si>
    <t>INSPECTION BY SPECIALISTS</t>
  </si>
  <si>
    <t>Particle count tests</t>
  </si>
  <si>
    <t>HEAT RECOVERY CONDENSING UNITS</t>
  </si>
  <si>
    <t>Outdoor Unit- Supply and install complete as specified including all fixures and fittings, auxilliaries and ancilliaries and refrigerant for entire system and hail guards</t>
  </si>
  <si>
    <t>20.6 kW Heat recovery condensing units</t>
  </si>
  <si>
    <t xml:space="preserve">AIR HANDLING UNIT  </t>
  </si>
  <si>
    <t>DUCTING</t>
  </si>
  <si>
    <t>400x400 duct ( Insulated)</t>
  </si>
  <si>
    <t>m</t>
  </si>
  <si>
    <t>350x350 duct (Uninsulated)</t>
  </si>
  <si>
    <t>600x300 duct(Uninsulated)</t>
  </si>
  <si>
    <t>300x300(Uninsulated)</t>
  </si>
  <si>
    <t>300x400 duct (Insulated)</t>
  </si>
  <si>
    <t>150x400 (Insulated)</t>
  </si>
  <si>
    <t>313 diameter round duct</t>
  </si>
  <si>
    <t>LOUVRES, DIFFUSERS &amp; GRILLES</t>
  </si>
  <si>
    <t>Perforated Ceiling diffusers</t>
  </si>
  <si>
    <t>No.</t>
  </si>
  <si>
    <t>400x600 extract grilles</t>
  </si>
  <si>
    <t>600x600 Weather louvres</t>
  </si>
  <si>
    <t>150x150 fluff extracting grilles</t>
  </si>
  <si>
    <t>BENDS</t>
  </si>
  <si>
    <t>400x400 45 degree bend</t>
  </si>
  <si>
    <t>400x400 90 degree bend</t>
  </si>
  <si>
    <t xml:space="preserve">SOUND ATTENUATORS  </t>
  </si>
  <si>
    <t>Sound attenuators 400x400 &amp; 1200 long</t>
  </si>
  <si>
    <t>TRANSITION PIECES</t>
  </si>
  <si>
    <t>400x400 to 300x400 transition pieces</t>
  </si>
  <si>
    <t>300x400 to 150x400 transition pieces</t>
  </si>
  <si>
    <t>350x350 to 300x300 transition pieces</t>
  </si>
  <si>
    <t>FIRE DAMPERS</t>
  </si>
  <si>
    <t>400x400 spring loaded fire dampers</t>
  </si>
  <si>
    <t>EXHAUST FANS</t>
  </si>
  <si>
    <t>500 diameter in-line duct fan complete with sound attenuators</t>
  </si>
  <si>
    <t>The tender price shall include for the equipment specified below as well as all branch controllers, refrigerant piping, refnet joints, auxilliary and ancilliary equipment etc. for the system to operate as specified.</t>
  </si>
  <si>
    <t>All equipment that generates noise must be so positioned that it does not interfer with the hospital operation, personnel and patients. Equipment shall also be positioned so that it can be easily accessed at all times without unnecessarily disrupting the hospital operation.</t>
  </si>
  <si>
    <t>Refrigerant pipe runs shall generally follow the routes shown on the drawings. shall also be positioned so that it can be easily accessed at all times without unnecessarily disrupting the hospital operation.</t>
  </si>
  <si>
    <t>GENERAL</t>
  </si>
  <si>
    <t>Deep cleaning of theatres</t>
  </si>
  <si>
    <t>no.</t>
  </si>
  <si>
    <t>Stripping of existing equipment</t>
  </si>
  <si>
    <t>item</t>
  </si>
  <si>
    <t>Test and commissioning</t>
  </si>
  <si>
    <t>Theatre control panel</t>
  </si>
  <si>
    <t>Supply, Delivery, Installation and Commissioning of the Operating theatre HVAC at Adelaide hospital inclusive of all auxilliaries and ancilliaries</t>
  </si>
  <si>
    <t>2.1.1</t>
  </si>
  <si>
    <t>2.2.1</t>
  </si>
  <si>
    <t>2.3.1</t>
  </si>
  <si>
    <t>2.3.2</t>
  </si>
  <si>
    <t>2.3.3</t>
  </si>
  <si>
    <t>2.3.4</t>
  </si>
  <si>
    <t>2.3.5</t>
  </si>
  <si>
    <t>2.3.6</t>
  </si>
  <si>
    <t>2.3.7</t>
  </si>
  <si>
    <t>2.4.1</t>
  </si>
  <si>
    <t>2.4.2</t>
  </si>
  <si>
    <t>2.4.3</t>
  </si>
  <si>
    <t>2.4.4</t>
  </si>
  <si>
    <t>2.5.1</t>
  </si>
  <si>
    <t>2.5.2</t>
  </si>
  <si>
    <t>2.6.1</t>
  </si>
  <si>
    <t>2.7.1</t>
  </si>
  <si>
    <t>2.7.2</t>
  </si>
  <si>
    <t>2.7.3</t>
  </si>
  <si>
    <t>2.8.1</t>
  </si>
  <si>
    <t>2.9.1</t>
  </si>
  <si>
    <t>Supply, Delivery, Installation and Commissioning of the Operating theatre HVAC at Fort Beaufort hospital inclusive of all auxilliaries and ancilliaries</t>
  </si>
  <si>
    <t>2.13.1</t>
  </si>
  <si>
    <t>2.13.2</t>
  </si>
  <si>
    <t>2.13.3</t>
  </si>
  <si>
    <t>2.13.4</t>
  </si>
  <si>
    <t>2.13.5</t>
  </si>
  <si>
    <t>Supply, Delivery, Installation and Commissioning of the Operating theatre HVAC at Butterworth hospital inclusive of all auxilliaries and ancilliaries</t>
  </si>
  <si>
    <t>2.10.8</t>
  </si>
  <si>
    <t>2.10.9</t>
  </si>
  <si>
    <t>2.10.10</t>
  </si>
  <si>
    <t>LABOUR RATE</t>
  </si>
  <si>
    <t>MATERIAL RATE</t>
  </si>
  <si>
    <r>
      <t>SITE ESTABLISHMENT, STORAGE FACILITIES, DE-ESTABLISHMENT (</t>
    </r>
    <r>
      <rPr>
        <sz val="10"/>
        <rFont val="Arial"/>
        <family val="2"/>
      </rPr>
      <t>Cleaning and tiding up after completion</t>
    </r>
    <r>
      <rPr>
        <b/>
        <sz val="10"/>
        <rFont val="Arial"/>
        <family val="2"/>
      </rPr>
      <t>)</t>
    </r>
  </si>
  <si>
    <t xml:space="preserve">SCHEDULE 1A-2: </t>
  </si>
  <si>
    <t>2A-5</t>
  </si>
  <si>
    <t>2A-6</t>
  </si>
  <si>
    <t>2A-7</t>
  </si>
  <si>
    <t>2A-8</t>
  </si>
  <si>
    <t>315 diameter round duct</t>
  </si>
  <si>
    <t>NELSON MANDELA AND SARAH BAARTMAN</t>
  </si>
  <si>
    <t>Port Elizabeth Provincial Hospital</t>
  </si>
  <si>
    <t>Motherwell CHC</t>
  </si>
  <si>
    <t>Livingstone Hospital</t>
  </si>
  <si>
    <t>Uitenhage Hospital</t>
  </si>
  <si>
    <t>Port Alfred Hospital</t>
  </si>
  <si>
    <t>Settlers Hospital</t>
  </si>
  <si>
    <t xml:space="preserve">Sundays Valley Hospital </t>
  </si>
  <si>
    <t>Andries Vosloo Hospital</t>
  </si>
  <si>
    <t>PE PROVINCIAL HOSPITAL THEATRE HVAC</t>
  </si>
  <si>
    <t>MOTHERWELL CHC THEATRE HVAC</t>
  </si>
  <si>
    <t>LIVINGSTONE HOSPITAL THEATRE HVAC</t>
  </si>
  <si>
    <t>UITENHAGE HOSPITAL THEATRE HVAC</t>
  </si>
  <si>
    <t>SETTLERS HOSPITAL THEATRE HVAC</t>
  </si>
  <si>
    <t>SUNDAYS RIVER VALLEY HOSPITAL THEATRE HVAC</t>
  </si>
  <si>
    <t>Air handling unit: Air Quantity 900l/s. Cooling 20.6kW. Gqeberha wet bulb, dry bulb on/off coil temperatures. Complete with Primary, Secondary bag and Hepa Filters.</t>
  </si>
  <si>
    <t>Air handling unit: Air Quantity 900l/s. Cooling 20.6kW. Uitenhage wet bulb, dry bulb on/off coil temperatures. Complete with Primary, Secondary bag and Hepa Filters.</t>
  </si>
  <si>
    <t>Air handling unit: Air Quantity 900l/s. Cooling 20.6kW. Port Alfred wet bulb, dry bulb on/off coil temperatures. Complete with Primary, Secondary bag and Hepa Filters.</t>
  </si>
  <si>
    <t>Air handling unit: Air Quantity 900l/s. Cooling 20.6kW. Somerset East wet bulb, dry bulb on/off coil temperatures. Complete with Primary, Secondary bag and Hepa Filters.</t>
  </si>
  <si>
    <t>Air handling unit: Air Quantity 900l/s. Cooling 20.6kW. Sundays River Valley East wet bulb, dry bulb on/off coil temperatures. Complete with Primary, Secondary bag and Hepa Filters.</t>
  </si>
  <si>
    <t>2,13,4</t>
  </si>
  <si>
    <t>2,13,5</t>
  </si>
  <si>
    <t>2,13,6</t>
  </si>
  <si>
    <t>Measure theatre dimensions and produce shop drawings</t>
  </si>
  <si>
    <t>Sum</t>
  </si>
  <si>
    <t>2,13,7</t>
  </si>
  <si>
    <t>Allow Provisional Sum of R100 000 for Builder's Work</t>
  </si>
  <si>
    <t>sum</t>
  </si>
  <si>
    <t>ANDRIES VOSLOO HOSPITAL THEATRE HVAC</t>
  </si>
  <si>
    <t xml:space="preserve">SCHEDULE 4 : </t>
  </si>
  <si>
    <t xml:space="preserve">SCHEDULE 3B : </t>
  </si>
  <si>
    <t>MAINTENANCE SERVICE SCHEDULE</t>
  </si>
  <si>
    <t>GM 3.2</t>
  </si>
  <si>
    <r>
      <t xml:space="preserve">MAINTENANCE WORKS : </t>
    </r>
    <r>
      <rPr>
        <sz val="10"/>
        <rFont val="Arial"/>
        <family val="2"/>
      </rPr>
      <t>Standard servicing and planned Maintenance Costs including all parts, consumables and lubricants, labour, travelling, accommodation and subsistence allowances</t>
    </r>
    <r>
      <rPr>
        <b/>
        <sz val="10"/>
        <rFont val="Arial"/>
        <family val="2"/>
      </rPr>
      <t xml:space="preserve"> </t>
    </r>
    <r>
      <rPr>
        <b/>
        <sz val="10"/>
        <color rgb="FFFF0000"/>
        <rFont val="Arial"/>
        <family val="2"/>
      </rPr>
      <t>(Price per machine)</t>
    </r>
  </si>
  <si>
    <t>1.1.1</t>
  </si>
  <si>
    <r>
      <rPr>
        <b/>
        <sz val="10"/>
        <rFont val="Arial"/>
        <family val="2"/>
      </rPr>
      <t xml:space="preserve">Minor Service Cost : </t>
    </r>
    <r>
      <rPr>
        <sz val="10"/>
        <rFont val="Arial"/>
        <family val="2"/>
      </rPr>
      <t>Price per Monthly Service / Inspection per machine, as per tasks from the Monthly Service Inspection Guideline in C6.</t>
    </r>
  </si>
  <si>
    <t>No</t>
  </si>
  <si>
    <t>1.1.2</t>
  </si>
  <si>
    <r>
      <rPr>
        <b/>
        <sz val="10"/>
        <rFont val="Arial"/>
        <family val="2"/>
      </rPr>
      <t xml:space="preserve">Minor Service Cost : </t>
    </r>
    <r>
      <rPr>
        <sz val="10"/>
        <rFont val="Arial"/>
        <family val="2"/>
      </rPr>
      <t>Price per Three Monthly Service / Inspection per machine, as per tasks from the Three Monthly Service Inspection Guideline in C6.</t>
    </r>
  </si>
  <si>
    <t>1.1.3</t>
  </si>
  <si>
    <r>
      <rPr>
        <b/>
        <sz val="10"/>
        <rFont val="Arial"/>
        <family val="2"/>
      </rPr>
      <t xml:space="preserve">Major Service Cost : </t>
    </r>
    <r>
      <rPr>
        <sz val="10"/>
        <rFont val="Arial"/>
        <family val="2"/>
      </rPr>
      <t>Price per Six Monthly Service / Inspection per machine, as per tasks from the Six Monthly Service Inspection Guideline in C6.</t>
    </r>
  </si>
  <si>
    <t>1.2.1</t>
  </si>
  <si>
    <t>1.2.2</t>
  </si>
  <si>
    <t>1.2.3</t>
  </si>
  <si>
    <t>1.3.1</t>
  </si>
  <si>
    <t>1.3.2</t>
  </si>
  <si>
    <t>1.3.3</t>
  </si>
  <si>
    <t>1.4.1</t>
  </si>
  <si>
    <t>1.4.2</t>
  </si>
  <si>
    <t>1.4.3</t>
  </si>
  <si>
    <t>1.5.1</t>
  </si>
  <si>
    <t>1.5.2</t>
  </si>
  <si>
    <t>1.5.3</t>
  </si>
  <si>
    <t>1.6.1</t>
  </si>
  <si>
    <t>1.6.2</t>
  </si>
  <si>
    <t>1.6.3</t>
  </si>
  <si>
    <t>TOTAL CARRIED TO NEXT PAGE</t>
  </si>
  <si>
    <t xml:space="preserve">TOTAL FROM PREVIOUS PAGE </t>
  </si>
  <si>
    <t>1.7.1</t>
  </si>
  <si>
    <t>1.7.2</t>
  </si>
  <si>
    <t>1.7.3</t>
  </si>
  <si>
    <t>1.8.1</t>
  </si>
  <si>
    <t>1.8.2</t>
  </si>
  <si>
    <t>1.8.3</t>
  </si>
  <si>
    <t>1.9</t>
  </si>
  <si>
    <t>1.9.1</t>
  </si>
  <si>
    <t>1.9.2</t>
  </si>
  <si>
    <t>1.9.3</t>
  </si>
  <si>
    <t>1.10</t>
  </si>
  <si>
    <t>1.10.1</t>
  </si>
  <si>
    <t>1.10.2</t>
  </si>
  <si>
    <t>1.10.3</t>
  </si>
  <si>
    <t>1.11</t>
  </si>
  <si>
    <t>1.11.1</t>
  </si>
  <si>
    <t>1.11.2</t>
  </si>
  <si>
    <t>1.11.3</t>
  </si>
  <si>
    <t>1.12</t>
  </si>
  <si>
    <t>1.12.1</t>
  </si>
  <si>
    <t>1.12.2</t>
  </si>
  <si>
    <t>1.12.3</t>
  </si>
  <si>
    <t>1.13</t>
  </si>
  <si>
    <t>1.13.1</t>
  </si>
  <si>
    <t>1.13.2</t>
  </si>
  <si>
    <t>1.13.3</t>
  </si>
  <si>
    <t>1.14</t>
  </si>
  <si>
    <t>1.14.1</t>
  </si>
  <si>
    <t>1.14.2</t>
  </si>
  <si>
    <t>1.14.3</t>
  </si>
  <si>
    <t>1.15</t>
  </si>
  <si>
    <t>1.15.1</t>
  </si>
  <si>
    <t>1.15.2</t>
  </si>
  <si>
    <t>1.15.3</t>
  </si>
  <si>
    <t>1.16</t>
  </si>
  <si>
    <t>1.16.1</t>
  </si>
  <si>
    <t>1.16.2</t>
  </si>
  <si>
    <t>1.16.3</t>
  </si>
  <si>
    <t>1.17</t>
  </si>
  <si>
    <t>1.17.1</t>
  </si>
  <si>
    <t>1.17.2</t>
  </si>
  <si>
    <t>1.17.3</t>
  </si>
  <si>
    <t>Dora Ngiza Hospital: Theatre 1</t>
  </si>
  <si>
    <t>Omitted</t>
  </si>
  <si>
    <t>Dora Ngiza Hospital: Theatre 2</t>
  </si>
  <si>
    <t>Dora Ngiza Hospital: Theatre 3</t>
  </si>
  <si>
    <t>Dora Ngiza Hospital: Theatre 4</t>
  </si>
  <si>
    <t>Dora Ngiza Hospital: Theatre 5</t>
  </si>
  <si>
    <t>omitted</t>
  </si>
  <si>
    <t>Dora Ngiza Hospital: Theatre 6</t>
  </si>
  <si>
    <t>Dora Ngiza Hospital: Theatre 7</t>
  </si>
  <si>
    <t>Dora Ngiza Hospital: Theatre 8</t>
  </si>
  <si>
    <t>Livingstone  Hospital: Theatre 1</t>
  </si>
  <si>
    <t>Livingstone  Hospital: Theatre 2</t>
  </si>
  <si>
    <t>PE Provincial  Hospital: First Floor Theatre 1</t>
  </si>
  <si>
    <t>PE Provincial  Hospital: First Floor Theatre 2</t>
  </si>
  <si>
    <t>PE Provincial  Hospital: First Floor Theatre 3</t>
  </si>
  <si>
    <t>PE Provincial  Hospital: Second Floor Theatre 1</t>
  </si>
  <si>
    <t>PE Provincial  Hospital: Second Floor Theatre 2</t>
  </si>
  <si>
    <t>Uitenhage Hospital: Theatre 3 - 3rd floor plant room</t>
  </si>
  <si>
    <t>Uitenhage Hospital: Theatre 2 - 3rd floor plant room</t>
  </si>
  <si>
    <t>1.18</t>
  </si>
  <si>
    <t>1.18.1</t>
  </si>
  <si>
    <t>1.18.2</t>
  </si>
  <si>
    <t>1.18.3</t>
  </si>
  <si>
    <t>Port Alfred Hospital: Theatre 1</t>
  </si>
  <si>
    <t>Port Alfred Hospital: Theatre 2</t>
  </si>
  <si>
    <t>1.19</t>
  </si>
  <si>
    <t>1.19.1</t>
  </si>
  <si>
    <t>1.19.2</t>
  </si>
  <si>
    <t>HUMANSDORP HOSPITAL THEATRE HVAC</t>
  </si>
  <si>
    <t xml:space="preserve">SCHEDULE 2A-3: </t>
  </si>
  <si>
    <t xml:space="preserve">SCHEDULE 2A-4: </t>
  </si>
  <si>
    <t xml:space="preserve">SCHEDULE 2A-5: </t>
  </si>
  <si>
    <t xml:space="preserve">SCHEDULE 2A-6: </t>
  </si>
  <si>
    <t xml:space="preserve">SCHEDULE 2A-7: </t>
  </si>
  <si>
    <t xml:space="preserve">SCHEDULE 2A-8: </t>
  </si>
  <si>
    <t>NMB and Sarah Baartman</t>
  </si>
  <si>
    <t>SCHEDULED MAINTENANCE OF THEATRE HVAC SYSTEMS IN CLUSTER FOUR (4)</t>
  </si>
  <si>
    <t>HVAC THEATRE</t>
  </si>
  <si>
    <t>SCMU3-24/25-0657-HO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</si>
</sst>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R&quot;* #,##0.00_-;\-&quot;R&quot;* #,##0.00_-;_-&quot;R&quot;* &quot;-&quot;??_-;_-@_-"/>
    <numFmt numFmtId="43" formatCode="_-* #,##0.00_-;\-* #,##0.00_-;_-* &quot;-&quot;??_-;_-@_-"/>
    <numFmt numFmtId="164" formatCode="_ &quot;R&quot;\ * #,##0.00_ ;_ &quot;R&quot;\ * \-#,##0.00_ ;_ &quot;R&quot;\ * &quot;-&quot;??_ ;_ @_ "/>
    <numFmt numFmtId="165" formatCode="_ * #,##0.00_ ;_ * \-#,##0.00_ ;_ * &quot;-&quot;??_ ;_ @_ "/>
    <numFmt numFmtId="166" formatCode="&quot;R&quot;\ #,##0.00"/>
    <numFmt numFmtId="167" formatCode="_ [$R-1C09]\ * #,##0.00_ ;_ [$R-1C09]\ * \-#,##0.00_ ;_ [$R-1C09]\ * &quot;-&quot;??_ ;_ @_ "/>
    <numFmt numFmtId="168" formatCode="_(&quot;R&quot;* #,##0.00_);_(&quot;R&quot;* \(#,##0.00\);_(&quot;R&quot;* &quot;-&quot;??_);_(@_)"/>
    <numFmt numFmtId="169" formatCode="0.000000%"/>
    <numFmt numFmtId="170" formatCode="_(* #,##0.000000000_);_(* \(#,##0.000000000\);_(* &quot;-&quot;??_);_(@_)"/>
    <numFmt numFmtId="171" formatCode="&quot;R&quot;#,##0.00"/>
    <numFmt numFmtId="172" formatCode="_-[$R-1C09]* #,##0.00_-;\-[$R-1C09]* #,##0.00_-;_-[$R-1C09]* &quot;-&quot;??_-;_-@_-"/>
  </numFmts>
  <fonts count="42" x14ac:knownFonts="1">
    <font>
      <sz val="11"/>
      <color theme="1"/>
      <name val="Calibri"/>
      <family val="2"/>
      <scheme val="minor"/>
    </font>
    <font>
      <sz val="11"/>
      <color theme="1"/>
      <name val="Arial"/>
      <family val="2"/>
    </font>
    <font>
      <sz val="11"/>
      <color theme="1"/>
      <name val="Calibri"/>
      <family val="2"/>
      <scheme val="minor"/>
    </font>
    <font>
      <b/>
      <sz val="10"/>
      <color theme="1"/>
      <name val="Arial"/>
      <family val="2"/>
    </font>
    <font>
      <sz val="10"/>
      <color theme="1"/>
      <name val="Arial"/>
      <family val="2"/>
    </font>
    <font>
      <sz val="10"/>
      <name val="Arial"/>
      <family val="2"/>
    </font>
    <font>
      <b/>
      <sz val="10"/>
      <name val="Arial"/>
      <family val="2"/>
    </font>
    <font>
      <b/>
      <sz val="14"/>
      <name val="Arial"/>
      <family val="2"/>
    </font>
    <font>
      <sz val="11"/>
      <color theme="1"/>
      <name val="Arial"/>
      <family val="2"/>
    </font>
    <font>
      <b/>
      <sz val="11"/>
      <color theme="1"/>
      <name val="Calibri"/>
      <family val="2"/>
      <scheme val="minor"/>
    </font>
    <font>
      <b/>
      <sz val="11"/>
      <name val="Arial"/>
      <family val="2"/>
    </font>
    <font>
      <b/>
      <sz val="10"/>
      <color rgb="FF000000"/>
      <name val="Arial"/>
      <family val="2"/>
    </font>
    <font>
      <sz val="10"/>
      <color rgb="FF000000"/>
      <name val="Arial"/>
      <family val="2"/>
    </font>
    <font>
      <b/>
      <sz val="10"/>
      <color rgb="FFFF0000"/>
      <name val="Arial"/>
      <family val="2"/>
    </font>
    <font>
      <sz val="11"/>
      <color rgb="FF000000"/>
      <name val="Arial"/>
      <family val="2"/>
    </font>
    <font>
      <sz val="11"/>
      <name val="Calibri"/>
      <family val="2"/>
    </font>
    <font>
      <b/>
      <sz val="11"/>
      <color rgb="FFFF0000"/>
      <name val="Calibri"/>
      <family val="2"/>
      <scheme val="minor"/>
    </font>
    <font>
      <b/>
      <sz val="10"/>
      <color rgb="FFFF0000"/>
      <name val="Calibri"/>
      <family val="2"/>
      <scheme val="minor"/>
    </font>
    <font>
      <b/>
      <sz val="10"/>
      <color theme="1"/>
      <name val="Calibri"/>
      <family val="2"/>
      <scheme val="minor"/>
    </font>
    <font>
      <b/>
      <i/>
      <sz val="11"/>
      <color theme="1"/>
      <name val="Calibri"/>
      <family val="2"/>
      <scheme val="minor"/>
    </font>
    <font>
      <b/>
      <sz val="11"/>
      <color theme="8" tint="-0.249977111117893"/>
      <name val="Calibri"/>
      <family val="2"/>
      <scheme val="minor"/>
    </font>
    <font>
      <b/>
      <sz val="18"/>
      <color rgb="FF000000"/>
      <name val="Arial"/>
      <family val="2"/>
    </font>
    <font>
      <sz val="16"/>
      <color rgb="FF000000"/>
      <name val="Arial"/>
      <family val="2"/>
    </font>
    <font>
      <sz val="11"/>
      <color rgb="FFFF0000"/>
      <name val="Calibri"/>
      <family val="2"/>
      <scheme val="minor"/>
    </font>
    <font>
      <b/>
      <sz val="11"/>
      <color theme="9" tint="-0.499984740745262"/>
      <name val="Calibri"/>
      <family val="2"/>
      <scheme val="minor"/>
    </font>
    <font>
      <sz val="11"/>
      <name val="Calibri"/>
      <family val="2"/>
      <scheme val="minor"/>
    </font>
    <font>
      <b/>
      <sz val="10"/>
      <name val="Calibri"/>
      <family val="2"/>
      <scheme val="minor"/>
    </font>
    <font>
      <sz val="8"/>
      <name val="Calibri"/>
      <family val="2"/>
      <scheme val="minor"/>
    </font>
    <font>
      <sz val="10"/>
      <color theme="1"/>
      <name val="Calibri"/>
      <family val="2"/>
      <scheme val="minor"/>
    </font>
    <font>
      <b/>
      <sz val="11"/>
      <color theme="1"/>
      <name val="Arial"/>
      <family val="2"/>
    </font>
    <font>
      <sz val="10"/>
      <color rgb="FFFF0000"/>
      <name val="Arial"/>
      <family val="2"/>
    </font>
    <font>
      <b/>
      <sz val="12"/>
      <color indexed="8"/>
      <name val="Arial"/>
      <family val="2"/>
    </font>
    <font>
      <sz val="12"/>
      <color indexed="8"/>
      <name val="Arial"/>
      <family val="2"/>
    </font>
    <font>
      <sz val="10"/>
      <color theme="1"/>
      <name val="Calibri"/>
      <family val="2"/>
    </font>
    <font>
      <b/>
      <sz val="10"/>
      <color rgb="FF000000"/>
      <name val="Calibri"/>
      <family val="2"/>
    </font>
    <font>
      <b/>
      <sz val="9"/>
      <name val="Univers"/>
      <family val="2"/>
    </font>
    <font>
      <sz val="9"/>
      <name val="Univers"/>
      <family val="2"/>
    </font>
    <font>
      <sz val="10"/>
      <name val="Univers"/>
      <family val="2"/>
    </font>
    <font>
      <b/>
      <u/>
      <sz val="10"/>
      <name val="Arial"/>
      <family val="2"/>
    </font>
    <font>
      <sz val="9"/>
      <name val="Arial"/>
      <family val="2"/>
    </font>
    <font>
      <b/>
      <sz val="9"/>
      <name val="Arial"/>
      <family val="2"/>
    </font>
    <font>
      <b/>
      <sz val="12"/>
      <color theme="1"/>
      <name val="Arial"/>
      <family val="2"/>
    </font>
  </fonts>
  <fills count="11">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
      <patternFill patternType="solid">
        <fgColor theme="0" tint="-4.9989318521683403E-2"/>
        <bgColor indexed="64"/>
      </patternFill>
    </fill>
    <fill>
      <patternFill patternType="solid">
        <fgColor rgb="FFF2F2F2"/>
        <bgColor rgb="FF000000"/>
      </patternFill>
    </fill>
    <fill>
      <patternFill patternType="solid">
        <fgColor theme="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2"/>
        <bgColor indexed="64"/>
      </patternFill>
    </fill>
    <fill>
      <patternFill patternType="solid">
        <fgColor theme="2" tint="-9.9978637043366805E-2"/>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medium">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style="thin">
        <color indexed="64"/>
      </top>
      <bottom style="thin">
        <color indexed="64"/>
      </bottom>
      <diagonal/>
    </border>
    <border>
      <left/>
      <right style="double">
        <color indexed="64"/>
      </right>
      <top style="double">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auto="1"/>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top style="thin">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top style="double">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double">
        <color indexed="64"/>
      </top>
      <bottom/>
      <diagonal/>
    </border>
    <border>
      <left style="double">
        <color indexed="64"/>
      </left>
      <right/>
      <top/>
      <bottom style="thin">
        <color indexed="64"/>
      </bottom>
      <diagonal/>
    </border>
    <border>
      <left style="double">
        <color indexed="64"/>
      </left>
      <right/>
      <top style="thin">
        <color indexed="64"/>
      </top>
      <bottom style="double">
        <color indexed="64"/>
      </bottom>
      <diagonal/>
    </border>
    <border>
      <left style="double">
        <color indexed="64"/>
      </left>
      <right/>
      <top style="double">
        <color indexed="64"/>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3">
    <xf numFmtId="0" fontId="0" fillId="0" borderId="0"/>
    <xf numFmtId="44" fontId="2" fillId="0" borderId="0" applyFont="0" applyFill="0" applyBorder="0" applyAlignment="0" applyProtection="0"/>
    <xf numFmtId="0" fontId="5"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4" fontId="5"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5" fillId="0" borderId="0"/>
    <xf numFmtId="165" fontId="5" fillId="0" borderId="0" applyFont="0" applyFill="0" applyBorder="0" applyAlignment="0" applyProtection="0"/>
  </cellStyleXfs>
  <cellXfs count="606">
    <xf numFmtId="0" fontId="0" fillId="0" borderId="0" xfId="0"/>
    <xf numFmtId="14" fontId="7" fillId="0" borderId="0" xfId="0" applyNumberFormat="1" applyFont="1" applyAlignment="1">
      <alignment horizontal="center"/>
    </xf>
    <xf numFmtId="0" fontId="6" fillId="0" borderId="0" xfId="0" applyFont="1" applyAlignment="1">
      <alignment horizontal="left"/>
    </xf>
    <xf numFmtId="0" fontId="7" fillId="0" borderId="0" xfId="0" applyFont="1" applyAlignment="1">
      <alignment horizontal="center"/>
    </xf>
    <xf numFmtId="0" fontId="6" fillId="0" borderId="0" xfId="0" applyFont="1"/>
    <xf numFmtId="0" fontId="5" fillId="0" borderId="0" xfId="0" applyFont="1"/>
    <xf numFmtId="0" fontId="8" fillId="0" borderId="0" xfId="0" applyFont="1"/>
    <xf numFmtId="0" fontId="4" fillId="0" borderId="0" xfId="0" applyFont="1"/>
    <xf numFmtId="14" fontId="7" fillId="0" borderId="0" xfId="0" applyNumberFormat="1" applyFont="1" applyAlignment="1">
      <alignment horizontal="left"/>
    </xf>
    <xf numFmtId="0" fontId="8" fillId="0" borderId="0" xfId="0" applyFont="1" applyAlignment="1">
      <alignment vertical="center"/>
    </xf>
    <xf numFmtId="166" fontId="8" fillId="0" borderId="0" xfId="0" applyNumberFormat="1" applyFont="1"/>
    <xf numFmtId="0" fontId="6" fillId="2" borderId="23" xfId="0" applyFont="1" applyFill="1" applyBorder="1" applyAlignment="1">
      <alignment horizontal="center" vertical="center" wrapText="1"/>
    </xf>
    <xf numFmtId="0" fontId="1" fillId="0" borderId="0" xfId="0" applyFont="1"/>
    <xf numFmtId="0" fontId="14" fillId="0" borderId="0" xfId="0" applyFont="1"/>
    <xf numFmtId="0" fontId="12" fillId="0" borderId="0" xfId="0" applyFont="1"/>
    <xf numFmtId="0" fontId="11" fillId="0" borderId="0" xfId="0" applyFont="1" applyAlignment="1">
      <alignment horizontal="left" vertical="center"/>
    </xf>
    <xf numFmtId="0" fontId="6" fillId="3" borderId="23"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0" borderId="25" xfId="0" applyFont="1" applyBorder="1" applyAlignment="1">
      <alignment horizontal="justify" vertical="center" wrapText="1"/>
    </xf>
    <xf numFmtId="0" fontId="5" fillId="0" borderId="26" xfId="0" applyFont="1" applyBorder="1" applyAlignment="1">
      <alignment horizontal="center" vertical="center" wrapText="1"/>
    </xf>
    <xf numFmtId="0" fontId="5" fillId="0" borderId="27" xfId="0" applyFont="1" applyBorder="1" applyAlignment="1">
      <alignment horizontal="justify" vertical="center" wrapText="1"/>
    </xf>
    <xf numFmtId="44" fontId="4" fillId="0" borderId="25" xfId="1" applyFont="1" applyFill="1" applyBorder="1" applyAlignment="1">
      <alignment horizontal="center" vertical="center"/>
    </xf>
    <xf numFmtId="44" fontId="4" fillId="0" borderId="26" xfId="1" applyFont="1" applyFill="1" applyBorder="1" applyAlignment="1">
      <alignment horizontal="center" vertical="center"/>
    </xf>
    <xf numFmtId="0" fontId="6" fillId="0" borderId="23" xfId="0" applyFont="1" applyBorder="1" applyAlignment="1">
      <alignment vertical="center"/>
    </xf>
    <xf numFmtId="44" fontId="4" fillId="0" borderId="23" xfId="1" applyFont="1" applyFill="1" applyBorder="1" applyAlignment="1">
      <alignment vertical="center"/>
    </xf>
    <xf numFmtId="44" fontId="3" fillId="0" borderId="23" xfId="1" applyFont="1" applyFill="1" applyBorder="1" applyAlignment="1">
      <alignment vertical="center"/>
    </xf>
    <xf numFmtId="0" fontId="6" fillId="4" borderId="24" xfId="0" applyFont="1" applyFill="1" applyBorder="1" applyAlignment="1">
      <alignment horizontal="center" vertical="center" wrapText="1"/>
    </xf>
    <xf numFmtId="44" fontId="3" fillId="4" borderId="24" xfId="1" applyFont="1" applyFill="1" applyBorder="1" applyAlignment="1">
      <alignment horizontal="center" vertical="center"/>
    </xf>
    <xf numFmtId="0" fontId="6" fillId="0" borderId="25" xfId="0" applyFont="1" applyBorder="1" applyAlignment="1">
      <alignment horizontal="center" vertical="center" wrapText="1"/>
    </xf>
    <xf numFmtId="0" fontId="5" fillId="0" borderId="0" xfId="0" applyFont="1" applyAlignment="1">
      <alignment vertical="center"/>
    </xf>
    <xf numFmtId="0" fontId="4" fillId="0" borderId="0" xfId="0" applyFont="1" applyAlignment="1">
      <alignment vertical="center"/>
    </xf>
    <xf numFmtId="0" fontId="6" fillId="4" borderId="29" xfId="0" applyFont="1" applyFill="1" applyBorder="1" applyAlignment="1">
      <alignment horizontal="center" vertical="center" wrapText="1"/>
    </xf>
    <xf numFmtId="0" fontId="6" fillId="4" borderId="29" xfId="0" applyFont="1" applyFill="1" applyBorder="1" applyAlignment="1">
      <alignment horizontal="justify" vertical="center" wrapText="1"/>
    </xf>
    <xf numFmtId="0" fontId="14" fillId="0" borderId="0" xfId="0" applyFont="1" applyAlignment="1">
      <alignment vertical="center"/>
    </xf>
    <xf numFmtId="44" fontId="12" fillId="0" borderId="25" xfId="1" applyFont="1" applyFill="1" applyBorder="1" applyAlignment="1">
      <alignment horizontal="center" vertical="center"/>
    </xf>
    <xf numFmtId="0" fontId="12" fillId="0" borderId="25" xfId="0" applyFont="1" applyBorder="1" applyAlignment="1">
      <alignment vertical="center"/>
    </xf>
    <xf numFmtId="44" fontId="5" fillId="0" borderId="25" xfId="1" applyFont="1" applyFill="1" applyBorder="1" applyAlignment="1">
      <alignment horizontal="center" vertical="center"/>
    </xf>
    <xf numFmtId="0" fontId="12" fillId="0" borderId="27" xfId="0" applyFont="1" applyBorder="1" applyAlignment="1">
      <alignment vertical="center"/>
    </xf>
    <xf numFmtId="44" fontId="12" fillId="0" borderId="25" xfId="1" applyFont="1" applyFill="1" applyBorder="1" applyAlignment="1">
      <alignment vertical="center"/>
    </xf>
    <xf numFmtId="0" fontId="12" fillId="0" borderId="0" xfId="0" applyFont="1" applyAlignment="1">
      <alignment vertical="center"/>
    </xf>
    <xf numFmtId="0" fontId="5" fillId="0" borderId="12" xfId="0" quotePrefix="1" applyFont="1" applyBorder="1" applyAlignment="1">
      <alignment horizontal="center" vertical="center"/>
    </xf>
    <xf numFmtId="0" fontId="6" fillId="0" borderId="5" xfId="0" applyFont="1" applyBorder="1" applyAlignment="1">
      <alignment vertical="center"/>
    </xf>
    <xf numFmtId="0" fontId="6" fillId="0" borderId="16" xfId="0" applyFont="1" applyBorder="1" applyAlignment="1">
      <alignment vertical="center"/>
    </xf>
    <xf numFmtId="0" fontId="5" fillId="0" borderId="27" xfId="0" applyFont="1" applyBorder="1" applyAlignment="1">
      <alignment horizontal="center" vertical="center" wrapText="1"/>
    </xf>
    <xf numFmtId="0" fontId="5" fillId="0" borderId="23" xfId="0" applyFont="1" applyBorder="1" applyAlignment="1">
      <alignment horizontal="center" vertical="center" wrapText="1"/>
    </xf>
    <xf numFmtId="0" fontId="6" fillId="5" borderId="28" xfId="0" applyFont="1" applyFill="1" applyBorder="1" applyAlignment="1">
      <alignment horizontal="center" vertical="center" wrapText="1"/>
    </xf>
    <xf numFmtId="0" fontId="11" fillId="5" borderId="28" xfId="0" applyFont="1" applyFill="1" applyBorder="1" applyAlignment="1">
      <alignment horizontal="center" vertical="center"/>
    </xf>
    <xf numFmtId="0" fontId="5" fillId="5" borderId="28" xfId="0" applyFont="1" applyFill="1" applyBorder="1" applyAlignment="1">
      <alignment horizontal="justify" vertical="center" wrapText="1"/>
    </xf>
    <xf numFmtId="0" fontId="5" fillId="5" borderId="28" xfId="0" applyFont="1" applyFill="1" applyBorder="1" applyAlignment="1">
      <alignment horizontal="center" vertical="center" wrapText="1"/>
    </xf>
    <xf numFmtId="44" fontId="5" fillId="5" borderId="28" xfId="1" applyFont="1" applyFill="1" applyBorder="1" applyAlignment="1">
      <alignment horizontal="center" vertical="center"/>
    </xf>
    <xf numFmtId="44" fontId="12" fillId="5" borderId="28" xfId="1" applyFont="1" applyFill="1" applyBorder="1" applyAlignment="1">
      <alignment horizontal="center" vertical="center"/>
    </xf>
    <xf numFmtId="0" fontId="6" fillId="5" borderId="23" xfId="0" applyFont="1" applyFill="1" applyBorder="1" applyAlignment="1">
      <alignment horizontal="center" vertical="center" wrapText="1"/>
    </xf>
    <xf numFmtId="0" fontId="6" fillId="5" borderId="23" xfId="0" quotePrefix="1" applyFont="1" applyFill="1" applyBorder="1" applyAlignment="1">
      <alignment horizontal="left" vertical="center" wrapText="1"/>
    </xf>
    <xf numFmtId="44" fontId="12" fillId="0" borderId="23" xfId="1" applyFont="1" applyFill="1" applyBorder="1" applyAlignment="1">
      <alignment horizontal="center" vertical="center"/>
    </xf>
    <xf numFmtId="44" fontId="5" fillId="0" borderId="27" xfId="1" applyFont="1" applyFill="1" applyBorder="1" applyAlignment="1">
      <alignment horizontal="center" vertical="center"/>
    </xf>
    <xf numFmtId="44" fontId="4" fillId="0" borderId="25" xfId="1" applyFont="1" applyFill="1" applyBorder="1" applyAlignment="1">
      <alignment vertical="center"/>
    </xf>
    <xf numFmtId="44" fontId="4" fillId="0" borderId="27" xfId="1" applyFont="1" applyFill="1" applyBorder="1" applyAlignment="1">
      <alignment vertical="center"/>
    </xf>
    <xf numFmtId="0" fontId="5" fillId="5" borderId="23" xfId="0" quotePrefix="1" applyFont="1" applyFill="1" applyBorder="1" applyAlignment="1">
      <alignment horizontal="left" vertical="center" wrapText="1"/>
    </xf>
    <xf numFmtId="0" fontId="13" fillId="0" borderId="0" xfId="0" applyFont="1" applyAlignment="1">
      <alignment horizontal="left" vertical="top"/>
    </xf>
    <xf numFmtId="0" fontId="6" fillId="5" borderId="25" xfId="0" applyFont="1" applyFill="1" applyBorder="1" applyAlignment="1">
      <alignment horizontal="center" vertical="center" wrapText="1"/>
    </xf>
    <xf numFmtId="0" fontId="5" fillId="5" borderId="25" xfId="0" applyFont="1" applyFill="1" applyBorder="1" applyAlignment="1">
      <alignment horizontal="justify" vertical="center" wrapText="1"/>
    </xf>
    <xf numFmtId="0" fontId="5" fillId="5" borderId="25" xfId="0" applyFont="1" applyFill="1" applyBorder="1" applyAlignment="1">
      <alignment horizontal="center" vertical="center" wrapText="1"/>
    </xf>
    <xf numFmtId="44" fontId="12" fillId="5" borderId="25" xfId="1" applyFont="1" applyFill="1" applyBorder="1" applyAlignment="1">
      <alignment horizontal="center" vertical="center"/>
    </xf>
    <xf numFmtId="0" fontId="5" fillId="0" borderId="33" xfId="0" applyFont="1" applyBorder="1" applyAlignment="1">
      <alignment horizontal="center" vertical="center" wrapText="1"/>
    </xf>
    <xf numFmtId="0" fontId="6" fillId="4" borderId="25" xfId="0" applyFont="1" applyFill="1" applyBorder="1" applyAlignment="1">
      <alignment horizontal="center" vertical="center" wrapText="1"/>
    </xf>
    <xf numFmtId="0" fontId="6" fillId="4" borderId="25" xfId="0" applyFont="1" applyFill="1" applyBorder="1" applyAlignment="1">
      <alignment horizontal="justify" vertical="center" wrapText="1"/>
    </xf>
    <xf numFmtId="0" fontId="5" fillId="4" borderId="25" xfId="0" applyFont="1" applyFill="1" applyBorder="1" applyAlignment="1">
      <alignment horizontal="center" vertical="center" wrapText="1"/>
    </xf>
    <xf numFmtId="44" fontId="4" fillId="4" borderId="25" xfId="1" applyFont="1" applyFill="1" applyBorder="1" applyAlignment="1">
      <alignment vertical="center"/>
    </xf>
    <xf numFmtId="44" fontId="4" fillId="4" borderId="25" xfId="1" applyFont="1" applyFill="1" applyBorder="1" applyAlignment="1">
      <alignment horizontal="center" vertical="center"/>
    </xf>
    <xf numFmtId="0" fontId="15" fillId="0" borderId="26" xfId="3" applyFont="1" applyBorder="1" applyAlignment="1">
      <alignment vertical="center" wrapText="1"/>
    </xf>
    <xf numFmtId="44" fontId="4" fillId="0" borderId="26" xfId="1" applyFont="1" applyFill="1" applyBorder="1" applyAlignment="1">
      <alignment vertical="center"/>
    </xf>
    <xf numFmtId="166" fontId="1" fillId="0" borderId="0" xfId="0" applyNumberFormat="1" applyFont="1"/>
    <xf numFmtId="0" fontId="9" fillId="0" borderId="0" xfId="0" applyFont="1" applyAlignment="1">
      <alignment wrapText="1"/>
    </xf>
    <xf numFmtId="9" fontId="12" fillId="0" borderId="23" xfId="5" applyFont="1" applyFill="1" applyBorder="1" applyAlignment="1">
      <alignment horizontal="center" vertical="center"/>
    </xf>
    <xf numFmtId="165" fontId="8" fillId="0" borderId="0" xfId="4" applyFont="1" applyFill="1"/>
    <xf numFmtId="165" fontId="1" fillId="0" borderId="0" xfId="4" applyFont="1" applyFill="1"/>
    <xf numFmtId="165" fontId="6" fillId="0" borderId="0" xfId="4" applyFont="1" applyFill="1"/>
    <xf numFmtId="165" fontId="8" fillId="0" borderId="0" xfId="4" applyFont="1" applyFill="1" applyAlignment="1">
      <alignment vertical="center"/>
    </xf>
    <xf numFmtId="0" fontId="0" fillId="0" borderId="45" xfId="0" applyBorder="1"/>
    <xf numFmtId="0" fontId="0" fillId="0" borderId="46" xfId="0" applyBorder="1"/>
    <xf numFmtId="0" fontId="0" fillId="0" borderId="53" xfId="0" applyBorder="1"/>
    <xf numFmtId="0" fontId="0" fillId="0" borderId="37" xfId="0" applyBorder="1"/>
    <xf numFmtId="0" fontId="0" fillId="0" borderId="31" xfId="0" applyBorder="1"/>
    <xf numFmtId="0" fontId="9" fillId="0" borderId="0" xfId="0" applyFont="1"/>
    <xf numFmtId="0" fontId="9" fillId="0" borderId="31" xfId="0" applyFont="1" applyBorder="1"/>
    <xf numFmtId="0" fontId="9" fillId="0" borderId="37" xfId="0" applyFont="1" applyBorder="1"/>
    <xf numFmtId="0" fontId="0" fillId="0" borderId="5" xfId="0" applyBorder="1"/>
    <xf numFmtId="0" fontId="0" fillId="0" borderId="54" xfId="0" applyBorder="1"/>
    <xf numFmtId="0" fontId="0" fillId="0" borderId="34" xfId="0" applyBorder="1"/>
    <xf numFmtId="0" fontId="0" fillId="0" borderId="49" xfId="0" applyBorder="1"/>
    <xf numFmtId="0" fontId="0" fillId="0" borderId="56" xfId="0" applyBorder="1"/>
    <xf numFmtId="0" fontId="0" fillId="0" borderId="6" xfId="0" applyBorder="1"/>
    <xf numFmtId="0" fontId="0" fillId="0" borderId="57" xfId="0" applyBorder="1"/>
    <xf numFmtId="0" fontId="0" fillId="0" borderId="58" xfId="0" applyBorder="1"/>
    <xf numFmtId="0" fontId="0" fillId="0" borderId="32" xfId="0" applyBorder="1"/>
    <xf numFmtId="0" fontId="0" fillId="0" borderId="59" xfId="0" applyBorder="1"/>
    <xf numFmtId="0" fontId="0" fillId="0" borderId="43" xfId="0" applyBorder="1"/>
    <xf numFmtId="0" fontId="0" fillId="0" borderId="51" xfId="0" applyBorder="1"/>
    <xf numFmtId="167" fontId="0" fillId="0" borderId="43" xfId="4" applyNumberFormat="1" applyFont="1" applyBorder="1"/>
    <xf numFmtId="167" fontId="0" fillId="0" borderId="31" xfId="1" applyNumberFormat="1" applyFont="1" applyBorder="1"/>
    <xf numFmtId="0" fontId="0" fillId="0" borderId="60" xfId="0" applyBorder="1"/>
    <xf numFmtId="0" fontId="0" fillId="0" borderId="61" xfId="0" applyBorder="1"/>
    <xf numFmtId="167" fontId="0" fillId="0" borderId="61" xfId="4" applyNumberFormat="1" applyFont="1" applyBorder="1"/>
    <xf numFmtId="0" fontId="0" fillId="0" borderId="52" xfId="0" applyBorder="1"/>
    <xf numFmtId="167" fontId="0" fillId="0" borderId="52" xfId="4" applyNumberFormat="1" applyFont="1" applyBorder="1"/>
    <xf numFmtId="167" fontId="0" fillId="0" borderId="62" xfId="1" applyNumberFormat="1" applyFont="1" applyBorder="1"/>
    <xf numFmtId="0" fontId="0" fillId="0" borderId="63" xfId="0" applyBorder="1"/>
    <xf numFmtId="0" fontId="0" fillId="0" borderId="2" xfId="0" applyBorder="1"/>
    <xf numFmtId="0" fontId="0" fillId="0" borderId="3" xfId="0" applyBorder="1"/>
    <xf numFmtId="0" fontId="0" fillId="0" borderId="1" xfId="0" applyBorder="1"/>
    <xf numFmtId="0" fontId="0" fillId="0" borderId="36" xfId="0" applyBorder="1"/>
    <xf numFmtId="0" fontId="0" fillId="0" borderId="60" xfId="0" applyBorder="1" applyAlignment="1">
      <alignment horizontal="center"/>
    </xf>
    <xf numFmtId="0" fontId="0" fillId="0" borderId="61" xfId="0" applyBorder="1" applyAlignment="1">
      <alignment horizontal="center"/>
    </xf>
    <xf numFmtId="9" fontId="0" fillId="0" borderId="61" xfId="0" applyNumberFormat="1" applyBorder="1" applyAlignment="1">
      <alignment horizontal="center"/>
    </xf>
    <xf numFmtId="167" fontId="0" fillId="0" borderId="61" xfId="1" applyNumberFormat="1" applyFont="1" applyBorder="1"/>
    <xf numFmtId="167" fontId="0" fillId="0" borderId="31" xfId="4" applyNumberFormat="1" applyFont="1" applyBorder="1"/>
    <xf numFmtId="44" fontId="0" fillId="0" borderId="0" xfId="1" applyFont="1"/>
    <xf numFmtId="167" fontId="9" fillId="0" borderId="36" xfId="1" applyNumberFormat="1" applyFont="1" applyBorder="1" applyAlignment="1"/>
    <xf numFmtId="167" fontId="0" fillId="0" borderId="40" xfId="4" applyNumberFormat="1" applyFont="1" applyBorder="1"/>
    <xf numFmtId="0" fontId="0" fillId="0" borderId="4" xfId="0" applyBorder="1"/>
    <xf numFmtId="0" fontId="0" fillId="0" borderId="64" xfId="0" applyBorder="1"/>
    <xf numFmtId="167" fontId="9" fillId="0" borderId="36" xfId="0" applyNumberFormat="1" applyFont="1" applyBorder="1"/>
    <xf numFmtId="0" fontId="0" fillId="0" borderId="1" xfId="0" applyBorder="1" applyAlignment="1">
      <alignment horizontal="center"/>
    </xf>
    <xf numFmtId="0" fontId="0" fillId="0" borderId="36" xfId="0" applyBorder="1" applyAlignment="1">
      <alignment horizontal="center"/>
    </xf>
    <xf numFmtId="167" fontId="0" fillId="0" borderId="61" xfId="1" applyNumberFormat="1" applyFont="1" applyBorder="1" applyAlignment="1">
      <alignment horizontal="center"/>
    </xf>
    <xf numFmtId="0" fontId="0" fillId="0" borderId="64" xfId="0" applyBorder="1" applyAlignment="1">
      <alignment horizontal="center"/>
    </xf>
    <xf numFmtId="167" fontId="0" fillId="0" borderId="36" xfId="0" applyNumberFormat="1" applyBorder="1"/>
    <xf numFmtId="0" fontId="0" fillId="0" borderId="37" xfId="0" applyBorder="1" applyAlignment="1">
      <alignment horizontal="center"/>
    </xf>
    <xf numFmtId="0" fontId="0" fillId="0" borderId="0" xfId="0" applyAlignment="1">
      <alignment horizontal="center"/>
    </xf>
    <xf numFmtId="0" fontId="9" fillId="0" borderId="51" xfId="0" applyFont="1" applyBorder="1"/>
    <xf numFmtId="0" fontId="9" fillId="0" borderId="41" xfId="0" applyFont="1" applyBorder="1"/>
    <xf numFmtId="0" fontId="0" fillId="0" borderId="40" xfId="0" applyBorder="1" applyAlignment="1">
      <alignment horizontal="center"/>
    </xf>
    <xf numFmtId="0" fontId="9" fillId="0" borderId="5" xfId="0" applyFont="1" applyBorder="1"/>
    <xf numFmtId="167" fontId="0" fillId="0" borderId="31" xfId="0" applyNumberFormat="1" applyBorder="1"/>
    <xf numFmtId="0" fontId="9" fillId="0" borderId="4" xfId="0" applyFont="1" applyBorder="1" applyAlignment="1">
      <alignment horizontal="center"/>
    </xf>
    <xf numFmtId="44" fontId="0" fillId="0" borderId="0" xfId="1" applyFont="1" applyBorder="1" applyAlignment="1"/>
    <xf numFmtId="167" fontId="0" fillId="0" borderId="31" xfId="1" applyNumberFormat="1" applyFont="1" applyBorder="1" applyAlignment="1"/>
    <xf numFmtId="0" fontId="9" fillId="0" borderId="66" xfId="0" applyFont="1" applyBorder="1"/>
    <xf numFmtId="0" fontId="9" fillId="0" borderId="67" xfId="0" applyFont="1" applyBorder="1"/>
    <xf numFmtId="0" fontId="0" fillId="0" borderId="67" xfId="0" applyBorder="1"/>
    <xf numFmtId="0" fontId="0" fillId="0" borderId="42" xfId="0" applyBorder="1"/>
    <xf numFmtId="44" fontId="5" fillId="0" borderId="51" xfId="1" applyFont="1" applyFill="1" applyBorder="1" applyAlignment="1"/>
    <xf numFmtId="44" fontId="5" fillId="0" borderId="5" xfId="1" applyFont="1" applyFill="1" applyBorder="1" applyAlignment="1"/>
    <xf numFmtId="0" fontId="0" fillId="0" borderId="43" xfId="0" applyBorder="1" applyAlignment="1">
      <alignment horizontal="center"/>
    </xf>
    <xf numFmtId="44" fontId="5" fillId="0" borderId="61" xfId="1" applyFont="1" applyFill="1" applyBorder="1" applyAlignment="1"/>
    <xf numFmtId="167" fontId="9" fillId="0" borderId="65" xfId="0" applyNumberFormat="1" applyFont="1" applyBorder="1"/>
    <xf numFmtId="0" fontId="0" fillId="0" borderId="48" xfId="0" applyBorder="1"/>
    <xf numFmtId="0" fontId="0" fillId="0" borderId="5" xfId="0" applyBorder="1" applyAlignment="1">
      <alignment horizontal="center"/>
    </xf>
    <xf numFmtId="9" fontId="0" fillId="0" borderId="5" xfId="0" applyNumberFormat="1" applyBorder="1" applyAlignment="1">
      <alignment horizontal="center"/>
    </xf>
    <xf numFmtId="9" fontId="0" fillId="0" borderId="49" xfId="0" applyNumberFormat="1" applyBorder="1" applyAlignment="1">
      <alignment horizontal="center"/>
    </xf>
    <xf numFmtId="0" fontId="0" fillId="0" borderId="3" xfId="0" applyBorder="1" applyAlignment="1">
      <alignment horizontal="center"/>
    </xf>
    <xf numFmtId="0" fontId="0" fillId="0" borderId="50" xfId="0" applyBorder="1"/>
    <xf numFmtId="9" fontId="0" fillId="0" borderId="51" xfId="0" applyNumberFormat="1" applyBorder="1" applyAlignment="1">
      <alignment horizontal="center"/>
    </xf>
    <xf numFmtId="44" fontId="0" fillId="0" borderId="0" xfId="1" applyFont="1" applyBorder="1"/>
    <xf numFmtId="0" fontId="0" fillId="0" borderId="6" xfId="0" applyBorder="1" applyAlignment="1">
      <alignment horizontal="center"/>
    </xf>
    <xf numFmtId="0" fontId="0" fillId="0" borderId="57" xfId="0" applyBorder="1" applyAlignment="1">
      <alignment horizontal="center"/>
    </xf>
    <xf numFmtId="0" fontId="0" fillId="0" borderId="58" xfId="0" applyBorder="1" applyAlignment="1">
      <alignment horizontal="center"/>
    </xf>
    <xf numFmtId="0" fontId="0" fillId="0" borderId="32" xfId="0" applyBorder="1" applyAlignment="1">
      <alignment horizontal="center"/>
    </xf>
    <xf numFmtId="167" fontId="2" fillId="0" borderId="36" xfId="1" applyNumberFormat="1" applyFont="1" applyBorder="1" applyAlignment="1"/>
    <xf numFmtId="0" fontId="0" fillId="0" borderId="44" xfId="0" applyBorder="1"/>
    <xf numFmtId="9" fontId="0" fillId="0" borderId="52" xfId="0" applyNumberFormat="1" applyBorder="1" applyAlignment="1">
      <alignment horizontal="center"/>
    </xf>
    <xf numFmtId="0" fontId="21" fillId="0" borderId="0" xfId="0" applyFont="1" applyAlignment="1">
      <alignment vertical="center"/>
    </xf>
    <xf numFmtId="169" fontId="22" fillId="0" borderId="0" xfId="4" applyNumberFormat="1" applyFont="1" applyFill="1" applyBorder="1" applyAlignment="1">
      <alignment vertical="center"/>
    </xf>
    <xf numFmtId="0" fontId="23" fillId="0" borderId="43" xfId="0" applyFont="1" applyBorder="1" applyAlignment="1">
      <alignment horizontal="center"/>
    </xf>
    <xf numFmtId="0" fontId="23" fillId="0" borderId="61" xfId="0" applyFont="1" applyBorder="1" applyAlignment="1">
      <alignment horizontal="center"/>
    </xf>
    <xf numFmtId="167" fontId="23" fillId="0" borderId="61" xfId="1" applyNumberFormat="1" applyFont="1" applyBorder="1"/>
    <xf numFmtId="0" fontId="0" fillId="0" borderId="50" xfId="0" applyBorder="1" applyAlignment="1">
      <alignment horizontal="center"/>
    </xf>
    <xf numFmtId="0" fontId="9" fillId="0" borderId="50" xfId="0" applyFont="1" applyBorder="1" applyAlignment="1">
      <alignment horizontal="left"/>
    </xf>
    <xf numFmtId="0" fontId="9" fillId="0" borderId="3" xfId="0" applyFont="1" applyBorder="1" applyAlignment="1">
      <alignment horizontal="left"/>
    </xf>
    <xf numFmtId="0" fontId="0" fillId="0" borderId="51" xfId="0" applyBorder="1" applyAlignment="1">
      <alignment horizontal="center"/>
    </xf>
    <xf numFmtId="167" fontId="25" fillId="0" borderId="61" xfId="1" applyNumberFormat="1" applyFont="1" applyBorder="1"/>
    <xf numFmtId="167" fontId="0" fillId="0" borderId="68" xfId="4" applyNumberFormat="1" applyFont="1" applyBorder="1"/>
    <xf numFmtId="167" fontId="0" fillId="0" borderId="62" xfId="4" applyNumberFormat="1" applyFont="1" applyBorder="1"/>
    <xf numFmtId="0" fontId="0" fillId="6" borderId="0" xfId="0" applyFill="1"/>
    <xf numFmtId="170" fontId="12" fillId="0" borderId="0" xfId="0" applyNumberFormat="1" applyFont="1" applyAlignment="1">
      <alignment vertical="center"/>
    </xf>
    <xf numFmtId="1" fontId="0" fillId="0" borderId="43" xfId="0" applyNumberFormat="1" applyBorder="1" applyAlignment="1">
      <alignment horizontal="center"/>
    </xf>
    <xf numFmtId="167" fontId="25" fillId="0" borderId="5" xfId="1" applyNumberFormat="1" applyFont="1" applyBorder="1"/>
    <xf numFmtId="1" fontId="0" fillId="0" borderId="61" xfId="0" applyNumberFormat="1" applyBorder="1" applyAlignment="1">
      <alignment horizontal="center"/>
    </xf>
    <xf numFmtId="167" fontId="0" fillId="0" borderId="5" xfId="1" applyNumberFormat="1" applyFont="1" applyBorder="1"/>
    <xf numFmtId="44" fontId="0" fillId="0" borderId="5" xfId="5" applyNumberFormat="1" applyFont="1" applyBorder="1"/>
    <xf numFmtId="1" fontId="0" fillId="0" borderId="51" xfId="0" applyNumberFormat="1" applyBorder="1" applyAlignment="1">
      <alignment horizontal="center"/>
    </xf>
    <xf numFmtId="1" fontId="0" fillId="0" borderId="5" xfId="0" applyNumberFormat="1" applyBorder="1" applyAlignment="1">
      <alignment horizontal="center"/>
    </xf>
    <xf numFmtId="44" fontId="0" fillId="6" borderId="0" xfId="1" applyFont="1" applyFill="1"/>
    <xf numFmtId="0" fontId="9" fillId="6" borderId="0" xfId="0" applyFont="1" applyFill="1"/>
    <xf numFmtId="44" fontId="11" fillId="0" borderId="23" xfId="1" applyFont="1" applyFill="1" applyBorder="1" applyAlignment="1">
      <alignment vertical="center"/>
    </xf>
    <xf numFmtId="0" fontId="5" fillId="0" borderId="38" xfId="0" applyFont="1" applyBorder="1" applyAlignment="1">
      <alignment horizontal="center" vertical="center" wrapText="1"/>
    </xf>
    <xf numFmtId="0" fontId="12" fillId="0" borderId="38" xfId="0" applyFont="1" applyBorder="1" applyAlignment="1">
      <alignment horizontal="center" vertical="center"/>
    </xf>
    <xf numFmtId="0" fontId="6" fillId="5" borderId="24" xfId="0" applyFont="1" applyFill="1" applyBorder="1" applyAlignment="1">
      <alignment horizontal="center" vertical="center" wrapText="1"/>
    </xf>
    <xf numFmtId="0" fontId="11" fillId="5" borderId="24" xfId="0" applyFont="1" applyFill="1" applyBorder="1" applyAlignment="1">
      <alignment horizontal="center" vertical="center"/>
    </xf>
    <xf numFmtId="0" fontId="5" fillId="0" borderId="38" xfId="0" applyFont="1" applyBorder="1" applyAlignment="1">
      <alignment horizontal="justify" vertical="center" wrapText="1"/>
    </xf>
    <xf numFmtId="3" fontId="5" fillId="0" borderId="38" xfId="0" applyNumberFormat="1" applyFont="1" applyBorder="1" applyAlignment="1">
      <alignment horizontal="center" vertical="center" wrapText="1"/>
    </xf>
    <xf numFmtId="44" fontId="5" fillId="0" borderId="38" xfId="1" applyFont="1" applyFill="1" applyBorder="1" applyAlignment="1">
      <alignment horizontal="center" vertical="center"/>
    </xf>
    <xf numFmtId="44" fontId="12" fillId="0" borderId="38" xfId="1" applyFont="1" applyFill="1" applyBorder="1" applyAlignment="1">
      <alignment horizontal="center" vertical="center"/>
    </xf>
    <xf numFmtId="0" fontId="5" fillId="5" borderId="24" xfId="0" applyFont="1" applyFill="1" applyBorder="1" applyAlignment="1">
      <alignment horizontal="justify" vertical="center" wrapText="1"/>
    </xf>
    <xf numFmtId="0" fontId="5" fillId="5" borderId="24" xfId="0" applyFont="1" applyFill="1" applyBorder="1" applyAlignment="1">
      <alignment horizontal="center" vertical="center" wrapText="1"/>
    </xf>
    <xf numFmtId="44" fontId="5" fillId="5" borderId="24" xfId="1" applyFont="1" applyFill="1" applyBorder="1" applyAlignment="1">
      <alignment horizontal="center" vertical="center"/>
    </xf>
    <xf numFmtId="44" fontId="12" fillId="5" borderId="24" xfId="1" applyFont="1" applyFill="1" applyBorder="1" applyAlignment="1">
      <alignment horizontal="center" vertical="center"/>
    </xf>
    <xf numFmtId="0" fontId="0" fillId="6" borderId="61" xfId="0" applyFill="1" applyBorder="1" applyAlignment="1">
      <alignment horizontal="center"/>
    </xf>
    <xf numFmtId="0" fontId="0" fillId="8" borderId="61" xfId="0" applyFill="1" applyBorder="1" applyAlignment="1">
      <alignment horizontal="center"/>
    </xf>
    <xf numFmtId="167" fontId="9" fillId="8" borderId="36" xfId="0" applyNumberFormat="1" applyFont="1" applyFill="1" applyBorder="1"/>
    <xf numFmtId="0" fontId="0" fillId="6" borderId="0" xfId="0" applyFill="1" applyAlignment="1">
      <alignment horizontal="center"/>
    </xf>
    <xf numFmtId="2" fontId="25" fillId="0" borderId="43" xfId="0" applyNumberFormat="1" applyFont="1" applyBorder="1" applyAlignment="1">
      <alignment horizontal="center" vertical="center" wrapText="1"/>
    </xf>
    <xf numFmtId="2" fontId="25" fillId="0" borderId="61" xfId="0" applyNumberFormat="1" applyFont="1" applyBorder="1" applyAlignment="1">
      <alignment horizontal="center" vertical="center" wrapText="1"/>
    </xf>
    <xf numFmtId="1" fontId="0" fillId="8" borderId="43" xfId="0" applyNumberFormat="1" applyFill="1" applyBorder="1" applyAlignment="1">
      <alignment horizontal="center"/>
    </xf>
    <xf numFmtId="44" fontId="25" fillId="0" borderId="43" xfId="0" applyNumberFormat="1" applyFont="1" applyBorder="1" applyAlignment="1">
      <alignment horizontal="center" vertical="center" wrapText="1"/>
    </xf>
    <xf numFmtId="44" fontId="25" fillId="0" borderId="61" xfId="0" applyNumberFormat="1" applyFont="1" applyBorder="1" applyAlignment="1">
      <alignment horizontal="center" vertical="center" wrapText="1"/>
    </xf>
    <xf numFmtId="0" fontId="0" fillId="6" borderId="60" xfId="0" applyFill="1" applyBorder="1" applyAlignment="1">
      <alignment horizontal="center"/>
    </xf>
    <xf numFmtId="1" fontId="0" fillId="6" borderId="61" xfId="0" applyNumberFormat="1" applyFill="1" applyBorder="1" applyAlignment="1">
      <alignment horizontal="center"/>
    </xf>
    <xf numFmtId="44" fontId="25" fillId="6" borderId="43" xfId="0" applyNumberFormat="1" applyFont="1" applyFill="1" applyBorder="1" applyAlignment="1">
      <alignment horizontal="center" vertical="center" wrapText="1"/>
    </xf>
    <xf numFmtId="167" fontId="0" fillId="6" borderId="31" xfId="4" applyNumberFormat="1" applyFont="1" applyFill="1" applyBorder="1"/>
    <xf numFmtId="44" fontId="25" fillId="6" borderId="61" xfId="0" applyNumberFormat="1" applyFont="1" applyFill="1" applyBorder="1" applyAlignment="1">
      <alignment horizontal="center" vertical="center" wrapText="1"/>
    </xf>
    <xf numFmtId="2" fontId="25" fillId="6" borderId="61" xfId="0" applyNumberFormat="1" applyFont="1" applyFill="1" applyBorder="1" applyAlignment="1">
      <alignment horizontal="center" vertical="center" wrapText="1"/>
    </xf>
    <xf numFmtId="167" fontId="0" fillId="6" borderId="5" xfId="1" applyNumberFormat="1" applyFont="1" applyFill="1" applyBorder="1"/>
    <xf numFmtId="167" fontId="0" fillId="6" borderId="68" xfId="4" applyNumberFormat="1" applyFont="1" applyFill="1" applyBorder="1"/>
    <xf numFmtId="167" fontId="0" fillId="6" borderId="61" xfId="1" applyNumberFormat="1" applyFont="1" applyFill="1" applyBorder="1" applyAlignment="1">
      <alignment horizontal="center"/>
    </xf>
    <xf numFmtId="0" fontId="0" fillId="6" borderId="64" xfId="0" applyFill="1" applyBorder="1" applyAlignment="1">
      <alignment horizontal="center"/>
    </xf>
    <xf numFmtId="167" fontId="0" fillId="6" borderId="36" xfId="0" applyNumberFormat="1" applyFill="1" applyBorder="1"/>
    <xf numFmtId="0" fontId="0" fillId="6" borderId="37" xfId="0" applyFill="1" applyBorder="1" applyAlignment="1">
      <alignment horizontal="center"/>
    </xf>
    <xf numFmtId="0" fontId="9" fillId="6" borderId="51" xfId="0" applyFont="1" applyFill="1" applyBorder="1"/>
    <xf numFmtId="0" fontId="9" fillId="6" borderId="41" xfId="0" applyFont="1" applyFill="1" applyBorder="1"/>
    <xf numFmtId="0" fontId="0" fillId="6" borderId="40" xfId="0" applyFill="1" applyBorder="1" applyAlignment="1">
      <alignment horizontal="center"/>
    </xf>
    <xf numFmtId="0" fontId="9" fillId="6" borderId="5" xfId="0" applyFont="1" applyFill="1" applyBorder="1"/>
    <xf numFmtId="167" fontId="0" fillId="6" borderId="31" xfId="0" applyNumberFormat="1" applyFill="1" applyBorder="1"/>
    <xf numFmtId="0" fontId="0" fillId="6" borderId="5" xfId="0" applyFill="1" applyBorder="1"/>
    <xf numFmtId="0" fontId="9" fillId="6" borderId="4" xfId="0" applyFont="1" applyFill="1" applyBorder="1" applyAlignment="1">
      <alignment horizontal="center"/>
    </xf>
    <xf numFmtId="44" fontId="0" fillId="6" borderId="0" xfId="1" applyFont="1" applyFill="1" applyBorder="1" applyAlignment="1"/>
    <xf numFmtId="167" fontId="0" fillId="6" borderId="31" xfId="1" applyNumberFormat="1" applyFont="1" applyFill="1" applyBorder="1" applyAlignment="1"/>
    <xf numFmtId="167" fontId="9" fillId="6" borderId="65" xfId="0" applyNumberFormat="1" applyFont="1" applyFill="1" applyBorder="1"/>
    <xf numFmtId="167" fontId="2" fillId="6" borderId="36" xfId="1" applyNumberFormat="1" applyFont="1" applyFill="1" applyBorder="1" applyAlignment="1"/>
    <xf numFmtId="1" fontId="25" fillId="0" borderId="61" xfId="0" applyNumberFormat="1" applyFont="1" applyBorder="1" applyAlignment="1">
      <alignment horizontal="center"/>
    </xf>
    <xf numFmtId="167" fontId="25" fillId="0" borderId="31" xfId="4" applyNumberFormat="1" applyFont="1" applyBorder="1"/>
    <xf numFmtId="172" fontId="0" fillId="0" borderId="0" xfId="0" applyNumberFormat="1"/>
    <xf numFmtId="0" fontId="0" fillId="8" borderId="0" xfId="0" applyFill="1"/>
    <xf numFmtId="44" fontId="0" fillId="8" borderId="0" xfId="1" applyFont="1" applyFill="1"/>
    <xf numFmtId="0" fontId="9" fillId="8" borderId="0" xfId="0" applyFont="1" applyFill="1"/>
    <xf numFmtId="0" fontId="0" fillId="0" borderId="59" xfId="0" applyBorder="1" applyAlignment="1">
      <alignment horizontal="center"/>
    </xf>
    <xf numFmtId="44" fontId="25" fillId="0" borderId="5" xfId="0" applyNumberFormat="1" applyFont="1" applyBorder="1" applyAlignment="1">
      <alignment horizontal="center" vertical="center" wrapText="1"/>
    </xf>
    <xf numFmtId="0" fontId="25" fillId="0" borderId="61" xfId="0" applyFont="1" applyBorder="1" applyAlignment="1">
      <alignment horizontal="center" vertical="center" wrapText="1"/>
    </xf>
    <xf numFmtId="167" fontId="0" fillId="0" borderId="35" xfId="4" applyNumberFormat="1" applyFont="1" applyBorder="1"/>
    <xf numFmtId="44" fontId="5" fillId="0" borderId="52" xfId="1" applyFont="1" applyFill="1" applyBorder="1" applyAlignment="1"/>
    <xf numFmtId="0" fontId="0" fillId="0" borderId="52" xfId="0" applyBorder="1" applyAlignment="1">
      <alignment horizontal="center"/>
    </xf>
    <xf numFmtId="171" fontId="0" fillId="0" borderId="0" xfId="0" applyNumberFormat="1"/>
    <xf numFmtId="0" fontId="25" fillId="0" borderId="4" xfId="0" applyFont="1" applyBorder="1" applyAlignment="1">
      <alignment vertical="center"/>
    </xf>
    <xf numFmtId="0" fontId="25" fillId="0" borderId="0" xfId="0" applyFont="1" applyAlignment="1">
      <alignment vertical="center"/>
    </xf>
    <xf numFmtId="0" fontId="0" fillId="6" borderId="43" xfId="0" applyFill="1" applyBorder="1" applyAlignment="1">
      <alignment horizontal="center"/>
    </xf>
    <xf numFmtId="44" fontId="5" fillId="6" borderId="51" xfId="1" applyFont="1" applyFill="1" applyBorder="1" applyAlignment="1"/>
    <xf numFmtId="44" fontId="5" fillId="6" borderId="5" xfId="1" applyFont="1" applyFill="1" applyBorder="1" applyAlignment="1"/>
    <xf numFmtId="44" fontId="5" fillId="6" borderId="61" xfId="1" applyFont="1" applyFill="1" applyBorder="1" applyAlignment="1"/>
    <xf numFmtId="0" fontId="0" fillId="6" borderId="52" xfId="0" applyFill="1" applyBorder="1" applyAlignment="1">
      <alignment horizontal="center"/>
    </xf>
    <xf numFmtId="44" fontId="5" fillId="6" borderId="52" xfId="1" applyFont="1" applyFill="1" applyBorder="1" applyAlignment="1"/>
    <xf numFmtId="0" fontId="3" fillId="0" borderId="0" xfId="0" applyFont="1"/>
    <xf numFmtId="0" fontId="6" fillId="0" borderId="0" xfId="0" applyFont="1" applyAlignment="1">
      <alignment horizontal="left" vertical="center"/>
    </xf>
    <xf numFmtId="0" fontId="6" fillId="0" borderId="0" xfId="0" applyFont="1" applyAlignment="1">
      <alignment horizontal="center"/>
    </xf>
    <xf numFmtId="14" fontId="6" fillId="0" borderId="0" xfId="0" applyNumberFormat="1" applyFont="1" applyAlignment="1">
      <alignment horizontal="center"/>
    </xf>
    <xf numFmtId="0" fontId="6" fillId="0" borderId="0" xfId="0" applyFont="1" applyAlignment="1">
      <alignment horizontal="right"/>
    </xf>
    <xf numFmtId="0" fontId="4" fillId="0" borderId="12"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6" fillId="4" borderId="7" xfId="0" applyFont="1" applyFill="1" applyBorder="1" applyAlignment="1">
      <alignment horizontal="center" vertical="center" wrapText="1"/>
    </xf>
    <xf numFmtId="166" fontId="6" fillId="4" borderId="11" xfId="0" applyNumberFormat="1" applyFont="1" applyFill="1" applyBorder="1" applyAlignment="1">
      <alignment horizontal="center" vertical="center" wrapText="1"/>
    </xf>
    <xf numFmtId="44" fontId="6" fillId="0" borderId="13" xfId="1" applyFont="1" applyFill="1" applyBorder="1" applyAlignment="1">
      <alignment vertical="center"/>
    </xf>
    <xf numFmtId="44" fontId="6" fillId="0" borderId="13" xfId="1" applyFont="1" applyFill="1" applyBorder="1" applyAlignment="1">
      <alignment horizontal="center" vertical="center"/>
    </xf>
    <xf numFmtId="44" fontId="6" fillId="0" borderId="17" xfId="1" applyFont="1" applyFill="1" applyBorder="1" applyAlignment="1">
      <alignment vertical="center"/>
    </xf>
    <xf numFmtId="0" fontId="12" fillId="0" borderId="0" xfId="0" applyFont="1" applyAlignment="1">
      <alignment wrapText="1"/>
    </xf>
    <xf numFmtId="0" fontId="6" fillId="0" borderId="0" xfId="0" applyFont="1" applyAlignment="1">
      <alignment horizontal="right" vertical="center"/>
    </xf>
    <xf numFmtId="0" fontId="6" fillId="0" borderId="0" xfId="0" applyFont="1" applyAlignment="1">
      <alignment horizontal="center" vertical="center"/>
    </xf>
    <xf numFmtId="0" fontId="3" fillId="4" borderId="24" xfId="0" applyFont="1" applyFill="1" applyBorder="1" applyAlignment="1">
      <alignment vertical="center" wrapText="1"/>
    </xf>
    <xf numFmtId="0" fontId="29" fillId="4" borderId="6" xfId="0" applyFont="1" applyFill="1" applyBorder="1" applyAlignment="1">
      <alignment vertical="center" wrapText="1"/>
    </xf>
    <xf numFmtId="0" fontId="1" fillId="0" borderId="0" xfId="0" applyFont="1" applyAlignment="1">
      <alignment vertical="center"/>
    </xf>
    <xf numFmtId="0" fontId="6" fillId="4" borderId="28" xfId="0" quotePrefix="1" applyFont="1" applyFill="1" applyBorder="1" applyAlignment="1">
      <alignment horizontal="left" vertical="center" wrapText="1"/>
    </xf>
    <xf numFmtId="0" fontId="5" fillId="6" borderId="28" xfId="0" applyFont="1" applyFill="1" applyBorder="1" applyAlignment="1">
      <alignment horizontal="center" vertical="center" wrapText="1"/>
    </xf>
    <xf numFmtId="0" fontId="5" fillId="0" borderId="25" xfId="0" quotePrefix="1" applyFont="1" applyBorder="1" applyAlignment="1">
      <alignment horizontal="left" vertical="center" wrapText="1"/>
    </xf>
    <xf numFmtId="0" fontId="5" fillId="0" borderId="28" xfId="0" applyFont="1" applyBorder="1" applyAlignment="1">
      <alignment horizontal="center" vertical="center" wrapText="1"/>
    </xf>
    <xf numFmtId="9" fontId="4" fillId="0" borderId="25" xfId="5" applyFont="1" applyFill="1" applyBorder="1" applyAlignment="1">
      <alignment horizontal="center" vertical="center"/>
    </xf>
    <xf numFmtId="0" fontId="5" fillId="0" borderId="29" xfId="0" applyFont="1" applyBorder="1" applyAlignment="1">
      <alignment horizontal="center" vertical="center" wrapText="1"/>
    </xf>
    <xf numFmtId="165" fontId="4" fillId="0" borderId="28" xfId="4" applyFont="1" applyFill="1" applyBorder="1" applyAlignment="1">
      <alignment vertical="center"/>
    </xf>
    <xf numFmtId="0" fontId="6" fillId="4" borderId="23" xfId="0" applyFont="1" applyFill="1" applyBorder="1" applyAlignment="1">
      <alignment horizontal="center" vertical="center" wrapText="1"/>
    </xf>
    <xf numFmtId="0" fontId="6" fillId="4" borderId="23" xfId="0" applyFont="1" applyFill="1" applyBorder="1" applyAlignment="1">
      <alignment horizontal="justify" vertical="center" wrapText="1"/>
    </xf>
    <xf numFmtId="0" fontId="29" fillId="0" borderId="0" xfId="0" applyFont="1" applyAlignment="1">
      <alignment vertical="center"/>
    </xf>
    <xf numFmtId="0" fontId="6" fillId="4" borderId="26" xfId="0" applyFont="1" applyFill="1" applyBorder="1" applyAlignment="1">
      <alignment horizontal="center" vertical="center" wrapText="1"/>
    </xf>
    <xf numFmtId="0" fontId="3" fillId="4" borderId="28" xfId="0" applyFont="1" applyFill="1" applyBorder="1" applyAlignment="1">
      <alignment vertical="center" wrapText="1"/>
    </xf>
    <xf numFmtId="0" fontId="6" fillId="4" borderId="27" xfId="0" applyFont="1" applyFill="1" applyBorder="1" applyAlignment="1">
      <alignment horizontal="center" vertical="center" wrapText="1"/>
    </xf>
    <xf numFmtId="0" fontId="4" fillId="4" borderId="25" xfId="0" applyFont="1" applyFill="1" applyBorder="1" applyAlignment="1">
      <alignment vertical="center" wrapText="1"/>
    </xf>
    <xf numFmtId="0" fontId="5" fillId="4" borderId="27" xfId="0" applyFont="1" applyFill="1" applyBorder="1" applyAlignment="1">
      <alignment horizontal="center" vertical="center" wrapText="1"/>
    </xf>
    <xf numFmtId="44" fontId="4" fillId="0" borderId="30" xfId="1" applyFont="1" applyFill="1" applyBorder="1" applyAlignment="1">
      <alignment horizontal="center" vertical="center"/>
    </xf>
    <xf numFmtId="0" fontId="4" fillId="0" borderId="44" xfId="0" applyFont="1" applyBorder="1" applyAlignment="1">
      <alignment vertical="center"/>
    </xf>
    <xf numFmtId="0" fontId="5" fillId="0" borderId="1" xfId="0" applyFont="1" applyBorder="1"/>
    <xf numFmtId="165" fontId="4" fillId="0" borderId="23" xfId="4" applyFont="1" applyFill="1" applyBorder="1" applyAlignment="1">
      <alignment vertical="center"/>
    </xf>
    <xf numFmtId="9" fontId="5" fillId="0" borderId="25" xfId="0" applyNumberFormat="1" applyFont="1" applyBorder="1" applyAlignment="1">
      <alignment horizontal="center" vertical="center" wrapText="1"/>
    </xf>
    <xf numFmtId="44" fontId="4" fillId="4" borderId="24" xfId="1" applyFont="1" applyFill="1" applyBorder="1" applyAlignment="1">
      <alignment horizontal="center" vertical="center"/>
    </xf>
    <xf numFmtId="167" fontId="31" fillId="0" borderId="19" xfId="1" applyNumberFormat="1" applyFont="1" applyFill="1" applyBorder="1" applyAlignment="1">
      <alignment horizontal="right" vertical="center"/>
    </xf>
    <xf numFmtId="167" fontId="32" fillId="0" borderId="18" xfId="1" applyNumberFormat="1" applyFont="1" applyFill="1" applyBorder="1" applyAlignment="1">
      <alignment horizontal="right" vertical="center"/>
    </xf>
    <xf numFmtId="167" fontId="31" fillId="0" borderId="22" xfId="1" applyNumberFormat="1" applyFont="1" applyFill="1" applyBorder="1" applyAlignment="1">
      <alignment horizontal="right" vertical="center"/>
    </xf>
    <xf numFmtId="0" fontId="34" fillId="0" borderId="0" xfId="0" applyFont="1"/>
    <xf numFmtId="44" fontId="5" fillId="0" borderId="23" xfId="1" applyFont="1" applyFill="1" applyBorder="1" applyAlignment="1">
      <alignment horizontal="left" vertical="center"/>
    </xf>
    <xf numFmtId="44" fontId="12" fillId="0" borderId="23" xfId="1" applyFont="1" applyFill="1" applyBorder="1" applyAlignment="1">
      <alignment horizontal="left" vertical="center"/>
    </xf>
    <xf numFmtId="0" fontId="28" fillId="0" borderId="0" xfId="0" applyFont="1" applyAlignment="1">
      <alignment wrapText="1"/>
    </xf>
    <xf numFmtId="0" fontId="36" fillId="0" borderId="1" xfId="0" applyFont="1" applyBorder="1" applyAlignment="1">
      <alignment horizontal="center" vertical="center" wrapText="1"/>
    </xf>
    <xf numFmtId="0" fontId="38" fillId="0" borderId="52" xfId="0" applyFont="1" applyBorder="1" applyAlignment="1">
      <alignment horizontal="center" vertical="top" wrapText="1"/>
    </xf>
    <xf numFmtId="0" fontId="5" fillId="0" borderId="1" xfId="0" applyFont="1" applyBorder="1" applyAlignment="1">
      <alignment vertical="center" wrapText="1"/>
    </xf>
    <xf numFmtId="0" fontId="5" fillId="0" borderId="1" xfId="0" applyFont="1" applyBorder="1" applyAlignment="1">
      <alignment vertical="top" wrapText="1"/>
    </xf>
    <xf numFmtId="0" fontId="5" fillId="0" borderId="1" xfId="0" applyFont="1" applyBorder="1" applyAlignment="1">
      <alignment horizontal="center" vertical="top" wrapText="1"/>
    </xf>
    <xf numFmtId="0" fontId="6" fillId="0" borderId="1" xfId="0" applyFont="1" applyBorder="1" applyAlignment="1">
      <alignment vertical="top"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37" fillId="0" borderId="49" xfId="0" applyFont="1" applyBorder="1" applyAlignment="1">
      <alignment horizontal="center" vertical="top" wrapText="1"/>
    </xf>
    <xf numFmtId="0" fontId="36" fillId="0" borderId="49" xfId="0" applyFont="1" applyBorder="1" applyAlignment="1">
      <alignment horizontal="center" vertical="top" wrapText="1"/>
    </xf>
    <xf numFmtId="0" fontId="36" fillId="0" borderId="0" xfId="0" applyFont="1" applyAlignment="1">
      <alignment horizontal="center" vertical="center" wrapText="1"/>
    </xf>
    <xf numFmtId="0" fontId="36" fillId="0" borderId="0" xfId="0" applyFont="1" applyAlignment="1">
      <alignment vertical="top" wrapText="1"/>
    </xf>
    <xf numFmtId="0" fontId="35" fillId="0" borderId="0" xfId="0" applyFont="1" applyAlignment="1">
      <alignment vertical="center" wrapText="1"/>
    </xf>
    <xf numFmtId="0" fontId="36" fillId="0" borderId="0" xfId="0" applyFont="1" applyAlignment="1">
      <alignment horizontal="center" vertical="top" wrapText="1"/>
    </xf>
    <xf numFmtId="0" fontId="36" fillId="0" borderId="0" xfId="0" applyFont="1" applyAlignment="1">
      <alignment vertical="center" wrapText="1"/>
    </xf>
    <xf numFmtId="0" fontId="36" fillId="0" borderId="23" xfId="0" applyFont="1" applyBorder="1" applyAlignment="1">
      <alignment horizontal="center" vertical="center" wrapText="1"/>
    </xf>
    <xf numFmtId="0" fontId="5" fillId="0" borderId="46" xfId="0" applyFont="1" applyBorder="1" applyAlignment="1">
      <alignment vertical="center"/>
    </xf>
    <xf numFmtId="0" fontId="36" fillId="0" borderId="46" xfId="0" applyFont="1" applyBorder="1" applyAlignment="1">
      <alignment horizontal="center" vertical="center" wrapText="1"/>
    </xf>
    <xf numFmtId="0" fontId="36" fillId="0" borderId="46" xfId="0" applyFont="1" applyBorder="1" applyAlignment="1">
      <alignment vertical="top" wrapText="1"/>
    </xf>
    <xf numFmtId="0" fontId="5" fillId="0" borderId="41" xfId="0" applyFont="1" applyBorder="1" applyAlignment="1">
      <alignment horizontal="center" vertical="center" wrapText="1"/>
    </xf>
    <xf numFmtId="0" fontId="6" fillId="0" borderId="0" xfId="0" applyFont="1" applyAlignment="1">
      <alignment vertical="top" wrapText="1"/>
    </xf>
    <xf numFmtId="0" fontId="5" fillId="0" borderId="12" xfId="0" quotePrefix="1" applyFont="1" applyBorder="1" applyAlignment="1">
      <alignment horizontal="center"/>
    </xf>
    <xf numFmtId="0" fontId="4" fillId="0" borderId="4" xfId="0" applyFont="1" applyBorder="1"/>
    <xf numFmtId="0" fontId="4" fillId="0" borderId="5" xfId="0" applyFont="1" applyBorder="1"/>
    <xf numFmtId="0" fontId="6" fillId="0" borderId="5" xfId="0" applyFont="1" applyBorder="1"/>
    <xf numFmtId="0" fontId="5" fillId="0" borderId="52" xfId="0" applyFont="1" applyBorder="1" applyAlignment="1">
      <alignment horizontal="center" vertical="center" wrapText="1"/>
    </xf>
    <xf numFmtId="0" fontId="6" fillId="4" borderId="76" xfId="0" quotePrefix="1" applyFont="1" applyFill="1" applyBorder="1" applyAlignment="1">
      <alignment horizontal="left" vertical="center" wrapText="1"/>
    </xf>
    <xf numFmtId="0" fontId="40" fillId="0" borderId="50" xfId="0" applyFont="1" applyBorder="1" applyAlignment="1">
      <alignment vertical="center" wrapText="1"/>
    </xf>
    <xf numFmtId="0" fontId="39" fillId="0" borderId="50" xfId="0" applyFont="1" applyBorder="1" applyAlignment="1">
      <alignment vertical="center" wrapText="1"/>
    </xf>
    <xf numFmtId="0" fontId="39" fillId="0" borderId="50" xfId="0" applyFont="1" applyBorder="1" applyAlignment="1">
      <alignment vertical="top" wrapText="1"/>
    </xf>
    <xf numFmtId="0" fontId="40" fillId="0" borderId="50" xfId="0" applyFont="1" applyBorder="1" applyAlignment="1">
      <alignment vertical="top" wrapText="1"/>
    </xf>
    <xf numFmtId="0" fontId="6" fillId="4" borderId="32" xfId="0" applyFont="1" applyFill="1" applyBorder="1" applyAlignment="1">
      <alignment horizontal="center" vertical="center" wrapText="1"/>
    </xf>
    <xf numFmtId="0" fontId="39" fillId="0" borderId="49" xfId="0" applyFont="1" applyBorder="1" applyAlignment="1">
      <alignment horizontal="center" vertical="top" wrapText="1"/>
    </xf>
    <xf numFmtId="0" fontId="39" fillId="0" borderId="3" xfId="0" applyFont="1" applyBorder="1" applyAlignment="1">
      <alignment horizontal="center" vertical="top" wrapText="1"/>
    </xf>
    <xf numFmtId="0" fontId="39" fillId="0" borderId="3" xfId="0" applyFont="1" applyBorder="1" applyAlignment="1">
      <alignment horizontal="center" vertical="center" wrapText="1"/>
    </xf>
    <xf numFmtId="0" fontId="39" fillId="0" borderId="28" xfId="0" applyFont="1" applyBorder="1" applyAlignment="1">
      <alignment horizontal="center" vertical="top" wrapText="1"/>
    </xf>
    <xf numFmtId="0" fontId="39" fillId="0" borderId="25" xfId="0" applyFont="1" applyBorder="1" applyAlignment="1">
      <alignment horizontal="center" vertical="top" wrapText="1"/>
    </xf>
    <xf numFmtId="0" fontId="39" fillId="0" borderId="25" xfId="0" applyFont="1" applyBorder="1" applyAlignment="1">
      <alignment horizontal="center" vertical="center" wrapText="1"/>
    </xf>
    <xf numFmtId="0" fontId="39" fillId="0" borderId="30" xfId="0" applyFont="1" applyBorder="1" applyAlignment="1">
      <alignment horizontal="center" vertical="center" wrapText="1"/>
    </xf>
    <xf numFmtId="0" fontId="5" fillId="9" borderId="1" xfId="0" applyFont="1" applyFill="1" applyBorder="1" applyAlignment="1">
      <alignment horizontal="center" vertical="center" wrapText="1"/>
    </xf>
    <xf numFmtId="0" fontId="5" fillId="9" borderId="2" xfId="0" applyFont="1" applyFill="1" applyBorder="1" applyAlignment="1">
      <alignment horizontal="center" vertical="center" wrapText="1"/>
    </xf>
    <xf numFmtId="44" fontId="4" fillId="9" borderId="25" xfId="1" applyFont="1" applyFill="1" applyBorder="1" applyAlignment="1">
      <alignment vertical="center"/>
    </xf>
    <xf numFmtId="44" fontId="4" fillId="9" borderId="25" xfId="1" applyFont="1" applyFill="1" applyBorder="1" applyAlignment="1">
      <alignment horizontal="center" vertical="center"/>
    </xf>
    <xf numFmtId="0" fontId="5" fillId="9" borderId="41" xfId="0" applyFont="1" applyFill="1" applyBorder="1" applyAlignment="1">
      <alignment horizontal="center" vertical="center" wrapText="1"/>
    </xf>
    <xf numFmtId="44" fontId="4" fillId="9" borderId="27" xfId="1" applyFont="1" applyFill="1" applyBorder="1" applyAlignment="1">
      <alignment vertical="center"/>
    </xf>
    <xf numFmtId="44" fontId="4" fillId="0" borderId="0" xfId="0" applyNumberFormat="1" applyFont="1"/>
    <xf numFmtId="44" fontId="3" fillId="0" borderId="0" xfId="0" applyNumberFormat="1" applyFont="1"/>
    <xf numFmtId="44" fontId="6" fillId="0" borderId="0" xfId="0" applyNumberFormat="1" applyFont="1"/>
    <xf numFmtId="44" fontId="6" fillId="2" borderId="23" xfId="0" applyNumberFormat="1" applyFont="1" applyFill="1" applyBorder="1" applyAlignment="1">
      <alignment horizontal="center" vertical="center" wrapText="1"/>
    </xf>
    <xf numFmtId="44" fontId="38" fillId="0" borderId="34" xfId="0" applyNumberFormat="1" applyFont="1" applyBorder="1" applyAlignment="1">
      <alignment horizontal="center" vertical="top" wrapText="1"/>
    </xf>
    <xf numFmtId="44" fontId="5" fillId="0" borderId="34" xfId="0" applyNumberFormat="1" applyFont="1" applyBorder="1" applyAlignment="1">
      <alignment horizontal="center" vertical="center" wrapText="1"/>
    </xf>
    <xf numFmtId="44" fontId="5" fillId="0" borderId="2" xfId="0" applyNumberFormat="1" applyFont="1" applyBorder="1" applyAlignment="1">
      <alignment horizontal="center" vertical="center" wrapText="1"/>
    </xf>
    <xf numFmtId="44" fontId="5" fillId="0" borderId="2" xfId="0" applyNumberFormat="1" applyFont="1" applyBorder="1" applyAlignment="1">
      <alignment horizontal="center" vertical="top" wrapText="1"/>
    </xf>
    <xf numFmtId="44" fontId="5" fillId="0" borderId="41" xfId="0" applyNumberFormat="1" applyFont="1" applyBorder="1" applyAlignment="1">
      <alignment horizontal="center" vertical="center" wrapText="1"/>
    </xf>
    <xf numFmtId="44" fontId="4" fillId="0" borderId="0" xfId="0" applyNumberFormat="1" applyFont="1" applyAlignment="1">
      <alignment vertical="center"/>
    </xf>
    <xf numFmtId="44" fontId="8" fillId="0" borderId="0" xfId="0" applyNumberFormat="1" applyFont="1"/>
    <xf numFmtId="0" fontId="39" fillId="9" borderId="25" xfId="0" applyFont="1" applyFill="1" applyBorder="1" applyAlignment="1">
      <alignment horizontal="center" vertical="center" wrapText="1"/>
    </xf>
    <xf numFmtId="0" fontId="39" fillId="9" borderId="3" xfId="0" applyFont="1" applyFill="1" applyBorder="1" applyAlignment="1">
      <alignment horizontal="center" vertical="center" wrapText="1"/>
    </xf>
    <xf numFmtId="0" fontId="39" fillId="0" borderId="28" xfId="0" applyFont="1" applyBorder="1" applyAlignment="1">
      <alignment horizontal="center" vertical="center" wrapText="1"/>
    </xf>
    <xf numFmtId="0" fontId="39" fillId="0" borderId="49" xfId="0" applyFont="1" applyBorder="1" applyAlignment="1">
      <alignment horizontal="center" vertical="center" wrapText="1"/>
    </xf>
    <xf numFmtId="0" fontId="6" fillId="4" borderId="28" xfId="0" applyFont="1" applyFill="1" applyBorder="1" applyAlignment="1">
      <alignment horizontal="justify" vertical="center" wrapText="1"/>
    </xf>
    <xf numFmtId="0" fontId="5" fillId="4" borderId="28" xfId="0" applyFont="1" applyFill="1" applyBorder="1" applyAlignment="1">
      <alignment horizontal="center" vertical="center" wrapText="1"/>
    </xf>
    <xf numFmtId="44" fontId="4" fillId="4" borderId="28" xfId="1" applyFont="1" applyFill="1" applyBorder="1" applyAlignment="1">
      <alignment vertical="center"/>
    </xf>
    <xf numFmtId="44" fontId="4" fillId="4" borderId="28" xfId="1" applyFont="1" applyFill="1" applyBorder="1" applyAlignment="1">
      <alignment horizontal="center" vertical="center"/>
    </xf>
    <xf numFmtId="0" fontId="5" fillId="0" borderId="77" xfId="0" applyFont="1" applyBorder="1"/>
    <xf numFmtId="0" fontId="5" fillId="0" borderId="30" xfId="0" applyFont="1" applyBorder="1" applyAlignment="1">
      <alignment horizontal="center" vertical="center" wrapText="1"/>
    </xf>
    <xf numFmtId="44" fontId="4" fillId="0" borderId="30" xfId="1" applyFont="1" applyFill="1" applyBorder="1" applyAlignment="1">
      <alignment vertical="center"/>
    </xf>
    <xf numFmtId="0" fontId="4" fillId="4" borderId="28" xfId="0" applyFont="1" applyFill="1" applyBorder="1" applyAlignment="1">
      <alignment vertical="center" wrapText="1"/>
    </xf>
    <xf numFmtId="0" fontId="6" fillId="4" borderId="28" xfId="0" applyFont="1" applyFill="1" applyBorder="1" applyAlignment="1">
      <alignment horizontal="center" vertical="center" wrapText="1"/>
    </xf>
    <xf numFmtId="0" fontId="5" fillId="0" borderId="78" xfId="0" applyFont="1" applyBorder="1"/>
    <xf numFmtId="0" fontId="3" fillId="9" borderId="25" xfId="0" applyFont="1" applyFill="1" applyBorder="1" applyAlignment="1">
      <alignment vertical="center" wrapText="1"/>
    </xf>
    <xf numFmtId="165" fontId="4" fillId="0" borderId="24" xfId="4" applyFont="1" applyFill="1" applyBorder="1" applyAlignment="1">
      <alignment vertical="center"/>
    </xf>
    <xf numFmtId="44" fontId="4" fillId="0" borderId="24" xfId="1" applyFont="1" applyFill="1" applyBorder="1" applyAlignment="1">
      <alignment vertical="center"/>
    </xf>
    <xf numFmtId="165" fontId="4" fillId="0" borderId="25" xfId="4" applyFont="1" applyFill="1" applyBorder="1" applyAlignment="1">
      <alignment vertical="center"/>
    </xf>
    <xf numFmtId="0" fontId="5" fillId="9" borderId="25" xfId="0" applyFont="1" applyFill="1" applyBorder="1" applyAlignment="1">
      <alignment horizontal="center" vertical="center" wrapText="1"/>
    </xf>
    <xf numFmtId="165" fontId="4" fillId="9" borderId="25" xfId="4" applyFont="1" applyFill="1" applyBorder="1" applyAlignment="1">
      <alignment vertical="center"/>
    </xf>
    <xf numFmtId="0" fontId="39" fillId="0" borderId="34" xfId="0" applyFont="1" applyBorder="1" applyAlignment="1">
      <alignment horizontal="center" vertical="top" wrapText="1"/>
    </xf>
    <xf numFmtId="0" fontId="39" fillId="0" borderId="2" xfId="0" applyFont="1" applyBorder="1" applyAlignment="1">
      <alignment horizontal="center" vertical="top" wrapText="1"/>
    </xf>
    <xf numFmtId="0" fontId="39" fillId="0" borderId="2" xfId="0" applyFont="1" applyBorder="1" applyAlignment="1">
      <alignment horizontal="center" vertical="center" wrapText="1"/>
    </xf>
    <xf numFmtId="9" fontId="4" fillId="0" borderId="25" xfId="1" applyNumberFormat="1" applyFont="1" applyFill="1" applyBorder="1" applyAlignment="1">
      <alignment horizontal="center" vertical="center"/>
    </xf>
    <xf numFmtId="44" fontId="7" fillId="0" borderId="0" xfId="0" applyNumberFormat="1" applyFont="1" applyAlignment="1">
      <alignment horizontal="center"/>
    </xf>
    <xf numFmtId="44" fontId="6" fillId="0" borderId="0" xfId="0" applyNumberFormat="1" applyFont="1" applyAlignment="1">
      <alignment horizontal="left"/>
    </xf>
    <xf numFmtId="44" fontId="5" fillId="0" borderId="0" xfId="0" applyNumberFormat="1" applyFont="1"/>
    <xf numFmtId="44" fontId="5" fillId="9" borderId="2" xfId="0" applyNumberFormat="1" applyFont="1" applyFill="1" applyBorder="1" applyAlignment="1">
      <alignment horizontal="center" vertical="center" wrapText="1"/>
    </xf>
    <xf numFmtId="44" fontId="5" fillId="9" borderId="41" xfId="0" applyNumberFormat="1" applyFont="1" applyFill="1" applyBorder="1" applyAlignment="1">
      <alignment horizontal="center" vertical="center" wrapText="1"/>
    </xf>
    <xf numFmtId="44" fontId="5" fillId="0" borderId="0" xfId="0" applyNumberFormat="1" applyFont="1" applyAlignment="1">
      <alignment vertical="center"/>
    </xf>
    <xf numFmtId="0" fontId="39" fillId="9" borderId="2" xfId="0" applyFont="1" applyFill="1" applyBorder="1" applyAlignment="1">
      <alignment horizontal="center" vertical="center" wrapText="1"/>
    </xf>
    <xf numFmtId="44" fontId="38" fillId="0" borderId="28" xfId="0" applyNumberFormat="1" applyFont="1" applyBorder="1" applyAlignment="1">
      <alignment horizontal="center" vertical="top" wrapText="1"/>
    </xf>
    <xf numFmtId="44" fontId="5" fillId="0" borderId="28" xfId="0" applyNumberFormat="1" applyFont="1" applyBorder="1" applyAlignment="1">
      <alignment horizontal="center" vertical="center" wrapText="1"/>
    </xf>
    <xf numFmtId="44" fontId="5" fillId="0" borderId="25" xfId="0" applyNumberFormat="1" applyFont="1" applyBorder="1" applyAlignment="1">
      <alignment horizontal="center" vertical="center" wrapText="1"/>
    </xf>
    <xf numFmtId="44" fontId="5" fillId="0" borderId="25" xfId="0" applyNumberFormat="1" applyFont="1" applyBorder="1" applyAlignment="1">
      <alignment horizontal="center" vertical="top" wrapText="1"/>
    </xf>
    <xf numFmtId="44" fontId="5" fillId="0" borderId="27" xfId="0" applyNumberFormat="1" applyFont="1" applyBorder="1" applyAlignment="1">
      <alignment horizontal="center" vertical="center" wrapText="1"/>
    </xf>
    <xf numFmtId="44" fontId="5" fillId="9" borderId="25" xfId="0" applyNumberFormat="1" applyFont="1" applyFill="1" applyBorder="1" applyAlignment="1">
      <alignment horizontal="center" vertical="center" wrapText="1"/>
    </xf>
    <xf numFmtId="44" fontId="5" fillId="9" borderId="27" xfId="0" applyNumberFormat="1" applyFont="1" applyFill="1" applyBorder="1" applyAlignment="1">
      <alignment horizontal="center" vertical="center" wrapText="1"/>
    </xf>
    <xf numFmtId="0" fontId="6" fillId="4" borderId="6" xfId="0" applyFont="1" applyFill="1" applyBorder="1" applyAlignment="1">
      <alignment horizontal="center" vertical="center" wrapText="1"/>
    </xf>
    <xf numFmtId="0" fontId="39" fillId="0" borderId="34" xfId="0" applyFont="1" applyBorder="1" applyAlignment="1">
      <alignment horizontal="center" vertical="center" wrapText="1"/>
    </xf>
    <xf numFmtId="0" fontId="11" fillId="0" borderId="0" xfId="0" applyFont="1" applyAlignment="1">
      <alignment vertical="center" wrapText="1"/>
    </xf>
    <xf numFmtId="0" fontId="6" fillId="0" borderId="61" xfId="0" applyFont="1" applyBorder="1" applyAlignment="1">
      <alignment horizontal="left" vertical="top" wrapText="1"/>
    </xf>
    <xf numFmtId="44" fontId="4" fillId="0" borderId="28" xfId="1" applyFont="1" applyFill="1" applyBorder="1" applyAlignment="1">
      <alignment vertical="center"/>
    </xf>
    <xf numFmtId="44" fontId="4" fillId="0" borderId="28" xfId="1" applyFont="1" applyFill="1" applyBorder="1" applyAlignment="1">
      <alignment horizontal="center" vertical="center"/>
    </xf>
    <xf numFmtId="0" fontId="6" fillId="4" borderId="23" xfId="0" quotePrefix="1" applyFont="1" applyFill="1" applyBorder="1" applyAlignment="1">
      <alignment horizontal="left" vertical="center" wrapText="1"/>
    </xf>
    <xf numFmtId="44" fontId="6" fillId="4" borderId="23" xfId="0" applyNumberFormat="1" applyFont="1" applyFill="1" applyBorder="1" applyAlignment="1">
      <alignment horizontal="center" vertical="center" wrapText="1"/>
    </xf>
    <xf numFmtId="44" fontId="3" fillId="4" borderId="23" xfId="1" applyFont="1" applyFill="1" applyBorder="1" applyAlignment="1">
      <alignment horizontal="center" vertical="center"/>
    </xf>
    <xf numFmtId="0" fontId="6" fillId="0" borderId="28" xfId="0" applyFont="1" applyBorder="1" applyAlignment="1">
      <alignment horizontal="center" vertical="center" wrapText="1"/>
    </xf>
    <xf numFmtId="0" fontId="40" fillId="0" borderId="48" xfId="0" applyFont="1" applyBorder="1" applyAlignment="1">
      <alignment vertical="center" wrapText="1"/>
    </xf>
    <xf numFmtId="0" fontId="6" fillId="4" borderId="79" xfId="0" quotePrefix="1" applyFont="1" applyFill="1" applyBorder="1" applyAlignment="1">
      <alignment horizontal="left" vertical="center" wrapText="1"/>
    </xf>
    <xf numFmtId="0" fontId="6" fillId="4" borderId="81" xfId="0" applyFont="1" applyFill="1" applyBorder="1" applyAlignment="1">
      <alignment horizontal="center" vertical="center" wrapText="1"/>
    </xf>
    <xf numFmtId="0" fontId="6" fillId="0" borderId="46" xfId="0" applyFont="1" applyBorder="1" applyAlignment="1">
      <alignment vertical="center"/>
    </xf>
    <xf numFmtId="0" fontId="6" fillId="0" borderId="46" xfId="0" applyFont="1" applyBorder="1" applyAlignment="1">
      <alignment horizontal="center" vertical="center"/>
    </xf>
    <xf numFmtId="44" fontId="3" fillId="0" borderId="0" xfId="1" applyFont="1" applyFill="1" applyBorder="1" applyAlignment="1">
      <alignment vertical="center"/>
    </xf>
    <xf numFmtId="165" fontId="1" fillId="0" borderId="0" xfId="4" applyFont="1" applyFill="1" applyAlignment="1">
      <alignment vertical="center"/>
    </xf>
    <xf numFmtId="0" fontId="6" fillId="0" borderId="0" xfId="0" applyFont="1" applyAlignment="1">
      <alignment horizontal="center" vertical="center" wrapText="1"/>
    </xf>
    <xf numFmtId="0" fontId="5" fillId="4" borderId="29" xfId="0" applyFont="1" applyFill="1" applyBorder="1" applyAlignment="1">
      <alignment horizontal="center" vertical="center" wrapText="1"/>
    </xf>
    <xf numFmtId="44" fontId="4" fillId="4" borderId="29" xfId="1" applyFont="1" applyFill="1" applyBorder="1" applyAlignment="1">
      <alignment vertical="center"/>
    </xf>
    <xf numFmtId="0" fontId="6" fillId="10" borderId="24" xfId="0" applyFont="1" applyFill="1" applyBorder="1" applyAlignment="1">
      <alignment horizontal="justify" vertical="center" wrapText="1"/>
    </xf>
    <xf numFmtId="0" fontId="5" fillId="4" borderId="24" xfId="0" applyFont="1" applyFill="1" applyBorder="1" applyAlignment="1">
      <alignment horizontal="center" vertical="center" wrapText="1"/>
    </xf>
    <xf numFmtId="44" fontId="4" fillId="4" borderId="24" xfId="1" applyFont="1" applyFill="1" applyBorder="1" applyAlignment="1">
      <alignment vertical="center"/>
    </xf>
    <xf numFmtId="44" fontId="12" fillId="4" borderId="24" xfId="1" applyFont="1" applyFill="1" applyBorder="1" applyAlignment="1">
      <alignment vertical="center"/>
    </xf>
    <xf numFmtId="2" fontId="6" fillId="4" borderId="24" xfId="0" applyNumberFormat="1" applyFont="1" applyFill="1" applyBorder="1" applyAlignment="1">
      <alignment horizontal="center" vertical="center" wrapText="1"/>
    </xf>
    <xf numFmtId="44" fontId="41" fillId="0" borderId="23" xfId="1" applyFont="1" applyFill="1" applyBorder="1" applyAlignment="1">
      <alignment vertical="center"/>
    </xf>
    <xf numFmtId="0" fontId="6" fillId="6" borderId="23" xfId="0" applyFont="1" applyFill="1" applyBorder="1" applyAlignment="1">
      <alignment vertical="center"/>
    </xf>
    <xf numFmtId="0" fontId="6" fillId="0" borderId="30" xfId="0" applyFont="1" applyBorder="1" applyAlignment="1">
      <alignment horizontal="center" vertical="center" wrapText="1"/>
    </xf>
    <xf numFmtId="0" fontId="5" fillId="0" borderId="30" xfId="0" applyFont="1" applyBorder="1" applyAlignment="1">
      <alignment horizontal="justify" vertical="center" wrapText="1"/>
    </xf>
    <xf numFmtId="0" fontId="6" fillId="6" borderId="23" xfId="0" applyFont="1" applyFill="1" applyBorder="1" applyAlignment="1">
      <alignment horizontal="center" vertical="center" wrapText="1"/>
    </xf>
    <xf numFmtId="0" fontId="6" fillId="6" borderId="23" xfId="0" applyFont="1" applyFill="1" applyBorder="1" applyAlignment="1">
      <alignment horizontal="justify" vertical="center" wrapText="1"/>
    </xf>
    <xf numFmtId="0" fontId="5" fillId="6" borderId="23" xfId="0" applyFont="1" applyFill="1" applyBorder="1" applyAlignment="1">
      <alignment horizontal="center" vertical="center" wrapText="1"/>
    </xf>
    <xf numFmtId="44" fontId="4" fillId="6" borderId="23" xfId="1" applyFont="1" applyFill="1" applyBorder="1" applyAlignment="1">
      <alignment vertical="center"/>
    </xf>
    <xf numFmtId="44" fontId="4" fillId="0" borderId="38" xfId="1" applyFont="1" applyFill="1" applyBorder="1" applyAlignment="1">
      <alignment vertical="center"/>
    </xf>
    <xf numFmtId="0" fontId="14" fillId="0" borderId="30" xfId="0" applyFont="1" applyBorder="1"/>
    <xf numFmtId="0" fontId="6" fillId="0" borderId="74"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0" borderId="0" xfId="0" applyFont="1" applyAlignment="1">
      <alignment horizontal="left"/>
    </xf>
    <xf numFmtId="0" fontId="6" fillId="0" borderId="0" xfId="0" applyFont="1" applyAlignment="1">
      <alignment horizontal="left" vertical="top" wrapText="1"/>
    </xf>
    <xf numFmtId="0" fontId="28" fillId="0" borderId="0" xfId="0" applyFont="1" applyAlignment="1">
      <alignment horizontal="left" vertical="top" wrapText="1"/>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6" fillId="0" borderId="75" xfId="0" applyFont="1" applyBorder="1" applyAlignment="1">
      <alignment horizontal="left" vertical="center"/>
    </xf>
    <xf numFmtId="0" fontId="6" fillId="0" borderId="47" xfId="0" applyFont="1" applyBorder="1" applyAlignment="1">
      <alignment horizontal="left" vertical="center"/>
    </xf>
    <xf numFmtId="0" fontId="6" fillId="0" borderId="72" xfId="0" applyFont="1" applyBorder="1" applyAlignment="1">
      <alignment horizontal="left" vertical="center"/>
    </xf>
    <xf numFmtId="0" fontId="5" fillId="0" borderId="73" xfId="0" applyFont="1" applyBorder="1" applyAlignment="1">
      <alignment horizontal="left" vertical="center"/>
    </xf>
    <xf numFmtId="0" fontId="5" fillId="0" borderId="34" xfId="0" applyFont="1" applyBorder="1" applyAlignment="1">
      <alignment horizontal="left" vertical="center"/>
    </xf>
    <xf numFmtId="0" fontId="5" fillId="0" borderId="49" xfId="0" applyFont="1" applyBorder="1" applyAlignment="1">
      <alignment horizontal="left" vertical="center"/>
    </xf>
    <xf numFmtId="0" fontId="10" fillId="0" borderId="0" xfId="0" applyFont="1" applyAlignment="1">
      <alignment horizontal="center"/>
    </xf>
    <xf numFmtId="0" fontId="0" fillId="0" borderId="0" xfId="0" applyAlignment="1">
      <alignment horizontal="center"/>
    </xf>
    <xf numFmtId="0" fontId="3" fillId="0" borderId="0" xfId="0" applyFont="1" applyAlignment="1">
      <alignment horizontal="left" wrapText="1"/>
    </xf>
    <xf numFmtId="0" fontId="6" fillId="0" borderId="79" xfId="0" applyFont="1" applyBorder="1" applyAlignment="1">
      <alignment horizontal="center" vertical="center"/>
    </xf>
    <xf numFmtId="0" fontId="6" fillId="0" borderId="80" xfId="0" applyFont="1" applyBorder="1" applyAlignment="1">
      <alignment horizontal="center" vertical="center"/>
    </xf>
    <xf numFmtId="0" fontId="6" fillId="0" borderId="81" xfId="0" applyFont="1" applyBorder="1" applyAlignment="1">
      <alignment horizontal="center" vertical="center"/>
    </xf>
    <xf numFmtId="0" fontId="11" fillId="0" borderId="0" xfId="0" applyFont="1" applyAlignment="1">
      <alignment horizontal="center" vertical="center" wrapText="1"/>
    </xf>
    <xf numFmtId="0" fontId="6" fillId="0" borderId="0" xfId="0" applyFont="1" applyAlignment="1">
      <alignment horizontal="center" vertical="center" wrapText="1"/>
    </xf>
    <xf numFmtId="0" fontId="33" fillId="0" borderId="0" xfId="0" applyFont="1" applyAlignment="1">
      <alignment horizontal="center" vertical="center" wrapText="1"/>
    </xf>
    <xf numFmtId="0" fontId="11" fillId="0" borderId="0" xfId="0" applyFont="1" applyAlignment="1">
      <alignment horizontal="left" vertical="center" wrapText="1"/>
    </xf>
    <xf numFmtId="0" fontId="9" fillId="0" borderId="37" xfId="0" applyFont="1" applyBorder="1" applyAlignment="1">
      <alignment horizontal="left"/>
    </xf>
    <xf numFmtId="0" fontId="9" fillId="0" borderId="0" xfId="0" applyFont="1" applyAlignment="1">
      <alignment horizontal="left"/>
    </xf>
    <xf numFmtId="0" fontId="19" fillId="0" borderId="67" xfId="0" applyFont="1" applyBorder="1" applyAlignment="1">
      <alignment horizontal="center"/>
    </xf>
    <xf numFmtId="0" fontId="9" fillId="0" borderId="67" xfId="0" applyFont="1" applyBorder="1" applyAlignment="1">
      <alignment horizontal="center"/>
    </xf>
    <xf numFmtId="0" fontId="9" fillId="0" borderId="4" xfId="0" applyFont="1" applyBorder="1" applyAlignment="1">
      <alignment horizontal="left"/>
    </xf>
    <xf numFmtId="0" fontId="0" fillId="0" borderId="4" xfId="0" applyBorder="1"/>
    <xf numFmtId="0" fontId="0" fillId="0" borderId="0" xfId="0"/>
    <xf numFmtId="0" fontId="0" fillId="0" borderId="5" xfId="0" applyBorder="1"/>
    <xf numFmtId="0" fontId="0" fillId="0" borderId="48" xfId="0" applyBorder="1"/>
    <xf numFmtId="0" fontId="0" fillId="0" borderId="34" xfId="0" applyBorder="1"/>
    <xf numFmtId="0" fontId="0" fillId="0" borderId="49" xfId="0" applyBorder="1"/>
    <xf numFmtId="0" fontId="9" fillId="7" borderId="33" xfId="0" applyFont="1" applyFill="1" applyBorder="1" applyAlignment="1">
      <alignment horizontal="center"/>
    </xf>
    <xf numFmtId="0" fontId="9" fillId="7" borderId="2" xfId="0" applyFont="1" applyFill="1" applyBorder="1" applyAlignment="1">
      <alignment horizontal="center"/>
    </xf>
    <xf numFmtId="0" fontId="9" fillId="7" borderId="36" xfId="0" applyFont="1" applyFill="1" applyBorder="1" applyAlignment="1">
      <alignment horizontal="center"/>
    </xf>
    <xf numFmtId="0" fontId="0" fillId="0" borderId="50"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4" xfId="0" applyBorder="1" applyAlignment="1">
      <alignment horizontal="left"/>
    </xf>
    <xf numFmtId="0" fontId="0" fillId="0" borderId="41" xfId="0" applyBorder="1" applyAlignment="1">
      <alignment horizontal="left"/>
    </xf>
    <xf numFmtId="0" fontId="0" fillId="0" borderId="51" xfId="0" applyBorder="1" applyAlignment="1">
      <alignment horizontal="left"/>
    </xf>
    <xf numFmtId="0" fontId="0" fillId="0" borderId="44" xfId="0" applyBorder="1" applyAlignment="1">
      <alignment horizontal="center"/>
    </xf>
    <xf numFmtId="0" fontId="0" fillId="0" borderId="51" xfId="0" applyBorder="1" applyAlignment="1">
      <alignment horizontal="center"/>
    </xf>
    <xf numFmtId="0" fontId="0" fillId="0" borderId="48" xfId="0" applyBorder="1" applyAlignment="1">
      <alignment horizontal="left"/>
    </xf>
    <xf numFmtId="0" fontId="0" fillId="0" borderId="34" xfId="0" applyBorder="1" applyAlignment="1">
      <alignment horizontal="left"/>
    </xf>
    <xf numFmtId="0" fontId="0" fillId="0" borderId="49" xfId="0" applyBorder="1" applyAlignment="1">
      <alignment horizontal="left"/>
    </xf>
    <xf numFmtId="0" fontId="0" fillId="0" borderId="48" xfId="0" applyBorder="1" applyAlignment="1">
      <alignment horizontal="center"/>
    </xf>
    <xf numFmtId="0" fontId="0" fillId="0" borderId="49" xfId="0" applyBorder="1" applyAlignment="1">
      <alignment horizontal="center"/>
    </xf>
    <xf numFmtId="0" fontId="0" fillId="0" borderId="4" xfId="0" applyBorder="1" applyAlignment="1">
      <alignment horizontal="left"/>
    </xf>
    <xf numFmtId="0" fontId="0" fillId="0" borderId="0" xfId="0" applyAlignment="1">
      <alignment horizontal="left"/>
    </xf>
    <xf numFmtId="0" fontId="0" fillId="0" borderId="5" xfId="0" applyBorder="1" applyAlignment="1">
      <alignment horizontal="left"/>
    </xf>
    <xf numFmtId="0" fontId="0" fillId="0" borderId="4" xfId="0" applyBorder="1" applyAlignment="1">
      <alignment horizontal="center"/>
    </xf>
    <xf numFmtId="0" fontId="0" fillId="0" borderId="5" xfId="0" applyBorder="1" applyAlignment="1">
      <alignment horizontal="center"/>
    </xf>
    <xf numFmtId="0" fontId="9" fillId="0" borderId="33" xfId="0"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0" fillId="0" borderId="44" xfId="0" applyBorder="1"/>
    <xf numFmtId="0" fontId="0" fillId="0" borderId="41" xfId="0" applyBorder="1"/>
    <xf numFmtId="0" fontId="0" fillId="0" borderId="51" xfId="0" applyBorder="1"/>
    <xf numFmtId="0" fontId="9" fillId="0" borderId="50" xfId="0" applyFont="1" applyBorder="1" applyAlignment="1">
      <alignment horizontal="left"/>
    </xf>
    <xf numFmtId="0" fontId="9" fillId="0" borderId="3" xfId="0" applyFont="1" applyBorder="1" applyAlignment="1">
      <alignment horizontal="left"/>
    </xf>
    <xf numFmtId="0" fontId="18" fillId="0" borderId="1" xfId="0" applyFont="1" applyBorder="1" applyAlignment="1">
      <alignment horizontal="center"/>
    </xf>
    <xf numFmtId="0" fontId="18" fillId="0" borderId="68" xfId="0" applyFont="1" applyBorder="1" applyAlignment="1">
      <alignment horizontal="center"/>
    </xf>
    <xf numFmtId="0" fontId="0" fillId="0" borderId="41" xfId="0" applyBorder="1" applyAlignment="1">
      <alignment horizontal="center"/>
    </xf>
    <xf numFmtId="0" fontId="0" fillId="0" borderId="34" xfId="0" applyBorder="1" applyAlignment="1">
      <alignment horizontal="center"/>
    </xf>
    <xf numFmtId="0" fontId="9" fillId="0" borderId="33" xfId="0" applyFont="1" applyBorder="1" applyAlignment="1">
      <alignment horizontal="left"/>
    </xf>
    <xf numFmtId="0" fontId="9" fillId="0" borderId="2" xfId="0" applyFont="1" applyBorder="1" applyAlignment="1">
      <alignment horizontal="left"/>
    </xf>
    <xf numFmtId="0" fontId="9" fillId="0" borderId="36" xfId="0" applyFont="1" applyBorder="1" applyAlignment="1">
      <alignment horizontal="left"/>
    </xf>
    <xf numFmtId="0" fontId="9" fillId="7" borderId="55" xfId="0" applyFont="1" applyFill="1" applyBorder="1" applyAlignment="1">
      <alignment horizontal="center"/>
    </xf>
    <xf numFmtId="0" fontId="9" fillId="7" borderId="41" xfId="0" applyFont="1" applyFill="1" applyBorder="1" applyAlignment="1">
      <alignment horizontal="center"/>
    </xf>
    <xf numFmtId="0" fontId="9" fillId="7" borderId="40" xfId="0" applyFont="1" applyFill="1" applyBorder="1" applyAlignment="1">
      <alignment horizontal="center"/>
    </xf>
    <xf numFmtId="0" fontId="9" fillId="7" borderId="3" xfId="0" applyFont="1" applyFill="1" applyBorder="1" applyAlignment="1">
      <alignment horizontal="center"/>
    </xf>
    <xf numFmtId="1" fontId="17" fillId="0" borderId="1" xfId="0" applyNumberFormat="1" applyFont="1" applyBorder="1" applyAlignment="1">
      <alignment horizontal="center"/>
    </xf>
    <xf numFmtId="1" fontId="17" fillId="0" borderId="68" xfId="0" applyNumberFormat="1" applyFont="1" applyBorder="1" applyAlignment="1">
      <alignment horizontal="center"/>
    </xf>
    <xf numFmtId="14" fontId="18" fillId="0" borderId="1" xfId="0" applyNumberFormat="1" applyFont="1" applyBorder="1" applyAlignment="1">
      <alignment horizontal="center"/>
    </xf>
    <xf numFmtId="0" fontId="9" fillId="0" borderId="14" xfId="0" applyFont="1" applyBorder="1" applyAlignment="1">
      <alignment horizontal="center"/>
    </xf>
    <xf numFmtId="0" fontId="9" fillId="0" borderId="15" xfId="0" applyFont="1" applyBorder="1" applyAlignment="1">
      <alignment horizontal="center"/>
    </xf>
    <xf numFmtId="0" fontId="0" fillId="0" borderId="50"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9" fillId="7" borderId="70" xfId="0" applyFont="1" applyFill="1" applyBorder="1" applyAlignment="1">
      <alignment horizontal="center"/>
    </xf>
    <xf numFmtId="0" fontId="9" fillId="7" borderId="71" xfId="0" applyFont="1" applyFill="1" applyBorder="1" applyAlignment="1">
      <alignment horizontal="center"/>
    </xf>
    <xf numFmtId="0" fontId="9" fillId="7" borderId="39" xfId="0" applyFont="1" applyFill="1" applyBorder="1" applyAlignment="1">
      <alignment horizontal="center"/>
    </xf>
    <xf numFmtId="0" fontId="0" fillId="0" borderId="69" xfId="0" applyBorder="1" applyAlignment="1">
      <alignment horizontal="center"/>
    </xf>
    <xf numFmtId="0" fontId="0" fillId="0" borderId="6" xfId="0" applyBorder="1" applyAlignment="1">
      <alignment horizontal="center"/>
    </xf>
    <xf numFmtId="0" fontId="0" fillId="0" borderId="57" xfId="0" applyBorder="1" applyAlignment="1">
      <alignment horizontal="center"/>
    </xf>
    <xf numFmtId="0" fontId="9" fillId="0" borderId="50" xfId="0" applyFont="1" applyBorder="1" applyAlignment="1">
      <alignment horizontal="center"/>
    </xf>
    <xf numFmtId="0" fontId="18" fillId="0" borderId="50" xfId="0" applyFont="1" applyBorder="1" applyAlignment="1">
      <alignment horizontal="center"/>
    </xf>
    <xf numFmtId="0" fontId="18" fillId="0" borderId="36" xfId="0" applyFont="1" applyBorder="1" applyAlignment="1">
      <alignment horizontal="center"/>
    </xf>
    <xf numFmtId="0" fontId="0" fillId="0" borderId="4" xfId="0" applyBorder="1" applyAlignment="1">
      <alignment horizontal="left" vertical="center"/>
    </xf>
    <xf numFmtId="0" fontId="0" fillId="0" borderId="0" xfId="0" applyAlignment="1">
      <alignment horizontal="left" vertical="center"/>
    </xf>
    <xf numFmtId="0" fontId="9" fillId="0" borderId="1" xfId="0" applyFont="1" applyBorder="1" applyAlignment="1">
      <alignment horizontal="left"/>
    </xf>
    <xf numFmtId="0" fontId="18" fillId="0" borderId="2" xfId="0" applyFont="1" applyBorder="1" applyAlignment="1">
      <alignment horizontal="center"/>
    </xf>
    <xf numFmtId="0" fontId="9" fillId="0" borderId="33" xfId="0" applyFont="1" applyBorder="1" applyAlignment="1">
      <alignment horizontal="left" wrapText="1"/>
    </xf>
    <xf numFmtId="0" fontId="9" fillId="0" borderId="2" xfId="0" applyFont="1" applyBorder="1" applyAlignment="1">
      <alignment horizontal="left" wrapText="1"/>
    </xf>
    <xf numFmtId="0" fontId="9" fillId="0" borderId="36" xfId="0" applyFont="1" applyBorder="1" applyAlignment="1">
      <alignment horizontal="left" wrapText="1"/>
    </xf>
    <xf numFmtId="0" fontId="16" fillId="0" borderId="4" xfId="0" applyFont="1" applyBorder="1" applyAlignment="1">
      <alignment horizontal="left"/>
    </xf>
    <xf numFmtId="0" fontId="16" fillId="0" borderId="0" xfId="0" applyFont="1" applyAlignment="1">
      <alignment horizontal="left"/>
    </xf>
    <xf numFmtId="0" fontId="16" fillId="0" borderId="5" xfId="0" applyFont="1" applyBorder="1" applyAlignment="1">
      <alignment horizontal="left"/>
    </xf>
    <xf numFmtId="0" fontId="25" fillId="0" borderId="4" xfId="0" applyFont="1" applyBorder="1" applyAlignment="1">
      <alignment horizontal="left"/>
    </xf>
    <xf numFmtId="0" fontId="25" fillId="0" borderId="0" xfId="0" applyFont="1" applyAlignment="1">
      <alignment horizontal="left"/>
    </xf>
    <xf numFmtId="0" fontId="25" fillId="0" borderId="5" xfId="0" applyFont="1" applyBorder="1" applyAlignment="1">
      <alignment horizontal="left"/>
    </xf>
    <xf numFmtId="0" fontId="0" fillId="6" borderId="4" xfId="0" applyFill="1" applyBorder="1" applyAlignment="1">
      <alignment horizontal="left" vertical="center"/>
    </xf>
    <xf numFmtId="0" fontId="0" fillId="6" borderId="0" xfId="0" applyFill="1" applyAlignment="1">
      <alignment horizontal="left" vertical="center"/>
    </xf>
    <xf numFmtId="0" fontId="9" fillId="6" borderId="50" xfId="0" applyFont="1" applyFill="1" applyBorder="1" applyAlignment="1">
      <alignment horizontal="center"/>
    </xf>
    <xf numFmtId="0" fontId="9" fillId="6" borderId="2" xfId="0" applyFont="1" applyFill="1" applyBorder="1" applyAlignment="1">
      <alignment horizontal="center"/>
    </xf>
    <xf numFmtId="0" fontId="9" fillId="6" borderId="3" xfId="0" applyFont="1" applyFill="1" applyBorder="1" applyAlignment="1">
      <alignment horizontal="center"/>
    </xf>
    <xf numFmtId="0" fontId="0" fillId="6" borderId="44" xfId="0" applyFill="1" applyBorder="1" applyAlignment="1">
      <alignment horizontal="left"/>
    </xf>
    <xf numFmtId="0" fontId="0" fillId="6" borderId="41" xfId="0" applyFill="1" applyBorder="1" applyAlignment="1">
      <alignment horizontal="left"/>
    </xf>
    <xf numFmtId="0" fontId="0" fillId="6" borderId="51" xfId="0" applyFill="1" applyBorder="1" applyAlignment="1">
      <alignment horizontal="left"/>
    </xf>
    <xf numFmtId="0" fontId="0" fillId="6" borderId="4" xfId="0" applyFill="1" applyBorder="1" applyAlignment="1">
      <alignment horizontal="left"/>
    </xf>
    <xf numFmtId="0" fontId="0" fillId="6" borderId="0" xfId="0" applyFill="1" applyAlignment="1">
      <alignment horizontal="left"/>
    </xf>
    <xf numFmtId="0" fontId="0" fillId="6" borderId="5" xfId="0" applyFill="1" applyBorder="1" applyAlignment="1">
      <alignment horizontal="left"/>
    </xf>
    <xf numFmtId="0" fontId="0" fillId="6" borderId="48" xfId="0" applyFill="1" applyBorder="1" applyAlignment="1">
      <alignment horizontal="left"/>
    </xf>
    <xf numFmtId="0" fontId="0" fillId="6" borderId="34" xfId="0" applyFill="1" applyBorder="1" applyAlignment="1">
      <alignment horizontal="left"/>
    </xf>
    <xf numFmtId="0" fontId="0" fillId="6" borderId="49" xfId="0" applyFill="1" applyBorder="1" applyAlignment="1">
      <alignment horizontal="left"/>
    </xf>
    <xf numFmtId="0" fontId="0" fillId="6" borderId="48" xfId="0" applyFill="1" applyBorder="1" applyAlignment="1">
      <alignment horizontal="center"/>
    </xf>
    <xf numFmtId="0" fontId="0" fillId="6" borderId="49" xfId="0" applyFill="1" applyBorder="1" applyAlignment="1">
      <alignment horizontal="center"/>
    </xf>
    <xf numFmtId="0" fontId="9" fillId="6" borderId="33" xfId="0" applyFont="1" applyFill="1" applyBorder="1" applyAlignment="1">
      <alignment horizontal="center"/>
    </xf>
    <xf numFmtId="0" fontId="9" fillId="6" borderId="37" xfId="0" applyFont="1" applyFill="1" applyBorder="1" applyAlignment="1">
      <alignment horizontal="left"/>
    </xf>
    <xf numFmtId="0" fontId="9" fillId="6" borderId="0" xfId="0" applyFont="1" applyFill="1" applyAlignment="1">
      <alignment horizontal="left"/>
    </xf>
    <xf numFmtId="0" fontId="9" fillId="6" borderId="4" xfId="0" applyFont="1" applyFill="1" applyBorder="1" applyAlignment="1">
      <alignment horizontal="left"/>
    </xf>
    <xf numFmtId="0" fontId="9" fillId="6" borderId="14" xfId="0" applyFont="1" applyFill="1" applyBorder="1" applyAlignment="1">
      <alignment horizontal="center"/>
    </xf>
    <xf numFmtId="0" fontId="9" fillId="6" borderId="15" xfId="0" applyFont="1" applyFill="1" applyBorder="1" applyAlignment="1">
      <alignment horizontal="center"/>
    </xf>
    <xf numFmtId="0" fontId="0" fillId="6" borderId="4" xfId="0" applyFill="1" applyBorder="1" applyAlignment="1">
      <alignment horizontal="center"/>
    </xf>
    <xf numFmtId="0" fontId="0" fillId="6" borderId="5" xfId="0" applyFill="1" applyBorder="1" applyAlignment="1">
      <alignment horizontal="center"/>
    </xf>
    <xf numFmtId="15" fontId="18" fillId="0" borderId="1" xfId="0" applyNumberFormat="1" applyFont="1" applyBorder="1" applyAlignment="1">
      <alignment horizontal="center"/>
    </xf>
    <xf numFmtId="0" fontId="18" fillId="6" borderId="2" xfId="0" applyFont="1" applyFill="1" applyBorder="1" applyAlignment="1">
      <alignment horizontal="center"/>
    </xf>
    <xf numFmtId="0" fontId="18" fillId="6" borderId="36" xfId="0" applyFont="1" applyFill="1" applyBorder="1" applyAlignment="1">
      <alignment horizontal="center"/>
    </xf>
    <xf numFmtId="0" fontId="23" fillId="0" borderId="4" xfId="0" applyFont="1" applyBorder="1" applyAlignment="1">
      <alignment horizontal="center"/>
    </xf>
    <xf numFmtId="0" fontId="23" fillId="0" borderId="0" xfId="0" applyFont="1" applyAlignment="1">
      <alignment horizontal="center"/>
    </xf>
    <xf numFmtId="0" fontId="23" fillId="0" borderId="5" xfId="0" applyFont="1" applyBorder="1" applyAlignment="1">
      <alignment horizontal="center"/>
    </xf>
    <xf numFmtId="14" fontId="17" fillId="0" borderId="1" xfId="0" applyNumberFormat="1" applyFont="1" applyBorder="1" applyAlignment="1">
      <alignment horizontal="center"/>
    </xf>
    <xf numFmtId="0" fontId="17" fillId="0" borderId="68" xfId="0" applyFont="1" applyBorder="1" applyAlignment="1">
      <alignment horizontal="center"/>
    </xf>
    <xf numFmtId="0" fontId="17" fillId="0" borderId="1" xfId="0" applyFont="1" applyBorder="1" applyAlignment="1">
      <alignment horizontal="center"/>
    </xf>
    <xf numFmtId="0" fontId="25" fillId="0" borderId="4" xfId="0" applyFont="1" applyBorder="1" applyAlignment="1">
      <alignment vertical="center"/>
    </xf>
    <xf numFmtId="0" fontId="25" fillId="0" borderId="0" xfId="0" applyFont="1" applyAlignment="1">
      <alignment vertical="center"/>
    </xf>
    <xf numFmtId="0" fontId="25" fillId="0" borderId="5" xfId="0" applyFont="1" applyBorder="1" applyAlignment="1">
      <alignment vertical="center"/>
    </xf>
    <xf numFmtId="0" fontId="25" fillId="0" borderId="44" xfId="0" applyFont="1" applyBorder="1" applyAlignment="1">
      <alignment vertical="center"/>
    </xf>
    <xf numFmtId="0" fontId="25" fillId="0" borderId="41" xfId="0" applyFont="1" applyBorder="1" applyAlignment="1">
      <alignment vertical="center"/>
    </xf>
    <xf numFmtId="0" fontId="25" fillId="0" borderId="51" xfId="0" applyFont="1" applyBorder="1" applyAlignment="1">
      <alignment vertical="center"/>
    </xf>
    <xf numFmtId="0" fontId="18" fillId="6" borderId="1" xfId="0" applyFont="1" applyFill="1" applyBorder="1" applyAlignment="1">
      <alignment horizontal="center"/>
    </xf>
    <xf numFmtId="0" fontId="18" fillId="6" borderId="68" xfId="0" applyFont="1" applyFill="1" applyBorder="1" applyAlignment="1">
      <alignment horizontal="center"/>
    </xf>
    <xf numFmtId="1" fontId="26" fillId="0" borderId="1" xfId="0" applyNumberFormat="1" applyFont="1" applyBorder="1" applyAlignment="1">
      <alignment horizontal="center"/>
    </xf>
    <xf numFmtId="1" fontId="26" fillId="0" borderId="68" xfId="0" applyNumberFormat="1" applyFont="1" applyBorder="1" applyAlignment="1">
      <alignment horizontal="center"/>
    </xf>
    <xf numFmtId="14" fontId="26" fillId="0" borderId="1" xfId="0" applyNumberFormat="1" applyFont="1" applyBorder="1" applyAlignment="1">
      <alignment horizontal="center"/>
    </xf>
    <xf numFmtId="0" fontId="26" fillId="0" borderId="68" xfId="0" applyFont="1" applyBorder="1" applyAlignment="1">
      <alignment horizontal="center"/>
    </xf>
    <xf numFmtId="15" fontId="26" fillId="0" borderId="1" xfId="0" applyNumberFormat="1" applyFont="1" applyBorder="1" applyAlignment="1">
      <alignment horizontal="center"/>
    </xf>
    <xf numFmtId="0" fontId="26" fillId="6" borderId="1" xfId="0" applyFont="1" applyFill="1" applyBorder="1" applyAlignment="1">
      <alignment horizontal="center"/>
    </xf>
    <xf numFmtId="0" fontId="26" fillId="6" borderId="68" xfId="0" applyFont="1" applyFill="1" applyBorder="1" applyAlignment="1">
      <alignment horizontal="center"/>
    </xf>
    <xf numFmtId="0" fontId="26" fillId="0" borderId="50" xfId="0" applyFont="1" applyBorder="1" applyAlignment="1">
      <alignment horizontal="center"/>
    </xf>
    <xf numFmtId="0" fontId="26" fillId="0" borderId="36" xfId="0" applyFont="1" applyBorder="1" applyAlignment="1">
      <alignment horizontal="center"/>
    </xf>
    <xf numFmtId="0" fontId="25" fillId="6" borderId="4" xfId="0" applyFont="1" applyFill="1" applyBorder="1" applyAlignment="1">
      <alignment vertical="center"/>
    </xf>
    <xf numFmtId="0" fontId="25" fillId="6" borderId="0" xfId="0" applyFont="1" applyFill="1" applyAlignment="1">
      <alignment vertical="center"/>
    </xf>
    <xf numFmtId="0" fontId="25" fillId="6" borderId="5" xfId="0" applyFont="1" applyFill="1" applyBorder="1" applyAlignment="1">
      <alignment vertical="center"/>
    </xf>
    <xf numFmtId="0" fontId="0" fillId="0" borderId="55" xfId="0" applyBorder="1" applyAlignment="1">
      <alignment horizontal="center"/>
    </xf>
    <xf numFmtId="0" fontId="26" fillId="0" borderId="1" xfId="0" applyFont="1" applyBorder="1" applyAlignment="1">
      <alignment horizontal="center"/>
    </xf>
    <xf numFmtId="0" fontId="0" fillId="6" borderId="4" xfId="0" applyFill="1" applyBorder="1"/>
    <xf numFmtId="0" fontId="0" fillId="6" borderId="0" xfId="0" applyFill="1"/>
    <xf numFmtId="0" fontId="0" fillId="6" borderId="5" xfId="0" applyFill="1" applyBorder="1"/>
    <xf numFmtId="0" fontId="0" fillId="6" borderId="48" xfId="0" applyFill="1" applyBorder="1"/>
    <xf numFmtId="0" fontId="0" fillId="6" borderId="34" xfId="0" applyFill="1" applyBorder="1"/>
    <xf numFmtId="0" fontId="0" fillId="6" borderId="49" xfId="0" applyFill="1" applyBorder="1"/>
    <xf numFmtId="0" fontId="9" fillId="6" borderId="50" xfId="0" applyFont="1" applyFill="1" applyBorder="1" applyAlignment="1">
      <alignment horizontal="left"/>
    </xf>
    <xf numFmtId="0" fontId="9" fillId="6" borderId="2" xfId="0" applyFont="1" applyFill="1" applyBorder="1" applyAlignment="1">
      <alignment horizontal="left"/>
    </xf>
    <xf numFmtId="0" fontId="9" fillId="6" borderId="3" xfId="0" applyFont="1" applyFill="1" applyBorder="1" applyAlignment="1">
      <alignment horizontal="left"/>
    </xf>
    <xf numFmtId="0" fontId="0" fillId="6" borderId="44" xfId="0" applyFill="1" applyBorder="1"/>
    <xf numFmtId="0" fontId="0" fillId="6" borderId="41" xfId="0" applyFill="1" applyBorder="1"/>
    <xf numFmtId="0" fontId="0" fillId="6" borderId="51" xfId="0" applyFill="1" applyBorder="1"/>
    <xf numFmtId="0" fontId="0" fillId="6" borderId="44" xfId="0" applyFill="1" applyBorder="1" applyAlignment="1">
      <alignment horizontal="center"/>
    </xf>
    <xf numFmtId="0" fontId="0" fillId="6" borderId="51" xfId="0" applyFill="1" applyBorder="1" applyAlignment="1">
      <alignment horizontal="center"/>
    </xf>
  </cellXfs>
  <cellStyles count="13">
    <cellStyle name="Comma" xfId="4" builtinId="3"/>
    <cellStyle name="Comma 2" xfId="10" xr:uid="{00000000-0005-0000-0000-000001000000}"/>
    <cellStyle name="Comma 3" xfId="12" xr:uid="{00000000-0005-0000-0000-000002000000}"/>
    <cellStyle name="Currency" xfId="1" builtinId="4"/>
    <cellStyle name="Currency 2" xfId="7" xr:uid="{00000000-0005-0000-0000-000004000000}"/>
    <cellStyle name="Currency 3" xfId="8" xr:uid="{00000000-0005-0000-0000-000005000000}"/>
    <cellStyle name="Currency 3 2" xfId="6" xr:uid="{00000000-0005-0000-0000-000006000000}"/>
    <cellStyle name="Currency 4" xfId="9" xr:uid="{00000000-0005-0000-0000-000007000000}"/>
    <cellStyle name="Normal" xfId="0" builtinId="0"/>
    <cellStyle name="Normal 2" xfId="2" xr:uid="{00000000-0005-0000-0000-000009000000}"/>
    <cellStyle name="Normal 3" xfId="3" xr:uid="{00000000-0005-0000-0000-00000A000000}"/>
    <cellStyle name="Normal 3 2" xfId="11" xr:uid="{00000000-0005-0000-0000-00000B000000}"/>
    <cellStyle name="Percent" xfId="5" builtinId="5"/>
  </cellStyles>
  <dxfs count="0"/>
  <tableStyles count="0" defaultTableStyle="TableStyleMedium2" defaultPivotStyle="PivotStyleLight16"/>
  <colors>
    <mruColors>
      <color rgb="FFFFFFFF"/>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styles" Target="style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7</xdr:row>
      <xdr:rowOff>28575</xdr:rowOff>
    </xdr:to>
    <xdr:pic>
      <xdr:nvPicPr>
        <xdr:cNvPr id="3" name="Picture 2">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7</xdr:row>
      <xdr:rowOff>133349</xdr:rowOff>
    </xdr:to>
    <xdr:pic>
      <xdr:nvPicPr>
        <xdr:cNvPr id="3" name="Picture 2">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371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228600</xdr:colOff>
      <xdr:row>0</xdr:row>
      <xdr:rowOff>85726</xdr:rowOff>
    </xdr:from>
    <xdr:to>
      <xdr:col>8</xdr:col>
      <xdr:colOff>793210</xdr:colOff>
      <xdr:row>7</xdr:row>
      <xdr:rowOff>28576</xdr:rowOff>
    </xdr:to>
    <xdr:pic>
      <xdr:nvPicPr>
        <xdr:cNvPr id="3" name="Picture 2">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85726"/>
          <a:ext cx="6555835"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6</xdr:row>
      <xdr:rowOff>161925</xdr:rowOff>
    </xdr:to>
    <xdr:pic>
      <xdr:nvPicPr>
        <xdr:cNvPr id="3" name="Picture 2">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209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0</xdr:row>
      <xdr:rowOff>95251</xdr:rowOff>
    </xdr:from>
    <xdr:to>
      <xdr:col>8</xdr:col>
      <xdr:colOff>971550</xdr:colOff>
      <xdr:row>6</xdr:row>
      <xdr:rowOff>133351</xdr:rowOff>
    </xdr:to>
    <xdr:pic>
      <xdr:nvPicPr>
        <xdr:cNvPr id="3" name="Picture 2">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1"/>
          <a:ext cx="67818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57149</xdr:colOff>
      <xdr:row>0</xdr:row>
      <xdr:rowOff>95250</xdr:rowOff>
    </xdr:from>
    <xdr:to>
      <xdr:col>8</xdr:col>
      <xdr:colOff>942974</xdr:colOff>
      <xdr:row>7</xdr:row>
      <xdr:rowOff>28575</xdr:rowOff>
    </xdr:to>
    <xdr:pic>
      <xdr:nvPicPr>
        <xdr:cNvPr id="3" name="Picture 2">
          <a:extLst>
            <a:ext uri="{FF2B5EF4-FFF2-40B4-BE49-F238E27FC236}">
              <a16:creationId xmlns:a16="http://schemas.microsoft.com/office/drawing/2014/main" id="{00000000-0008-0000-1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49" y="95250"/>
          <a:ext cx="6753225"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76201</xdr:colOff>
      <xdr:row>0</xdr:row>
      <xdr:rowOff>95251</xdr:rowOff>
    </xdr:from>
    <xdr:to>
      <xdr:col>8</xdr:col>
      <xdr:colOff>962025</xdr:colOff>
      <xdr:row>7</xdr:row>
      <xdr:rowOff>47625</xdr:rowOff>
    </xdr:to>
    <xdr:pic>
      <xdr:nvPicPr>
        <xdr:cNvPr id="3" name="Picture 2">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1" y="95251"/>
          <a:ext cx="6753224" cy="1285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76200</xdr:rowOff>
    </xdr:from>
    <xdr:to>
      <xdr:col>8</xdr:col>
      <xdr:colOff>962025</xdr:colOff>
      <xdr:row>7</xdr:row>
      <xdr:rowOff>114299</xdr:rowOff>
    </xdr:to>
    <xdr:pic>
      <xdr:nvPicPr>
        <xdr:cNvPr id="3" name="Picture 2">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76200"/>
          <a:ext cx="6743700" cy="1371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57149</xdr:colOff>
      <xdr:row>0</xdr:row>
      <xdr:rowOff>95251</xdr:rowOff>
    </xdr:from>
    <xdr:to>
      <xdr:col>8</xdr:col>
      <xdr:colOff>885824</xdr:colOff>
      <xdr:row>6</xdr:row>
      <xdr:rowOff>133351</xdr:rowOff>
    </xdr:to>
    <xdr:pic>
      <xdr:nvPicPr>
        <xdr:cNvPr id="3" name="Picture 2">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49" y="95251"/>
          <a:ext cx="6696075"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3" name="Picture 2">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040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3" name="Picture 2">
          <a:extLst>
            <a:ext uri="{FF2B5EF4-FFF2-40B4-BE49-F238E27FC236}">
              <a16:creationId xmlns:a16="http://schemas.microsoft.com/office/drawing/2014/main" id="{00000000-0008-0000-1C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3" name="Picture 2">
          <a:extLst>
            <a:ext uri="{FF2B5EF4-FFF2-40B4-BE49-F238E27FC236}">
              <a16:creationId xmlns:a16="http://schemas.microsoft.com/office/drawing/2014/main" id="{00000000-0008-0000-2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8660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1104900</xdr:colOff>
      <xdr:row>6</xdr:row>
      <xdr:rowOff>161924</xdr:rowOff>
    </xdr:to>
    <xdr:pic>
      <xdr:nvPicPr>
        <xdr:cNvPr id="2" name="Picture 1">
          <a:extLst>
            <a:ext uri="{FF2B5EF4-FFF2-40B4-BE49-F238E27FC236}">
              <a16:creationId xmlns:a16="http://schemas.microsoft.com/office/drawing/2014/main" id="{00000000-0008-0000-3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705726"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1095375</xdr:colOff>
      <xdr:row>6</xdr:row>
      <xdr:rowOff>161924</xdr:rowOff>
    </xdr:to>
    <xdr:pic>
      <xdr:nvPicPr>
        <xdr:cNvPr id="2" name="Picture 1">
          <a:extLst>
            <a:ext uri="{FF2B5EF4-FFF2-40B4-BE49-F238E27FC236}">
              <a16:creationId xmlns:a16="http://schemas.microsoft.com/office/drawing/2014/main" id="{00000000-0008-0000-3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696201"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3" name="Picture 2">
          <a:extLst>
            <a:ext uri="{FF2B5EF4-FFF2-40B4-BE49-F238E27FC236}">
              <a16:creationId xmlns:a16="http://schemas.microsoft.com/office/drawing/2014/main" id="{00000000-0008-0000-6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EL\1757%20Mechanical%20Maintenance%20-%20BCM%20&amp;%20Amathole\07%20Contract%20document(s)\2025%20Theatre%20HVAC%20replacement%20and%20Maintenance\Working%20Documents\02%20C2.2%20%20HVAC%20Theatre%20Replacement%20Cluster%203%20Priced%20BOQ.xlsx" TargetMode="External"/><Relationship Id="rId1" Type="http://schemas.openxmlformats.org/officeDocument/2006/relationships/externalLinkPath" Target="file:///P:\EL\1757%20Mechanical%20Maintenance%20-%20BCM%20&amp;%20Amathole\07%20Contract%20document(s)\2025%20Theatre%20HVAC%20replacement%20and%20Maintenance\Working%20Documents\02%20C2.2%20%20HVAC%20Theatre%20Replacement%20Cluster%203%20Priced%20BOQ.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sheetName val="SCHED 1A-1_BCM_ADM"/>
      <sheetName val="SCHED 1A-2_BCM_ADM"/>
      <sheetName val="SCHED 2A-1_Adelaide Hospital"/>
      <sheetName val="SCHED 2A-2_Bedford Hospital"/>
      <sheetName val="SCHED 2A-3_Bhisho "/>
      <sheetName val="SCHED 2A_4_Butterworth Hospital"/>
      <sheetName val="SCHED 2A-5_Fort Beaufort"/>
      <sheetName val="SCHED 2A-6_Komga"/>
      <sheetName val="SCHED 2A-7_SS Gida "/>
      <sheetName val="SCHED 2A-8_Tafalofefe"/>
      <sheetName val="SCHED 2A-9_Madwaleni"/>
      <sheetName val="SCHED 2A-10_Cathcart Hospital"/>
      <sheetName val="SCHED 2A-11_Victoria Hospital"/>
      <sheetName val="SCHEDULE 3A"/>
      <sheetName val="SCHEDULE 3B"/>
      <sheetName val="SCHEDULE 4"/>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sheetData sheetId="1">
        <row r="3">
          <cell r="D3" t="str">
            <v xml:space="preserve">THEATRE HVAC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2:G46"/>
  <sheetViews>
    <sheetView tabSelected="1" view="pageBreakPreview" zoomScale="85" zoomScaleNormal="100" zoomScaleSheetLayoutView="85" workbookViewId="0">
      <selection activeCell="C10" sqref="C10"/>
    </sheetView>
  </sheetViews>
  <sheetFormatPr defaultColWidth="9.140625" defaultRowHeight="14.25" x14ac:dyDescent="0.2"/>
  <cols>
    <col min="1" max="1" width="2.85546875" style="6" customWidth="1"/>
    <col min="2" max="2" width="12.28515625" style="6" customWidth="1"/>
    <col min="3" max="3" width="22.140625" style="6" customWidth="1"/>
    <col min="4" max="4" width="48.85546875" style="6" customWidth="1"/>
    <col min="5" max="5" width="24.140625" style="6" customWidth="1"/>
    <col min="6" max="6" width="31.140625" style="10" customWidth="1"/>
    <col min="7" max="16384" width="9.140625" style="6"/>
  </cols>
  <sheetData>
    <row r="2" spans="2:7" s="12" customFormat="1" x14ac:dyDescent="0.2">
      <c r="B2" s="2" t="s">
        <v>934</v>
      </c>
      <c r="C2" s="7"/>
      <c r="D2" s="2"/>
      <c r="E2" s="252"/>
      <c r="F2" s="252"/>
    </row>
    <row r="3" spans="2:7" ht="4.5" customHeight="1" x14ac:dyDescent="0.2">
      <c r="B3" s="2"/>
      <c r="C3" s="253"/>
      <c r="D3" s="253"/>
      <c r="E3" s="253"/>
      <c r="F3" s="7"/>
    </row>
    <row r="4" spans="2:7" ht="27.75" customHeight="1" x14ac:dyDescent="0.2">
      <c r="B4" s="251" t="str">
        <f>'SCHED 1A-1_NMB_SB'!B2</f>
        <v>CONTRACT REF. NO:</v>
      </c>
      <c r="C4" s="267"/>
      <c r="D4" s="251" t="s">
        <v>936</v>
      </c>
      <c r="E4" s="266" t="s">
        <v>10</v>
      </c>
      <c r="F4" s="395" t="s">
        <v>798</v>
      </c>
      <c r="G4" s="265"/>
    </row>
    <row r="5" spans="2:7" ht="4.5" customHeight="1" x14ac:dyDescent="0.2">
      <c r="B5" s="254"/>
      <c r="C5" s="2"/>
      <c r="D5" s="2"/>
      <c r="E5" s="2"/>
      <c r="F5" s="7"/>
    </row>
    <row r="6" spans="2:7" x14ac:dyDescent="0.2">
      <c r="B6" s="435" t="str">
        <f>'SCHED 1A-1_NMB_SB'!B3</f>
        <v>ASSET TYPE:</v>
      </c>
      <c r="C6" s="436"/>
      <c r="D6" s="319" t="str">
        <f>'SCHED 1A-1_NMB_SB'!D3</f>
        <v>HVAC THEATRE</v>
      </c>
      <c r="E6" s="298"/>
      <c r="F6" s="298"/>
    </row>
    <row r="7" spans="2:7" ht="6" customHeight="1" thickBot="1" x14ac:dyDescent="0.25">
      <c r="B7" s="434"/>
      <c r="C7" s="434"/>
      <c r="D7" s="434"/>
      <c r="E7" s="434"/>
      <c r="F7" s="6"/>
    </row>
    <row r="8" spans="2:7" s="30" customFormat="1" ht="26.25" thickTop="1" x14ac:dyDescent="0.25">
      <c r="B8" s="260" t="s">
        <v>13</v>
      </c>
      <c r="C8" s="431" t="s">
        <v>0</v>
      </c>
      <c r="D8" s="432"/>
      <c r="E8" s="433"/>
      <c r="F8" s="261" t="s">
        <v>626</v>
      </c>
    </row>
    <row r="9" spans="2:7" s="9" customFormat="1" ht="20.25" customHeight="1" x14ac:dyDescent="0.25">
      <c r="B9" s="255"/>
      <c r="C9" s="287"/>
      <c r="D9" s="30"/>
      <c r="E9" s="257"/>
      <c r="F9" s="262"/>
    </row>
    <row r="10" spans="2:7" s="9" customFormat="1" ht="20.25" customHeight="1" x14ac:dyDescent="0.2">
      <c r="B10" s="320" t="s">
        <v>697</v>
      </c>
      <c r="C10" s="321" t="s">
        <v>933</v>
      </c>
      <c r="D10" s="7" t="str">
        <f>'SCHED 1A-1_NMB_SB'!D4</f>
        <v>FIXED CHARGE AND VALUE RELATED ITEMS APPLICABLE TO ALL WORK</v>
      </c>
      <c r="E10" s="322"/>
      <c r="F10" s="262"/>
    </row>
    <row r="11" spans="2:7" s="9" customFormat="1" ht="20.25" customHeight="1" x14ac:dyDescent="0.2">
      <c r="B11" s="320"/>
      <c r="C11" s="321"/>
      <c r="D11" s="7"/>
      <c r="E11" s="322"/>
      <c r="F11" s="262"/>
    </row>
    <row r="12" spans="2:7" s="9" customFormat="1" ht="20.25" customHeight="1" x14ac:dyDescent="0.2">
      <c r="B12" s="320" t="s">
        <v>698</v>
      </c>
      <c r="C12" s="321" t="s">
        <v>933</v>
      </c>
      <c r="D12" s="7" t="str">
        <f>'SCHED 1A-2_NMB_SB'!D5</f>
        <v>FIXED CHARGE AND VALUE RELATED ITEMS APPLICABLE TO ALL WORK (continued)</v>
      </c>
      <c r="E12" s="322"/>
      <c r="F12" s="262"/>
    </row>
    <row r="13" spans="2:7" s="9" customFormat="1" ht="20.25" customHeight="1" x14ac:dyDescent="0.2">
      <c r="B13" s="320"/>
      <c r="C13" s="321"/>
      <c r="D13" s="7"/>
      <c r="E13" s="322"/>
      <c r="F13" s="262"/>
    </row>
    <row r="14" spans="2:7" s="9" customFormat="1" ht="20.25" customHeight="1" x14ac:dyDescent="0.2">
      <c r="B14" s="320" t="s">
        <v>699</v>
      </c>
      <c r="C14" s="321" t="s">
        <v>933</v>
      </c>
      <c r="D14" s="7" t="str">
        <f>'SCHED 2A-1_PS PROV Hosp'!D4</f>
        <v>PE PROVINCIAL HOSPITAL THEATRE HVAC</v>
      </c>
      <c r="E14" s="322"/>
      <c r="F14" s="262"/>
    </row>
    <row r="15" spans="2:7" s="9" customFormat="1" ht="20.25" customHeight="1" x14ac:dyDescent="0.2">
      <c r="B15" s="320"/>
      <c r="C15" s="321"/>
      <c r="D15" s="7"/>
      <c r="E15" s="322"/>
      <c r="F15" s="262"/>
    </row>
    <row r="16" spans="2:7" s="9" customFormat="1" ht="20.25" customHeight="1" x14ac:dyDescent="0.2">
      <c r="B16" s="320" t="s">
        <v>700</v>
      </c>
      <c r="C16" s="321" t="s">
        <v>933</v>
      </c>
      <c r="D16" s="7" t="str">
        <f>'SCHED 2A-2_Motherwell CHC'!D4</f>
        <v>MOTHERWELL CHC THEATRE HVAC</v>
      </c>
      <c r="E16" s="322"/>
      <c r="F16" s="262"/>
    </row>
    <row r="17" spans="2:6" s="9" customFormat="1" ht="20.25" customHeight="1" x14ac:dyDescent="0.2">
      <c r="B17" s="320"/>
      <c r="C17" s="321"/>
      <c r="D17" s="7"/>
      <c r="E17" s="322"/>
      <c r="F17" s="262"/>
    </row>
    <row r="18" spans="2:6" s="9" customFormat="1" ht="20.25" customHeight="1" x14ac:dyDescent="0.2">
      <c r="B18" s="320" t="s">
        <v>701</v>
      </c>
      <c r="C18" s="321" t="s">
        <v>933</v>
      </c>
      <c r="D18" s="7" t="str">
        <f>'SCHED 2A-3_Livingstone Hosp'!D4</f>
        <v>LIVINGSTONE HOSPITAL THEATRE HVAC</v>
      </c>
      <c r="E18" s="322"/>
      <c r="F18" s="262"/>
    </row>
    <row r="19" spans="2:6" s="9" customFormat="1" ht="20.25" customHeight="1" x14ac:dyDescent="0.2">
      <c r="B19" s="320"/>
      <c r="C19" s="321"/>
      <c r="D19" s="7"/>
      <c r="E19" s="322"/>
      <c r="F19" s="262"/>
    </row>
    <row r="20" spans="2:6" s="9" customFormat="1" ht="20.25" customHeight="1" x14ac:dyDescent="0.2">
      <c r="B20" s="320" t="s">
        <v>702</v>
      </c>
      <c r="C20" s="321" t="s">
        <v>933</v>
      </c>
      <c r="D20" s="7" t="str">
        <f>'SCHED 2A_4_Uitenhage Hosp'!D6</f>
        <v>UITENHAGE HOSPITAL THEATRE HVAC</v>
      </c>
      <c r="E20" s="322"/>
      <c r="F20" s="262"/>
    </row>
    <row r="21" spans="2:6" s="9" customFormat="1" ht="20.25" customHeight="1" x14ac:dyDescent="0.2">
      <c r="B21" s="320"/>
      <c r="C21" s="321"/>
      <c r="D21" s="7"/>
      <c r="E21" s="322"/>
      <c r="F21" s="262"/>
    </row>
    <row r="22" spans="2:6" s="9" customFormat="1" ht="20.25" customHeight="1" x14ac:dyDescent="0.2">
      <c r="B22" s="320" t="s">
        <v>793</v>
      </c>
      <c r="C22" s="321" t="s">
        <v>933</v>
      </c>
      <c r="D22" s="7" t="str">
        <f>'SCHED 2A-5_Settlers Hosp'!D6</f>
        <v>SETTLERS HOSPITAL THEATRE HVAC</v>
      </c>
      <c r="E22" s="322"/>
      <c r="F22" s="262"/>
    </row>
    <row r="23" spans="2:6" s="9" customFormat="1" ht="20.25" customHeight="1" x14ac:dyDescent="0.2">
      <c r="B23" s="320"/>
      <c r="C23" s="321"/>
      <c r="D23" s="7"/>
      <c r="E23" s="322"/>
      <c r="F23" s="262"/>
    </row>
    <row r="24" spans="2:6" s="9" customFormat="1" ht="20.25" customHeight="1" x14ac:dyDescent="0.2">
      <c r="B24" s="320" t="s">
        <v>794</v>
      </c>
      <c r="C24" s="321" t="s">
        <v>933</v>
      </c>
      <c r="D24" s="7" t="str">
        <f>'SCHED 2A-6_Andries Vosloo Hosp'!D5</f>
        <v>ANDRIES VOSLOO HOSPITAL THEATRE HVAC</v>
      </c>
      <c r="E24" s="322"/>
      <c r="F24" s="262"/>
    </row>
    <row r="25" spans="2:6" s="9" customFormat="1" ht="20.25" customHeight="1" x14ac:dyDescent="0.2">
      <c r="B25" s="320"/>
      <c r="C25" s="321"/>
      <c r="D25" s="7"/>
      <c r="E25" s="322"/>
      <c r="F25" s="262"/>
    </row>
    <row r="26" spans="2:6" s="9" customFormat="1" ht="20.25" customHeight="1" x14ac:dyDescent="0.2">
      <c r="B26" s="320" t="s">
        <v>795</v>
      </c>
      <c r="C26" s="321" t="s">
        <v>933</v>
      </c>
      <c r="D26" s="7" t="str">
        <f>'SCHED 2A-7_Sundays R Hosp (2)'!D6</f>
        <v>SUNDAYS RIVER VALLEY HOSPITAL THEATRE HVAC</v>
      </c>
      <c r="E26" s="322"/>
      <c r="F26" s="262"/>
    </row>
    <row r="27" spans="2:6" s="9" customFormat="1" ht="20.25" customHeight="1" x14ac:dyDescent="0.2">
      <c r="B27" s="320"/>
      <c r="C27" s="321"/>
      <c r="D27" s="7"/>
      <c r="E27" s="322"/>
      <c r="F27" s="262"/>
    </row>
    <row r="28" spans="2:6" s="9" customFormat="1" ht="20.25" customHeight="1" x14ac:dyDescent="0.2">
      <c r="B28" s="320" t="s">
        <v>796</v>
      </c>
      <c r="C28" s="321" t="s">
        <v>933</v>
      </c>
      <c r="D28" s="7" t="str">
        <f>'SCHED 2A-8_Humansdorp Hosp'!D6</f>
        <v>HUMANSDORP HOSPITAL THEATRE HVAC</v>
      </c>
      <c r="E28" s="322"/>
      <c r="F28" s="262"/>
    </row>
    <row r="29" spans="2:6" s="9" customFormat="1" ht="20.25" customHeight="1" x14ac:dyDescent="0.2">
      <c r="B29" s="320"/>
      <c r="C29" s="321"/>
      <c r="D29" s="7"/>
      <c r="E29" s="322"/>
      <c r="F29" s="262"/>
    </row>
    <row r="30" spans="2:6" s="9" customFormat="1" ht="20.25" customHeight="1" x14ac:dyDescent="0.2">
      <c r="B30" s="320">
        <v>3</v>
      </c>
      <c r="C30" s="321" t="str">
        <f>'SCHEDULE 3'!D6</f>
        <v>MAINTENANCE SERVICE SCHEDULE</v>
      </c>
      <c r="D30" s="7"/>
      <c r="E30" s="323"/>
      <c r="F30" s="263"/>
    </row>
    <row r="31" spans="2:6" s="9" customFormat="1" ht="20.25" customHeight="1" x14ac:dyDescent="0.2">
      <c r="B31" s="320"/>
      <c r="C31" s="321"/>
      <c r="D31" s="7"/>
      <c r="E31" s="322"/>
      <c r="F31" s="262"/>
    </row>
    <row r="32" spans="2:6" s="9" customFormat="1" ht="20.25" customHeight="1" x14ac:dyDescent="0.2">
      <c r="B32" s="320">
        <v>4</v>
      </c>
      <c r="C32" s="321" t="str">
        <f>'SCHEDULE 4'!D6</f>
        <v xml:space="preserve">TERM REPAIRS SUBJECT TO APPROVAL OF QUOTATION OF THE WORKS </v>
      </c>
      <c r="D32" s="7"/>
      <c r="E32" s="322"/>
      <c r="F32" s="262"/>
    </row>
    <row r="33" spans="2:6" s="9" customFormat="1" ht="20.25" customHeight="1" x14ac:dyDescent="0.2">
      <c r="B33" s="320"/>
      <c r="C33" s="321"/>
      <c r="D33" s="7"/>
      <c r="E33" s="322"/>
      <c r="F33" s="262"/>
    </row>
    <row r="34" spans="2:6" s="9" customFormat="1" ht="20.25" customHeight="1" x14ac:dyDescent="0.2">
      <c r="B34" s="320"/>
      <c r="C34" s="321"/>
      <c r="D34" s="7"/>
      <c r="E34" s="322"/>
      <c r="F34" s="262"/>
    </row>
    <row r="35" spans="2:6" s="9" customFormat="1" ht="20.25" customHeight="1" x14ac:dyDescent="0.2">
      <c r="B35" s="320"/>
      <c r="C35" s="321"/>
      <c r="D35" s="7"/>
      <c r="E35" s="323"/>
      <c r="F35" s="262"/>
    </row>
    <row r="36" spans="2:6" s="9" customFormat="1" ht="20.25" customHeight="1" x14ac:dyDescent="0.2">
      <c r="B36" s="320"/>
      <c r="C36" s="321"/>
      <c r="D36" s="7"/>
      <c r="E36" s="323"/>
      <c r="F36" s="262"/>
    </row>
    <row r="37" spans="2:6" s="9" customFormat="1" ht="20.25" customHeight="1" x14ac:dyDescent="0.2">
      <c r="B37" s="320"/>
      <c r="C37" s="321"/>
      <c r="D37" s="7"/>
      <c r="E37" s="323"/>
      <c r="F37" s="262"/>
    </row>
    <row r="38" spans="2:6" s="9" customFormat="1" ht="20.25" customHeight="1" x14ac:dyDescent="0.2">
      <c r="B38" s="320"/>
      <c r="C38" s="321"/>
      <c r="D38" s="7"/>
      <c r="E38" s="323"/>
      <c r="F38" s="263"/>
    </row>
    <row r="39" spans="2:6" s="9" customFormat="1" ht="20.25" customHeight="1" x14ac:dyDescent="0.25">
      <c r="B39" s="40"/>
      <c r="C39" s="256"/>
      <c r="D39" s="30"/>
      <c r="E39" s="41"/>
      <c r="F39" s="263"/>
    </row>
    <row r="40" spans="2:6" s="9" customFormat="1" ht="20.25" customHeight="1" x14ac:dyDescent="0.25">
      <c r="B40" s="40"/>
      <c r="C40" s="437"/>
      <c r="D40" s="438"/>
      <c r="E40" s="439"/>
      <c r="F40" s="263"/>
    </row>
    <row r="41" spans="2:6" s="9" customFormat="1" ht="20.25" customHeight="1" thickBot="1" x14ac:dyDescent="0.3">
      <c r="B41" s="40"/>
      <c r="C41" s="258"/>
      <c r="D41" s="259"/>
      <c r="E41" s="42"/>
      <c r="F41" s="264"/>
    </row>
    <row r="42" spans="2:6" s="9" customFormat="1" ht="24.95" customHeight="1" thickTop="1" x14ac:dyDescent="0.25">
      <c r="B42" s="440" t="s">
        <v>628</v>
      </c>
      <c r="C42" s="441"/>
      <c r="D42" s="441"/>
      <c r="E42" s="442"/>
      <c r="F42" s="292"/>
    </row>
    <row r="43" spans="2:6" s="9" customFormat="1" ht="24.95" customHeight="1" x14ac:dyDescent="0.25">
      <c r="B43" s="443" t="s">
        <v>48</v>
      </c>
      <c r="C43" s="444"/>
      <c r="D43" s="444"/>
      <c r="E43" s="445"/>
      <c r="F43" s="293"/>
    </row>
    <row r="44" spans="2:6" s="9" customFormat="1" ht="27.6" customHeight="1" thickBot="1" x14ac:dyDescent="0.3">
      <c r="B44" s="428" t="s">
        <v>627</v>
      </c>
      <c r="C44" s="429"/>
      <c r="D44" s="429"/>
      <c r="E44" s="430"/>
      <c r="F44" s="294"/>
    </row>
    <row r="45" spans="2:6" s="12" customFormat="1" ht="15" thickTop="1" x14ac:dyDescent="0.2">
      <c r="F45" s="71"/>
    </row>
    <row r="46" spans="2:6" x14ac:dyDescent="0.2">
      <c r="B46" s="12"/>
    </row>
  </sheetData>
  <mergeCells count="7">
    <mergeCell ref="B44:E44"/>
    <mergeCell ref="C8:E8"/>
    <mergeCell ref="B7:E7"/>
    <mergeCell ref="B6:C6"/>
    <mergeCell ref="C40:E40"/>
    <mergeCell ref="B42:E42"/>
    <mergeCell ref="B43:E43"/>
  </mergeCells>
  <phoneticPr fontId="27" type="noConversion"/>
  <pageMargins left="0.51181102362204722" right="0.51181102362204722" top="0.55118110236220474" bottom="0.35433070866141736" header="0.31496062992125984" footer="0.31496062992125984"/>
  <pageSetup paperSize="9" scale="65" orientation="portrait" r:id="rId1"/>
  <headerFooter>
    <oddFooter xml:space="preserve">&amp;C&amp;"-,Bold"&amp;12PAGE &amp;P OF BOQ&amp;R&amp;"Arial,Regular"&amp;14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B1:N92"/>
  <sheetViews>
    <sheetView view="pageBreakPreview" zoomScale="85" zoomScaleNormal="70" zoomScaleSheetLayoutView="85" zoomScalePageLayoutView="120" workbookViewId="0">
      <selection activeCell="B12" sqref="B12"/>
    </sheetView>
  </sheetViews>
  <sheetFormatPr defaultColWidth="9.140625" defaultRowHeight="14.25" x14ac:dyDescent="0.2"/>
  <cols>
    <col min="1" max="1" width="1.140625" style="6" customWidth="1"/>
    <col min="2" max="2" width="9.7109375" style="6" customWidth="1"/>
    <col min="3" max="3" width="11.7109375" style="6" customWidth="1"/>
    <col min="4" max="4" width="53.85546875" style="6" customWidth="1"/>
    <col min="5" max="5" width="8.85546875" style="6" customWidth="1"/>
    <col min="6" max="6" width="7.5703125" style="6" customWidth="1"/>
    <col min="7" max="7" width="12.7109375" style="6" customWidth="1"/>
    <col min="8" max="8" width="18.140625" style="6" customWidth="1"/>
    <col min="9" max="14" width="9.140625" style="74"/>
    <col min="15" max="16384" width="9.140625" style="6"/>
  </cols>
  <sheetData>
    <row r="1" spans="2:14" s="12" customFormat="1" ht="18" customHeight="1" x14ac:dyDescent="0.25">
      <c r="B1" s="2" t="str">
        <f>SUMMARY!B2</f>
        <v>SCHEDULED MAINTENANCE OF THEATRE HVAC SYSTEMS IN CLUSTER FOUR (4)</v>
      </c>
      <c r="D1" s="2"/>
      <c r="E1" s="3"/>
      <c r="F1" s="3"/>
      <c r="G1" s="7"/>
      <c r="I1" s="75"/>
      <c r="J1" s="75"/>
      <c r="K1" s="75"/>
      <c r="L1" s="75"/>
      <c r="M1" s="75"/>
      <c r="N1" s="75"/>
    </row>
    <row r="2" spans="2:14" ht="31.5" customHeight="1" x14ac:dyDescent="0.25">
      <c r="B2" s="2" t="s">
        <v>9</v>
      </c>
      <c r="D2" s="72" t="str">
        <f>SUMMARY!D4</f>
        <v>SCMU3-24/25-0657-HO</v>
      </c>
      <c r="E2" s="446" t="s">
        <v>10</v>
      </c>
      <c r="F2" s="447"/>
      <c r="G2" s="448" t="str">
        <f>SUMMARY!F4</f>
        <v>NELSON MANDELA AND SARAH BAARTMAN</v>
      </c>
      <c r="H2" s="448"/>
    </row>
    <row r="3" spans="2:14" ht="15" customHeight="1" x14ac:dyDescent="0.2">
      <c r="B3" s="2" t="s">
        <v>8</v>
      </c>
      <c r="D3" s="2" t="s">
        <v>935</v>
      </c>
      <c r="E3" s="2"/>
      <c r="F3" s="2"/>
      <c r="G3" s="7"/>
    </row>
    <row r="4" spans="2:14" s="4" customFormat="1" ht="15" customHeight="1" x14ac:dyDescent="0.2">
      <c r="B4" s="4" t="s">
        <v>642</v>
      </c>
      <c r="D4" s="4" t="s">
        <v>11</v>
      </c>
      <c r="I4" s="76"/>
      <c r="J4" s="76"/>
      <c r="K4" s="76"/>
      <c r="L4" s="76"/>
      <c r="M4" s="76"/>
      <c r="N4" s="76"/>
    </row>
    <row r="5" spans="2:14" ht="6" customHeight="1" thickBot="1" x14ac:dyDescent="0.25">
      <c r="B5" s="5"/>
      <c r="C5" s="5"/>
      <c r="D5" s="5"/>
      <c r="E5" s="5"/>
      <c r="F5" s="5"/>
      <c r="G5" s="7"/>
    </row>
    <row r="6" spans="2:14" s="9" customFormat="1" ht="39" customHeight="1" thickBot="1" x14ac:dyDescent="0.3">
      <c r="B6" s="11" t="s">
        <v>12</v>
      </c>
      <c r="C6" s="11" t="s">
        <v>6</v>
      </c>
      <c r="D6" s="11" t="s">
        <v>0</v>
      </c>
      <c r="E6" s="11" t="s">
        <v>1</v>
      </c>
      <c r="F6" s="11" t="s">
        <v>4</v>
      </c>
      <c r="G6" s="11" t="s">
        <v>2</v>
      </c>
      <c r="H6" s="11" t="s">
        <v>5</v>
      </c>
      <c r="I6" s="77"/>
      <c r="J6" s="77"/>
      <c r="K6" s="77"/>
      <c r="L6" s="77"/>
      <c r="M6" s="77"/>
      <c r="N6" s="77"/>
    </row>
    <row r="7" spans="2:14" s="9" customFormat="1" ht="36" customHeight="1" x14ac:dyDescent="0.25">
      <c r="B7" s="64">
        <v>1</v>
      </c>
      <c r="C7" s="64" t="s">
        <v>14</v>
      </c>
      <c r="D7" s="65" t="s">
        <v>710</v>
      </c>
      <c r="E7" s="66"/>
      <c r="F7" s="66"/>
      <c r="G7" s="67"/>
      <c r="H7" s="291"/>
      <c r="I7" s="77"/>
      <c r="J7" s="77"/>
      <c r="K7" s="77"/>
      <c r="L7" s="77"/>
      <c r="M7" s="77"/>
      <c r="N7" s="77"/>
    </row>
    <row r="8" spans="2:14" s="9" customFormat="1" ht="20.25" customHeight="1" x14ac:dyDescent="0.2">
      <c r="B8" s="17" t="s">
        <v>16</v>
      </c>
      <c r="C8" s="17"/>
      <c r="D8" s="288" t="s">
        <v>799</v>
      </c>
      <c r="E8" s="17" t="s">
        <v>40</v>
      </c>
      <c r="F8" s="17">
        <v>1</v>
      </c>
      <c r="G8" s="55"/>
      <c r="H8" s="21"/>
      <c r="I8" s="77"/>
      <c r="J8" s="77"/>
      <c r="K8" s="77"/>
      <c r="L8" s="77"/>
      <c r="M8" s="77"/>
      <c r="N8" s="77"/>
    </row>
    <row r="9" spans="2:14" s="9" customFormat="1" ht="20.25" customHeight="1" x14ac:dyDescent="0.2">
      <c r="B9" s="17" t="s">
        <v>17</v>
      </c>
      <c r="C9" s="17"/>
      <c r="D9" s="288" t="s">
        <v>800</v>
      </c>
      <c r="E9" s="17" t="s">
        <v>40</v>
      </c>
      <c r="F9" s="17">
        <v>1</v>
      </c>
      <c r="G9" s="55"/>
      <c r="H9" s="21"/>
      <c r="I9" s="77"/>
      <c r="J9" s="77"/>
      <c r="K9" s="77"/>
      <c r="L9" s="77"/>
      <c r="M9" s="77"/>
      <c r="N9" s="77"/>
    </row>
    <row r="10" spans="2:14" s="9" customFormat="1" ht="20.25" customHeight="1" x14ac:dyDescent="0.2">
      <c r="B10" s="17" t="s">
        <v>18</v>
      </c>
      <c r="C10" s="17"/>
      <c r="D10" s="288" t="s">
        <v>801</v>
      </c>
      <c r="E10" s="17" t="s">
        <v>40</v>
      </c>
      <c r="F10" s="17">
        <v>1</v>
      </c>
      <c r="G10" s="55"/>
      <c r="H10" s="21"/>
      <c r="I10" s="77"/>
      <c r="J10" s="77"/>
      <c r="K10" s="77"/>
      <c r="L10" s="77"/>
      <c r="M10" s="77"/>
      <c r="N10" s="77"/>
    </row>
    <row r="11" spans="2:14" s="9" customFormat="1" ht="20.25" customHeight="1" x14ac:dyDescent="0.2">
      <c r="B11" s="17" t="s">
        <v>19</v>
      </c>
      <c r="C11" s="17"/>
      <c r="D11" s="288" t="s">
        <v>802</v>
      </c>
      <c r="E11" s="17" t="s">
        <v>40</v>
      </c>
      <c r="F11" s="17">
        <v>1</v>
      </c>
      <c r="G11" s="55"/>
      <c r="H11" s="21"/>
      <c r="I11" s="77"/>
      <c r="J11" s="77"/>
      <c r="K11" s="77"/>
      <c r="L11" s="77"/>
      <c r="M11" s="77"/>
      <c r="N11" s="77"/>
    </row>
    <row r="12" spans="2:14" s="9" customFormat="1" ht="20.25" customHeight="1" x14ac:dyDescent="0.2">
      <c r="B12" s="17" t="s">
        <v>20</v>
      </c>
      <c r="C12" s="17"/>
      <c r="D12" s="288" t="s">
        <v>803</v>
      </c>
      <c r="E12" s="17" t="s">
        <v>40</v>
      </c>
      <c r="F12" s="17">
        <v>1</v>
      </c>
      <c r="G12" s="55"/>
      <c r="H12" s="21"/>
      <c r="I12" s="77"/>
      <c r="J12" s="77"/>
      <c r="K12" s="77"/>
      <c r="L12" s="77"/>
      <c r="M12" s="77"/>
      <c r="N12" s="77"/>
    </row>
    <row r="13" spans="2:14" s="9" customFormat="1" ht="20.25" customHeight="1" x14ac:dyDescent="0.2">
      <c r="B13" s="17" t="s">
        <v>32</v>
      </c>
      <c r="C13" s="17"/>
      <c r="D13" s="288" t="s">
        <v>804</v>
      </c>
      <c r="E13" s="17" t="s">
        <v>40</v>
      </c>
      <c r="F13" s="17">
        <v>1</v>
      </c>
      <c r="G13" s="55"/>
      <c r="H13" s="21"/>
      <c r="I13" s="77"/>
      <c r="J13" s="77"/>
      <c r="K13" s="77"/>
      <c r="L13" s="77"/>
      <c r="M13" s="77"/>
      <c r="N13" s="77"/>
    </row>
    <row r="14" spans="2:14" s="9" customFormat="1" ht="20.25" customHeight="1" x14ac:dyDescent="0.2">
      <c r="B14" s="17" t="s">
        <v>36</v>
      </c>
      <c r="C14" s="17"/>
      <c r="D14" s="288" t="s">
        <v>806</v>
      </c>
      <c r="E14" s="17" t="s">
        <v>40</v>
      </c>
      <c r="F14" s="17">
        <v>1</v>
      </c>
      <c r="G14" s="55"/>
      <c r="H14" s="21"/>
      <c r="I14" s="77"/>
      <c r="J14" s="77"/>
      <c r="K14" s="77"/>
      <c r="L14" s="77"/>
      <c r="M14" s="77"/>
      <c r="N14" s="77"/>
    </row>
    <row r="15" spans="2:14" s="9" customFormat="1" ht="20.25" customHeight="1" x14ac:dyDescent="0.2">
      <c r="B15" s="17" t="s">
        <v>37</v>
      </c>
      <c r="C15" s="17"/>
      <c r="D15" s="288" t="s">
        <v>805</v>
      </c>
      <c r="E15" s="17" t="s">
        <v>40</v>
      </c>
      <c r="F15" s="17">
        <v>1</v>
      </c>
      <c r="G15" s="55"/>
      <c r="H15" s="21"/>
      <c r="I15" s="77"/>
      <c r="J15" s="77"/>
      <c r="K15" s="77"/>
      <c r="L15" s="77"/>
      <c r="M15" s="77"/>
      <c r="N15" s="77"/>
    </row>
    <row r="16" spans="2:14" s="9" customFormat="1" ht="20.25" customHeight="1" x14ac:dyDescent="0.2">
      <c r="B16" s="17"/>
      <c r="C16" s="17"/>
      <c r="D16" s="288"/>
      <c r="E16" s="17"/>
      <c r="F16" s="17"/>
      <c r="G16" s="55"/>
      <c r="H16" s="21"/>
      <c r="I16" s="77"/>
      <c r="J16" s="77"/>
      <c r="K16" s="77"/>
      <c r="L16" s="77"/>
      <c r="M16" s="77"/>
      <c r="N16" s="77"/>
    </row>
    <row r="17" spans="2:14" s="9" customFormat="1" ht="20.25" customHeight="1" x14ac:dyDescent="0.2">
      <c r="B17" s="17"/>
      <c r="C17" s="17"/>
      <c r="D17" s="288"/>
      <c r="E17" s="17"/>
      <c r="F17" s="17"/>
      <c r="G17" s="55"/>
      <c r="H17" s="21"/>
      <c r="I17" s="77"/>
      <c r="J17" s="77"/>
      <c r="K17" s="77"/>
      <c r="L17" s="77"/>
      <c r="M17" s="77"/>
      <c r="N17" s="77"/>
    </row>
    <row r="18" spans="2:14" s="9" customFormat="1" ht="20.25" customHeight="1" thickBot="1" x14ac:dyDescent="0.25">
      <c r="B18" s="17"/>
      <c r="C18" s="364"/>
      <c r="D18" s="368"/>
      <c r="E18" s="364"/>
      <c r="F18" s="364"/>
      <c r="G18" s="365"/>
      <c r="H18" s="286"/>
      <c r="I18" s="77"/>
      <c r="J18" s="77"/>
      <c r="K18" s="77"/>
      <c r="L18" s="77"/>
      <c r="M18" s="77"/>
      <c r="N18" s="77"/>
    </row>
    <row r="19" spans="2:14" s="9" customFormat="1" ht="37.9" customHeight="1" x14ac:dyDescent="0.25">
      <c r="B19" s="26">
        <v>2</v>
      </c>
      <c r="C19" s="367" t="s">
        <v>629</v>
      </c>
      <c r="D19" s="359" t="s">
        <v>791</v>
      </c>
      <c r="E19" s="360"/>
      <c r="F19" s="360"/>
      <c r="G19" s="361"/>
      <c r="H19" s="362"/>
      <c r="I19" s="77"/>
      <c r="J19" s="77"/>
      <c r="K19" s="77"/>
      <c r="L19" s="77"/>
      <c r="M19" s="77"/>
      <c r="N19" s="77"/>
    </row>
    <row r="20" spans="2:14" s="9" customFormat="1" ht="20.25" customHeight="1" x14ac:dyDescent="0.2">
      <c r="B20" s="17" t="s">
        <v>15</v>
      </c>
      <c r="C20" s="17"/>
      <c r="D20" s="288" t="s">
        <v>799</v>
      </c>
      <c r="E20" s="17" t="s">
        <v>40</v>
      </c>
      <c r="F20" s="17">
        <v>1</v>
      </c>
      <c r="G20" s="55"/>
      <c r="H20" s="21"/>
      <c r="I20" s="77"/>
      <c r="J20" s="77"/>
      <c r="K20" s="77"/>
      <c r="L20" s="77"/>
      <c r="M20" s="77"/>
      <c r="N20" s="77"/>
    </row>
    <row r="21" spans="2:14" s="9" customFormat="1" ht="20.25" customHeight="1" x14ac:dyDescent="0.2">
      <c r="B21" s="17" t="s">
        <v>630</v>
      </c>
      <c r="C21" s="17"/>
      <c r="D21" s="288" t="s">
        <v>800</v>
      </c>
      <c r="E21" s="17" t="s">
        <v>40</v>
      </c>
      <c r="F21" s="17">
        <v>1</v>
      </c>
      <c r="G21" s="55"/>
      <c r="H21" s="21"/>
      <c r="I21" s="77"/>
      <c r="J21" s="77"/>
      <c r="K21" s="77"/>
      <c r="L21" s="77"/>
      <c r="M21" s="77"/>
      <c r="N21" s="77"/>
    </row>
    <row r="22" spans="2:14" s="9" customFormat="1" ht="20.25" customHeight="1" x14ac:dyDescent="0.2">
      <c r="B22" s="17" t="s">
        <v>631</v>
      </c>
      <c r="C22" s="17"/>
      <c r="D22" s="288" t="s">
        <v>801</v>
      </c>
      <c r="E22" s="17" t="s">
        <v>40</v>
      </c>
      <c r="F22" s="17">
        <v>1</v>
      </c>
      <c r="G22" s="55"/>
      <c r="H22" s="21"/>
      <c r="I22" s="77"/>
      <c r="J22" s="77"/>
      <c r="K22" s="77"/>
      <c r="L22" s="77"/>
      <c r="M22" s="77"/>
      <c r="N22" s="77"/>
    </row>
    <row r="23" spans="2:14" s="9" customFormat="1" ht="20.25" customHeight="1" x14ac:dyDescent="0.2">
      <c r="B23" s="17" t="s">
        <v>632</v>
      </c>
      <c r="C23" s="17"/>
      <c r="D23" s="288" t="s">
        <v>802</v>
      </c>
      <c r="E23" s="17" t="s">
        <v>40</v>
      </c>
      <c r="F23" s="17">
        <v>1</v>
      </c>
      <c r="G23" s="55"/>
      <c r="H23" s="21"/>
      <c r="I23" s="77"/>
      <c r="J23" s="77"/>
      <c r="K23" s="77"/>
      <c r="L23" s="77"/>
      <c r="M23" s="77"/>
      <c r="N23" s="77"/>
    </row>
    <row r="24" spans="2:14" s="9" customFormat="1" ht="20.25" customHeight="1" x14ac:dyDescent="0.2">
      <c r="B24" s="17" t="s">
        <v>633</v>
      </c>
      <c r="C24" s="17"/>
      <c r="D24" s="288" t="s">
        <v>803</v>
      </c>
      <c r="E24" s="17" t="s">
        <v>40</v>
      </c>
      <c r="F24" s="17">
        <v>1</v>
      </c>
      <c r="G24" s="55"/>
      <c r="H24" s="21"/>
      <c r="I24" s="77"/>
      <c r="J24" s="77"/>
      <c r="K24" s="77"/>
      <c r="L24" s="77"/>
      <c r="M24" s="77"/>
      <c r="N24" s="77"/>
    </row>
    <row r="25" spans="2:14" s="9" customFormat="1" ht="20.25" customHeight="1" x14ac:dyDescent="0.2">
      <c r="B25" s="17" t="s">
        <v>634</v>
      </c>
      <c r="C25" s="17"/>
      <c r="D25" s="288" t="s">
        <v>804</v>
      </c>
      <c r="E25" s="17" t="s">
        <v>40</v>
      </c>
      <c r="F25" s="17">
        <v>1</v>
      </c>
      <c r="G25" s="55"/>
      <c r="H25" s="21"/>
      <c r="I25" s="77"/>
      <c r="J25" s="77"/>
      <c r="K25" s="77"/>
      <c r="L25" s="77"/>
      <c r="M25" s="77"/>
      <c r="N25" s="77"/>
    </row>
    <row r="26" spans="2:14" s="9" customFormat="1" ht="20.25" customHeight="1" x14ac:dyDescent="0.2">
      <c r="B26" s="17" t="s">
        <v>635</v>
      </c>
      <c r="C26" s="17"/>
      <c r="D26" s="288" t="s">
        <v>806</v>
      </c>
      <c r="E26" s="17" t="s">
        <v>40</v>
      </c>
      <c r="F26" s="17">
        <v>1</v>
      </c>
      <c r="G26" s="55"/>
      <c r="H26" s="21"/>
      <c r="I26" s="77"/>
      <c r="J26" s="77"/>
      <c r="K26" s="77"/>
      <c r="L26" s="77"/>
      <c r="M26" s="77"/>
      <c r="N26" s="77"/>
    </row>
    <row r="27" spans="2:14" s="9" customFormat="1" ht="20.25" customHeight="1" x14ac:dyDescent="0.2">
      <c r="B27" s="17" t="s">
        <v>636</v>
      </c>
      <c r="C27" s="17"/>
      <c r="D27" s="288" t="s">
        <v>805</v>
      </c>
      <c r="E27" s="17" t="s">
        <v>40</v>
      </c>
      <c r="F27" s="17">
        <v>1</v>
      </c>
      <c r="G27" s="55"/>
      <c r="H27" s="21"/>
      <c r="I27" s="77"/>
      <c r="J27" s="77"/>
      <c r="K27" s="77"/>
      <c r="L27" s="77"/>
      <c r="M27" s="77"/>
      <c r="N27" s="77"/>
    </row>
    <row r="28" spans="2:14" s="9" customFormat="1" ht="20.25" customHeight="1" x14ac:dyDescent="0.2">
      <c r="B28" s="17"/>
      <c r="C28" s="17"/>
      <c r="D28" s="288"/>
      <c r="E28" s="17"/>
      <c r="F28" s="17"/>
      <c r="G28" s="55"/>
      <c r="H28" s="21"/>
      <c r="I28" s="77"/>
      <c r="J28" s="77"/>
      <c r="K28" s="77"/>
      <c r="L28" s="77"/>
      <c r="M28" s="77"/>
      <c r="N28" s="77"/>
    </row>
    <row r="29" spans="2:14" s="9" customFormat="1" ht="20.25" customHeight="1" x14ac:dyDescent="0.2">
      <c r="B29" s="17"/>
      <c r="C29" s="17"/>
      <c r="D29" s="288"/>
      <c r="E29" s="17"/>
      <c r="F29" s="17"/>
      <c r="G29" s="55"/>
      <c r="H29" s="21"/>
      <c r="I29" s="77"/>
      <c r="J29" s="77"/>
      <c r="K29" s="77"/>
      <c r="L29" s="77"/>
      <c r="M29" s="77"/>
      <c r="N29" s="77"/>
    </row>
    <row r="30" spans="2:14" s="9" customFormat="1" ht="20.25" customHeight="1" thickBot="1" x14ac:dyDescent="0.25">
      <c r="B30" s="17"/>
      <c r="C30" s="17"/>
      <c r="D30" s="363"/>
      <c r="E30" s="364"/>
      <c r="F30" s="364"/>
      <c r="G30" s="365"/>
      <c r="H30" s="286"/>
      <c r="I30" s="77"/>
      <c r="J30" s="77"/>
      <c r="K30" s="77"/>
      <c r="L30" s="77"/>
      <c r="M30" s="77"/>
      <c r="N30" s="77"/>
    </row>
    <row r="31" spans="2:14" s="9" customFormat="1" ht="49.15" customHeight="1" x14ac:dyDescent="0.25">
      <c r="B31" s="26">
        <v>3</v>
      </c>
      <c r="C31" s="26" t="s">
        <v>643</v>
      </c>
      <c r="D31" s="366" t="s">
        <v>711</v>
      </c>
      <c r="E31" s="360"/>
      <c r="F31" s="360"/>
      <c r="G31" s="361"/>
      <c r="H31" s="362"/>
      <c r="I31" s="77"/>
      <c r="J31" s="77"/>
      <c r="K31" s="77"/>
      <c r="L31" s="77"/>
      <c r="M31" s="77"/>
      <c r="N31" s="77"/>
    </row>
    <row r="32" spans="2:14" s="9" customFormat="1" ht="20.25" customHeight="1" x14ac:dyDescent="0.2">
      <c r="B32" s="17" t="s">
        <v>21</v>
      </c>
      <c r="C32" s="17"/>
      <c r="D32" s="288" t="s">
        <v>799</v>
      </c>
      <c r="E32" s="17" t="s">
        <v>40</v>
      </c>
      <c r="F32" s="17">
        <v>1</v>
      </c>
      <c r="G32" s="55"/>
      <c r="H32" s="21"/>
      <c r="I32" s="77"/>
      <c r="J32" s="77"/>
      <c r="K32" s="77"/>
      <c r="L32" s="77"/>
      <c r="M32" s="77"/>
      <c r="N32" s="77"/>
    </row>
    <row r="33" spans="2:14" s="9" customFormat="1" ht="20.25" customHeight="1" x14ac:dyDescent="0.2">
      <c r="B33" s="17" t="s">
        <v>23</v>
      </c>
      <c r="C33" s="17"/>
      <c r="D33" s="288" t="s">
        <v>800</v>
      </c>
      <c r="E33" s="17" t="s">
        <v>40</v>
      </c>
      <c r="F33" s="17">
        <v>1</v>
      </c>
      <c r="G33" s="55"/>
      <c r="H33" s="21"/>
      <c r="I33" s="77"/>
      <c r="J33" s="77"/>
      <c r="K33" s="77"/>
      <c r="L33" s="77"/>
      <c r="M33" s="77"/>
      <c r="N33" s="77"/>
    </row>
    <row r="34" spans="2:14" s="9" customFormat="1" ht="20.25" customHeight="1" x14ac:dyDescent="0.2">
      <c r="B34" s="17" t="s">
        <v>644</v>
      </c>
      <c r="C34" s="17"/>
      <c r="D34" s="288" t="s">
        <v>801</v>
      </c>
      <c r="E34" s="17" t="s">
        <v>40</v>
      </c>
      <c r="F34" s="17">
        <v>1</v>
      </c>
      <c r="G34" s="55"/>
      <c r="H34" s="21"/>
      <c r="I34" s="77"/>
      <c r="J34" s="77"/>
      <c r="K34" s="77"/>
      <c r="L34" s="77"/>
      <c r="M34" s="77"/>
      <c r="N34" s="77"/>
    </row>
    <row r="35" spans="2:14" s="9" customFormat="1" ht="20.25" customHeight="1" x14ac:dyDescent="0.2">
      <c r="B35" s="17" t="s">
        <v>645</v>
      </c>
      <c r="C35" s="17"/>
      <c r="D35" s="288" t="s">
        <v>802</v>
      </c>
      <c r="E35" s="17" t="s">
        <v>40</v>
      </c>
      <c r="F35" s="17">
        <v>1</v>
      </c>
      <c r="G35" s="55"/>
      <c r="H35" s="21"/>
      <c r="I35" s="77"/>
      <c r="J35" s="77"/>
      <c r="K35" s="77"/>
      <c r="L35" s="77"/>
      <c r="M35" s="77"/>
      <c r="N35" s="77"/>
    </row>
    <row r="36" spans="2:14" s="9" customFormat="1" ht="20.25" customHeight="1" x14ac:dyDescent="0.2">
      <c r="B36" s="17" t="s">
        <v>646</v>
      </c>
      <c r="C36" s="17"/>
      <c r="D36" s="288" t="s">
        <v>803</v>
      </c>
      <c r="E36" s="17" t="s">
        <v>40</v>
      </c>
      <c r="F36" s="17">
        <v>1</v>
      </c>
      <c r="G36" s="55"/>
      <c r="H36" s="21"/>
      <c r="I36" s="77"/>
      <c r="J36" s="77"/>
      <c r="K36" s="77"/>
      <c r="L36" s="77"/>
      <c r="M36" s="77"/>
      <c r="N36" s="77"/>
    </row>
    <row r="37" spans="2:14" s="9" customFormat="1" ht="20.25" customHeight="1" x14ac:dyDescent="0.2">
      <c r="B37" s="17" t="s">
        <v>647</v>
      </c>
      <c r="C37" s="17"/>
      <c r="D37" s="288" t="s">
        <v>804</v>
      </c>
      <c r="E37" s="17" t="s">
        <v>40</v>
      </c>
      <c r="F37" s="17">
        <v>1</v>
      </c>
      <c r="G37" s="55"/>
      <c r="H37" s="21"/>
      <c r="I37" s="77"/>
      <c r="J37" s="77"/>
      <c r="K37" s="77"/>
      <c r="L37" s="77"/>
      <c r="M37" s="77"/>
      <c r="N37" s="77"/>
    </row>
    <row r="38" spans="2:14" s="9" customFormat="1" ht="20.25" customHeight="1" x14ac:dyDescent="0.2">
      <c r="B38" s="17" t="s">
        <v>648</v>
      </c>
      <c r="C38" s="17"/>
      <c r="D38" s="288" t="s">
        <v>806</v>
      </c>
      <c r="E38" s="17" t="s">
        <v>40</v>
      </c>
      <c r="F38" s="17">
        <v>1</v>
      </c>
      <c r="G38" s="55"/>
      <c r="H38" s="21"/>
      <c r="I38" s="77"/>
      <c r="J38" s="77"/>
      <c r="K38" s="77"/>
      <c r="L38" s="77"/>
      <c r="M38" s="77"/>
      <c r="N38" s="77"/>
    </row>
    <row r="39" spans="2:14" s="9" customFormat="1" ht="20.25" customHeight="1" x14ac:dyDescent="0.2">
      <c r="B39" s="17" t="s">
        <v>649</v>
      </c>
      <c r="C39" s="17"/>
      <c r="D39" s="288" t="s">
        <v>805</v>
      </c>
      <c r="E39" s="17" t="s">
        <v>40</v>
      </c>
      <c r="F39" s="17">
        <v>1</v>
      </c>
      <c r="G39" s="55"/>
      <c r="H39" s="21"/>
      <c r="I39" s="77"/>
      <c r="J39" s="77"/>
      <c r="K39" s="77"/>
      <c r="L39" s="77"/>
      <c r="M39" s="77"/>
      <c r="N39" s="77"/>
    </row>
    <row r="40" spans="2:14" s="9" customFormat="1" ht="20.25" customHeight="1" x14ac:dyDescent="0.2">
      <c r="B40" s="17"/>
      <c r="C40" s="17"/>
      <c r="D40" s="288"/>
      <c r="E40" s="17"/>
      <c r="F40" s="17"/>
      <c r="G40" s="55"/>
      <c r="H40" s="21"/>
      <c r="I40" s="77"/>
      <c r="J40" s="77"/>
      <c r="K40" s="77"/>
      <c r="L40" s="77"/>
      <c r="M40" s="77"/>
      <c r="N40" s="77"/>
    </row>
    <row r="41" spans="2:14" s="9" customFormat="1" ht="20.25" customHeight="1" x14ac:dyDescent="0.2">
      <c r="B41" s="17"/>
      <c r="C41" s="17"/>
      <c r="D41" s="288"/>
      <c r="E41" s="17"/>
      <c r="F41" s="17"/>
      <c r="G41" s="55"/>
      <c r="H41" s="21"/>
      <c r="I41" s="77"/>
      <c r="J41" s="77"/>
      <c r="K41" s="77"/>
      <c r="L41" s="77"/>
      <c r="M41" s="77"/>
      <c r="N41" s="77"/>
    </row>
    <row r="42" spans="2:14" s="9" customFormat="1" ht="20.25" customHeight="1" thickBot="1" x14ac:dyDescent="0.25">
      <c r="B42" s="17"/>
      <c r="C42" s="17"/>
      <c r="D42" s="288"/>
      <c r="E42" s="17"/>
      <c r="F42" s="17"/>
      <c r="G42" s="55"/>
      <c r="H42" s="21"/>
      <c r="I42" s="77"/>
      <c r="J42" s="77"/>
      <c r="K42" s="77"/>
      <c r="L42" s="77"/>
      <c r="M42" s="77"/>
      <c r="N42" s="77"/>
    </row>
    <row r="43" spans="2:14" s="9" customFormat="1" ht="24.6" customHeight="1" thickBot="1" x14ac:dyDescent="0.3">
      <c r="B43" s="23" t="s">
        <v>7</v>
      </c>
      <c r="C43" s="23"/>
      <c r="D43" s="23"/>
      <c r="E43" s="23"/>
      <c r="F43" s="23"/>
      <c r="G43" s="24"/>
      <c r="H43" s="25">
        <f>SUM(H8:H42)</f>
        <v>0</v>
      </c>
      <c r="I43" s="77"/>
      <c r="J43" s="77"/>
      <c r="K43" s="77"/>
      <c r="L43" s="77"/>
      <c r="M43" s="77"/>
      <c r="N43" s="77"/>
    </row>
    <row r="44" spans="2:14" ht="5.25" customHeight="1" x14ac:dyDescent="0.2">
      <c r="B44" s="5"/>
      <c r="C44" s="5"/>
      <c r="D44" s="5"/>
      <c r="E44" s="5"/>
      <c r="F44" s="5"/>
      <c r="G44" s="7"/>
      <c r="H44" s="7"/>
    </row>
    <row r="45" spans="2:14" x14ac:dyDescent="0.2">
      <c r="B45" s="5"/>
      <c r="C45" s="5"/>
      <c r="D45" s="5"/>
      <c r="E45" s="5"/>
      <c r="F45" s="5"/>
      <c r="G45" s="7"/>
      <c r="H45" s="7"/>
    </row>
    <row r="46" spans="2:14" x14ac:dyDescent="0.2">
      <c r="B46" s="5"/>
      <c r="C46" s="5"/>
      <c r="D46" s="5"/>
      <c r="E46" s="5"/>
      <c r="F46" s="5"/>
      <c r="G46" s="7"/>
      <c r="H46" s="7"/>
    </row>
    <row r="47" spans="2:14" x14ac:dyDescent="0.2">
      <c r="B47" s="5"/>
      <c r="C47" s="5"/>
      <c r="D47" s="5"/>
      <c r="E47" s="5"/>
      <c r="F47" s="5"/>
      <c r="G47" s="7"/>
      <c r="H47" s="7"/>
    </row>
    <row r="48" spans="2:14" x14ac:dyDescent="0.2">
      <c r="B48" s="5"/>
      <c r="C48" s="5"/>
      <c r="D48" s="5"/>
      <c r="E48" s="5"/>
      <c r="F48" s="5"/>
      <c r="G48" s="7"/>
      <c r="H48" s="7"/>
    </row>
    <row r="49" spans="2:8" x14ac:dyDescent="0.2">
      <c r="B49" s="5"/>
      <c r="C49" s="5"/>
      <c r="D49" s="5"/>
      <c r="E49" s="5"/>
      <c r="F49" s="5"/>
      <c r="G49" s="7"/>
      <c r="H49" s="7"/>
    </row>
    <row r="50" spans="2:8" x14ac:dyDescent="0.2">
      <c r="B50" s="5"/>
      <c r="C50" s="5"/>
      <c r="D50" s="5"/>
      <c r="E50" s="5"/>
      <c r="F50" s="5"/>
      <c r="G50" s="7"/>
      <c r="H50" s="7"/>
    </row>
    <row r="51" spans="2:8" x14ac:dyDescent="0.2">
      <c r="B51" s="5"/>
      <c r="C51" s="5"/>
      <c r="D51" s="5"/>
      <c r="E51" s="5"/>
      <c r="F51" s="5"/>
      <c r="G51" s="7"/>
      <c r="H51" s="7"/>
    </row>
    <row r="52" spans="2:8" x14ac:dyDescent="0.2">
      <c r="B52" s="5"/>
      <c r="C52" s="5"/>
      <c r="D52" s="5"/>
      <c r="E52" s="5"/>
      <c r="F52" s="5"/>
      <c r="G52" s="7"/>
      <c r="H52" s="7"/>
    </row>
    <row r="53" spans="2:8" x14ac:dyDescent="0.2">
      <c r="B53" s="5"/>
      <c r="C53" s="5"/>
      <c r="D53" s="5"/>
      <c r="E53" s="5"/>
      <c r="F53" s="5"/>
      <c r="G53" s="7"/>
      <c r="H53" s="7"/>
    </row>
    <row r="54" spans="2:8" x14ac:dyDescent="0.2">
      <c r="B54" s="5"/>
      <c r="C54" s="5"/>
      <c r="D54" s="5"/>
      <c r="E54" s="5"/>
      <c r="F54" s="5"/>
      <c r="G54" s="7"/>
      <c r="H54" s="7"/>
    </row>
    <row r="55" spans="2:8" x14ac:dyDescent="0.2">
      <c r="B55" s="5"/>
      <c r="C55" s="5"/>
      <c r="D55" s="5"/>
      <c r="E55" s="5"/>
      <c r="F55" s="5"/>
      <c r="G55" s="7"/>
      <c r="H55" s="7"/>
    </row>
    <row r="56" spans="2:8" x14ac:dyDescent="0.2">
      <c r="B56" s="5"/>
      <c r="C56" s="5"/>
      <c r="D56" s="5"/>
      <c r="E56" s="5"/>
      <c r="F56" s="5"/>
      <c r="G56" s="7"/>
      <c r="H56" s="7"/>
    </row>
    <row r="57" spans="2:8" x14ac:dyDescent="0.2">
      <c r="B57" s="5"/>
      <c r="C57" s="5"/>
      <c r="D57" s="5"/>
      <c r="E57" s="5"/>
      <c r="F57" s="5"/>
      <c r="G57" s="7"/>
      <c r="H57" s="7"/>
    </row>
    <row r="58" spans="2:8" x14ac:dyDescent="0.2">
      <c r="B58" s="5"/>
      <c r="C58" s="5"/>
      <c r="D58" s="5"/>
      <c r="E58" s="5"/>
      <c r="F58" s="5"/>
      <c r="G58" s="7"/>
      <c r="H58" s="7"/>
    </row>
    <row r="59" spans="2:8" x14ac:dyDescent="0.2">
      <c r="B59" s="5"/>
      <c r="C59" s="5"/>
      <c r="D59" s="5"/>
      <c r="E59" s="5"/>
      <c r="F59" s="5"/>
      <c r="G59" s="7"/>
      <c r="H59" s="7"/>
    </row>
    <row r="60" spans="2:8" x14ac:dyDescent="0.2">
      <c r="B60" s="5"/>
      <c r="C60" s="5"/>
      <c r="D60" s="5"/>
      <c r="E60" s="5"/>
      <c r="F60" s="5"/>
      <c r="G60" s="7"/>
      <c r="H60" s="7"/>
    </row>
    <row r="61" spans="2:8" x14ac:dyDescent="0.2">
      <c r="B61" s="5"/>
      <c r="C61" s="5"/>
      <c r="D61" s="5"/>
      <c r="E61" s="5"/>
      <c r="F61" s="5"/>
      <c r="G61" s="7"/>
      <c r="H61" s="7"/>
    </row>
    <row r="62" spans="2:8" x14ac:dyDescent="0.2">
      <c r="B62" s="5"/>
      <c r="C62" s="5"/>
      <c r="D62" s="5"/>
      <c r="E62" s="5"/>
      <c r="F62" s="5"/>
      <c r="G62" s="7"/>
      <c r="H62" s="7"/>
    </row>
    <row r="63" spans="2:8" x14ac:dyDescent="0.2">
      <c r="B63" s="5"/>
      <c r="C63" s="5"/>
      <c r="D63" s="5"/>
      <c r="E63" s="5"/>
      <c r="F63" s="5"/>
      <c r="G63" s="7"/>
      <c r="H63" s="7"/>
    </row>
    <row r="64" spans="2:8" x14ac:dyDescent="0.2">
      <c r="B64" s="5"/>
      <c r="C64" s="5"/>
      <c r="D64" s="5"/>
      <c r="E64" s="5"/>
      <c r="F64" s="5"/>
      <c r="G64" s="7"/>
      <c r="H64" s="7"/>
    </row>
    <row r="65" spans="2:8" x14ac:dyDescent="0.2">
      <c r="B65" s="5"/>
      <c r="C65" s="5"/>
      <c r="D65" s="5"/>
      <c r="E65" s="5"/>
      <c r="F65" s="5"/>
      <c r="G65" s="7"/>
      <c r="H65" s="7"/>
    </row>
    <row r="66" spans="2:8" x14ac:dyDescent="0.2">
      <c r="B66" s="5"/>
      <c r="C66" s="5"/>
      <c r="D66" s="5"/>
      <c r="E66" s="5"/>
      <c r="F66" s="5"/>
      <c r="G66" s="7"/>
      <c r="H66" s="7"/>
    </row>
    <row r="67" spans="2:8" x14ac:dyDescent="0.2">
      <c r="B67" s="5"/>
      <c r="C67" s="5"/>
      <c r="D67" s="5"/>
      <c r="E67" s="5"/>
      <c r="F67" s="5"/>
      <c r="G67" s="7"/>
      <c r="H67" s="7"/>
    </row>
    <row r="68" spans="2:8" x14ac:dyDescent="0.2">
      <c r="B68" s="5"/>
      <c r="C68" s="5"/>
      <c r="D68" s="5"/>
      <c r="E68" s="5"/>
      <c r="F68" s="5"/>
      <c r="G68" s="7"/>
      <c r="H68" s="7"/>
    </row>
    <row r="69" spans="2:8" x14ac:dyDescent="0.2">
      <c r="B69" s="5"/>
      <c r="C69" s="5"/>
      <c r="D69" s="5"/>
      <c r="E69" s="5"/>
      <c r="F69" s="5"/>
      <c r="G69" s="7"/>
      <c r="H69" s="7"/>
    </row>
    <row r="70" spans="2:8" x14ac:dyDescent="0.2">
      <c r="B70" s="5"/>
      <c r="C70" s="5"/>
      <c r="D70" s="5"/>
      <c r="E70" s="5"/>
      <c r="F70" s="5"/>
      <c r="G70" s="7"/>
      <c r="H70" s="7"/>
    </row>
    <row r="71" spans="2:8" x14ac:dyDescent="0.2">
      <c r="B71" s="5"/>
      <c r="C71" s="5"/>
      <c r="D71" s="5"/>
      <c r="E71" s="5"/>
      <c r="F71" s="5"/>
      <c r="G71" s="7"/>
      <c r="H71" s="7"/>
    </row>
    <row r="72" spans="2:8" x14ac:dyDescent="0.2">
      <c r="B72" s="5"/>
      <c r="C72" s="5"/>
      <c r="D72" s="5"/>
      <c r="E72" s="5"/>
      <c r="F72" s="5"/>
      <c r="G72" s="7"/>
      <c r="H72" s="7"/>
    </row>
    <row r="73" spans="2:8" x14ac:dyDescent="0.2">
      <c r="B73" s="5"/>
      <c r="C73" s="5"/>
      <c r="D73" s="5"/>
      <c r="E73" s="5"/>
      <c r="F73" s="5"/>
      <c r="G73" s="7"/>
      <c r="H73" s="7"/>
    </row>
    <row r="74" spans="2:8" x14ac:dyDescent="0.2">
      <c r="B74" s="5"/>
      <c r="C74" s="5"/>
      <c r="D74" s="5"/>
      <c r="E74" s="5"/>
      <c r="F74" s="5"/>
      <c r="G74" s="7"/>
      <c r="H74" s="7"/>
    </row>
    <row r="75" spans="2:8" x14ac:dyDescent="0.2">
      <c r="B75" s="5"/>
      <c r="C75" s="5"/>
      <c r="D75" s="5"/>
      <c r="E75" s="5"/>
      <c r="F75" s="5"/>
      <c r="G75" s="7"/>
      <c r="H75" s="7"/>
    </row>
    <row r="76" spans="2:8" x14ac:dyDescent="0.2">
      <c r="B76" s="5"/>
      <c r="C76" s="5"/>
      <c r="D76" s="5"/>
      <c r="E76" s="5"/>
      <c r="F76" s="5"/>
      <c r="G76" s="7"/>
      <c r="H76" s="7"/>
    </row>
    <row r="77" spans="2:8" x14ac:dyDescent="0.2">
      <c r="B77" s="5"/>
      <c r="C77" s="5"/>
      <c r="D77" s="5"/>
      <c r="E77" s="5"/>
      <c r="F77" s="5"/>
    </row>
    <row r="78" spans="2:8" x14ac:dyDescent="0.2">
      <c r="B78" s="5"/>
      <c r="C78" s="5"/>
      <c r="D78" s="5"/>
      <c r="E78" s="5"/>
      <c r="F78" s="5"/>
    </row>
    <row r="79" spans="2:8" x14ac:dyDescent="0.2">
      <c r="B79" s="5"/>
      <c r="C79" s="5"/>
      <c r="D79" s="5"/>
      <c r="E79" s="5"/>
      <c r="F79" s="5"/>
    </row>
    <row r="80" spans="2:8" x14ac:dyDescent="0.2">
      <c r="B80" s="5"/>
      <c r="C80" s="5"/>
      <c r="D80" s="5"/>
      <c r="E80" s="5"/>
      <c r="F80" s="5"/>
    </row>
    <row r="81" spans="2:6" x14ac:dyDescent="0.2">
      <c r="B81" s="5"/>
      <c r="C81" s="5"/>
      <c r="D81" s="5"/>
      <c r="E81" s="5"/>
      <c r="F81" s="5"/>
    </row>
    <row r="82" spans="2:6" x14ac:dyDescent="0.2">
      <c r="B82" s="5"/>
      <c r="C82" s="5"/>
      <c r="D82" s="5"/>
      <c r="E82" s="5"/>
      <c r="F82" s="5"/>
    </row>
    <row r="83" spans="2:6" x14ac:dyDescent="0.2">
      <c r="B83" s="5"/>
      <c r="C83" s="5"/>
      <c r="D83" s="5"/>
      <c r="E83" s="5"/>
      <c r="F83" s="5"/>
    </row>
    <row r="84" spans="2:6" x14ac:dyDescent="0.2">
      <c r="B84" s="5"/>
      <c r="C84" s="5"/>
      <c r="D84" s="5"/>
      <c r="E84" s="5"/>
      <c r="F84" s="5"/>
    </row>
    <row r="85" spans="2:6" x14ac:dyDescent="0.2">
      <c r="B85" s="5"/>
      <c r="C85" s="5"/>
      <c r="D85" s="5"/>
      <c r="E85" s="5"/>
      <c r="F85" s="5"/>
    </row>
    <row r="86" spans="2:6" x14ac:dyDescent="0.2">
      <c r="B86" s="5"/>
      <c r="C86" s="5"/>
      <c r="D86" s="5"/>
      <c r="E86" s="5"/>
      <c r="F86" s="5"/>
    </row>
    <row r="87" spans="2:6" x14ac:dyDescent="0.2">
      <c r="B87" s="5"/>
      <c r="C87" s="5"/>
      <c r="D87" s="5"/>
      <c r="E87" s="5"/>
      <c r="F87" s="5"/>
    </row>
    <row r="88" spans="2:6" x14ac:dyDescent="0.2">
      <c r="B88" s="5"/>
      <c r="C88" s="5"/>
      <c r="D88" s="5"/>
      <c r="E88" s="5"/>
      <c r="F88" s="5"/>
    </row>
    <row r="89" spans="2:6" x14ac:dyDescent="0.2">
      <c r="B89" s="5"/>
      <c r="C89" s="5"/>
      <c r="D89" s="5"/>
      <c r="E89" s="5"/>
      <c r="F89" s="5"/>
    </row>
    <row r="90" spans="2:6" x14ac:dyDescent="0.2">
      <c r="B90" s="5"/>
      <c r="C90" s="5"/>
      <c r="D90" s="5"/>
      <c r="E90" s="5"/>
      <c r="F90" s="5"/>
    </row>
    <row r="91" spans="2:6" x14ac:dyDescent="0.2">
      <c r="B91" s="5"/>
      <c r="C91" s="5"/>
      <c r="D91" s="5"/>
      <c r="E91" s="5"/>
      <c r="F91" s="5"/>
    </row>
    <row r="92" spans="2:6" x14ac:dyDescent="0.2">
      <c r="B92" s="5"/>
      <c r="C92" s="5"/>
      <c r="D92" s="5"/>
      <c r="E92" s="5"/>
      <c r="F92" s="5"/>
    </row>
  </sheetData>
  <mergeCells count="2">
    <mergeCell ref="E2:F2"/>
    <mergeCell ref="G2:H2"/>
  </mergeCells>
  <phoneticPr fontId="27" type="noConversion"/>
  <pageMargins left="0.20866141699999999" right="0.183070866" top="0.35433070866141703" bottom="0.35433070866141703" header="0.31496062992126" footer="0.31496062992126"/>
  <pageSetup paperSize="9" scale="80" firstPageNumber="2" orientation="portrait" useFirstPageNumber="1" r:id="rId1"/>
  <headerFooter>
    <oddFooter>&amp;C&amp;"-,Bold"&amp;12PAGE &amp;P OF BOQ</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FE915-BA3A-4664-933D-E09AE23F4D21}">
  <sheetPr>
    <tabColor theme="4" tint="0.39997558519241921"/>
  </sheetPr>
  <dimension ref="A1:N99"/>
  <sheetViews>
    <sheetView view="pageBreakPreview" zoomScaleNormal="70" zoomScaleSheetLayoutView="100" workbookViewId="0">
      <selection activeCell="B2" sqref="B2"/>
    </sheetView>
  </sheetViews>
  <sheetFormatPr defaultColWidth="9.140625" defaultRowHeight="14.25" x14ac:dyDescent="0.2"/>
  <cols>
    <col min="1" max="1" width="1.140625" style="6" customWidth="1"/>
    <col min="2" max="2" width="9.7109375" style="6" customWidth="1"/>
    <col min="3" max="3" width="11.7109375" style="6" customWidth="1"/>
    <col min="4" max="4" width="53.85546875" style="6" customWidth="1"/>
    <col min="5" max="5" width="8.85546875" style="6" customWidth="1"/>
    <col min="6" max="6" width="7.5703125" style="6" customWidth="1"/>
    <col min="7" max="7" width="22" style="6" customWidth="1"/>
    <col min="8" max="8" width="27.28515625" style="6" customWidth="1"/>
    <col min="9" max="9" width="9.140625" style="74"/>
    <col min="10" max="16384" width="9.140625" style="6"/>
  </cols>
  <sheetData>
    <row r="1" spans="2:9" s="12" customFormat="1" ht="18" customHeight="1" x14ac:dyDescent="0.25">
      <c r="B1" s="2" t="str">
        <f>'SCHED 1A-1_NMB_SB'!B1</f>
        <v>SCHEDULED MAINTENANCE OF THEATRE HVAC SYSTEMS IN CLUSTER FOUR (4)</v>
      </c>
      <c r="D1" s="2"/>
      <c r="E1" s="3"/>
      <c r="F1" s="3"/>
      <c r="G1" s="7"/>
      <c r="I1" s="75"/>
    </row>
    <row r="2" spans="2:9" ht="15" customHeight="1" x14ac:dyDescent="0.25">
      <c r="B2" s="2" t="s">
        <v>9</v>
      </c>
      <c r="D2" s="72" t="str">
        <f>'SCHED 1A-1_NMB_SB'!D2</f>
        <v>SCMU3-24/25-0657-HO</v>
      </c>
      <c r="E2" s="446" t="s">
        <v>10</v>
      </c>
      <c r="F2" s="447"/>
      <c r="G2" s="250" t="str">
        <f>SUMMARY!F4</f>
        <v>NELSON MANDELA AND SARAH BAARTMAN</v>
      </c>
    </row>
    <row r="3" spans="2:9" ht="15" customHeight="1" x14ac:dyDescent="0.2">
      <c r="B3" s="2" t="s">
        <v>8</v>
      </c>
      <c r="D3" s="2" t="str">
        <f>'SCHED 1A-1_NMB_SB'!D3</f>
        <v>HVAC THEATRE</v>
      </c>
      <c r="E3" s="2"/>
      <c r="F3" s="2"/>
      <c r="G3" s="7"/>
    </row>
    <row r="4" spans="2:9" x14ac:dyDescent="0.2">
      <c r="B4" s="2"/>
      <c r="C4" s="2"/>
      <c r="E4" s="2"/>
      <c r="F4" s="2"/>
      <c r="G4" s="7"/>
    </row>
    <row r="5" spans="2:9" s="4" customFormat="1" ht="15" customHeight="1" x14ac:dyDescent="0.2">
      <c r="B5" s="4" t="s">
        <v>792</v>
      </c>
      <c r="D5" s="4" t="s">
        <v>696</v>
      </c>
      <c r="I5" s="76"/>
    </row>
    <row r="6" spans="2:9" ht="6" customHeight="1" thickBot="1" x14ac:dyDescent="0.25">
      <c r="B6" s="5"/>
      <c r="C6" s="5"/>
      <c r="D6" s="5"/>
      <c r="E6" s="5"/>
      <c r="F6" s="5"/>
      <c r="G6" s="7"/>
    </row>
    <row r="7" spans="2:9" s="9" customFormat="1" ht="39" customHeight="1" thickBot="1" x14ac:dyDescent="0.3">
      <c r="B7" s="11" t="s">
        <v>12</v>
      </c>
      <c r="C7" s="11" t="s">
        <v>6</v>
      </c>
      <c r="D7" s="11" t="s">
        <v>0</v>
      </c>
      <c r="E7" s="11" t="s">
        <v>1</v>
      </c>
      <c r="F7" s="11" t="s">
        <v>4</v>
      </c>
      <c r="G7" s="11" t="s">
        <v>2</v>
      </c>
      <c r="H7" s="11" t="s">
        <v>5</v>
      </c>
      <c r="I7" s="77"/>
    </row>
    <row r="8" spans="2:9" s="9" customFormat="1" ht="31.15" customHeight="1" x14ac:dyDescent="0.25">
      <c r="B8" s="26">
        <v>4</v>
      </c>
      <c r="C8" s="26" t="s">
        <v>650</v>
      </c>
      <c r="D8" s="268" t="s">
        <v>712</v>
      </c>
      <c r="E8" s="66"/>
      <c r="F8" s="66"/>
      <c r="G8" s="67"/>
      <c r="H8" s="68"/>
      <c r="I8" s="77"/>
    </row>
    <row r="9" spans="2:9" s="9" customFormat="1" ht="20.25" customHeight="1" x14ac:dyDescent="0.2">
      <c r="B9" s="17" t="s">
        <v>651</v>
      </c>
      <c r="C9" s="17"/>
      <c r="D9" s="288" t="s">
        <v>799</v>
      </c>
      <c r="E9" s="17" t="s">
        <v>692</v>
      </c>
      <c r="F9" s="17">
        <v>4.5</v>
      </c>
      <c r="G9" s="55"/>
      <c r="H9" s="21"/>
      <c r="I9" s="77"/>
    </row>
    <row r="10" spans="2:9" s="9" customFormat="1" ht="20.25" customHeight="1" x14ac:dyDescent="0.2">
      <c r="B10" s="17" t="s">
        <v>652</v>
      </c>
      <c r="C10" s="17"/>
      <c r="D10" s="288" t="s">
        <v>800</v>
      </c>
      <c r="E10" s="17" t="s">
        <v>692</v>
      </c>
      <c r="F10" s="17">
        <v>4.5</v>
      </c>
      <c r="G10" s="55"/>
      <c r="H10" s="21"/>
      <c r="I10" s="77"/>
    </row>
    <row r="11" spans="2:9" s="9" customFormat="1" ht="20.25" customHeight="1" x14ac:dyDescent="0.2">
      <c r="B11" s="17" t="s">
        <v>653</v>
      </c>
      <c r="C11" s="17"/>
      <c r="D11" s="288" t="s">
        <v>801</v>
      </c>
      <c r="E11" s="17" t="s">
        <v>692</v>
      </c>
      <c r="F11" s="17">
        <v>4.5</v>
      </c>
      <c r="G11" s="55"/>
      <c r="H11" s="21"/>
      <c r="I11" s="77"/>
    </row>
    <row r="12" spans="2:9" s="9" customFormat="1" ht="20.25" customHeight="1" x14ac:dyDescent="0.2">
      <c r="B12" s="17" t="s">
        <v>654</v>
      </c>
      <c r="C12" s="17"/>
      <c r="D12" s="288" t="s">
        <v>802</v>
      </c>
      <c r="E12" s="17" t="s">
        <v>692</v>
      </c>
      <c r="F12" s="17">
        <v>4.5</v>
      </c>
      <c r="G12" s="55"/>
      <c r="H12" s="21"/>
      <c r="I12" s="77"/>
    </row>
    <row r="13" spans="2:9" s="9" customFormat="1" ht="20.25" customHeight="1" x14ac:dyDescent="0.2">
      <c r="B13" s="17" t="s">
        <v>655</v>
      </c>
      <c r="C13" s="17"/>
      <c r="D13" s="288" t="s">
        <v>803</v>
      </c>
      <c r="E13" s="17" t="s">
        <v>692</v>
      </c>
      <c r="F13" s="17">
        <v>4.5</v>
      </c>
      <c r="G13" s="55"/>
      <c r="H13" s="21"/>
      <c r="I13" s="77"/>
    </row>
    <row r="14" spans="2:9" s="9" customFormat="1" ht="20.25" customHeight="1" x14ac:dyDescent="0.2">
      <c r="B14" s="17" t="s">
        <v>656</v>
      </c>
      <c r="C14" s="17"/>
      <c r="D14" s="288" t="s">
        <v>804</v>
      </c>
      <c r="E14" s="17" t="s">
        <v>692</v>
      </c>
      <c r="F14" s="17">
        <v>4.5</v>
      </c>
      <c r="G14" s="55"/>
      <c r="H14" s="21"/>
      <c r="I14" s="77"/>
    </row>
    <row r="15" spans="2:9" s="9" customFormat="1" ht="20.25" customHeight="1" x14ac:dyDescent="0.2">
      <c r="B15" s="17" t="s">
        <v>657</v>
      </c>
      <c r="C15" s="17"/>
      <c r="D15" s="288" t="s">
        <v>806</v>
      </c>
      <c r="E15" s="17" t="s">
        <v>692</v>
      </c>
      <c r="F15" s="17">
        <v>4.5</v>
      </c>
      <c r="G15" s="55"/>
      <c r="H15" s="21"/>
      <c r="I15" s="77"/>
    </row>
    <row r="16" spans="2:9" s="9" customFormat="1" ht="20.25" customHeight="1" x14ac:dyDescent="0.2">
      <c r="B16" s="17" t="s">
        <v>658</v>
      </c>
      <c r="C16" s="17"/>
      <c r="D16" s="288" t="s">
        <v>805</v>
      </c>
      <c r="E16" s="17" t="s">
        <v>692</v>
      </c>
      <c r="F16" s="17">
        <v>4.5</v>
      </c>
      <c r="G16" s="55"/>
      <c r="H16" s="21"/>
      <c r="I16" s="77"/>
    </row>
    <row r="17" spans="2:14" s="9" customFormat="1" ht="20.25" customHeight="1" x14ac:dyDescent="0.2">
      <c r="B17" s="17"/>
      <c r="C17" s="17"/>
      <c r="D17" s="288"/>
      <c r="E17" s="17"/>
      <c r="F17" s="17"/>
      <c r="G17" s="55"/>
      <c r="H17" s="21"/>
      <c r="I17" s="77"/>
    </row>
    <row r="18" spans="2:14" s="9" customFormat="1" ht="20.25" customHeight="1" x14ac:dyDescent="0.2">
      <c r="B18" s="17"/>
      <c r="C18" s="17"/>
      <c r="D18" s="288"/>
      <c r="E18" s="17"/>
      <c r="F18" s="17"/>
      <c r="G18" s="55"/>
      <c r="H18" s="21"/>
      <c r="I18" s="77"/>
    </row>
    <row r="19" spans="2:14" s="9" customFormat="1" ht="20.25" customHeight="1" x14ac:dyDescent="0.2">
      <c r="B19" s="17"/>
      <c r="C19" s="17"/>
      <c r="D19" s="288"/>
      <c r="E19" s="17"/>
      <c r="F19" s="17"/>
      <c r="G19" s="55"/>
      <c r="H19" s="21"/>
      <c r="I19" s="77"/>
    </row>
    <row r="20" spans="2:14" s="9" customFormat="1" ht="20.25" customHeight="1" thickBot="1" x14ac:dyDescent="0.25">
      <c r="B20" s="17"/>
      <c r="C20" s="17"/>
      <c r="D20" s="288"/>
      <c r="E20" s="17"/>
      <c r="F20" s="17"/>
      <c r="G20" s="55"/>
      <c r="H20" s="21"/>
      <c r="I20" s="77"/>
      <c r="M20" s="9">
        <f>5000/29</f>
        <v>172.41379310344828</v>
      </c>
      <c r="N20" s="9">
        <f>M20*11</f>
        <v>1896.5517241379312</v>
      </c>
    </row>
    <row r="21" spans="2:14" s="270" customFormat="1" ht="52.15" customHeight="1" thickBot="1" x14ac:dyDescent="0.3">
      <c r="B21" s="31">
        <v>5</v>
      </c>
      <c r="C21" s="31" t="s">
        <v>682</v>
      </c>
      <c r="D21" s="32" t="s">
        <v>683</v>
      </c>
      <c r="E21" s="276" t="s">
        <v>40</v>
      </c>
      <c r="F21" s="276">
        <v>11</v>
      </c>
      <c r="G21" s="289"/>
      <c r="H21" s="24"/>
    </row>
    <row r="22" spans="2:14" s="270" customFormat="1" ht="57.75" customHeight="1" thickBot="1" x14ac:dyDescent="0.3">
      <c r="B22" s="278">
        <v>6</v>
      </c>
      <c r="C22" s="278" t="s">
        <v>682</v>
      </c>
      <c r="D22" s="279" t="s">
        <v>684</v>
      </c>
      <c r="E22" s="44" t="s">
        <v>685</v>
      </c>
      <c r="F22" s="44">
        <v>36</v>
      </c>
      <c r="G22" s="289"/>
      <c r="H22" s="24"/>
    </row>
    <row r="23" spans="2:14" s="280" customFormat="1" ht="30" customHeight="1" x14ac:dyDescent="0.25">
      <c r="B23" s="281">
        <v>7</v>
      </c>
      <c r="C23" s="281" t="s">
        <v>686</v>
      </c>
      <c r="D23" s="282" t="s">
        <v>687</v>
      </c>
      <c r="E23" s="281"/>
      <c r="F23" s="281"/>
      <c r="G23" s="370"/>
      <c r="H23" s="371"/>
    </row>
    <row r="24" spans="2:14" s="270" customFormat="1" ht="46.5" customHeight="1" x14ac:dyDescent="0.25">
      <c r="B24" s="43" t="s">
        <v>681</v>
      </c>
      <c r="C24" s="43"/>
      <c r="D24" s="18" t="s">
        <v>688</v>
      </c>
      <c r="E24" s="43" t="s">
        <v>685</v>
      </c>
      <c r="F24" s="43">
        <v>36</v>
      </c>
      <c r="G24" s="372"/>
      <c r="H24" s="55"/>
    </row>
    <row r="25" spans="2:14" s="270" customFormat="1" ht="32.25" customHeight="1" x14ac:dyDescent="0.25">
      <c r="B25" s="283">
        <v>8</v>
      </c>
      <c r="C25" s="283" t="s">
        <v>689</v>
      </c>
      <c r="D25" s="284" t="s">
        <v>690</v>
      </c>
      <c r="E25" s="285"/>
      <c r="F25" s="285"/>
      <c r="G25" s="372"/>
      <c r="H25" s="55"/>
    </row>
    <row r="26" spans="2:14" s="270" customFormat="1" ht="32.25" customHeight="1" x14ac:dyDescent="0.25">
      <c r="B26" s="17">
        <v>8.1</v>
      </c>
      <c r="C26" s="17"/>
      <c r="D26" s="18" t="s">
        <v>691</v>
      </c>
      <c r="E26" s="17" t="s">
        <v>685</v>
      </c>
      <c r="F26" s="17">
        <v>36</v>
      </c>
      <c r="G26" s="277"/>
      <c r="H26" s="55"/>
    </row>
    <row r="27" spans="2:14" s="9" customFormat="1" ht="20.25" customHeight="1" x14ac:dyDescent="0.25">
      <c r="B27" s="43"/>
      <c r="C27" s="19"/>
      <c r="D27" s="69"/>
      <c r="E27" s="19"/>
      <c r="F27" s="17"/>
      <c r="G27" s="55"/>
      <c r="H27" s="21"/>
      <c r="I27" s="77"/>
    </row>
    <row r="28" spans="2:14" s="9" customFormat="1" ht="26.45" customHeight="1" thickBot="1" x14ac:dyDescent="0.3">
      <c r="B28" s="64">
        <v>9</v>
      </c>
      <c r="C28" s="64"/>
      <c r="D28" s="369" t="s">
        <v>713</v>
      </c>
      <c r="E28" s="373"/>
      <c r="F28" s="373"/>
      <c r="G28" s="374"/>
      <c r="H28" s="340"/>
      <c r="I28" s="77"/>
    </row>
    <row r="29" spans="2:14" s="9" customFormat="1" ht="40.5" x14ac:dyDescent="0.25">
      <c r="B29" s="26">
        <v>5</v>
      </c>
      <c r="C29" s="26" t="s">
        <v>659</v>
      </c>
      <c r="D29" s="269" t="s">
        <v>660</v>
      </c>
      <c r="E29" s="66"/>
      <c r="F29" s="66"/>
      <c r="G29" s="67"/>
      <c r="H29" s="68"/>
      <c r="I29" s="77"/>
    </row>
    <row r="30" spans="2:14" s="9" customFormat="1" ht="18.600000000000001" customHeight="1" x14ac:dyDescent="0.2">
      <c r="B30" s="17" t="s">
        <v>671</v>
      </c>
      <c r="C30" s="17"/>
      <c r="D30" s="288" t="s">
        <v>799</v>
      </c>
      <c r="E30" s="17" t="s">
        <v>754</v>
      </c>
      <c r="F30" s="17">
        <v>1</v>
      </c>
      <c r="G30" s="55"/>
      <c r="H30" s="21"/>
      <c r="I30" s="77"/>
    </row>
    <row r="31" spans="2:14" s="9" customFormat="1" ht="20.25" customHeight="1" x14ac:dyDescent="0.2">
      <c r="B31" s="17" t="s">
        <v>672</v>
      </c>
      <c r="C31" s="17"/>
      <c r="D31" s="288" t="s">
        <v>800</v>
      </c>
      <c r="E31" s="17" t="s">
        <v>754</v>
      </c>
      <c r="F31" s="17">
        <v>1</v>
      </c>
      <c r="G31" s="55"/>
      <c r="H31" s="21"/>
      <c r="I31" s="77"/>
    </row>
    <row r="32" spans="2:14" s="9" customFormat="1" ht="20.25" customHeight="1" x14ac:dyDescent="0.2">
      <c r="B32" s="17" t="s">
        <v>673</v>
      </c>
      <c r="C32" s="17"/>
      <c r="D32" s="288" t="s">
        <v>801</v>
      </c>
      <c r="E32" s="17" t="s">
        <v>754</v>
      </c>
      <c r="F32" s="17">
        <v>1</v>
      </c>
      <c r="G32" s="55"/>
      <c r="H32" s="21"/>
      <c r="I32" s="77"/>
    </row>
    <row r="33" spans="2:9" s="9" customFormat="1" ht="20.25" customHeight="1" x14ac:dyDescent="0.2">
      <c r="B33" s="17" t="s">
        <v>674</v>
      </c>
      <c r="C33" s="17"/>
      <c r="D33" s="288" t="s">
        <v>802</v>
      </c>
      <c r="E33" s="17" t="s">
        <v>754</v>
      </c>
      <c r="F33" s="17">
        <v>1</v>
      </c>
      <c r="G33" s="55"/>
      <c r="H33" s="21"/>
      <c r="I33" s="77"/>
    </row>
    <row r="34" spans="2:9" s="9" customFormat="1" ht="20.25" customHeight="1" x14ac:dyDescent="0.2">
      <c r="B34" s="17" t="s">
        <v>675</v>
      </c>
      <c r="C34" s="17"/>
      <c r="D34" s="288" t="s">
        <v>803</v>
      </c>
      <c r="E34" s="17" t="s">
        <v>754</v>
      </c>
      <c r="F34" s="17">
        <v>1</v>
      </c>
      <c r="G34" s="55"/>
      <c r="H34" s="21"/>
      <c r="I34" s="77"/>
    </row>
    <row r="35" spans="2:9" s="9" customFormat="1" ht="20.25" customHeight="1" x14ac:dyDescent="0.2">
      <c r="B35" s="17" t="s">
        <v>676</v>
      </c>
      <c r="C35" s="17"/>
      <c r="D35" s="288" t="s">
        <v>804</v>
      </c>
      <c r="E35" s="17" t="s">
        <v>754</v>
      </c>
      <c r="F35" s="17">
        <v>1</v>
      </c>
      <c r="G35" s="55"/>
      <c r="H35" s="21"/>
      <c r="I35" s="77"/>
    </row>
    <row r="36" spans="2:9" s="9" customFormat="1" ht="20.25" customHeight="1" x14ac:dyDescent="0.2">
      <c r="B36" s="17" t="s">
        <v>677</v>
      </c>
      <c r="C36" s="17"/>
      <c r="D36" s="288" t="s">
        <v>806</v>
      </c>
      <c r="E36" s="17" t="s">
        <v>754</v>
      </c>
      <c r="F36" s="17">
        <v>1</v>
      </c>
      <c r="G36" s="55"/>
      <c r="H36" s="21"/>
      <c r="I36" s="77"/>
    </row>
    <row r="37" spans="2:9" s="9" customFormat="1" ht="20.25" customHeight="1" x14ac:dyDescent="0.2">
      <c r="B37" s="17" t="s">
        <v>678</v>
      </c>
      <c r="C37" s="17"/>
      <c r="D37" s="288" t="s">
        <v>805</v>
      </c>
      <c r="E37" s="17" t="s">
        <v>754</v>
      </c>
      <c r="F37" s="17">
        <v>1</v>
      </c>
      <c r="G37" s="55"/>
      <c r="H37" s="21"/>
      <c r="I37" s="77"/>
    </row>
    <row r="38" spans="2:9" s="9" customFormat="1" ht="20.25" customHeight="1" x14ac:dyDescent="0.2">
      <c r="B38" s="17"/>
      <c r="C38" s="17"/>
      <c r="D38" s="288"/>
      <c r="E38" s="17"/>
      <c r="F38" s="17"/>
      <c r="G38" s="55"/>
      <c r="H38" s="21"/>
      <c r="I38" s="77"/>
    </row>
    <row r="39" spans="2:9" s="9" customFormat="1" ht="20.25" customHeight="1" x14ac:dyDescent="0.2">
      <c r="B39" s="17"/>
      <c r="C39" s="17"/>
      <c r="D39" s="288"/>
      <c r="E39" s="17"/>
      <c r="F39" s="17"/>
      <c r="G39" s="55"/>
      <c r="H39" s="21"/>
      <c r="I39" s="77"/>
    </row>
    <row r="40" spans="2:9" s="9" customFormat="1" ht="20.25" customHeight="1" x14ac:dyDescent="0.2">
      <c r="B40" s="17"/>
      <c r="C40" s="17"/>
      <c r="D40" s="288"/>
      <c r="E40" s="17"/>
      <c r="F40" s="17"/>
      <c r="G40" s="55"/>
      <c r="H40" s="21"/>
      <c r="I40" s="77"/>
    </row>
    <row r="41" spans="2:9" s="9" customFormat="1" ht="45" customHeight="1" x14ac:dyDescent="0.25">
      <c r="B41" s="64">
        <v>6</v>
      </c>
      <c r="C41" s="64" t="s">
        <v>661</v>
      </c>
      <c r="D41" s="271" t="s">
        <v>662</v>
      </c>
      <c r="E41" s="272"/>
      <c r="F41" s="66"/>
      <c r="G41" s="68"/>
      <c r="H41" s="68"/>
      <c r="I41" s="77"/>
    </row>
    <row r="42" spans="2:9" s="9" customFormat="1" ht="20.25" customHeight="1" x14ac:dyDescent="0.25">
      <c r="B42" s="17" t="s">
        <v>679</v>
      </c>
      <c r="C42" s="17"/>
      <c r="D42" s="273" t="s">
        <v>663</v>
      </c>
      <c r="E42" s="274" t="s">
        <v>664</v>
      </c>
      <c r="F42" s="17">
        <v>36</v>
      </c>
      <c r="G42" s="21">
        <v>6000</v>
      </c>
      <c r="H42" s="21">
        <f>F42*G42</f>
        <v>216000</v>
      </c>
      <c r="I42" s="77"/>
    </row>
    <row r="43" spans="2:9" s="9" customFormat="1" ht="20.25" customHeight="1" x14ac:dyDescent="0.25">
      <c r="B43" s="17" t="s">
        <v>680</v>
      </c>
      <c r="C43" s="17"/>
      <c r="D43" s="273" t="s">
        <v>663</v>
      </c>
      <c r="E43" s="274" t="s">
        <v>664</v>
      </c>
      <c r="F43" s="17">
        <v>36</v>
      </c>
      <c r="G43" s="21">
        <v>6000</v>
      </c>
      <c r="H43" s="21">
        <f t="shared" ref="H43:H45" si="0">F43*G43</f>
        <v>216000</v>
      </c>
      <c r="I43" s="77"/>
    </row>
    <row r="44" spans="2:9" s="9" customFormat="1" ht="20.25" customHeight="1" x14ac:dyDescent="0.25">
      <c r="B44" s="17" t="s">
        <v>707</v>
      </c>
      <c r="C44" s="17"/>
      <c r="D44" s="273" t="s">
        <v>665</v>
      </c>
      <c r="E44" s="274" t="s">
        <v>664</v>
      </c>
      <c r="F44" s="17">
        <v>36</v>
      </c>
      <c r="G44" s="21">
        <v>8000</v>
      </c>
      <c r="H44" s="21">
        <f t="shared" si="0"/>
        <v>288000</v>
      </c>
      <c r="I44" s="77"/>
    </row>
    <row r="45" spans="2:9" s="9" customFormat="1" ht="20.25" customHeight="1" x14ac:dyDescent="0.25">
      <c r="B45" s="17" t="s">
        <v>708</v>
      </c>
      <c r="C45" s="17"/>
      <c r="D45" s="18" t="s">
        <v>665</v>
      </c>
      <c r="E45" s="17" t="s">
        <v>664</v>
      </c>
      <c r="F45" s="17">
        <v>36</v>
      </c>
      <c r="G45" s="21">
        <v>8000</v>
      </c>
      <c r="H45" s="21">
        <f t="shared" si="0"/>
        <v>288000</v>
      </c>
      <c r="I45" s="77"/>
    </row>
    <row r="46" spans="2:9" s="9" customFormat="1" ht="31.15" customHeight="1" x14ac:dyDescent="0.25">
      <c r="B46" s="17" t="s">
        <v>709</v>
      </c>
      <c r="C46" s="17"/>
      <c r="D46" s="273" t="s">
        <v>670</v>
      </c>
      <c r="E46" s="274" t="s">
        <v>3</v>
      </c>
      <c r="F46" s="290"/>
      <c r="G46" s="378"/>
      <c r="H46" s="21"/>
      <c r="I46" s="77"/>
    </row>
    <row r="47" spans="2:9" s="9" customFormat="1" ht="39.6" customHeight="1" x14ac:dyDescent="0.25">
      <c r="B47" s="64">
        <v>7</v>
      </c>
      <c r="C47" s="64" t="s">
        <v>666</v>
      </c>
      <c r="D47" s="271" t="s">
        <v>667</v>
      </c>
      <c r="E47" s="274" t="s">
        <v>668</v>
      </c>
      <c r="F47" s="17">
        <v>1</v>
      </c>
      <c r="G47" s="21">
        <v>345000</v>
      </c>
      <c r="H47" s="21">
        <f>G47*F47</f>
        <v>345000</v>
      </c>
      <c r="I47" s="77"/>
    </row>
    <row r="48" spans="2:9" s="9" customFormat="1" ht="27.6" customHeight="1" x14ac:dyDescent="0.25">
      <c r="B48" s="17" t="s">
        <v>681</v>
      </c>
      <c r="C48" s="17" t="s">
        <v>669</v>
      </c>
      <c r="D48" s="273" t="s">
        <v>670</v>
      </c>
      <c r="E48" s="17" t="s">
        <v>3</v>
      </c>
      <c r="F48" s="17"/>
      <c r="G48" s="275"/>
      <c r="H48" s="21"/>
      <c r="I48" s="77"/>
    </row>
    <row r="49" spans="1:9" s="9" customFormat="1" ht="20.25" customHeight="1" thickBot="1" x14ac:dyDescent="0.3">
      <c r="B49" s="19"/>
      <c r="C49" s="19"/>
      <c r="D49" s="69"/>
      <c r="E49" s="19"/>
      <c r="F49" s="19"/>
      <c r="G49" s="70"/>
      <c r="H49" s="22"/>
      <c r="I49" s="77"/>
    </row>
    <row r="50" spans="1:9" ht="26.45" customHeight="1" thickBot="1" x14ac:dyDescent="0.25">
      <c r="B50" s="23" t="s">
        <v>7</v>
      </c>
      <c r="C50" s="23"/>
      <c r="D50" s="23"/>
      <c r="E50" s="23"/>
      <c r="F50" s="23"/>
      <c r="G50" s="24"/>
      <c r="H50" s="25"/>
    </row>
    <row r="51" spans="1:9" x14ac:dyDescent="0.2">
      <c r="B51" s="5"/>
      <c r="C51" s="5"/>
      <c r="D51" s="5"/>
      <c r="E51" s="5"/>
      <c r="F51" s="5"/>
      <c r="G51" s="7"/>
      <c r="H51" s="7"/>
    </row>
    <row r="52" spans="1:9" x14ac:dyDescent="0.2">
      <c r="B52" s="5"/>
      <c r="C52" s="5"/>
      <c r="D52" s="5"/>
      <c r="E52" s="5"/>
      <c r="F52" s="5"/>
      <c r="G52" s="7"/>
      <c r="H52" s="7"/>
    </row>
    <row r="53" spans="1:9" x14ac:dyDescent="0.2">
      <c r="B53" s="5"/>
      <c r="C53" s="5"/>
      <c r="D53" s="5"/>
      <c r="E53" s="5"/>
      <c r="F53" s="5"/>
      <c r="G53" s="7"/>
      <c r="H53" s="7"/>
    </row>
    <row r="54" spans="1:9" x14ac:dyDescent="0.2">
      <c r="B54" s="5"/>
      <c r="C54" s="5"/>
      <c r="D54" s="5"/>
      <c r="E54" s="5"/>
      <c r="F54" s="5"/>
      <c r="G54" s="7"/>
      <c r="H54" s="7"/>
    </row>
    <row r="55" spans="1:9" x14ac:dyDescent="0.2">
      <c r="B55" s="5"/>
      <c r="C55" s="5"/>
      <c r="D55" s="5"/>
      <c r="E55" s="5"/>
      <c r="F55" s="5"/>
      <c r="G55" s="7"/>
      <c r="H55" s="7"/>
    </row>
    <row r="56" spans="1:9" x14ac:dyDescent="0.2">
      <c r="B56" s="5"/>
      <c r="C56" s="5"/>
      <c r="D56" s="5"/>
      <c r="E56" s="5"/>
      <c r="F56" s="5"/>
      <c r="G56" s="7"/>
      <c r="H56" s="7"/>
    </row>
    <row r="57" spans="1:9" x14ac:dyDescent="0.2">
      <c r="B57" s="5"/>
      <c r="C57" s="5"/>
      <c r="D57" s="5"/>
      <c r="E57" s="5"/>
      <c r="F57" s="5"/>
      <c r="G57" s="7"/>
      <c r="H57" s="7"/>
    </row>
    <row r="58" spans="1:9" x14ac:dyDescent="0.2">
      <c r="B58" s="5"/>
      <c r="C58" s="5"/>
      <c r="D58" s="5"/>
      <c r="E58" s="5"/>
      <c r="F58" s="5"/>
      <c r="G58" s="7"/>
      <c r="H58" s="7"/>
    </row>
    <row r="59" spans="1:9" x14ac:dyDescent="0.2">
      <c r="B59" s="5"/>
      <c r="C59" s="5"/>
      <c r="D59" s="5"/>
      <c r="E59" s="5"/>
      <c r="F59" s="5"/>
      <c r="G59" s="7"/>
      <c r="H59" s="7"/>
    </row>
    <row r="60" spans="1:9" x14ac:dyDescent="0.2">
      <c r="B60" s="5"/>
      <c r="C60" s="5"/>
      <c r="D60" s="5"/>
      <c r="E60" s="5"/>
      <c r="F60" s="5"/>
      <c r="G60" s="7"/>
      <c r="H60" s="7"/>
    </row>
    <row r="61" spans="1:9" s="74" customFormat="1" x14ac:dyDescent="0.2">
      <c r="A61" s="6"/>
      <c r="B61" s="5"/>
      <c r="C61" s="5"/>
      <c r="D61" s="5"/>
      <c r="E61" s="5"/>
      <c r="F61" s="5"/>
      <c r="G61" s="7"/>
      <c r="H61" s="7"/>
    </row>
    <row r="62" spans="1:9" s="74" customFormat="1" x14ac:dyDescent="0.2">
      <c r="A62" s="6"/>
      <c r="B62" s="5"/>
      <c r="C62" s="5"/>
      <c r="D62" s="5"/>
      <c r="E62" s="5"/>
      <c r="F62" s="5"/>
      <c r="G62" s="7"/>
      <c r="H62" s="7"/>
    </row>
    <row r="63" spans="1:9" s="74" customFormat="1" x14ac:dyDescent="0.2">
      <c r="A63" s="6"/>
      <c r="B63" s="5"/>
      <c r="C63" s="5"/>
      <c r="D63" s="5"/>
      <c r="E63" s="5"/>
      <c r="F63" s="5"/>
      <c r="G63" s="7"/>
      <c r="H63" s="7"/>
    </row>
    <row r="64" spans="1:9" s="74" customFormat="1" x14ac:dyDescent="0.2">
      <c r="A64" s="6"/>
      <c r="B64" s="5"/>
      <c r="C64" s="5"/>
      <c r="D64" s="5"/>
      <c r="E64" s="5"/>
      <c r="F64" s="5"/>
      <c r="G64" s="7"/>
      <c r="H64" s="7"/>
    </row>
    <row r="65" spans="1:8" s="74" customFormat="1" x14ac:dyDescent="0.2">
      <c r="A65" s="6"/>
      <c r="B65" s="5"/>
      <c r="C65" s="5"/>
      <c r="D65" s="5"/>
      <c r="E65" s="5"/>
      <c r="F65" s="5"/>
      <c r="G65" s="7"/>
      <c r="H65" s="7"/>
    </row>
    <row r="66" spans="1:8" s="74" customFormat="1" x14ac:dyDescent="0.2">
      <c r="A66" s="6"/>
      <c r="B66" s="5"/>
      <c r="C66" s="5"/>
      <c r="D66" s="5"/>
      <c r="E66" s="5"/>
      <c r="F66" s="5"/>
      <c r="G66" s="7"/>
      <c r="H66" s="7"/>
    </row>
    <row r="67" spans="1:8" s="74" customFormat="1" x14ac:dyDescent="0.2">
      <c r="A67" s="6"/>
      <c r="B67" s="5"/>
      <c r="C67" s="5"/>
      <c r="D67" s="5"/>
      <c r="E67" s="5"/>
      <c r="F67" s="5"/>
      <c r="G67" s="7"/>
      <c r="H67" s="7"/>
    </row>
    <row r="68" spans="1:8" s="74" customFormat="1" x14ac:dyDescent="0.2">
      <c r="A68" s="6"/>
      <c r="B68" s="5"/>
      <c r="C68" s="5"/>
      <c r="D68" s="5"/>
      <c r="E68" s="5"/>
      <c r="F68" s="5"/>
      <c r="G68" s="7"/>
      <c r="H68" s="7"/>
    </row>
    <row r="69" spans="1:8" s="74" customFormat="1" x14ac:dyDescent="0.2">
      <c r="A69" s="6"/>
      <c r="B69" s="5"/>
      <c r="C69" s="5"/>
      <c r="D69" s="5"/>
      <c r="E69" s="5"/>
      <c r="F69" s="5"/>
      <c r="G69" s="7"/>
      <c r="H69" s="7"/>
    </row>
    <row r="70" spans="1:8" s="74" customFormat="1" x14ac:dyDescent="0.2">
      <c r="A70" s="6"/>
      <c r="B70" s="5"/>
      <c r="C70" s="5"/>
      <c r="D70" s="5"/>
      <c r="E70" s="5"/>
      <c r="F70" s="5"/>
      <c r="G70" s="7"/>
      <c r="H70" s="7"/>
    </row>
    <row r="71" spans="1:8" s="74" customFormat="1" x14ac:dyDescent="0.2">
      <c r="A71" s="6"/>
      <c r="B71" s="5"/>
      <c r="C71" s="5"/>
      <c r="D71" s="5"/>
      <c r="E71" s="5"/>
      <c r="F71" s="5"/>
      <c r="G71" s="7"/>
      <c r="H71" s="7"/>
    </row>
    <row r="72" spans="1:8" s="74" customFormat="1" x14ac:dyDescent="0.2">
      <c r="A72" s="6"/>
      <c r="B72" s="5"/>
      <c r="C72" s="5"/>
      <c r="D72" s="5"/>
      <c r="E72" s="5"/>
      <c r="F72" s="5"/>
      <c r="G72" s="7"/>
      <c r="H72" s="7"/>
    </row>
    <row r="73" spans="1:8" s="74" customFormat="1" x14ac:dyDescent="0.2">
      <c r="A73" s="6"/>
      <c r="B73" s="5"/>
      <c r="C73" s="5"/>
      <c r="D73" s="5"/>
      <c r="E73" s="5"/>
      <c r="F73" s="5"/>
      <c r="G73" s="7"/>
      <c r="H73" s="7"/>
    </row>
    <row r="74" spans="1:8" s="74" customFormat="1" x14ac:dyDescent="0.2">
      <c r="A74" s="6"/>
      <c r="B74" s="5"/>
      <c r="C74" s="5"/>
      <c r="D74" s="5"/>
      <c r="E74" s="5"/>
      <c r="F74" s="5"/>
      <c r="G74" s="7"/>
      <c r="H74" s="7"/>
    </row>
    <row r="75" spans="1:8" s="74" customFormat="1" x14ac:dyDescent="0.2">
      <c r="A75" s="6"/>
      <c r="B75" s="5"/>
      <c r="C75" s="5"/>
      <c r="D75" s="5"/>
      <c r="E75" s="5"/>
      <c r="F75" s="5"/>
      <c r="G75" s="7"/>
      <c r="H75" s="7"/>
    </row>
    <row r="76" spans="1:8" s="74" customFormat="1" x14ac:dyDescent="0.2">
      <c r="A76" s="6"/>
      <c r="B76" s="5"/>
      <c r="C76" s="5"/>
      <c r="D76" s="5"/>
      <c r="E76" s="5"/>
      <c r="F76" s="5"/>
      <c r="G76" s="7"/>
      <c r="H76" s="7"/>
    </row>
    <row r="77" spans="1:8" s="74" customFormat="1" x14ac:dyDescent="0.2">
      <c r="A77" s="6"/>
      <c r="B77" s="5"/>
      <c r="C77" s="5"/>
      <c r="D77" s="5"/>
      <c r="E77" s="5"/>
      <c r="F77" s="5"/>
      <c r="G77" s="7"/>
      <c r="H77" s="7"/>
    </row>
    <row r="78" spans="1:8" s="74" customFormat="1" x14ac:dyDescent="0.2">
      <c r="A78" s="6"/>
      <c r="B78" s="5"/>
      <c r="C78" s="5"/>
      <c r="D78" s="5"/>
      <c r="E78" s="5"/>
      <c r="F78" s="5"/>
      <c r="G78" s="7"/>
      <c r="H78" s="7"/>
    </row>
    <row r="79" spans="1:8" s="74" customFormat="1" x14ac:dyDescent="0.2">
      <c r="A79" s="6"/>
      <c r="B79" s="5"/>
      <c r="C79" s="5"/>
      <c r="D79" s="5"/>
      <c r="E79" s="5"/>
      <c r="F79" s="5"/>
      <c r="G79" s="7"/>
      <c r="H79" s="7"/>
    </row>
    <row r="80" spans="1:8" s="74" customFormat="1" x14ac:dyDescent="0.2">
      <c r="A80" s="6"/>
      <c r="B80" s="5"/>
      <c r="C80" s="5"/>
      <c r="D80" s="5"/>
      <c r="E80" s="5"/>
      <c r="F80" s="5"/>
      <c r="G80" s="7"/>
      <c r="H80" s="7"/>
    </row>
    <row r="81" spans="1:8" s="74" customFormat="1" x14ac:dyDescent="0.2">
      <c r="A81" s="6"/>
      <c r="B81" s="5"/>
      <c r="C81" s="5"/>
      <c r="D81" s="5"/>
      <c r="E81" s="5"/>
      <c r="F81" s="5"/>
      <c r="G81" s="7"/>
      <c r="H81" s="7"/>
    </row>
    <row r="82" spans="1:8" s="74" customFormat="1" x14ac:dyDescent="0.2">
      <c r="A82" s="6"/>
      <c r="B82" s="5"/>
      <c r="C82" s="5"/>
      <c r="D82" s="5"/>
      <c r="E82" s="5"/>
      <c r="F82" s="5"/>
      <c r="G82" s="7"/>
      <c r="H82" s="7"/>
    </row>
    <row r="83" spans="1:8" s="74" customFormat="1" x14ac:dyDescent="0.2">
      <c r="A83" s="6"/>
      <c r="B83" s="5"/>
      <c r="C83" s="5"/>
      <c r="D83" s="5"/>
      <c r="E83" s="5"/>
      <c r="F83" s="5"/>
      <c r="G83" s="7"/>
      <c r="H83" s="7"/>
    </row>
    <row r="84" spans="1:8" s="74" customFormat="1" x14ac:dyDescent="0.2">
      <c r="A84" s="6"/>
      <c r="B84" s="5"/>
      <c r="C84" s="5"/>
      <c r="D84" s="5"/>
      <c r="E84" s="5"/>
      <c r="F84" s="5"/>
      <c r="G84" s="6"/>
      <c r="H84" s="6"/>
    </row>
    <row r="85" spans="1:8" s="74" customFormat="1" x14ac:dyDescent="0.2">
      <c r="A85" s="6"/>
      <c r="B85" s="5"/>
      <c r="C85" s="5"/>
      <c r="D85" s="5"/>
      <c r="E85" s="5"/>
      <c r="F85" s="5"/>
      <c r="G85" s="6"/>
      <c r="H85" s="6"/>
    </row>
    <row r="86" spans="1:8" s="74" customFormat="1" x14ac:dyDescent="0.2">
      <c r="A86" s="6"/>
      <c r="B86" s="5"/>
      <c r="C86" s="5"/>
      <c r="D86" s="5"/>
      <c r="E86" s="5"/>
      <c r="F86" s="5"/>
      <c r="G86" s="6"/>
      <c r="H86" s="6"/>
    </row>
    <row r="87" spans="1:8" s="74" customFormat="1" x14ac:dyDescent="0.2">
      <c r="A87" s="6"/>
      <c r="B87" s="5"/>
      <c r="C87" s="5"/>
      <c r="D87" s="5"/>
      <c r="E87" s="5"/>
      <c r="F87" s="5"/>
      <c r="G87" s="6"/>
      <c r="H87" s="6"/>
    </row>
    <row r="88" spans="1:8" s="74" customFormat="1" x14ac:dyDescent="0.2">
      <c r="A88" s="6"/>
      <c r="B88" s="5"/>
      <c r="C88" s="5"/>
      <c r="D88" s="5"/>
      <c r="E88" s="5"/>
      <c r="F88" s="5"/>
      <c r="G88" s="6"/>
      <c r="H88" s="6"/>
    </row>
    <row r="89" spans="1:8" s="74" customFormat="1" x14ac:dyDescent="0.2">
      <c r="A89" s="6"/>
      <c r="B89" s="5"/>
      <c r="C89" s="5"/>
      <c r="D89" s="5"/>
      <c r="E89" s="5"/>
      <c r="F89" s="5"/>
      <c r="G89" s="6"/>
      <c r="H89" s="6"/>
    </row>
    <row r="90" spans="1:8" s="74" customFormat="1" x14ac:dyDescent="0.2">
      <c r="A90" s="6"/>
      <c r="B90" s="5"/>
      <c r="C90" s="5"/>
      <c r="D90" s="5"/>
      <c r="E90" s="5"/>
      <c r="F90" s="5"/>
      <c r="G90" s="6"/>
      <c r="H90" s="6"/>
    </row>
    <row r="91" spans="1:8" s="74" customFormat="1" x14ac:dyDescent="0.2">
      <c r="A91" s="6"/>
      <c r="B91" s="5"/>
      <c r="C91" s="5"/>
      <c r="D91" s="5"/>
      <c r="E91" s="5"/>
      <c r="F91" s="5"/>
      <c r="G91" s="6"/>
      <c r="H91" s="6"/>
    </row>
    <row r="92" spans="1:8" s="74" customFormat="1" x14ac:dyDescent="0.2">
      <c r="A92" s="6"/>
      <c r="B92" s="5"/>
      <c r="C92" s="5"/>
      <c r="D92" s="5"/>
      <c r="E92" s="5"/>
      <c r="F92" s="5"/>
      <c r="G92" s="6"/>
      <c r="H92" s="6"/>
    </row>
    <row r="93" spans="1:8" x14ac:dyDescent="0.2">
      <c r="B93" s="5"/>
      <c r="C93" s="5"/>
      <c r="D93" s="5"/>
      <c r="E93" s="5"/>
      <c r="F93" s="5"/>
    </row>
    <row r="94" spans="1:8" x14ac:dyDescent="0.2">
      <c r="B94" s="5"/>
      <c r="C94" s="5"/>
      <c r="D94" s="5"/>
      <c r="E94" s="5"/>
      <c r="F94" s="5"/>
    </row>
    <row r="95" spans="1:8" x14ac:dyDescent="0.2">
      <c r="B95" s="5"/>
      <c r="C95" s="5"/>
      <c r="D95" s="5"/>
      <c r="E95" s="5"/>
      <c r="F95" s="5"/>
    </row>
    <row r="96" spans="1:8" x14ac:dyDescent="0.2">
      <c r="B96" s="5"/>
      <c r="C96" s="5"/>
      <c r="D96" s="5"/>
      <c r="E96" s="5"/>
      <c r="F96" s="5"/>
    </row>
    <row r="97" spans="2:6" x14ac:dyDescent="0.2">
      <c r="B97" s="5"/>
      <c r="C97" s="5"/>
      <c r="D97" s="5"/>
      <c r="E97" s="5"/>
      <c r="F97" s="5"/>
    </row>
    <row r="98" spans="2:6" x14ac:dyDescent="0.2">
      <c r="B98" s="5"/>
      <c r="C98" s="5"/>
      <c r="D98" s="5"/>
      <c r="E98" s="5"/>
      <c r="F98" s="5"/>
    </row>
    <row r="99" spans="2:6" x14ac:dyDescent="0.2">
      <c r="B99" s="5"/>
      <c r="C99" s="5"/>
      <c r="D99" s="5"/>
      <c r="E99" s="5"/>
      <c r="F99" s="5"/>
    </row>
  </sheetData>
  <mergeCells count="1">
    <mergeCell ref="E2:F2"/>
  </mergeCells>
  <phoneticPr fontId="27" type="noConversion"/>
  <pageMargins left="0.19685039370078741" right="0.19685039370078741" top="0.35433070866141736" bottom="0.35433070866141736" header="0.31496062992125984" footer="0.31496062992125984"/>
  <pageSetup paperSize="9" scale="60" firstPageNumber="3" orientation="portrait" useFirstPageNumber="1" r:id="rId1"/>
  <headerFooter>
    <oddFooter>&amp;C&amp;"-,Bold"&amp;12PAGE &amp;P OF BOQ</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B1:W93"/>
  <sheetViews>
    <sheetView view="pageBreakPreview" zoomScale="85" zoomScaleNormal="100" zoomScaleSheetLayoutView="85" workbookViewId="0">
      <selection activeCell="I55" sqref="I55"/>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16.5703125" style="354" customWidth="1"/>
    <col min="8" max="8" width="19.5703125" style="6" customWidth="1"/>
    <col min="9" max="9" width="24.5703125" style="6" customWidth="1"/>
    <col min="10" max="23" width="9.140625" style="74"/>
    <col min="24" max="16384" width="9.140625" style="6"/>
  </cols>
  <sheetData>
    <row r="1" spans="2:23" s="12" customFormat="1" ht="18" customHeight="1" x14ac:dyDescent="0.25">
      <c r="B1" s="2" t="str">
        <f>'SCHED 1A-2_NMB_SB'!B1</f>
        <v>SCHEDULED MAINTENANCE OF THEATRE HVAC SYSTEMS IN CLUSTER FOUR (4)</v>
      </c>
      <c r="D1" s="2"/>
      <c r="E1" s="3"/>
      <c r="F1" s="3"/>
      <c r="G1" s="379"/>
      <c r="H1" s="7"/>
      <c r="J1" s="75"/>
      <c r="K1" s="75"/>
      <c r="L1" s="75"/>
      <c r="M1" s="75"/>
      <c r="N1" s="75"/>
      <c r="O1" s="75"/>
      <c r="P1" s="75"/>
      <c r="Q1" s="75"/>
      <c r="R1" s="75"/>
      <c r="S1" s="75"/>
      <c r="T1" s="75"/>
      <c r="U1" s="75"/>
      <c r="V1" s="75"/>
      <c r="W1" s="75"/>
    </row>
    <row r="2" spans="2:23" ht="15" customHeight="1" x14ac:dyDescent="0.25">
      <c r="B2" s="2" t="str">
        <f>'SCHED 1A-1_NMB_SB'!B2</f>
        <v>CONTRACT REF. NO:</v>
      </c>
      <c r="D2" s="2" t="str">
        <f>'SCHED 1A-1_NMB_SB'!D2</f>
        <v>SCMU3-24/25-0657-HO</v>
      </c>
      <c r="E2" s="446" t="s">
        <v>10</v>
      </c>
      <c r="F2" s="447"/>
      <c r="G2" s="345" t="str">
        <f>'SCHED 1A-1_NMB_SB'!G2</f>
        <v>NELSON MANDELA AND SARAH BAARTMAN</v>
      </c>
      <c r="I2" s="74"/>
      <c r="W2" s="6"/>
    </row>
    <row r="3" spans="2:23" ht="15" customHeight="1" x14ac:dyDescent="0.2">
      <c r="B3" s="2" t="str">
        <f>'SCHED 1A-1_NMB_SB'!B3</f>
        <v>ASSET TYPE:</v>
      </c>
      <c r="D3" s="2" t="str">
        <f>'SCHED 1A-1_NMB_SB'!D3</f>
        <v>HVAC THEATRE</v>
      </c>
      <c r="E3" s="2"/>
      <c r="F3" s="2"/>
      <c r="G3" s="380"/>
      <c r="H3" s="7"/>
    </row>
    <row r="4" spans="2:23" s="4" customFormat="1" ht="15" customHeight="1" x14ac:dyDescent="0.2">
      <c r="B4" s="4" t="s">
        <v>693</v>
      </c>
      <c r="D4" s="4" t="s">
        <v>807</v>
      </c>
      <c r="G4" s="346"/>
      <c r="J4" s="76"/>
      <c r="K4" s="76"/>
      <c r="L4" s="76"/>
      <c r="M4" s="76"/>
      <c r="N4" s="76"/>
      <c r="O4" s="76"/>
      <c r="P4" s="76"/>
      <c r="Q4" s="76"/>
      <c r="R4" s="76"/>
      <c r="S4" s="76"/>
      <c r="T4" s="76"/>
      <c r="U4" s="76"/>
      <c r="V4" s="76"/>
      <c r="W4" s="76"/>
    </row>
    <row r="5" spans="2:23" ht="6" customHeight="1" thickBot="1" x14ac:dyDescent="0.25">
      <c r="B5" s="5"/>
      <c r="C5" s="5"/>
      <c r="D5" s="5"/>
      <c r="E5" s="5"/>
      <c r="F5" s="5"/>
      <c r="G5" s="381"/>
      <c r="H5" s="7"/>
    </row>
    <row r="6" spans="2:23" s="9" customFormat="1" ht="39" customHeight="1" thickBot="1" x14ac:dyDescent="0.3">
      <c r="B6" s="11" t="s">
        <v>12</v>
      </c>
      <c r="C6" s="11" t="s">
        <v>6</v>
      </c>
      <c r="D6" s="11" t="s">
        <v>0</v>
      </c>
      <c r="E6" s="11" t="s">
        <v>1</v>
      </c>
      <c r="F6" s="11" t="s">
        <v>4</v>
      </c>
      <c r="G6" s="347" t="s">
        <v>790</v>
      </c>
      <c r="H6" s="11" t="s">
        <v>789</v>
      </c>
      <c r="I6" s="11" t="s">
        <v>5</v>
      </c>
      <c r="J6" s="77"/>
      <c r="K6" s="77"/>
      <c r="L6" s="77"/>
      <c r="M6" s="77"/>
      <c r="N6" s="77"/>
      <c r="O6" s="77"/>
      <c r="P6" s="77"/>
      <c r="Q6" s="77"/>
      <c r="R6" s="77"/>
      <c r="S6" s="77"/>
      <c r="T6" s="77"/>
      <c r="U6" s="77"/>
      <c r="V6" s="77"/>
      <c r="W6" s="77"/>
    </row>
    <row r="7" spans="2:23" s="9" customFormat="1" ht="53.25" customHeight="1" thickBot="1" x14ac:dyDescent="0.3">
      <c r="B7" s="278">
        <v>2</v>
      </c>
      <c r="C7" s="278" t="s">
        <v>14</v>
      </c>
      <c r="D7" s="399" t="s">
        <v>757</v>
      </c>
      <c r="E7" s="278"/>
      <c r="F7" s="278"/>
      <c r="G7" s="400"/>
      <c r="H7" s="401"/>
      <c r="I7" s="401"/>
      <c r="J7" s="77"/>
      <c r="K7" s="77"/>
      <c r="L7" s="77"/>
      <c r="M7" s="77"/>
      <c r="N7" s="77"/>
      <c r="O7" s="77"/>
      <c r="P7" s="77"/>
      <c r="Q7" s="77"/>
      <c r="R7" s="77"/>
      <c r="S7" s="77"/>
      <c r="T7" s="77"/>
      <c r="U7" s="77"/>
      <c r="V7" s="77"/>
      <c r="W7" s="77"/>
    </row>
    <row r="8" spans="2:23" s="9" customFormat="1" ht="22.15" customHeight="1" x14ac:dyDescent="0.25">
      <c r="B8" s="274" t="s">
        <v>15</v>
      </c>
      <c r="C8" s="274"/>
      <c r="D8" s="396" t="s">
        <v>715</v>
      </c>
      <c r="E8" s="300"/>
      <c r="F8" s="300"/>
      <c r="G8" s="348"/>
      <c r="H8" s="397"/>
      <c r="I8" s="398"/>
      <c r="J8" s="77"/>
      <c r="K8" s="77"/>
      <c r="L8" s="77"/>
      <c r="M8" s="77"/>
      <c r="N8" s="77"/>
      <c r="O8" s="77"/>
      <c r="P8" s="77"/>
      <c r="Q8" s="77"/>
      <c r="R8" s="77"/>
      <c r="S8" s="77"/>
      <c r="T8" s="77"/>
      <c r="U8" s="77"/>
      <c r="V8" s="77"/>
      <c r="W8" s="77"/>
    </row>
    <row r="9" spans="2:23" s="9" customFormat="1" ht="45.6" customHeight="1" x14ac:dyDescent="0.25">
      <c r="B9" s="17"/>
      <c r="C9" s="17"/>
      <c r="D9" s="301" t="s">
        <v>716</v>
      </c>
      <c r="E9" s="324"/>
      <c r="F9" s="324"/>
      <c r="G9" s="349"/>
      <c r="H9" s="55"/>
      <c r="I9" s="21"/>
      <c r="J9" s="77"/>
      <c r="K9" s="77"/>
      <c r="L9" s="77"/>
      <c r="M9" s="77"/>
      <c r="N9" s="77"/>
      <c r="O9" s="77"/>
      <c r="P9" s="77"/>
      <c r="Q9" s="77"/>
      <c r="R9" s="77"/>
      <c r="S9" s="77"/>
      <c r="T9" s="77"/>
      <c r="U9" s="77"/>
      <c r="V9" s="77"/>
      <c r="W9" s="77"/>
    </row>
    <row r="10" spans="2:23" s="9" customFormat="1" ht="17.45" customHeight="1" x14ac:dyDescent="0.25">
      <c r="B10" s="17" t="s">
        <v>758</v>
      </c>
      <c r="C10" s="17"/>
      <c r="D10" s="302" t="s">
        <v>717</v>
      </c>
      <c r="E10" s="305" t="s">
        <v>63</v>
      </c>
      <c r="F10" s="305">
        <v>1</v>
      </c>
      <c r="G10" s="350"/>
      <c r="H10" s="55"/>
      <c r="I10" s="21"/>
      <c r="J10" s="77"/>
      <c r="K10" s="77"/>
      <c r="L10" s="77"/>
      <c r="M10" s="77"/>
      <c r="N10" s="77"/>
      <c r="O10" s="77"/>
      <c r="P10" s="77"/>
      <c r="Q10" s="77"/>
      <c r="R10" s="77"/>
      <c r="S10" s="77"/>
      <c r="T10" s="77"/>
      <c r="U10" s="77"/>
      <c r="V10" s="77"/>
      <c r="W10" s="77"/>
    </row>
    <row r="11" spans="2:23" s="9" customFormat="1" x14ac:dyDescent="0.25">
      <c r="B11" s="43" t="s">
        <v>630</v>
      </c>
      <c r="C11" s="17"/>
      <c r="D11" s="304" t="s">
        <v>718</v>
      </c>
      <c r="E11" s="305"/>
      <c r="F11" s="305"/>
      <c r="G11" s="350"/>
      <c r="H11" s="55"/>
      <c r="I11" s="21"/>
      <c r="J11" s="77"/>
      <c r="K11" s="77"/>
      <c r="L11" s="77"/>
      <c r="M11" s="77"/>
      <c r="N11" s="77"/>
      <c r="O11" s="77"/>
      <c r="P11" s="77"/>
      <c r="Q11" s="77"/>
      <c r="R11" s="77"/>
      <c r="S11" s="77"/>
      <c r="T11" s="77"/>
      <c r="U11" s="77"/>
      <c r="V11" s="77"/>
      <c r="W11" s="77"/>
    </row>
    <row r="12" spans="2:23" s="9" customFormat="1" ht="38.25" x14ac:dyDescent="0.25">
      <c r="B12" s="17" t="s">
        <v>759</v>
      </c>
      <c r="C12" s="17"/>
      <c r="D12" s="302" t="s">
        <v>813</v>
      </c>
      <c r="E12" s="305" t="s">
        <v>63</v>
      </c>
      <c r="F12" s="305">
        <v>1</v>
      </c>
      <c r="G12" s="350"/>
      <c r="H12" s="55"/>
      <c r="I12" s="21"/>
      <c r="J12" s="77"/>
      <c r="K12" s="77"/>
      <c r="L12" s="77"/>
      <c r="M12" s="77"/>
      <c r="N12" s="77"/>
      <c r="O12" s="77"/>
      <c r="P12" s="77"/>
      <c r="Q12" s="77"/>
      <c r="R12" s="77"/>
      <c r="S12" s="77"/>
      <c r="T12" s="77"/>
      <c r="U12" s="77"/>
      <c r="V12" s="77"/>
      <c r="W12" s="77"/>
    </row>
    <row r="13" spans="2:23" s="9" customFormat="1" x14ac:dyDescent="0.25">
      <c r="B13" s="17" t="s">
        <v>631</v>
      </c>
      <c r="C13" s="17"/>
      <c r="D13" s="304" t="s">
        <v>719</v>
      </c>
      <c r="E13" s="303"/>
      <c r="F13" s="303"/>
      <c r="G13" s="351"/>
      <c r="H13" s="55"/>
      <c r="I13" s="21"/>
      <c r="J13" s="77"/>
      <c r="K13" s="77"/>
      <c r="L13" s="77"/>
      <c r="M13" s="77"/>
      <c r="N13" s="77"/>
      <c r="O13" s="77"/>
      <c r="P13" s="77"/>
      <c r="Q13" s="77"/>
      <c r="R13" s="77"/>
      <c r="S13" s="77"/>
      <c r="T13" s="77"/>
      <c r="U13" s="77"/>
      <c r="V13" s="77"/>
      <c r="W13" s="77"/>
    </row>
    <row r="14" spans="2:23" s="9" customFormat="1" ht="22.9" customHeight="1" x14ac:dyDescent="0.25">
      <c r="B14" s="17" t="s">
        <v>760</v>
      </c>
      <c r="C14" s="17"/>
      <c r="D14" s="301" t="s">
        <v>720</v>
      </c>
      <c r="E14" s="305" t="s">
        <v>721</v>
      </c>
      <c r="F14" s="305">
        <v>30</v>
      </c>
      <c r="G14" s="350"/>
      <c r="H14" s="55"/>
      <c r="I14" s="21"/>
      <c r="J14" s="77"/>
      <c r="K14" s="77"/>
      <c r="L14" s="77"/>
      <c r="M14" s="77"/>
      <c r="N14" s="77"/>
      <c r="O14" s="77"/>
      <c r="P14" s="77"/>
      <c r="Q14" s="77"/>
      <c r="R14" s="77"/>
      <c r="S14" s="77"/>
      <c r="T14" s="77"/>
      <c r="U14" s="77"/>
      <c r="V14" s="77"/>
      <c r="W14" s="77"/>
    </row>
    <row r="15" spans="2:23" s="9" customFormat="1" ht="22.9" customHeight="1" x14ac:dyDescent="0.25">
      <c r="B15" s="17" t="s">
        <v>761</v>
      </c>
      <c r="C15" s="17"/>
      <c r="D15" s="301" t="s">
        <v>722</v>
      </c>
      <c r="E15" s="305" t="s">
        <v>721</v>
      </c>
      <c r="F15" s="305">
        <v>20</v>
      </c>
      <c r="G15" s="350"/>
      <c r="H15" s="55"/>
      <c r="I15" s="21"/>
      <c r="J15" s="77"/>
      <c r="K15" s="77"/>
      <c r="L15" s="77"/>
      <c r="M15" s="77"/>
      <c r="N15" s="77"/>
      <c r="O15" s="77"/>
      <c r="P15" s="77"/>
      <c r="Q15" s="77"/>
      <c r="R15" s="77"/>
      <c r="S15" s="77"/>
      <c r="T15" s="77"/>
      <c r="U15" s="77"/>
      <c r="V15" s="77"/>
      <c r="W15" s="77"/>
    </row>
    <row r="16" spans="2:23" s="9" customFormat="1" ht="22.9" customHeight="1" x14ac:dyDescent="0.25">
      <c r="B16" s="17" t="s">
        <v>762</v>
      </c>
      <c r="C16" s="17"/>
      <c r="D16" s="301" t="s">
        <v>723</v>
      </c>
      <c r="E16" s="305" t="s">
        <v>721</v>
      </c>
      <c r="F16" s="305">
        <v>20</v>
      </c>
      <c r="G16" s="350"/>
      <c r="H16" s="55"/>
      <c r="I16" s="21"/>
      <c r="J16" s="77"/>
      <c r="K16" s="77"/>
      <c r="L16" s="77"/>
      <c r="M16" s="77"/>
      <c r="N16" s="77"/>
      <c r="O16" s="77"/>
      <c r="P16" s="77"/>
      <c r="Q16" s="77"/>
      <c r="R16" s="77"/>
      <c r="S16" s="77"/>
      <c r="T16" s="77"/>
      <c r="U16" s="77"/>
      <c r="V16" s="77"/>
      <c r="W16" s="77"/>
    </row>
    <row r="17" spans="2:23" s="9" customFormat="1" ht="22.9" customHeight="1" x14ac:dyDescent="0.25">
      <c r="B17" s="17" t="s">
        <v>763</v>
      </c>
      <c r="C17" s="17"/>
      <c r="D17" s="301" t="s">
        <v>724</v>
      </c>
      <c r="E17" s="305" t="s">
        <v>721</v>
      </c>
      <c r="F17" s="305">
        <v>5</v>
      </c>
      <c r="G17" s="350"/>
      <c r="H17" s="55"/>
      <c r="I17" s="21"/>
      <c r="J17" s="77"/>
      <c r="K17" s="77"/>
      <c r="L17" s="77"/>
      <c r="M17" s="77"/>
      <c r="N17" s="77"/>
      <c r="O17" s="77"/>
      <c r="P17" s="77"/>
      <c r="Q17" s="77"/>
      <c r="R17" s="77"/>
      <c r="S17" s="77"/>
      <c r="T17" s="77"/>
      <c r="U17" s="77"/>
      <c r="V17" s="77"/>
      <c r="W17" s="77"/>
    </row>
    <row r="18" spans="2:23" s="9" customFormat="1" ht="22.9" customHeight="1" x14ac:dyDescent="0.25">
      <c r="B18" s="17" t="s">
        <v>764</v>
      </c>
      <c r="C18" s="17"/>
      <c r="D18" s="301" t="s">
        <v>725</v>
      </c>
      <c r="E18" s="305" t="s">
        <v>721</v>
      </c>
      <c r="F18" s="305">
        <v>3</v>
      </c>
      <c r="G18" s="350"/>
      <c r="H18" s="55"/>
      <c r="I18" s="21"/>
      <c r="J18" s="77"/>
      <c r="K18" s="77"/>
      <c r="L18" s="77"/>
      <c r="M18" s="77"/>
      <c r="N18" s="77"/>
      <c r="O18" s="77"/>
      <c r="P18" s="77"/>
      <c r="Q18" s="77"/>
      <c r="R18" s="77"/>
      <c r="S18" s="77"/>
      <c r="T18" s="77"/>
      <c r="U18" s="77"/>
      <c r="V18" s="77"/>
      <c r="W18" s="77"/>
    </row>
    <row r="19" spans="2:23" s="9" customFormat="1" ht="22.9" customHeight="1" x14ac:dyDescent="0.25">
      <c r="B19" s="17" t="s">
        <v>765</v>
      </c>
      <c r="C19" s="17"/>
      <c r="D19" s="301" t="s">
        <v>726</v>
      </c>
      <c r="E19" s="305" t="s">
        <v>721</v>
      </c>
      <c r="F19" s="305">
        <v>3</v>
      </c>
      <c r="G19" s="350"/>
      <c r="H19" s="55"/>
      <c r="I19" s="21"/>
      <c r="J19" s="77"/>
      <c r="K19" s="77"/>
      <c r="L19" s="77"/>
      <c r="M19" s="77"/>
      <c r="N19" s="77"/>
      <c r="O19" s="77"/>
      <c r="P19" s="77"/>
      <c r="Q19" s="77"/>
      <c r="R19" s="77"/>
      <c r="S19" s="77"/>
      <c r="T19" s="77"/>
      <c r="U19" s="77"/>
      <c r="V19" s="77"/>
      <c r="W19" s="77"/>
    </row>
    <row r="20" spans="2:23" s="9" customFormat="1" ht="22.9" customHeight="1" x14ac:dyDescent="0.25">
      <c r="B20" s="17" t="s">
        <v>766</v>
      </c>
      <c r="C20" s="17"/>
      <c r="D20" s="301" t="s">
        <v>797</v>
      </c>
      <c r="E20" s="305" t="s">
        <v>721</v>
      </c>
      <c r="F20" s="305">
        <v>8</v>
      </c>
      <c r="G20" s="350"/>
      <c r="H20" s="55"/>
      <c r="I20" s="21"/>
      <c r="J20" s="77"/>
      <c r="K20" s="77"/>
      <c r="L20" s="77"/>
      <c r="M20" s="77"/>
      <c r="N20" s="77"/>
      <c r="O20" s="77"/>
      <c r="P20" s="77"/>
      <c r="Q20" s="77"/>
      <c r="R20" s="77"/>
      <c r="S20" s="77"/>
      <c r="T20" s="77"/>
      <c r="U20" s="77"/>
      <c r="V20" s="77"/>
      <c r="W20" s="77"/>
    </row>
    <row r="21" spans="2:23" s="9" customFormat="1" ht="22.9" customHeight="1" x14ac:dyDescent="0.25">
      <c r="B21" s="17" t="s">
        <v>632</v>
      </c>
      <c r="C21" s="17"/>
      <c r="D21" s="306" t="s">
        <v>728</v>
      </c>
      <c r="E21" s="305"/>
      <c r="F21" s="305"/>
      <c r="G21" s="350"/>
      <c r="H21" s="55"/>
      <c r="I21" s="21"/>
      <c r="J21" s="77"/>
      <c r="K21" s="77"/>
      <c r="L21" s="77"/>
      <c r="M21" s="77"/>
      <c r="N21" s="77"/>
      <c r="O21" s="77"/>
      <c r="P21" s="77"/>
      <c r="Q21" s="77"/>
      <c r="R21" s="77"/>
      <c r="S21" s="77"/>
      <c r="T21" s="77"/>
      <c r="U21" s="77"/>
      <c r="V21" s="77"/>
      <c r="W21" s="77"/>
    </row>
    <row r="22" spans="2:23" s="9" customFormat="1" ht="22.9" customHeight="1" x14ac:dyDescent="0.25">
      <c r="B22" s="17" t="s">
        <v>767</v>
      </c>
      <c r="C22" s="17"/>
      <c r="D22" s="301" t="s">
        <v>729</v>
      </c>
      <c r="E22" s="305" t="s">
        <v>730</v>
      </c>
      <c r="F22" s="305">
        <v>4</v>
      </c>
      <c r="G22" s="350"/>
      <c r="H22" s="55"/>
      <c r="I22" s="21"/>
      <c r="J22" s="77"/>
      <c r="K22" s="77"/>
      <c r="L22" s="77"/>
      <c r="M22" s="77"/>
      <c r="N22" s="77"/>
      <c r="O22" s="77"/>
      <c r="P22" s="77"/>
      <c r="Q22" s="77"/>
      <c r="R22" s="77"/>
      <c r="S22" s="77"/>
      <c r="T22" s="77"/>
      <c r="U22" s="77"/>
      <c r="V22" s="77"/>
      <c r="W22" s="77"/>
    </row>
    <row r="23" spans="2:23" s="9" customFormat="1" ht="22.9" customHeight="1" x14ac:dyDescent="0.25">
      <c r="B23" s="17" t="s">
        <v>768</v>
      </c>
      <c r="C23" s="17"/>
      <c r="D23" s="301" t="s">
        <v>731</v>
      </c>
      <c r="E23" s="305" t="s">
        <v>730</v>
      </c>
      <c r="F23" s="305">
        <v>4</v>
      </c>
      <c r="G23" s="350"/>
      <c r="H23" s="55"/>
      <c r="I23" s="21"/>
      <c r="J23" s="77"/>
      <c r="K23" s="77"/>
      <c r="L23" s="77"/>
      <c r="M23" s="77"/>
      <c r="N23" s="77"/>
      <c r="O23" s="77"/>
      <c r="P23" s="77"/>
      <c r="Q23" s="77"/>
      <c r="R23" s="77"/>
      <c r="S23" s="77"/>
      <c r="T23" s="77"/>
      <c r="U23" s="77"/>
      <c r="V23" s="77"/>
      <c r="W23" s="77"/>
    </row>
    <row r="24" spans="2:23" s="9" customFormat="1" ht="22.9" customHeight="1" x14ac:dyDescent="0.25">
      <c r="B24" s="17" t="s">
        <v>769</v>
      </c>
      <c r="C24" s="17"/>
      <c r="D24" s="301" t="s">
        <v>732</v>
      </c>
      <c r="E24" s="305" t="s">
        <v>730</v>
      </c>
      <c r="F24" s="305">
        <v>1</v>
      </c>
      <c r="G24" s="350"/>
      <c r="H24" s="55"/>
      <c r="I24" s="21"/>
      <c r="J24" s="77"/>
      <c r="K24" s="77"/>
      <c r="L24" s="77"/>
      <c r="M24" s="77"/>
      <c r="N24" s="77"/>
      <c r="O24" s="77"/>
      <c r="P24" s="77"/>
      <c r="Q24" s="77"/>
      <c r="R24" s="77"/>
      <c r="S24" s="77"/>
      <c r="T24" s="77"/>
      <c r="U24" s="77"/>
      <c r="V24" s="77"/>
      <c r="W24" s="77"/>
    </row>
    <row r="25" spans="2:23" s="9" customFormat="1" ht="22.9" customHeight="1" x14ac:dyDescent="0.25">
      <c r="B25" s="17" t="s">
        <v>770</v>
      </c>
      <c r="C25" s="17"/>
      <c r="D25" s="301" t="s">
        <v>733</v>
      </c>
      <c r="E25" s="305" t="s">
        <v>730</v>
      </c>
      <c r="F25" s="305">
        <v>4</v>
      </c>
      <c r="G25" s="350"/>
      <c r="H25" s="55"/>
      <c r="I25" s="21"/>
      <c r="J25" s="77"/>
      <c r="K25" s="77"/>
      <c r="L25" s="77"/>
      <c r="M25" s="77"/>
      <c r="N25" s="77"/>
      <c r="O25" s="77"/>
      <c r="P25" s="77"/>
      <c r="Q25" s="77"/>
      <c r="R25" s="77"/>
      <c r="S25" s="77"/>
      <c r="T25" s="77"/>
      <c r="U25" s="77"/>
      <c r="V25" s="77"/>
      <c r="W25" s="77"/>
    </row>
    <row r="26" spans="2:23" s="9" customFormat="1" ht="22.9" customHeight="1" x14ac:dyDescent="0.25">
      <c r="B26" s="17" t="s">
        <v>633</v>
      </c>
      <c r="C26" s="43"/>
      <c r="D26" s="306" t="s">
        <v>734</v>
      </c>
      <c r="E26" s="305"/>
      <c r="F26" s="305"/>
      <c r="G26" s="352"/>
      <c r="H26" s="56"/>
      <c r="I26" s="21"/>
      <c r="J26" s="77"/>
      <c r="K26" s="77"/>
      <c r="L26" s="77"/>
      <c r="M26" s="77"/>
      <c r="N26" s="77"/>
      <c r="O26" s="77"/>
      <c r="P26" s="77"/>
      <c r="Q26" s="77"/>
      <c r="R26" s="77"/>
      <c r="S26" s="77"/>
      <c r="T26" s="77"/>
      <c r="U26" s="77"/>
      <c r="V26" s="77"/>
      <c r="W26" s="77"/>
    </row>
    <row r="27" spans="2:23" s="9" customFormat="1" ht="22.9" customHeight="1" x14ac:dyDescent="0.25">
      <c r="B27" s="17" t="s">
        <v>771</v>
      </c>
      <c r="C27" s="43"/>
      <c r="D27" s="301" t="s">
        <v>735</v>
      </c>
      <c r="E27" s="305" t="s">
        <v>730</v>
      </c>
      <c r="F27" s="305">
        <v>2</v>
      </c>
      <c r="G27" s="352"/>
      <c r="H27" s="56"/>
      <c r="I27" s="21"/>
      <c r="J27" s="77"/>
      <c r="K27" s="77"/>
      <c r="L27" s="77"/>
      <c r="M27" s="77"/>
      <c r="N27" s="77"/>
      <c r="O27" s="77"/>
      <c r="P27" s="77"/>
      <c r="Q27" s="77"/>
      <c r="R27" s="77"/>
      <c r="S27" s="77"/>
      <c r="T27" s="77"/>
      <c r="U27" s="77"/>
      <c r="V27" s="77"/>
      <c r="W27" s="77"/>
    </row>
    <row r="28" spans="2:23" s="9" customFormat="1" ht="22.9" customHeight="1" x14ac:dyDescent="0.25">
      <c r="B28" s="17" t="s">
        <v>772</v>
      </c>
      <c r="C28" s="43"/>
      <c r="D28" s="301" t="s">
        <v>736</v>
      </c>
      <c r="E28" s="305" t="s">
        <v>730</v>
      </c>
      <c r="F28" s="305">
        <v>3</v>
      </c>
      <c r="G28" s="352"/>
      <c r="H28" s="56"/>
      <c r="I28" s="21"/>
      <c r="J28" s="77"/>
      <c r="K28" s="77"/>
      <c r="L28" s="77"/>
      <c r="M28" s="77"/>
      <c r="N28" s="77"/>
      <c r="O28" s="77"/>
      <c r="P28" s="77"/>
      <c r="Q28" s="77"/>
      <c r="R28" s="77"/>
      <c r="S28" s="77"/>
      <c r="T28" s="77"/>
      <c r="U28" s="77"/>
      <c r="V28" s="77"/>
      <c r="W28" s="77"/>
    </row>
    <row r="29" spans="2:23" s="9" customFormat="1" ht="22.9" customHeight="1" x14ac:dyDescent="0.25">
      <c r="B29" s="17" t="s">
        <v>634</v>
      </c>
      <c r="C29" s="43"/>
      <c r="D29" s="306" t="s">
        <v>737</v>
      </c>
      <c r="E29" s="305"/>
      <c r="F29" s="305"/>
      <c r="G29" s="352"/>
      <c r="H29" s="56"/>
      <c r="I29" s="21"/>
      <c r="J29" s="77"/>
      <c r="K29" s="77"/>
      <c r="L29" s="77"/>
      <c r="M29" s="77"/>
      <c r="N29" s="77"/>
      <c r="O29" s="77"/>
      <c r="P29" s="77"/>
      <c r="Q29" s="77"/>
      <c r="R29" s="77"/>
      <c r="S29" s="77"/>
      <c r="T29" s="77"/>
      <c r="U29" s="77"/>
      <c r="V29" s="77"/>
      <c r="W29" s="77"/>
    </row>
    <row r="30" spans="2:23" s="9" customFormat="1" ht="22.9" customHeight="1" x14ac:dyDescent="0.25">
      <c r="B30" s="17" t="s">
        <v>773</v>
      </c>
      <c r="C30" s="43"/>
      <c r="D30" s="301" t="s">
        <v>738</v>
      </c>
      <c r="E30" s="305" t="s">
        <v>730</v>
      </c>
      <c r="F30" s="305">
        <v>1</v>
      </c>
      <c r="G30" s="352"/>
      <c r="H30" s="56"/>
      <c r="I30" s="21"/>
      <c r="J30" s="77"/>
      <c r="K30" s="77"/>
      <c r="L30" s="77"/>
      <c r="M30" s="77"/>
      <c r="N30" s="77"/>
      <c r="O30" s="77"/>
      <c r="P30" s="77"/>
      <c r="Q30" s="77"/>
      <c r="R30" s="77"/>
      <c r="S30" s="77"/>
      <c r="T30" s="77"/>
      <c r="U30" s="77"/>
      <c r="V30" s="77"/>
      <c r="W30" s="77"/>
    </row>
    <row r="31" spans="2:23" s="9" customFormat="1" ht="22.9" customHeight="1" x14ac:dyDescent="0.25">
      <c r="B31" s="17" t="s">
        <v>635</v>
      </c>
      <c r="C31" s="43"/>
      <c r="D31" s="306" t="s">
        <v>739</v>
      </c>
      <c r="E31" s="305"/>
      <c r="F31" s="305"/>
      <c r="G31" s="352"/>
      <c r="H31" s="56"/>
      <c r="I31" s="21"/>
      <c r="J31" s="77"/>
      <c r="K31" s="77"/>
      <c r="L31" s="77"/>
      <c r="M31" s="77"/>
      <c r="N31" s="77"/>
      <c r="O31" s="77"/>
      <c r="P31" s="77"/>
      <c r="Q31" s="77"/>
      <c r="R31" s="77"/>
      <c r="S31" s="77"/>
      <c r="T31" s="77"/>
      <c r="U31" s="77"/>
      <c r="V31" s="77"/>
      <c r="W31" s="77"/>
    </row>
    <row r="32" spans="2:23" s="9" customFormat="1" ht="22.9" customHeight="1" x14ac:dyDescent="0.25">
      <c r="B32" s="17" t="s">
        <v>774</v>
      </c>
      <c r="C32" s="43"/>
      <c r="D32" s="301" t="s">
        <v>740</v>
      </c>
      <c r="E32" s="305" t="s">
        <v>730</v>
      </c>
      <c r="F32" s="305">
        <v>1</v>
      </c>
      <c r="G32" s="352"/>
      <c r="H32" s="56"/>
      <c r="I32" s="21"/>
      <c r="J32" s="77"/>
      <c r="K32" s="77"/>
      <c r="L32" s="77"/>
      <c r="M32" s="77"/>
      <c r="N32" s="77"/>
      <c r="O32" s="77"/>
      <c r="P32" s="77"/>
      <c r="Q32" s="77"/>
      <c r="R32" s="77"/>
      <c r="S32" s="77"/>
      <c r="T32" s="77"/>
      <c r="U32" s="77"/>
      <c r="V32" s="77"/>
      <c r="W32" s="77"/>
    </row>
    <row r="33" spans="2:23" s="9" customFormat="1" ht="22.9" customHeight="1" x14ac:dyDescent="0.25">
      <c r="B33" s="17" t="s">
        <v>775</v>
      </c>
      <c r="C33" s="43"/>
      <c r="D33" s="301" t="s">
        <v>741</v>
      </c>
      <c r="E33" s="305" t="s">
        <v>730</v>
      </c>
      <c r="F33" s="305">
        <v>1</v>
      </c>
      <c r="G33" s="352"/>
      <c r="H33" s="56"/>
      <c r="I33" s="21"/>
      <c r="J33" s="77"/>
      <c r="K33" s="77"/>
      <c r="L33" s="77"/>
      <c r="M33" s="77"/>
      <c r="N33" s="77"/>
      <c r="O33" s="77"/>
      <c r="P33" s="77"/>
      <c r="Q33" s="77"/>
      <c r="R33" s="77"/>
      <c r="S33" s="77"/>
      <c r="T33" s="77"/>
      <c r="U33" s="77"/>
      <c r="V33" s="77"/>
      <c r="W33" s="77"/>
    </row>
    <row r="34" spans="2:23" s="9" customFormat="1" ht="22.9" customHeight="1" x14ac:dyDescent="0.25">
      <c r="B34" s="17" t="s">
        <v>776</v>
      </c>
      <c r="C34" s="43"/>
      <c r="D34" s="301" t="s">
        <v>742</v>
      </c>
      <c r="E34" s="305" t="s">
        <v>730</v>
      </c>
      <c r="F34" s="305">
        <v>1</v>
      </c>
      <c r="G34" s="352"/>
      <c r="H34" s="56"/>
      <c r="I34" s="21"/>
      <c r="J34" s="77"/>
      <c r="K34" s="77"/>
      <c r="L34" s="77"/>
      <c r="M34" s="77"/>
      <c r="N34" s="77"/>
      <c r="O34" s="77"/>
      <c r="P34" s="77"/>
      <c r="Q34" s="77"/>
      <c r="R34" s="77"/>
      <c r="S34" s="77"/>
      <c r="T34" s="77"/>
      <c r="U34" s="77"/>
      <c r="V34" s="77"/>
      <c r="W34" s="77"/>
    </row>
    <row r="35" spans="2:23" s="9" customFormat="1" ht="22.9" customHeight="1" x14ac:dyDescent="0.25">
      <c r="B35" s="17" t="s">
        <v>636</v>
      </c>
      <c r="C35" s="43"/>
      <c r="D35" s="306" t="s">
        <v>743</v>
      </c>
      <c r="E35" s="305"/>
      <c r="F35" s="305"/>
      <c r="G35" s="352"/>
      <c r="H35" s="56"/>
      <c r="I35" s="21"/>
      <c r="J35" s="77"/>
      <c r="K35" s="77"/>
      <c r="L35" s="77"/>
      <c r="M35" s="77"/>
      <c r="N35" s="77"/>
      <c r="O35" s="77"/>
      <c r="P35" s="77"/>
      <c r="Q35" s="77"/>
      <c r="R35" s="77"/>
      <c r="S35" s="77"/>
      <c r="T35" s="77"/>
      <c r="U35" s="77"/>
      <c r="V35" s="77"/>
      <c r="W35" s="77"/>
    </row>
    <row r="36" spans="2:23" s="9" customFormat="1" ht="22.9" customHeight="1" x14ac:dyDescent="0.25">
      <c r="B36" s="17" t="s">
        <v>777</v>
      </c>
      <c r="C36" s="43"/>
      <c r="D36" s="301" t="s">
        <v>744</v>
      </c>
      <c r="E36" s="305" t="s">
        <v>730</v>
      </c>
      <c r="F36" s="305">
        <v>1</v>
      </c>
      <c r="G36" s="352"/>
      <c r="H36" s="56"/>
      <c r="I36" s="21"/>
      <c r="J36" s="77"/>
      <c r="K36" s="77"/>
      <c r="L36" s="77"/>
      <c r="M36" s="77"/>
      <c r="N36" s="77"/>
      <c r="O36" s="77"/>
      <c r="P36" s="77"/>
      <c r="Q36" s="77"/>
      <c r="R36" s="77"/>
      <c r="S36" s="77"/>
      <c r="T36" s="77"/>
      <c r="U36" s="77"/>
      <c r="V36" s="77"/>
      <c r="W36" s="77"/>
    </row>
    <row r="37" spans="2:23" s="9" customFormat="1" ht="22.9" customHeight="1" x14ac:dyDescent="0.25">
      <c r="B37" s="17" t="s">
        <v>637</v>
      </c>
      <c r="C37" s="43"/>
      <c r="D37" s="306" t="s">
        <v>745</v>
      </c>
      <c r="E37" s="305"/>
      <c r="F37" s="305"/>
      <c r="G37" s="352"/>
      <c r="H37" s="56"/>
      <c r="I37" s="21"/>
      <c r="J37" s="77"/>
      <c r="K37" s="77"/>
      <c r="L37" s="77"/>
      <c r="M37" s="77"/>
      <c r="N37" s="77"/>
      <c r="O37" s="77"/>
      <c r="P37" s="77"/>
      <c r="Q37" s="77"/>
      <c r="R37" s="77"/>
      <c r="S37" s="77"/>
      <c r="T37" s="77"/>
      <c r="U37" s="77"/>
      <c r="V37" s="77"/>
      <c r="W37" s="77"/>
    </row>
    <row r="38" spans="2:23" s="9" customFormat="1" ht="22.9" customHeight="1" x14ac:dyDescent="0.25">
      <c r="B38" s="17" t="s">
        <v>778</v>
      </c>
      <c r="C38" s="43"/>
      <c r="D38" s="301" t="s">
        <v>746</v>
      </c>
      <c r="E38" s="305" t="s">
        <v>730</v>
      </c>
      <c r="F38" s="305">
        <v>1</v>
      </c>
      <c r="G38" s="352"/>
      <c r="H38" s="56"/>
      <c r="I38" s="21"/>
      <c r="J38" s="77"/>
      <c r="K38" s="77"/>
      <c r="L38" s="77"/>
      <c r="M38" s="77"/>
      <c r="N38" s="77"/>
      <c r="O38" s="77"/>
      <c r="P38" s="77"/>
      <c r="Q38" s="77"/>
      <c r="R38" s="77"/>
      <c r="S38" s="77"/>
      <c r="T38" s="77"/>
      <c r="U38" s="77"/>
      <c r="V38" s="77"/>
      <c r="W38" s="77"/>
    </row>
    <row r="39" spans="2:23" s="9" customFormat="1" ht="51" x14ac:dyDescent="0.25">
      <c r="B39" s="17" t="s">
        <v>638</v>
      </c>
      <c r="C39" s="17"/>
      <c r="D39" s="302" t="s">
        <v>747</v>
      </c>
      <c r="E39" s="338"/>
      <c r="F39" s="338"/>
      <c r="G39" s="382"/>
      <c r="H39" s="340"/>
      <c r="I39" s="341"/>
      <c r="J39" s="77"/>
      <c r="K39" s="77"/>
      <c r="L39" s="77"/>
      <c r="M39" s="77"/>
      <c r="N39" s="77"/>
      <c r="O39" s="77"/>
      <c r="P39" s="77"/>
      <c r="Q39" s="77"/>
      <c r="R39" s="77"/>
      <c r="S39" s="77"/>
      <c r="T39" s="77"/>
      <c r="U39" s="77"/>
      <c r="V39" s="77"/>
      <c r="W39" s="77"/>
    </row>
    <row r="40" spans="2:23" s="9" customFormat="1" ht="69.599999999999994" customHeight="1" x14ac:dyDescent="0.25">
      <c r="B40" s="17" t="s">
        <v>639</v>
      </c>
      <c r="C40" s="43"/>
      <c r="D40" s="302" t="s">
        <v>748</v>
      </c>
      <c r="E40" s="338"/>
      <c r="F40" s="338"/>
      <c r="G40" s="383"/>
      <c r="H40" s="343"/>
      <c r="I40" s="341"/>
      <c r="J40" s="77"/>
      <c r="K40" s="77"/>
      <c r="L40" s="77"/>
      <c r="M40" s="77"/>
      <c r="N40" s="77"/>
      <c r="O40" s="77"/>
      <c r="P40" s="77"/>
      <c r="Q40" s="77"/>
      <c r="R40" s="77"/>
      <c r="S40" s="77"/>
      <c r="T40" s="77"/>
      <c r="U40" s="77"/>
      <c r="V40" s="77"/>
      <c r="W40" s="77"/>
    </row>
    <row r="41" spans="2:23" s="9" customFormat="1" ht="58.15" customHeight="1" x14ac:dyDescent="0.25">
      <c r="B41" s="17" t="s">
        <v>640</v>
      </c>
      <c r="C41" s="43"/>
      <c r="D41" s="302" t="s">
        <v>749</v>
      </c>
      <c r="E41" s="338"/>
      <c r="F41" s="338"/>
      <c r="G41" s="383"/>
      <c r="H41" s="343"/>
      <c r="I41" s="341"/>
      <c r="J41" s="77"/>
      <c r="K41" s="77"/>
      <c r="L41" s="77"/>
      <c r="M41" s="77"/>
      <c r="N41" s="77"/>
      <c r="O41" s="77"/>
      <c r="P41" s="77"/>
      <c r="Q41" s="77"/>
      <c r="R41" s="77"/>
      <c r="S41" s="77"/>
      <c r="T41" s="77"/>
      <c r="U41" s="77"/>
      <c r="V41" s="77"/>
      <c r="W41" s="77"/>
    </row>
    <row r="42" spans="2:23" s="9" customFormat="1" ht="22.9" customHeight="1" x14ac:dyDescent="0.25">
      <c r="B42" s="28" t="s">
        <v>641</v>
      </c>
      <c r="C42" s="43"/>
      <c r="D42" s="306" t="s">
        <v>750</v>
      </c>
      <c r="E42" s="303"/>
      <c r="F42" s="305"/>
      <c r="G42" s="352"/>
      <c r="H42" s="56"/>
      <c r="I42" s="21"/>
      <c r="J42" s="77"/>
      <c r="K42" s="77"/>
      <c r="L42" s="77"/>
      <c r="M42" s="77"/>
      <c r="N42" s="77"/>
      <c r="O42" s="77"/>
      <c r="P42" s="77"/>
      <c r="Q42" s="77"/>
      <c r="R42" s="77"/>
      <c r="S42" s="77"/>
      <c r="T42" s="77"/>
      <c r="U42" s="77"/>
      <c r="V42" s="77"/>
      <c r="W42" s="77"/>
    </row>
    <row r="43" spans="2:23" s="9" customFormat="1" ht="22.9" customHeight="1" x14ac:dyDescent="0.25">
      <c r="B43" s="17" t="s">
        <v>780</v>
      </c>
      <c r="C43" s="43"/>
      <c r="D43" s="301" t="s">
        <v>751</v>
      </c>
      <c r="E43" s="303" t="s">
        <v>752</v>
      </c>
      <c r="F43" s="305">
        <v>1</v>
      </c>
      <c r="G43" s="352"/>
      <c r="H43" s="56"/>
      <c r="I43" s="21"/>
      <c r="J43" s="77"/>
      <c r="K43" s="77"/>
      <c r="L43" s="77"/>
      <c r="M43" s="77"/>
      <c r="N43" s="77"/>
      <c r="O43" s="77"/>
      <c r="P43" s="77"/>
      <c r="Q43" s="77"/>
      <c r="R43" s="77"/>
      <c r="S43" s="77"/>
      <c r="T43" s="77"/>
      <c r="U43" s="77"/>
      <c r="V43" s="77"/>
      <c r="W43" s="77"/>
    </row>
    <row r="44" spans="2:23" s="9" customFormat="1" ht="22.9" customHeight="1" x14ac:dyDescent="0.25">
      <c r="B44" s="17" t="s">
        <v>781</v>
      </c>
      <c r="C44" s="43"/>
      <c r="D44" s="301" t="s">
        <v>714</v>
      </c>
      <c r="E44" s="305" t="s">
        <v>752</v>
      </c>
      <c r="F44" s="305">
        <v>1</v>
      </c>
      <c r="G44" s="352"/>
      <c r="H44" s="56"/>
      <c r="I44" s="21"/>
      <c r="J44" s="77"/>
      <c r="K44" s="77"/>
      <c r="L44" s="77"/>
      <c r="M44" s="77"/>
      <c r="N44" s="77"/>
      <c r="O44" s="77"/>
      <c r="P44" s="77"/>
      <c r="Q44" s="77"/>
      <c r="R44" s="77"/>
      <c r="S44" s="77"/>
      <c r="T44" s="77"/>
      <c r="U44" s="77"/>
      <c r="V44" s="77"/>
      <c r="W44" s="77"/>
    </row>
    <row r="45" spans="2:23" s="9" customFormat="1" ht="22.9" customHeight="1" x14ac:dyDescent="0.25">
      <c r="B45" s="17" t="s">
        <v>782</v>
      </c>
      <c r="C45" s="43"/>
      <c r="D45" s="301" t="s">
        <v>753</v>
      </c>
      <c r="E45" s="303" t="s">
        <v>754</v>
      </c>
      <c r="F45" s="305">
        <v>1</v>
      </c>
      <c r="G45" s="352"/>
      <c r="H45" s="56"/>
      <c r="I45" s="21"/>
      <c r="J45" s="77"/>
      <c r="K45" s="77"/>
      <c r="L45" s="77"/>
      <c r="M45" s="77"/>
      <c r="N45" s="77"/>
      <c r="O45" s="77"/>
      <c r="P45" s="77"/>
      <c r="Q45" s="77"/>
      <c r="R45" s="77"/>
      <c r="S45" s="77"/>
      <c r="T45" s="77"/>
      <c r="U45" s="77"/>
      <c r="V45" s="77"/>
      <c r="W45" s="77"/>
    </row>
    <row r="46" spans="2:23" s="9" customFormat="1" ht="22.9" customHeight="1" x14ac:dyDescent="0.25">
      <c r="B46" s="17" t="s">
        <v>818</v>
      </c>
      <c r="C46" s="43"/>
      <c r="D46" s="301" t="s">
        <v>821</v>
      </c>
      <c r="E46" s="303" t="s">
        <v>822</v>
      </c>
      <c r="F46" s="305">
        <v>1</v>
      </c>
      <c r="G46" s="352"/>
      <c r="H46" s="56"/>
      <c r="I46" s="21"/>
      <c r="J46" s="77"/>
      <c r="K46" s="77"/>
      <c r="L46" s="77"/>
      <c r="M46" s="77"/>
      <c r="N46" s="77"/>
      <c r="O46" s="77"/>
      <c r="P46" s="77"/>
      <c r="Q46" s="77"/>
      <c r="R46" s="77"/>
      <c r="S46" s="77"/>
      <c r="T46" s="77"/>
      <c r="U46" s="77"/>
      <c r="V46" s="77"/>
      <c r="W46" s="77"/>
    </row>
    <row r="47" spans="2:23" s="9" customFormat="1" ht="22.9" customHeight="1" x14ac:dyDescent="0.25">
      <c r="B47" s="17" t="s">
        <v>819</v>
      </c>
      <c r="C47" s="43"/>
      <c r="D47" s="301" t="s">
        <v>755</v>
      </c>
      <c r="E47" s="303" t="s">
        <v>754</v>
      </c>
      <c r="F47" s="305">
        <v>1</v>
      </c>
      <c r="G47" s="352"/>
      <c r="H47" s="56"/>
      <c r="I47" s="21"/>
      <c r="J47" s="77"/>
      <c r="K47" s="77"/>
      <c r="L47" s="77"/>
      <c r="M47" s="77"/>
      <c r="N47" s="77"/>
      <c r="O47" s="77"/>
      <c r="P47" s="77"/>
      <c r="Q47" s="77"/>
      <c r="R47" s="77"/>
      <c r="S47" s="77"/>
      <c r="T47" s="77"/>
      <c r="U47" s="77"/>
      <c r="V47" s="77"/>
      <c r="W47" s="77"/>
    </row>
    <row r="48" spans="2:23" s="9" customFormat="1" ht="22.9" customHeight="1" x14ac:dyDescent="0.25">
      <c r="B48" s="17" t="s">
        <v>820</v>
      </c>
      <c r="C48" s="43"/>
      <c r="D48" s="301" t="s">
        <v>756</v>
      </c>
      <c r="E48" s="305" t="s">
        <v>754</v>
      </c>
      <c r="F48" s="305">
        <v>1</v>
      </c>
      <c r="G48" s="352"/>
      <c r="H48" s="56"/>
      <c r="I48" s="21"/>
      <c r="J48" s="77"/>
      <c r="K48" s="77"/>
      <c r="L48" s="77"/>
      <c r="M48" s="77"/>
      <c r="N48" s="77"/>
      <c r="O48" s="77"/>
      <c r="P48" s="77"/>
      <c r="Q48" s="77"/>
      <c r="R48" s="77"/>
      <c r="S48" s="77"/>
      <c r="T48" s="77"/>
      <c r="U48" s="77"/>
      <c r="V48" s="77"/>
      <c r="W48" s="77"/>
    </row>
    <row r="49" spans="2:23" s="270" customFormat="1" ht="22.9" customHeight="1" thickBot="1" x14ac:dyDescent="0.3">
      <c r="B49" s="17" t="s">
        <v>823</v>
      </c>
      <c r="C49" s="43"/>
      <c r="D49" s="301" t="s">
        <v>824</v>
      </c>
      <c r="E49" s="305" t="s">
        <v>825</v>
      </c>
      <c r="F49" s="305">
        <v>1</v>
      </c>
      <c r="G49" s="352"/>
      <c r="H49" s="56"/>
      <c r="I49" s="21">
        <v>100000</v>
      </c>
      <c r="J49" s="409"/>
      <c r="K49" s="409"/>
      <c r="L49" s="409"/>
      <c r="M49" s="409"/>
      <c r="N49" s="409"/>
      <c r="O49" s="409"/>
      <c r="P49" s="409"/>
      <c r="Q49" s="409"/>
      <c r="R49" s="409"/>
      <c r="S49" s="409"/>
      <c r="T49" s="409"/>
      <c r="U49" s="409"/>
      <c r="V49" s="409"/>
      <c r="W49" s="409"/>
    </row>
    <row r="50" spans="2:23" s="9" customFormat="1" ht="28.15" customHeight="1" thickBot="1" x14ac:dyDescent="0.3">
      <c r="B50" s="23"/>
      <c r="C50" s="23"/>
      <c r="D50" s="449" t="s">
        <v>7</v>
      </c>
      <c r="E50" s="450"/>
      <c r="F50" s="450"/>
      <c r="G50" s="450"/>
      <c r="H50" s="451"/>
      <c r="I50" s="25"/>
      <c r="J50" s="77"/>
      <c r="K50" s="77"/>
      <c r="L50" s="77"/>
      <c r="M50" s="77"/>
      <c r="N50" s="77"/>
      <c r="O50" s="77"/>
      <c r="P50" s="77"/>
      <c r="Q50" s="77"/>
      <c r="R50" s="77"/>
      <c r="S50" s="77"/>
      <c r="T50" s="77"/>
      <c r="U50" s="77"/>
      <c r="V50" s="77"/>
      <c r="W50" s="77"/>
    </row>
    <row r="51" spans="2:23" s="9" customFormat="1" x14ac:dyDescent="0.25">
      <c r="B51" s="29"/>
      <c r="C51" s="29"/>
      <c r="D51" s="29"/>
      <c r="E51" s="29"/>
      <c r="F51" s="29"/>
      <c r="G51" s="384"/>
      <c r="H51" s="30"/>
      <c r="I51" s="30"/>
      <c r="J51" s="77"/>
      <c r="K51" s="77"/>
      <c r="L51" s="77"/>
      <c r="M51" s="77"/>
      <c r="N51" s="77"/>
      <c r="O51" s="77"/>
      <c r="P51" s="77"/>
      <c r="Q51" s="77"/>
      <c r="R51" s="77"/>
      <c r="S51" s="77"/>
      <c r="T51" s="77"/>
      <c r="U51" s="77"/>
      <c r="V51" s="77"/>
      <c r="W51" s="77"/>
    </row>
    <row r="52" spans="2:23" s="9" customFormat="1" x14ac:dyDescent="0.25">
      <c r="B52" s="29"/>
      <c r="C52" s="29"/>
      <c r="D52" s="29"/>
      <c r="E52" s="29"/>
      <c r="F52" s="29"/>
      <c r="G52" s="384"/>
      <c r="H52" s="30"/>
      <c r="I52" s="30"/>
      <c r="J52" s="77"/>
      <c r="K52" s="77"/>
      <c r="L52" s="77"/>
      <c r="M52" s="77"/>
      <c r="N52" s="77"/>
      <c r="O52" s="77"/>
      <c r="P52" s="77"/>
      <c r="Q52" s="77"/>
      <c r="R52" s="77"/>
      <c r="S52" s="77"/>
      <c r="T52" s="77"/>
      <c r="U52" s="77"/>
      <c r="V52" s="77"/>
      <c r="W52" s="77"/>
    </row>
    <row r="53" spans="2:23" s="9" customFormat="1" x14ac:dyDescent="0.25">
      <c r="B53" s="29"/>
      <c r="C53" s="29"/>
      <c r="D53" s="29"/>
      <c r="E53" s="29"/>
      <c r="F53" s="29"/>
      <c r="G53" s="384"/>
      <c r="H53" s="30"/>
      <c r="I53" s="30"/>
      <c r="J53" s="77"/>
      <c r="K53" s="77"/>
      <c r="L53" s="77"/>
      <c r="M53" s="77"/>
      <c r="N53" s="77"/>
      <c r="O53" s="77"/>
      <c r="P53" s="77"/>
      <c r="Q53" s="77"/>
      <c r="R53" s="77"/>
      <c r="S53" s="77"/>
      <c r="T53" s="77"/>
      <c r="U53" s="77"/>
      <c r="V53" s="77"/>
      <c r="W53" s="77"/>
    </row>
    <row r="54" spans="2:23" s="9" customFormat="1" x14ac:dyDescent="0.25">
      <c r="B54" s="29"/>
      <c r="C54" s="29"/>
      <c r="D54" s="29"/>
      <c r="E54" s="29"/>
      <c r="F54" s="29"/>
      <c r="G54" s="384"/>
      <c r="H54" s="30"/>
      <c r="I54" s="30"/>
      <c r="J54" s="77"/>
      <c r="K54" s="77"/>
      <c r="L54" s="77"/>
      <c r="M54" s="77"/>
      <c r="N54" s="77"/>
      <c r="O54" s="77"/>
      <c r="P54" s="77"/>
      <c r="Q54" s="77"/>
      <c r="R54" s="77"/>
      <c r="S54" s="77"/>
      <c r="T54" s="77"/>
      <c r="U54" s="77"/>
      <c r="V54" s="77"/>
      <c r="W54" s="77"/>
    </row>
    <row r="55" spans="2:23" s="9" customFormat="1" x14ac:dyDescent="0.25">
      <c r="B55" s="29"/>
      <c r="C55" s="29"/>
      <c r="D55" s="29"/>
      <c r="E55" s="29"/>
      <c r="F55" s="29"/>
      <c r="G55" s="384"/>
      <c r="H55" s="30"/>
      <c r="I55" s="30"/>
      <c r="J55" s="77"/>
      <c r="K55" s="77"/>
      <c r="L55" s="77"/>
      <c r="M55" s="77"/>
      <c r="N55" s="77"/>
      <c r="O55" s="77"/>
      <c r="P55" s="77"/>
      <c r="Q55" s="77"/>
      <c r="R55" s="77"/>
      <c r="S55" s="77"/>
      <c r="T55" s="77"/>
      <c r="U55" s="77"/>
      <c r="V55" s="77"/>
      <c r="W55" s="77"/>
    </row>
    <row r="56" spans="2:23" s="9" customFormat="1" x14ac:dyDescent="0.25">
      <c r="B56" s="29"/>
      <c r="C56" s="29"/>
      <c r="D56" s="29"/>
      <c r="E56" s="29"/>
      <c r="F56" s="29"/>
      <c r="G56" s="384"/>
      <c r="H56" s="30"/>
      <c r="I56" s="30"/>
      <c r="J56" s="77"/>
      <c r="K56" s="77"/>
      <c r="L56" s="77"/>
      <c r="M56" s="77"/>
      <c r="N56" s="77"/>
      <c r="O56" s="77"/>
      <c r="P56" s="77"/>
      <c r="Q56" s="77"/>
      <c r="R56" s="77"/>
      <c r="S56" s="77"/>
      <c r="T56" s="77"/>
      <c r="U56" s="77"/>
      <c r="V56" s="77"/>
      <c r="W56" s="77"/>
    </row>
    <row r="57" spans="2:23" s="9" customFormat="1" x14ac:dyDescent="0.25">
      <c r="B57" s="29"/>
      <c r="C57" s="29"/>
      <c r="D57" s="29"/>
      <c r="E57" s="29"/>
      <c r="F57" s="29"/>
      <c r="G57" s="384"/>
      <c r="H57" s="30"/>
      <c r="I57" s="30"/>
      <c r="J57" s="77"/>
      <c r="K57" s="77"/>
      <c r="L57" s="77"/>
      <c r="M57" s="77"/>
      <c r="N57" s="77"/>
      <c r="O57" s="77"/>
      <c r="P57" s="77"/>
      <c r="Q57" s="77"/>
      <c r="R57" s="77"/>
      <c r="S57" s="77"/>
      <c r="T57" s="77"/>
      <c r="U57" s="77"/>
      <c r="V57" s="77"/>
      <c r="W57" s="77"/>
    </row>
    <row r="58" spans="2:23" s="9" customFormat="1" x14ac:dyDescent="0.25">
      <c r="B58" s="29"/>
      <c r="C58" s="29"/>
      <c r="D58" s="29"/>
      <c r="E58" s="29"/>
      <c r="F58" s="29"/>
      <c r="G58" s="384"/>
      <c r="H58" s="30"/>
      <c r="I58" s="30"/>
      <c r="J58" s="77"/>
      <c r="K58" s="77"/>
      <c r="L58" s="77"/>
      <c r="M58" s="77"/>
      <c r="N58" s="77"/>
      <c r="O58" s="77"/>
      <c r="P58" s="77"/>
      <c r="Q58" s="77"/>
      <c r="R58" s="77"/>
      <c r="S58" s="77"/>
      <c r="T58" s="77"/>
      <c r="U58" s="77"/>
      <c r="V58" s="77"/>
      <c r="W58" s="77"/>
    </row>
    <row r="59" spans="2:23" s="9" customFormat="1" x14ac:dyDescent="0.25">
      <c r="B59" s="29"/>
      <c r="C59" s="29"/>
      <c r="D59" s="29"/>
      <c r="E59" s="29"/>
      <c r="F59" s="29"/>
      <c r="G59" s="384"/>
      <c r="H59" s="30"/>
      <c r="I59" s="30"/>
      <c r="J59" s="77"/>
      <c r="K59" s="77"/>
      <c r="L59" s="77"/>
      <c r="M59" s="77"/>
      <c r="N59" s="77"/>
      <c r="O59" s="77"/>
      <c r="P59" s="77"/>
      <c r="Q59" s="77"/>
      <c r="R59" s="77"/>
      <c r="S59" s="77"/>
      <c r="T59" s="77"/>
      <c r="U59" s="77"/>
      <c r="V59" s="77"/>
      <c r="W59" s="77"/>
    </row>
    <row r="60" spans="2:23" s="9" customFormat="1" x14ac:dyDescent="0.25">
      <c r="B60" s="29"/>
      <c r="C60" s="29"/>
      <c r="D60" s="29"/>
      <c r="E60" s="29"/>
      <c r="F60" s="29"/>
      <c r="G60" s="384"/>
      <c r="H60" s="30"/>
      <c r="I60" s="30"/>
      <c r="J60" s="77"/>
      <c r="K60" s="77"/>
      <c r="L60" s="77"/>
      <c r="M60" s="77"/>
      <c r="N60" s="77"/>
      <c r="O60" s="77"/>
      <c r="P60" s="77"/>
      <c r="Q60" s="77"/>
      <c r="R60" s="77"/>
      <c r="S60" s="77"/>
      <c r="T60" s="77"/>
      <c r="U60" s="77"/>
      <c r="V60" s="77"/>
      <c r="W60" s="77"/>
    </row>
    <row r="61" spans="2:23" s="9" customFormat="1" x14ac:dyDescent="0.25">
      <c r="B61" s="29"/>
      <c r="C61" s="29"/>
      <c r="D61" s="29"/>
      <c r="E61" s="29"/>
      <c r="F61" s="29"/>
      <c r="G61" s="384"/>
      <c r="H61" s="30"/>
      <c r="I61" s="30"/>
      <c r="J61" s="77"/>
      <c r="K61" s="77"/>
      <c r="L61" s="77"/>
      <c r="M61" s="77"/>
      <c r="N61" s="77"/>
      <c r="O61" s="77"/>
      <c r="P61" s="77"/>
      <c r="Q61" s="77"/>
      <c r="R61" s="77"/>
      <c r="S61" s="77"/>
      <c r="T61" s="77"/>
      <c r="U61" s="77"/>
      <c r="V61" s="77"/>
      <c r="W61" s="77"/>
    </row>
    <row r="62" spans="2:23" s="9" customFormat="1" x14ac:dyDescent="0.25">
      <c r="B62" s="29"/>
      <c r="C62" s="29"/>
      <c r="D62" s="29"/>
      <c r="E62" s="29"/>
      <c r="F62" s="29"/>
      <c r="G62" s="384"/>
      <c r="H62" s="30"/>
      <c r="I62" s="30"/>
      <c r="J62" s="77"/>
      <c r="K62" s="77"/>
      <c r="L62" s="77"/>
      <c r="M62" s="77"/>
      <c r="N62" s="77"/>
      <c r="O62" s="77"/>
      <c r="P62" s="77"/>
      <c r="Q62" s="77"/>
      <c r="R62" s="77"/>
      <c r="S62" s="77"/>
      <c r="T62" s="77"/>
      <c r="U62" s="77"/>
      <c r="V62" s="77"/>
      <c r="W62" s="77"/>
    </row>
    <row r="63" spans="2:23" s="9" customFormat="1" x14ac:dyDescent="0.25">
      <c r="B63" s="29"/>
      <c r="C63" s="29"/>
      <c r="D63" s="29"/>
      <c r="E63" s="29"/>
      <c r="F63" s="29"/>
      <c r="G63" s="384"/>
      <c r="H63" s="30"/>
      <c r="I63" s="30"/>
      <c r="J63" s="77"/>
      <c r="K63" s="77"/>
      <c r="L63" s="77"/>
      <c r="M63" s="77"/>
      <c r="N63" s="77"/>
      <c r="O63" s="77"/>
      <c r="P63" s="77"/>
      <c r="Q63" s="77"/>
      <c r="R63" s="77"/>
      <c r="S63" s="77"/>
      <c r="T63" s="77"/>
      <c r="U63" s="77"/>
      <c r="V63" s="77"/>
      <c r="W63" s="77"/>
    </row>
    <row r="64" spans="2:23" s="9" customFormat="1" x14ac:dyDescent="0.25">
      <c r="B64" s="29"/>
      <c r="C64" s="29"/>
      <c r="D64" s="29"/>
      <c r="E64" s="29"/>
      <c r="F64" s="29"/>
      <c r="G64" s="384"/>
      <c r="H64" s="30"/>
      <c r="I64" s="30"/>
      <c r="J64" s="77"/>
      <c r="K64" s="77"/>
      <c r="L64" s="77"/>
      <c r="M64" s="77"/>
      <c r="N64" s="77"/>
      <c r="O64" s="77"/>
      <c r="P64" s="77"/>
      <c r="Q64" s="77"/>
      <c r="R64" s="77"/>
      <c r="S64" s="77"/>
      <c r="T64" s="77"/>
      <c r="U64" s="77"/>
      <c r="V64" s="77"/>
      <c r="W64" s="77"/>
    </row>
    <row r="65" spans="2:23" s="9" customFormat="1" x14ac:dyDescent="0.25">
      <c r="B65" s="29"/>
      <c r="C65" s="29"/>
      <c r="D65" s="29"/>
      <c r="E65" s="29"/>
      <c r="F65" s="29"/>
      <c r="G65" s="384"/>
      <c r="H65" s="30"/>
      <c r="I65" s="30"/>
      <c r="J65" s="77"/>
      <c r="K65" s="77"/>
      <c r="L65" s="77"/>
      <c r="M65" s="77"/>
      <c r="N65" s="77"/>
      <c r="O65" s="77"/>
      <c r="P65" s="77"/>
      <c r="Q65" s="77"/>
      <c r="R65" s="77"/>
      <c r="S65" s="77"/>
      <c r="T65" s="77"/>
      <c r="U65" s="77"/>
      <c r="V65" s="77"/>
      <c r="W65" s="77"/>
    </row>
    <row r="66" spans="2:23" s="9" customFormat="1" x14ac:dyDescent="0.25">
      <c r="B66" s="29"/>
      <c r="C66" s="29"/>
      <c r="D66" s="29"/>
      <c r="E66" s="29"/>
      <c r="F66" s="29"/>
      <c r="G66" s="384"/>
      <c r="H66" s="30"/>
      <c r="I66" s="30"/>
      <c r="J66" s="77"/>
      <c r="K66" s="77"/>
      <c r="L66" s="77"/>
      <c r="M66" s="77"/>
      <c r="N66" s="77"/>
      <c r="O66" s="77"/>
      <c r="P66" s="77"/>
      <c r="Q66" s="77"/>
      <c r="R66" s="77"/>
      <c r="S66" s="77"/>
      <c r="T66" s="77"/>
      <c r="U66" s="77"/>
      <c r="V66" s="77"/>
      <c r="W66" s="77"/>
    </row>
    <row r="67" spans="2:23" s="9" customFormat="1" x14ac:dyDescent="0.25">
      <c r="B67" s="29"/>
      <c r="C67" s="29"/>
      <c r="D67" s="29"/>
      <c r="E67" s="29"/>
      <c r="F67" s="29"/>
      <c r="G67" s="384"/>
      <c r="H67" s="30"/>
      <c r="I67" s="30"/>
      <c r="J67" s="77"/>
      <c r="K67" s="77"/>
      <c r="L67" s="77"/>
      <c r="M67" s="77"/>
      <c r="N67" s="77"/>
      <c r="O67" s="77"/>
      <c r="P67" s="77"/>
      <c r="Q67" s="77"/>
      <c r="R67" s="77"/>
      <c r="S67" s="77"/>
      <c r="T67" s="77"/>
      <c r="U67" s="77"/>
      <c r="V67" s="77"/>
      <c r="W67" s="77"/>
    </row>
    <row r="68" spans="2:23" s="9" customFormat="1" x14ac:dyDescent="0.25">
      <c r="B68" s="29"/>
      <c r="C68" s="29"/>
      <c r="D68" s="29"/>
      <c r="E68" s="29"/>
      <c r="F68" s="29"/>
      <c r="G68" s="384"/>
      <c r="H68" s="30"/>
      <c r="I68" s="30"/>
      <c r="J68" s="77"/>
      <c r="K68" s="77"/>
      <c r="L68" s="77"/>
      <c r="M68" s="77"/>
      <c r="N68" s="77"/>
      <c r="O68" s="77"/>
      <c r="P68" s="77"/>
      <c r="Q68" s="77"/>
      <c r="R68" s="77"/>
      <c r="S68" s="77"/>
      <c r="T68" s="77"/>
      <c r="U68" s="77"/>
      <c r="V68" s="77"/>
      <c r="W68" s="77"/>
    </row>
    <row r="69" spans="2:23" s="9" customFormat="1" x14ac:dyDescent="0.25">
      <c r="B69" s="29"/>
      <c r="C69" s="29"/>
      <c r="D69" s="29"/>
      <c r="E69" s="29"/>
      <c r="F69" s="29"/>
      <c r="G69" s="384"/>
      <c r="H69" s="30"/>
      <c r="I69" s="30"/>
      <c r="J69" s="77"/>
      <c r="K69" s="77"/>
      <c r="L69" s="77"/>
      <c r="M69" s="77"/>
      <c r="N69" s="77"/>
      <c r="O69" s="77"/>
      <c r="P69" s="77"/>
      <c r="Q69" s="77"/>
      <c r="R69" s="77"/>
      <c r="S69" s="77"/>
      <c r="T69" s="77"/>
      <c r="U69" s="77"/>
      <c r="V69" s="77"/>
      <c r="W69" s="77"/>
    </row>
    <row r="70" spans="2:23" s="9" customFormat="1" x14ac:dyDescent="0.25">
      <c r="B70" s="29"/>
      <c r="C70" s="29"/>
      <c r="D70" s="29"/>
      <c r="E70" s="29"/>
      <c r="F70" s="29"/>
      <c r="G70" s="384"/>
      <c r="H70" s="30"/>
      <c r="I70" s="30"/>
      <c r="J70" s="77"/>
      <c r="K70" s="77"/>
      <c r="L70" s="77"/>
      <c r="M70" s="77"/>
      <c r="N70" s="77"/>
      <c r="O70" s="77"/>
      <c r="P70" s="77"/>
      <c r="Q70" s="77"/>
      <c r="R70" s="77"/>
      <c r="S70" s="77"/>
      <c r="T70" s="77"/>
      <c r="U70" s="77"/>
      <c r="V70" s="77"/>
      <c r="W70" s="77"/>
    </row>
    <row r="71" spans="2:23" s="9" customFormat="1" x14ac:dyDescent="0.25">
      <c r="B71" s="29"/>
      <c r="C71" s="29"/>
      <c r="D71" s="29"/>
      <c r="E71" s="29"/>
      <c r="F71" s="29"/>
      <c r="G71" s="384"/>
      <c r="H71" s="30"/>
      <c r="I71" s="30"/>
      <c r="J71" s="77"/>
      <c r="K71" s="77"/>
      <c r="L71" s="77"/>
      <c r="M71" s="77"/>
      <c r="N71" s="77"/>
      <c r="O71" s="77"/>
      <c r="P71" s="77"/>
      <c r="Q71" s="77"/>
      <c r="R71" s="77"/>
      <c r="S71" s="77"/>
      <c r="T71" s="77"/>
      <c r="U71" s="77"/>
      <c r="V71" s="77"/>
      <c r="W71" s="77"/>
    </row>
    <row r="72" spans="2:23" s="9" customFormat="1" x14ac:dyDescent="0.25">
      <c r="B72" s="29"/>
      <c r="C72" s="29"/>
      <c r="D72" s="29"/>
      <c r="E72" s="29"/>
      <c r="F72" s="29"/>
      <c r="G72" s="384"/>
      <c r="H72" s="30"/>
      <c r="I72" s="30"/>
      <c r="J72" s="77"/>
      <c r="K72" s="77"/>
      <c r="L72" s="77"/>
      <c r="M72" s="77"/>
      <c r="N72" s="77"/>
      <c r="O72" s="77"/>
      <c r="P72" s="77"/>
      <c r="Q72" s="77"/>
      <c r="R72" s="77"/>
      <c r="S72" s="77"/>
      <c r="T72" s="77"/>
      <c r="U72" s="77"/>
      <c r="V72" s="77"/>
      <c r="W72" s="77"/>
    </row>
    <row r="73" spans="2:23" x14ac:dyDescent="0.2">
      <c r="B73" s="5"/>
      <c r="C73" s="5"/>
      <c r="D73" s="5"/>
      <c r="E73" s="5"/>
      <c r="F73" s="5"/>
      <c r="G73" s="381"/>
      <c r="H73" s="7"/>
      <c r="I73" s="7"/>
    </row>
    <row r="74" spans="2:23" x14ac:dyDescent="0.2">
      <c r="B74" s="5"/>
      <c r="C74" s="5"/>
      <c r="D74" s="5"/>
      <c r="E74" s="5"/>
      <c r="F74" s="5"/>
      <c r="G74" s="381"/>
      <c r="H74" s="7"/>
      <c r="I74" s="7"/>
    </row>
    <row r="75" spans="2:23" x14ac:dyDescent="0.2">
      <c r="B75" s="5"/>
      <c r="C75" s="5"/>
      <c r="D75" s="5"/>
      <c r="E75" s="5"/>
      <c r="F75" s="5"/>
      <c r="G75" s="381"/>
      <c r="H75" s="7"/>
      <c r="I75" s="7"/>
    </row>
    <row r="76" spans="2:23" x14ac:dyDescent="0.2">
      <c r="B76" s="5"/>
      <c r="C76" s="5"/>
      <c r="D76" s="5"/>
      <c r="E76" s="5"/>
      <c r="F76" s="5"/>
      <c r="G76" s="381"/>
      <c r="H76" s="7"/>
      <c r="I76" s="7"/>
    </row>
    <row r="77" spans="2:23" x14ac:dyDescent="0.2">
      <c r="B77" s="5"/>
      <c r="C77" s="5"/>
      <c r="D77" s="5"/>
      <c r="E77" s="5"/>
      <c r="F77" s="5"/>
      <c r="G77" s="381"/>
      <c r="H77" s="7"/>
      <c r="I77" s="7"/>
    </row>
    <row r="78" spans="2:23" x14ac:dyDescent="0.2">
      <c r="B78" s="5"/>
      <c r="C78" s="5"/>
      <c r="D78" s="5"/>
      <c r="E78" s="5"/>
      <c r="F78" s="5"/>
      <c r="G78" s="381"/>
      <c r="H78" s="7"/>
      <c r="I78" s="7"/>
    </row>
    <row r="79" spans="2:23" x14ac:dyDescent="0.2">
      <c r="B79" s="5"/>
      <c r="C79" s="5"/>
      <c r="D79" s="5"/>
      <c r="E79" s="5"/>
      <c r="F79" s="5"/>
      <c r="G79" s="381"/>
      <c r="H79" s="7"/>
      <c r="I79" s="7"/>
    </row>
    <row r="80" spans="2:23" x14ac:dyDescent="0.2">
      <c r="B80" s="5"/>
      <c r="C80" s="5"/>
      <c r="D80" s="5"/>
      <c r="E80" s="5"/>
      <c r="F80" s="5"/>
      <c r="G80" s="381"/>
      <c r="H80" s="7"/>
      <c r="I80" s="7"/>
    </row>
    <row r="81" spans="2:9" x14ac:dyDescent="0.2">
      <c r="B81" s="5"/>
      <c r="C81" s="5"/>
      <c r="D81" s="5"/>
      <c r="E81" s="5"/>
      <c r="F81" s="5"/>
      <c r="G81" s="381"/>
      <c r="H81" s="7"/>
      <c r="I81" s="7"/>
    </row>
    <row r="82" spans="2:9" x14ac:dyDescent="0.2">
      <c r="B82" s="5"/>
      <c r="C82" s="5"/>
      <c r="D82" s="5"/>
      <c r="E82" s="5"/>
      <c r="F82" s="5"/>
      <c r="G82" s="381"/>
      <c r="H82" s="7"/>
      <c r="I82" s="7"/>
    </row>
    <row r="83" spans="2:9" x14ac:dyDescent="0.2">
      <c r="B83" s="5"/>
      <c r="C83" s="5"/>
      <c r="D83" s="5"/>
      <c r="E83" s="5"/>
      <c r="F83" s="5"/>
      <c r="G83" s="381"/>
      <c r="H83" s="7"/>
      <c r="I83" s="7"/>
    </row>
    <row r="84" spans="2:9" x14ac:dyDescent="0.2">
      <c r="B84" s="5"/>
      <c r="C84" s="5"/>
      <c r="D84" s="5"/>
      <c r="E84" s="5"/>
      <c r="F84" s="5"/>
      <c r="G84" s="381"/>
      <c r="H84" s="7"/>
      <c r="I84" s="7"/>
    </row>
    <row r="85" spans="2:9" x14ac:dyDescent="0.2">
      <c r="B85" s="5"/>
      <c r="C85" s="5"/>
      <c r="D85" s="5"/>
      <c r="E85" s="5"/>
      <c r="F85" s="5"/>
      <c r="G85" s="381"/>
      <c r="H85" s="7"/>
      <c r="I85" s="7"/>
    </row>
    <row r="86" spans="2:9" x14ac:dyDescent="0.2">
      <c r="B86" s="5"/>
      <c r="C86" s="5"/>
      <c r="D86" s="5"/>
      <c r="E86" s="5"/>
      <c r="F86" s="5"/>
      <c r="G86" s="381"/>
      <c r="H86" s="7"/>
      <c r="I86" s="7"/>
    </row>
    <row r="87" spans="2:9" x14ac:dyDescent="0.2">
      <c r="B87" s="5"/>
      <c r="C87" s="5"/>
      <c r="D87" s="5"/>
      <c r="E87" s="5"/>
      <c r="F87" s="5"/>
      <c r="G87" s="381"/>
      <c r="H87" s="7"/>
      <c r="I87" s="7"/>
    </row>
    <row r="88" spans="2:9" x14ac:dyDescent="0.2">
      <c r="B88" s="5"/>
      <c r="C88" s="5"/>
      <c r="D88" s="5"/>
      <c r="E88" s="5"/>
      <c r="F88" s="5"/>
      <c r="G88" s="381"/>
      <c r="H88" s="7"/>
      <c r="I88" s="7"/>
    </row>
    <row r="89" spans="2:9" x14ac:dyDescent="0.2">
      <c r="B89" s="5"/>
      <c r="C89" s="5"/>
      <c r="D89" s="5"/>
      <c r="E89" s="5"/>
      <c r="F89" s="5"/>
      <c r="G89" s="381"/>
      <c r="H89" s="7"/>
      <c r="I89" s="7"/>
    </row>
    <row r="90" spans="2:9" x14ac:dyDescent="0.2">
      <c r="B90" s="5"/>
      <c r="C90" s="5"/>
      <c r="D90" s="5"/>
      <c r="E90" s="5"/>
      <c r="F90" s="5"/>
      <c r="G90" s="381"/>
      <c r="H90" s="7"/>
      <c r="I90" s="7"/>
    </row>
    <row r="91" spans="2:9" x14ac:dyDescent="0.2">
      <c r="B91" s="5"/>
      <c r="C91" s="5"/>
      <c r="D91" s="5"/>
      <c r="E91" s="5"/>
      <c r="F91" s="5"/>
      <c r="G91" s="381"/>
      <c r="H91" s="7"/>
      <c r="I91" s="7"/>
    </row>
    <row r="92" spans="2:9" x14ac:dyDescent="0.2">
      <c r="B92" s="5"/>
      <c r="C92" s="5"/>
      <c r="D92" s="5"/>
      <c r="E92" s="5"/>
      <c r="F92" s="5"/>
      <c r="G92" s="381"/>
      <c r="H92" s="7"/>
      <c r="I92" s="7"/>
    </row>
    <row r="93" spans="2:9" x14ac:dyDescent="0.2">
      <c r="B93" s="5"/>
      <c r="C93" s="5"/>
      <c r="D93" s="5"/>
      <c r="E93" s="5"/>
      <c r="F93" s="5"/>
      <c r="G93" s="381"/>
    </row>
  </sheetData>
  <mergeCells count="2">
    <mergeCell ref="E2:F2"/>
    <mergeCell ref="D50:H50"/>
  </mergeCells>
  <phoneticPr fontId="27" type="noConversion"/>
  <pageMargins left="0.19685039370078741" right="0.27559055118110237" top="0.43307086614173229" bottom="0.35433070866141736" header="0.31496062992125984" footer="0.31496062992125984"/>
  <pageSetup paperSize="9" scale="60" firstPageNumber="4" orientation="portrait" useFirstPageNumber="1" r:id="rId1"/>
  <headerFooter>
    <oddFooter>&amp;C&amp;"-,Bold"&amp;12PAGE &amp;P OF BOQ</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D03C6-CE45-465E-902C-F3B3A6698603}">
  <sheetPr>
    <tabColor theme="4" tint="0.39997558519241921"/>
  </sheetPr>
  <dimension ref="B1:W93"/>
  <sheetViews>
    <sheetView view="pageBreakPreview" topLeftCell="B1" zoomScale="85" zoomScaleNormal="100" zoomScaleSheetLayoutView="85" workbookViewId="0">
      <selection activeCell="I58" sqref="I58"/>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16.5703125" style="6" customWidth="1"/>
    <col min="8" max="8" width="19.5703125" style="6" customWidth="1"/>
    <col min="9" max="9" width="24.5703125" style="6" customWidth="1"/>
    <col min="10" max="23" width="9.140625" style="74"/>
    <col min="24" max="16384" width="9.140625" style="6"/>
  </cols>
  <sheetData>
    <row r="1" spans="2:23" s="12" customFormat="1" ht="18" customHeight="1" x14ac:dyDescent="0.25">
      <c r="B1" s="2" t="str">
        <f>'SCHED 2A-1_PS PROV Hosp'!B1</f>
        <v>SCHEDULED MAINTENANCE OF THEATRE HVAC SYSTEMS IN CLUSTER FOUR (4)</v>
      </c>
      <c r="D1" s="2"/>
      <c r="E1" s="3"/>
      <c r="F1" s="3"/>
      <c r="G1" s="3"/>
      <c r="H1" s="7"/>
      <c r="J1" s="75"/>
      <c r="K1" s="75"/>
      <c r="L1" s="75"/>
      <c r="M1" s="75"/>
      <c r="N1" s="75"/>
      <c r="O1" s="75"/>
      <c r="P1" s="75"/>
      <c r="Q1" s="75"/>
      <c r="R1" s="75"/>
      <c r="S1" s="75"/>
      <c r="T1" s="75"/>
      <c r="U1" s="75"/>
      <c r="V1" s="75"/>
      <c r="W1" s="75"/>
    </row>
    <row r="2" spans="2:23" ht="15" customHeight="1" x14ac:dyDescent="0.25">
      <c r="B2" s="2" t="str">
        <f>'SCHED 1A-1_NMB_SB'!B2</f>
        <v>CONTRACT REF. NO:</v>
      </c>
      <c r="D2" s="2" t="str">
        <f>'SCHED 1A-1_NMB_SB'!D2</f>
        <v>SCMU3-24/25-0657-HO</v>
      </c>
      <c r="E2" s="446" t="s">
        <v>10</v>
      </c>
      <c r="F2" s="447"/>
      <c r="G2" s="250" t="str">
        <f>'SCHED 1A-1_NMB_SB'!G2</f>
        <v>NELSON MANDELA AND SARAH BAARTMAN</v>
      </c>
      <c r="I2" s="74"/>
      <c r="W2" s="6"/>
    </row>
    <row r="3" spans="2:23" ht="15" customHeight="1" x14ac:dyDescent="0.2">
      <c r="B3" s="2" t="str">
        <f>'SCHED 1A-1_NMB_SB'!B3</f>
        <v>ASSET TYPE:</v>
      </c>
      <c r="D3" s="2" t="str">
        <f>'SCHED 1A-1_NMB_SB'!D3</f>
        <v>HVAC THEATRE</v>
      </c>
      <c r="E3" s="2"/>
      <c r="F3" s="2"/>
      <c r="G3" s="2"/>
      <c r="H3" s="7"/>
    </row>
    <row r="4" spans="2:23" s="4" customFormat="1" ht="15" customHeight="1" x14ac:dyDescent="0.2">
      <c r="B4" s="4" t="s">
        <v>694</v>
      </c>
      <c r="D4" s="4" t="s">
        <v>808</v>
      </c>
      <c r="J4" s="76"/>
      <c r="K4" s="76"/>
      <c r="L4" s="76"/>
      <c r="M4" s="76"/>
      <c r="N4" s="76"/>
      <c r="O4" s="76"/>
      <c r="P4" s="76"/>
      <c r="Q4" s="76"/>
      <c r="R4" s="76"/>
      <c r="S4" s="76"/>
      <c r="T4" s="76"/>
      <c r="U4" s="76"/>
      <c r="V4" s="76"/>
      <c r="W4" s="76"/>
    </row>
    <row r="5" spans="2:23" ht="6" customHeight="1" thickBot="1" x14ac:dyDescent="0.25">
      <c r="B5" s="5"/>
      <c r="C5" s="5"/>
      <c r="D5" s="5"/>
      <c r="E5" s="5"/>
      <c r="F5" s="5"/>
      <c r="G5" s="5"/>
      <c r="H5" s="7"/>
    </row>
    <row r="6" spans="2:23" s="9" customFormat="1" ht="39" customHeight="1" thickBot="1" x14ac:dyDescent="0.3">
      <c r="B6" s="11" t="s">
        <v>12</v>
      </c>
      <c r="C6" s="11" t="s">
        <v>6</v>
      </c>
      <c r="D6" s="11" t="s">
        <v>0</v>
      </c>
      <c r="E6" s="11" t="s">
        <v>1</v>
      </c>
      <c r="F6" s="11" t="s">
        <v>4</v>
      </c>
      <c r="G6" s="11" t="s">
        <v>790</v>
      </c>
      <c r="H6" s="11" t="s">
        <v>789</v>
      </c>
      <c r="I6" s="11" t="s">
        <v>5</v>
      </c>
      <c r="J6" s="77"/>
      <c r="K6" s="77"/>
      <c r="L6" s="77"/>
      <c r="M6" s="77"/>
      <c r="N6" s="77"/>
      <c r="O6" s="77"/>
      <c r="P6" s="77"/>
      <c r="Q6" s="77"/>
      <c r="R6" s="77"/>
      <c r="S6" s="77"/>
      <c r="T6" s="77"/>
      <c r="U6" s="77"/>
      <c r="V6" s="77"/>
      <c r="W6" s="77"/>
    </row>
    <row r="7" spans="2:23" s="9" customFormat="1" ht="53.25" customHeight="1" thickBot="1" x14ac:dyDescent="0.3">
      <c r="B7" s="278">
        <v>2</v>
      </c>
      <c r="C7" s="278" t="s">
        <v>14</v>
      </c>
      <c r="D7" s="399" t="s">
        <v>757</v>
      </c>
      <c r="E7" s="278"/>
      <c r="F7" s="278"/>
      <c r="G7" s="278"/>
      <c r="H7" s="401"/>
      <c r="I7" s="401"/>
      <c r="J7" s="77"/>
      <c r="K7" s="77"/>
      <c r="L7" s="77"/>
      <c r="M7" s="77"/>
      <c r="N7" s="77"/>
      <c r="O7" s="77"/>
      <c r="P7" s="77"/>
      <c r="Q7" s="77"/>
      <c r="R7" s="77"/>
      <c r="S7" s="77"/>
      <c r="T7" s="77"/>
      <c r="U7" s="77"/>
      <c r="V7" s="77"/>
      <c r="W7" s="77"/>
    </row>
    <row r="8" spans="2:23" s="9" customFormat="1" ht="22.9" customHeight="1" x14ac:dyDescent="0.25">
      <c r="B8" s="274" t="s">
        <v>15</v>
      </c>
      <c r="C8" s="274"/>
      <c r="D8" s="396" t="s">
        <v>715</v>
      </c>
      <c r="E8" s="300"/>
      <c r="F8" s="300"/>
      <c r="G8" s="348"/>
      <c r="H8" s="397"/>
      <c r="I8" s="398"/>
      <c r="J8" s="77"/>
      <c r="K8" s="77"/>
      <c r="L8" s="77"/>
      <c r="M8" s="77"/>
      <c r="N8" s="77"/>
      <c r="O8" s="77"/>
      <c r="P8" s="77"/>
      <c r="Q8" s="77"/>
      <c r="R8" s="77"/>
      <c r="S8" s="77"/>
      <c r="T8" s="77"/>
      <c r="U8" s="77"/>
      <c r="V8" s="77"/>
      <c r="W8" s="77"/>
    </row>
    <row r="9" spans="2:23" s="9" customFormat="1" ht="38.25" x14ac:dyDescent="0.25">
      <c r="B9" s="17"/>
      <c r="C9" s="17"/>
      <c r="D9" s="301" t="s">
        <v>716</v>
      </c>
      <c r="E9" s="324"/>
      <c r="F9" s="324"/>
      <c r="G9" s="349"/>
      <c r="H9" s="55"/>
      <c r="I9" s="21"/>
      <c r="J9" s="77"/>
      <c r="K9" s="77"/>
      <c r="L9" s="77"/>
      <c r="M9" s="77"/>
      <c r="N9" s="77"/>
      <c r="O9" s="77"/>
      <c r="P9" s="77"/>
      <c r="Q9" s="77"/>
      <c r="R9" s="77"/>
      <c r="S9" s="77"/>
      <c r="T9" s="77"/>
      <c r="U9" s="77"/>
      <c r="V9" s="77"/>
      <c r="W9" s="77"/>
    </row>
    <row r="10" spans="2:23" s="9" customFormat="1" ht="17.45" customHeight="1" x14ac:dyDescent="0.25">
      <c r="B10" s="17" t="s">
        <v>758</v>
      </c>
      <c r="C10" s="17"/>
      <c r="D10" s="302" t="s">
        <v>717</v>
      </c>
      <c r="E10" s="305" t="s">
        <v>63</v>
      </c>
      <c r="F10" s="305">
        <v>1</v>
      </c>
      <c r="G10" s="350"/>
      <c r="H10" s="55"/>
      <c r="I10" s="21"/>
      <c r="J10" s="77"/>
      <c r="K10" s="77"/>
      <c r="L10" s="77"/>
      <c r="M10" s="77"/>
      <c r="N10" s="77"/>
      <c r="O10" s="77"/>
      <c r="P10" s="77"/>
      <c r="Q10" s="77"/>
      <c r="R10" s="77"/>
      <c r="S10" s="77"/>
      <c r="T10" s="77"/>
      <c r="U10" s="77"/>
      <c r="V10" s="77"/>
      <c r="W10" s="77"/>
    </row>
    <row r="11" spans="2:23" s="9" customFormat="1" x14ac:dyDescent="0.25">
      <c r="B11" s="43" t="s">
        <v>630</v>
      </c>
      <c r="C11" s="17"/>
      <c r="D11" s="304" t="s">
        <v>718</v>
      </c>
      <c r="E11" s="305"/>
      <c r="F11" s="305"/>
      <c r="G11" s="350"/>
      <c r="H11" s="55"/>
      <c r="I11" s="21"/>
      <c r="J11" s="77"/>
      <c r="K11" s="77"/>
      <c r="L11" s="77"/>
      <c r="M11" s="77"/>
      <c r="N11" s="77"/>
      <c r="O11" s="77"/>
      <c r="P11" s="77"/>
      <c r="Q11" s="77"/>
      <c r="R11" s="77"/>
      <c r="S11" s="77"/>
      <c r="T11" s="77"/>
      <c r="U11" s="77"/>
      <c r="V11" s="77"/>
      <c r="W11" s="77"/>
    </row>
    <row r="12" spans="2:23" s="9" customFormat="1" ht="38.25" x14ac:dyDescent="0.25">
      <c r="B12" s="17" t="s">
        <v>759</v>
      </c>
      <c r="C12" s="17"/>
      <c r="D12" s="302" t="s">
        <v>813</v>
      </c>
      <c r="E12" s="305" t="s">
        <v>63</v>
      </c>
      <c r="F12" s="305">
        <v>1</v>
      </c>
      <c r="G12" s="350"/>
      <c r="H12" s="55"/>
      <c r="I12" s="21"/>
      <c r="J12" s="77"/>
      <c r="K12" s="77"/>
      <c r="L12" s="77"/>
      <c r="M12" s="77"/>
      <c r="N12" s="77"/>
      <c r="O12" s="77"/>
      <c r="P12" s="77"/>
      <c r="Q12" s="77"/>
      <c r="R12" s="77"/>
      <c r="S12" s="77"/>
      <c r="T12" s="77"/>
      <c r="U12" s="77"/>
      <c r="V12" s="77"/>
      <c r="W12" s="77"/>
    </row>
    <row r="13" spans="2:23" s="9" customFormat="1" x14ac:dyDescent="0.25">
      <c r="B13" s="17" t="s">
        <v>631</v>
      </c>
      <c r="C13" s="17"/>
      <c r="D13" s="304" t="s">
        <v>719</v>
      </c>
      <c r="E13" s="303"/>
      <c r="F13" s="303"/>
      <c r="G13" s="351"/>
      <c r="H13" s="55"/>
      <c r="I13" s="21"/>
      <c r="J13" s="77"/>
      <c r="K13" s="77"/>
      <c r="L13" s="77"/>
      <c r="M13" s="77"/>
      <c r="N13" s="77"/>
      <c r="O13" s="77"/>
      <c r="P13" s="77"/>
      <c r="Q13" s="77"/>
      <c r="R13" s="77"/>
      <c r="S13" s="77"/>
      <c r="T13" s="77"/>
      <c r="U13" s="77"/>
      <c r="V13" s="77"/>
      <c r="W13" s="77"/>
    </row>
    <row r="14" spans="2:23" s="9" customFormat="1" ht="22.9" customHeight="1" x14ac:dyDescent="0.25">
      <c r="B14" s="17" t="s">
        <v>760</v>
      </c>
      <c r="C14" s="17"/>
      <c r="D14" s="301" t="s">
        <v>720</v>
      </c>
      <c r="E14" s="305" t="s">
        <v>721</v>
      </c>
      <c r="F14" s="305">
        <v>30</v>
      </c>
      <c r="G14" s="350"/>
      <c r="H14" s="55"/>
      <c r="I14" s="21"/>
      <c r="J14" s="77"/>
      <c r="K14" s="77"/>
      <c r="L14" s="77"/>
      <c r="M14" s="77"/>
      <c r="N14" s="77"/>
      <c r="O14" s="77"/>
      <c r="P14" s="77"/>
      <c r="Q14" s="77"/>
      <c r="R14" s="77"/>
      <c r="S14" s="77"/>
      <c r="T14" s="77"/>
      <c r="U14" s="77"/>
      <c r="V14" s="77"/>
      <c r="W14" s="77"/>
    </row>
    <row r="15" spans="2:23" s="9" customFormat="1" ht="22.9" customHeight="1" x14ac:dyDescent="0.25">
      <c r="B15" s="17" t="s">
        <v>761</v>
      </c>
      <c r="C15" s="17"/>
      <c r="D15" s="301" t="s">
        <v>722</v>
      </c>
      <c r="E15" s="305" t="s">
        <v>721</v>
      </c>
      <c r="F15" s="305">
        <v>20</v>
      </c>
      <c r="G15" s="350"/>
      <c r="H15" s="55"/>
      <c r="I15" s="21"/>
      <c r="J15" s="77"/>
      <c r="K15" s="77"/>
      <c r="L15" s="77"/>
      <c r="M15" s="77"/>
      <c r="N15" s="77"/>
      <c r="O15" s="77"/>
      <c r="P15" s="77"/>
      <c r="Q15" s="77"/>
      <c r="R15" s="77"/>
      <c r="S15" s="77"/>
      <c r="T15" s="77"/>
      <c r="U15" s="77"/>
      <c r="V15" s="77"/>
      <c r="W15" s="77"/>
    </row>
    <row r="16" spans="2:23" s="9" customFormat="1" ht="22.9" customHeight="1" x14ac:dyDescent="0.25">
      <c r="B16" s="17" t="s">
        <v>762</v>
      </c>
      <c r="C16" s="17"/>
      <c r="D16" s="301" t="s">
        <v>723</v>
      </c>
      <c r="E16" s="305" t="s">
        <v>721</v>
      </c>
      <c r="F16" s="305">
        <v>20</v>
      </c>
      <c r="G16" s="350"/>
      <c r="H16" s="55"/>
      <c r="I16" s="21"/>
      <c r="J16" s="77"/>
      <c r="K16" s="77"/>
      <c r="L16" s="77"/>
      <c r="M16" s="77"/>
      <c r="N16" s="77"/>
      <c r="O16" s="77"/>
      <c r="P16" s="77"/>
      <c r="Q16" s="77"/>
      <c r="R16" s="77"/>
      <c r="S16" s="77"/>
      <c r="T16" s="77"/>
      <c r="U16" s="77"/>
      <c r="V16" s="77"/>
      <c r="W16" s="77"/>
    </row>
    <row r="17" spans="2:23" s="9" customFormat="1" ht="22.9" customHeight="1" x14ac:dyDescent="0.25">
      <c r="B17" s="17" t="s">
        <v>763</v>
      </c>
      <c r="C17" s="17"/>
      <c r="D17" s="301" t="s">
        <v>724</v>
      </c>
      <c r="E17" s="305" t="s">
        <v>721</v>
      </c>
      <c r="F17" s="305">
        <v>5</v>
      </c>
      <c r="G17" s="350"/>
      <c r="H17" s="55"/>
      <c r="I17" s="21"/>
      <c r="J17" s="77"/>
      <c r="K17" s="77"/>
      <c r="L17" s="77"/>
      <c r="M17" s="77"/>
      <c r="N17" s="77"/>
      <c r="O17" s="77"/>
      <c r="P17" s="77"/>
      <c r="Q17" s="77"/>
      <c r="R17" s="77"/>
      <c r="S17" s="77"/>
      <c r="T17" s="77"/>
      <c r="U17" s="77"/>
      <c r="V17" s="77"/>
      <c r="W17" s="77"/>
    </row>
    <row r="18" spans="2:23" s="9" customFormat="1" ht="22.9" customHeight="1" x14ac:dyDescent="0.25">
      <c r="B18" s="17" t="s">
        <v>764</v>
      </c>
      <c r="C18" s="17"/>
      <c r="D18" s="301" t="s">
        <v>725</v>
      </c>
      <c r="E18" s="305" t="s">
        <v>721</v>
      </c>
      <c r="F18" s="305">
        <v>3</v>
      </c>
      <c r="G18" s="350"/>
      <c r="H18" s="55"/>
      <c r="I18" s="21"/>
      <c r="J18" s="77"/>
      <c r="K18" s="77"/>
      <c r="L18" s="77"/>
      <c r="M18" s="77"/>
      <c r="N18" s="77"/>
      <c r="O18" s="77"/>
      <c r="P18" s="77"/>
      <c r="Q18" s="77"/>
      <c r="R18" s="77"/>
      <c r="S18" s="77"/>
      <c r="T18" s="77"/>
      <c r="U18" s="77"/>
      <c r="V18" s="77"/>
      <c r="W18" s="77"/>
    </row>
    <row r="19" spans="2:23" s="9" customFormat="1" ht="22.9" customHeight="1" x14ac:dyDescent="0.25">
      <c r="B19" s="17" t="s">
        <v>765</v>
      </c>
      <c r="C19" s="17"/>
      <c r="D19" s="301" t="s">
        <v>726</v>
      </c>
      <c r="E19" s="305" t="s">
        <v>721</v>
      </c>
      <c r="F19" s="305">
        <v>3</v>
      </c>
      <c r="G19" s="350"/>
      <c r="H19" s="55"/>
      <c r="I19" s="21"/>
      <c r="J19" s="77"/>
      <c r="K19" s="77"/>
      <c r="L19" s="77"/>
      <c r="M19" s="77"/>
      <c r="N19" s="77"/>
      <c r="O19" s="77"/>
      <c r="P19" s="77"/>
      <c r="Q19" s="77"/>
      <c r="R19" s="77"/>
      <c r="S19" s="77"/>
      <c r="T19" s="77"/>
      <c r="U19" s="77"/>
      <c r="V19" s="77"/>
      <c r="W19" s="77"/>
    </row>
    <row r="20" spans="2:23" s="9" customFormat="1" ht="22.9" customHeight="1" x14ac:dyDescent="0.25">
      <c r="B20" s="17" t="s">
        <v>766</v>
      </c>
      <c r="C20" s="17"/>
      <c r="D20" s="301" t="s">
        <v>727</v>
      </c>
      <c r="E20" s="305" t="s">
        <v>721</v>
      </c>
      <c r="F20" s="305">
        <v>8</v>
      </c>
      <c r="G20" s="350"/>
      <c r="H20" s="55"/>
      <c r="I20" s="21"/>
      <c r="J20" s="77"/>
      <c r="K20" s="77"/>
      <c r="L20" s="77"/>
      <c r="M20" s="77"/>
      <c r="N20" s="77"/>
      <c r="O20" s="77"/>
      <c r="P20" s="77"/>
      <c r="Q20" s="77"/>
      <c r="R20" s="77"/>
      <c r="S20" s="77"/>
      <c r="T20" s="77"/>
      <c r="U20" s="77"/>
      <c r="V20" s="77"/>
      <c r="W20" s="77"/>
    </row>
    <row r="21" spans="2:23" s="9" customFormat="1" ht="22.9" customHeight="1" x14ac:dyDescent="0.25">
      <c r="B21" s="17" t="s">
        <v>632</v>
      </c>
      <c r="C21" s="17"/>
      <c r="D21" s="306" t="s">
        <v>728</v>
      </c>
      <c r="E21" s="305"/>
      <c r="F21" s="305"/>
      <c r="G21" s="350"/>
      <c r="H21" s="55"/>
      <c r="I21" s="21"/>
      <c r="J21" s="77"/>
      <c r="K21" s="77"/>
      <c r="L21" s="77"/>
      <c r="M21" s="77"/>
      <c r="N21" s="77"/>
      <c r="O21" s="77"/>
      <c r="P21" s="77"/>
      <c r="Q21" s="77"/>
      <c r="R21" s="77"/>
      <c r="S21" s="77"/>
      <c r="T21" s="77"/>
      <c r="U21" s="77"/>
      <c r="V21" s="77"/>
      <c r="W21" s="77"/>
    </row>
    <row r="22" spans="2:23" s="9" customFormat="1" ht="22.9" customHeight="1" x14ac:dyDescent="0.25">
      <c r="B22" s="17" t="s">
        <v>767</v>
      </c>
      <c r="C22" s="17"/>
      <c r="D22" s="301" t="s">
        <v>729</v>
      </c>
      <c r="E22" s="305" t="s">
        <v>730</v>
      </c>
      <c r="F22" s="305">
        <v>4</v>
      </c>
      <c r="G22" s="350"/>
      <c r="H22" s="55"/>
      <c r="I22" s="21"/>
      <c r="J22" s="77"/>
      <c r="K22" s="77"/>
      <c r="L22" s="77"/>
      <c r="M22" s="77"/>
      <c r="N22" s="77"/>
      <c r="O22" s="77"/>
      <c r="P22" s="77"/>
      <c r="Q22" s="77"/>
      <c r="R22" s="77"/>
      <c r="S22" s="77"/>
      <c r="T22" s="77"/>
      <c r="U22" s="77"/>
      <c r="V22" s="77"/>
      <c r="W22" s="77"/>
    </row>
    <row r="23" spans="2:23" s="9" customFormat="1" ht="22.9" customHeight="1" x14ac:dyDescent="0.25">
      <c r="B23" s="17" t="s">
        <v>768</v>
      </c>
      <c r="C23" s="17"/>
      <c r="D23" s="301" t="s">
        <v>731</v>
      </c>
      <c r="E23" s="305" t="s">
        <v>730</v>
      </c>
      <c r="F23" s="305">
        <v>4</v>
      </c>
      <c r="G23" s="350"/>
      <c r="H23" s="55"/>
      <c r="I23" s="21"/>
      <c r="J23" s="77"/>
      <c r="K23" s="77"/>
      <c r="L23" s="77"/>
      <c r="M23" s="77"/>
      <c r="N23" s="77"/>
      <c r="O23" s="77"/>
      <c r="P23" s="77"/>
      <c r="Q23" s="77"/>
      <c r="R23" s="77"/>
      <c r="S23" s="77"/>
      <c r="T23" s="77"/>
      <c r="U23" s="77"/>
      <c r="V23" s="77"/>
      <c r="W23" s="77"/>
    </row>
    <row r="24" spans="2:23" s="9" customFormat="1" ht="22.9" customHeight="1" x14ac:dyDescent="0.25">
      <c r="B24" s="17" t="s">
        <v>769</v>
      </c>
      <c r="C24" s="17"/>
      <c r="D24" s="301" t="s">
        <v>732</v>
      </c>
      <c r="E24" s="305" t="s">
        <v>730</v>
      </c>
      <c r="F24" s="305">
        <v>1</v>
      </c>
      <c r="G24" s="350"/>
      <c r="H24" s="55"/>
      <c r="I24" s="21"/>
      <c r="J24" s="77"/>
      <c r="K24" s="77"/>
      <c r="L24" s="77"/>
      <c r="M24" s="77"/>
      <c r="N24" s="77"/>
      <c r="O24" s="77"/>
      <c r="P24" s="77"/>
      <c r="Q24" s="77"/>
      <c r="R24" s="77"/>
      <c r="S24" s="77"/>
      <c r="T24" s="77"/>
      <c r="U24" s="77"/>
      <c r="V24" s="77"/>
      <c r="W24" s="77"/>
    </row>
    <row r="25" spans="2:23" s="9" customFormat="1" ht="22.9" customHeight="1" x14ac:dyDescent="0.25">
      <c r="B25" s="17" t="s">
        <v>770</v>
      </c>
      <c r="C25" s="17"/>
      <c r="D25" s="301" t="s">
        <v>733</v>
      </c>
      <c r="E25" s="305" t="s">
        <v>730</v>
      </c>
      <c r="F25" s="305">
        <v>4</v>
      </c>
      <c r="G25" s="350"/>
      <c r="H25" s="55"/>
      <c r="I25" s="21"/>
      <c r="J25" s="77"/>
      <c r="K25" s="77"/>
      <c r="L25" s="77"/>
      <c r="M25" s="77"/>
      <c r="N25" s="77"/>
      <c r="O25" s="77"/>
      <c r="P25" s="77"/>
      <c r="Q25" s="77"/>
      <c r="R25" s="77"/>
      <c r="S25" s="77"/>
      <c r="T25" s="77"/>
      <c r="U25" s="77"/>
      <c r="V25" s="77"/>
      <c r="W25" s="77"/>
    </row>
    <row r="26" spans="2:23" s="9" customFormat="1" ht="22.9" customHeight="1" x14ac:dyDescent="0.25">
      <c r="B26" s="17" t="s">
        <v>633</v>
      </c>
      <c r="C26" s="43"/>
      <c r="D26" s="306" t="s">
        <v>734</v>
      </c>
      <c r="E26" s="305"/>
      <c r="F26" s="305"/>
      <c r="G26" s="352"/>
      <c r="H26" s="56"/>
      <c r="I26" s="21"/>
      <c r="J26" s="77"/>
      <c r="K26" s="77"/>
      <c r="L26" s="77"/>
      <c r="M26" s="77"/>
      <c r="N26" s="77"/>
      <c r="O26" s="77"/>
      <c r="P26" s="77"/>
      <c r="Q26" s="77"/>
      <c r="R26" s="77"/>
      <c r="S26" s="77"/>
      <c r="T26" s="77"/>
      <c r="U26" s="77"/>
      <c r="V26" s="77"/>
      <c r="W26" s="77"/>
    </row>
    <row r="27" spans="2:23" s="9" customFormat="1" ht="22.9" customHeight="1" x14ac:dyDescent="0.25">
      <c r="B27" s="17" t="s">
        <v>771</v>
      </c>
      <c r="C27" s="43"/>
      <c r="D27" s="301" t="s">
        <v>735</v>
      </c>
      <c r="E27" s="305" t="s">
        <v>730</v>
      </c>
      <c r="F27" s="305">
        <v>2</v>
      </c>
      <c r="G27" s="352"/>
      <c r="H27" s="56"/>
      <c r="I27" s="21"/>
      <c r="J27" s="77"/>
      <c r="K27" s="77"/>
      <c r="L27" s="77"/>
      <c r="M27" s="77"/>
      <c r="N27" s="77"/>
      <c r="O27" s="77"/>
      <c r="P27" s="77"/>
      <c r="Q27" s="77"/>
      <c r="R27" s="77"/>
      <c r="S27" s="77"/>
      <c r="T27" s="77"/>
      <c r="U27" s="77"/>
      <c r="V27" s="77"/>
      <c r="W27" s="77"/>
    </row>
    <row r="28" spans="2:23" s="9" customFormat="1" ht="22.9" customHeight="1" x14ac:dyDescent="0.25">
      <c r="B28" s="17" t="s">
        <v>772</v>
      </c>
      <c r="C28" s="43"/>
      <c r="D28" s="301" t="s">
        <v>736</v>
      </c>
      <c r="E28" s="305" t="s">
        <v>730</v>
      </c>
      <c r="F28" s="305">
        <v>3</v>
      </c>
      <c r="G28" s="352"/>
      <c r="H28" s="56"/>
      <c r="I28" s="21"/>
      <c r="J28" s="77"/>
      <c r="K28" s="77"/>
      <c r="L28" s="77"/>
      <c r="M28" s="77"/>
      <c r="N28" s="77"/>
      <c r="O28" s="77"/>
      <c r="P28" s="77"/>
      <c r="Q28" s="77"/>
      <c r="R28" s="77"/>
      <c r="S28" s="77"/>
      <c r="T28" s="77"/>
      <c r="U28" s="77"/>
      <c r="V28" s="77"/>
      <c r="W28" s="77"/>
    </row>
    <row r="29" spans="2:23" s="9" customFormat="1" ht="22.9" customHeight="1" x14ac:dyDescent="0.25">
      <c r="B29" s="17" t="s">
        <v>634</v>
      </c>
      <c r="C29" s="43"/>
      <c r="D29" s="306" t="s">
        <v>737</v>
      </c>
      <c r="E29" s="305"/>
      <c r="F29" s="305"/>
      <c r="G29" s="352"/>
      <c r="H29" s="56"/>
      <c r="I29" s="21"/>
      <c r="J29" s="77"/>
      <c r="K29" s="77"/>
      <c r="L29" s="77"/>
      <c r="M29" s="77"/>
      <c r="N29" s="77"/>
      <c r="O29" s="77"/>
      <c r="P29" s="77"/>
      <c r="Q29" s="77"/>
      <c r="R29" s="77"/>
      <c r="S29" s="77"/>
      <c r="T29" s="77"/>
      <c r="U29" s="77"/>
      <c r="V29" s="77"/>
      <c r="W29" s="77"/>
    </row>
    <row r="30" spans="2:23" s="9" customFormat="1" ht="22.9" customHeight="1" x14ac:dyDescent="0.25">
      <c r="B30" s="17" t="s">
        <v>773</v>
      </c>
      <c r="C30" s="43"/>
      <c r="D30" s="301" t="s">
        <v>738</v>
      </c>
      <c r="E30" s="305" t="s">
        <v>730</v>
      </c>
      <c r="F30" s="305">
        <v>1</v>
      </c>
      <c r="G30" s="352"/>
      <c r="H30" s="56"/>
      <c r="I30" s="21"/>
      <c r="J30" s="77"/>
      <c r="K30" s="77"/>
      <c r="L30" s="77"/>
      <c r="M30" s="77"/>
      <c r="N30" s="77"/>
      <c r="O30" s="77"/>
      <c r="P30" s="77"/>
      <c r="Q30" s="77"/>
      <c r="R30" s="77"/>
      <c r="S30" s="77"/>
      <c r="T30" s="77"/>
      <c r="U30" s="77"/>
      <c r="V30" s="77"/>
      <c r="W30" s="77"/>
    </row>
    <row r="31" spans="2:23" s="9" customFormat="1" ht="22.9" customHeight="1" x14ac:dyDescent="0.25">
      <c r="B31" s="17" t="s">
        <v>635</v>
      </c>
      <c r="C31" s="43"/>
      <c r="D31" s="306" t="s">
        <v>739</v>
      </c>
      <c r="E31" s="305"/>
      <c r="F31" s="305"/>
      <c r="G31" s="352"/>
      <c r="H31" s="56"/>
      <c r="I31" s="21"/>
      <c r="J31" s="77"/>
      <c r="K31" s="77"/>
      <c r="L31" s="77"/>
      <c r="M31" s="77"/>
      <c r="N31" s="77"/>
      <c r="O31" s="77"/>
      <c r="P31" s="77"/>
      <c r="Q31" s="77"/>
      <c r="R31" s="77"/>
      <c r="S31" s="77"/>
      <c r="T31" s="77"/>
      <c r="U31" s="77"/>
      <c r="V31" s="77"/>
      <c r="W31" s="77"/>
    </row>
    <row r="32" spans="2:23" s="9" customFormat="1" ht="22.9" customHeight="1" x14ac:dyDescent="0.25">
      <c r="B32" s="17" t="s">
        <v>774</v>
      </c>
      <c r="C32" s="43"/>
      <c r="D32" s="301" t="s">
        <v>740</v>
      </c>
      <c r="E32" s="305" t="s">
        <v>730</v>
      </c>
      <c r="F32" s="305">
        <v>1</v>
      </c>
      <c r="G32" s="352"/>
      <c r="H32" s="56"/>
      <c r="I32" s="21"/>
      <c r="J32" s="77"/>
      <c r="K32" s="77"/>
      <c r="L32" s="77"/>
      <c r="M32" s="77"/>
      <c r="N32" s="77"/>
      <c r="O32" s="77"/>
      <c r="P32" s="77"/>
      <c r="Q32" s="77"/>
      <c r="R32" s="77"/>
      <c r="S32" s="77"/>
      <c r="T32" s="77"/>
      <c r="U32" s="77"/>
      <c r="V32" s="77"/>
      <c r="W32" s="77"/>
    </row>
    <row r="33" spans="2:23" s="9" customFormat="1" ht="22.9" customHeight="1" x14ac:dyDescent="0.25">
      <c r="B33" s="17" t="s">
        <v>775</v>
      </c>
      <c r="C33" s="43"/>
      <c r="D33" s="301" t="s">
        <v>741</v>
      </c>
      <c r="E33" s="305" t="s">
        <v>730</v>
      </c>
      <c r="F33" s="305">
        <v>1</v>
      </c>
      <c r="G33" s="352"/>
      <c r="H33" s="56"/>
      <c r="I33" s="21"/>
      <c r="J33" s="77"/>
      <c r="K33" s="77"/>
      <c r="L33" s="77"/>
      <c r="M33" s="77"/>
      <c r="N33" s="77"/>
      <c r="O33" s="77"/>
      <c r="P33" s="77"/>
      <c r="Q33" s="77"/>
      <c r="R33" s="77"/>
      <c r="S33" s="77"/>
      <c r="T33" s="77"/>
      <c r="U33" s="77"/>
      <c r="V33" s="77"/>
      <c r="W33" s="77"/>
    </row>
    <row r="34" spans="2:23" s="9" customFormat="1" ht="22.9" customHeight="1" x14ac:dyDescent="0.25">
      <c r="B34" s="17" t="s">
        <v>776</v>
      </c>
      <c r="C34" s="43"/>
      <c r="D34" s="301" t="s">
        <v>742</v>
      </c>
      <c r="E34" s="305" t="s">
        <v>730</v>
      </c>
      <c r="F34" s="305">
        <v>1</v>
      </c>
      <c r="G34" s="352"/>
      <c r="H34" s="56"/>
      <c r="I34" s="21"/>
      <c r="J34" s="77"/>
      <c r="K34" s="77"/>
      <c r="L34" s="77"/>
      <c r="M34" s="77"/>
      <c r="N34" s="77"/>
      <c r="O34" s="77"/>
      <c r="P34" s="77"/>
      <c r="Q34" s="77"/>
      <c r="R34" s="77"/>
      <c r="S34" s="77"/>
      <c r="T34" s="77"/>
      <c r="U34" s="77"/>
      <c r="V34" s="77"/>
      <c r="W34" s="77"/>
    </row>
    <row r="35" spans="2:23" s="9" customFormat="1" ht="22.9" customHeight="1" x14ac:dyDescent="0.25">
      <c r="B35" s="17" t="s">
        <v>636</v>
      </c>
      <c r="C35" s="43"/>
      <c r="D35" s="306" t="s">
        <v>743</v>
      </c>
      <c r="E35" s="305"/>
      <c r="F35" s="305"/>
      <c r="G35" s="352"/>
      <c r="H35" s="56"/>
      <c r="I35" s="21"/>
      <c r="J35" s="77"/>
      <c r="K35" s="77"/>
      <c r="L35" s="77"/>
      <c r="M35" s="77"/>
      <c r="N35" s="77"/>
      <c r="O35" s="77"/>
      <c r="P35" s="77"/>
      <c r="Q35" s="77"/>
      <c r="R35" s="77"/>
      <c r="S35" s="77"/>
      <c r="T35" s="77"/>
      <c r="U35" s="77"/>
      <c r="V35" s="77"/>
      <c r="W35" s="77"/>
    </row>
    <row r="36" spans="2:23" s="9" customFormat="1" ht="22.9" customHeight="1" x14ac:dyDescent="0.25">
      <c r="B36" s="17" t="s">
        <v>777</v>
      </c>
      <c r="C36" s="43"/>
      <c r="D36" s="301" t="s">
        <v>744</v>
      </c>
      <c r="E36" s="305" t="s">
        <v>730</v>
      </c>
      <c r="F36" s="305">
        <v>1</v>
      </c>
      <c r="G36" s="352"/>
      <c r="H36" s="56"/>
      <c r="I36" s="21"/>
      <c r="J36" s="77"/>
      <c r="K36" s="77"/>
      <c r="L36" s="77"/>
      <c r="M36" s="77"/>
      <c r="N36" s="77"/>
      <c r="O36" s="77"/>
      <c r="P36" s="77"/>
      <c r="Q36" s="77"/>
      <c r="R36" s="77"/>
      <c r="S36" s="77"/>
      <c r="T36" s="77"/>
      <c r="U36" s="77"/>
      <c r="V36" s="77"/>
      <c r="W36" s="77"/>
    </row>
    <row r="37" spans="2:23" s="9" customFormat="1" ht="22.9" customHeight="1" x14ac:dyDescent="0.25">
      <c r="B37" s="17" t="s">
        <v>637</v>
      </c>
      <c r="C37" s="43"/>
      <c r="D37" s="306" t="s">
        <v>745</v>
      </c>
      <c r="E37" s="305"/>
      <c r="F37" s="305"/>
      <c r="G37" s="352"/>
      <c r="H37" s="56"/>
      <c r="I37" s="21"/>
      <c r="J37" s="77"/>
      <c r="K37" s="77"/>
      <c r="L37" s="77"/>
      <c r="M37" s="77"/>
      <c r="N37" s="77"/>
      <c r="O37" s="77"/>
      <c r="P37" s="77"/>
      <c r="Q37" s="77"/>
      <c r="R37" s="77"/>
      <c r="S37" s="77"/>
      <c r="T37" s="77"/>
      <c r="U37" s="77"/>
      <c r="V37" s="77"/>
      <c r="W37" s="77"/>
    </row>
    <row r="38" spans="2:23" s="9" customFormat="1" ht="22.9" customHeight="1" x14ac:dyDescent="0.25">
      <c r="B38" s="17" t="s">
        <v>778</v>
      </c>
      <c r="C38" s="43"/>
      <c r="D38" s="301" t="s">
        <v>746</v>
      </c>
      <c r="E38" s="305" t="s">
        <v>730</v>
      </c>
      <c r="F38" s="305">
        <v>1</v>
      </c>
      <c r="G38" s="352"/>
      <c r="H38" s="56"/>
      <c r="I38" s="21"/>
      <c r="J38" s="77"/>
      <c r="K38" s="77"/>
      <c r="L38" s="77"/>
      <c r="M38" s="77"/>
      <c r="N38" s="77"/>
      <c r="O38" s="77"/>
      <c r="P38" s="77"/>
      <c r="Q38" s="77"/>
      <c r="R38" s="77"/>
      <c r="S38" s="77"/>
      <c r="T38" s="77"/>
      <c r="U38" s="77"/>
      <c r="V38" s="77"/>
      <c r="W38" s="77"/>
    </row>
    <row r="39" spans="2:23" s="9" customFormat="1" ht="56.45" customHeight="1" x14ac:dyDescent="0.25">
      <c r="B39" s="17" t="s">
        <v>638</v>
      </c>
      <c r="C39" s="17"/>
      <c r="D39" s="302" t="s">
        <v>747</v>
      </c>
      <c r="E39" s="338"/>
      <c r="F39" s="338"/>
      <c r="G39" s="382"/>
      <c r="H39" s="340"/>
      <c r="I39" s="341"/>
      <c r="J39" s="77"/>
      <c r="K39" s="77"/>
      <c r="L39" s="77"/>
      <c r="M39" s="77"/>
      <c r="N39" s="77"/>
      <c r="O39" s="77"/>
      <c r="P39" s="77"/>
      <c r="Q39" s="77"/>
      <c r="R39" s="77"/>
      <c r="S39" s="77"/>
      <c r="T39" s="77"/>
      <c r="U39" s="77"/>
      <c r="V39" s="77"/>
      <c r="W39" s="77"/>
    </row>
    <row r="40" spans="2:23" s="9" customFormat="1" ht="69.599999999999994" customHeight="1" x14ac:dyDescent="0.25">
      <c r="B40" s="17" t="s">
        <v>639</v>
      </c>
      <c r="C40" s="43"/>
      <c r="D40" s="302" t="s">
        <v>748</v>
      </c>
      <c r="E40" s="338"/>
      <c r="F40" s="338"/>
      <c r="G40" s="383"/>
      <c r="H40" s="343"/>
      <c r="I40" s="341"/>
      <c r="J40" s="77"/>
      <c r="K40" s="77"/>
      <c r="L40" s="77"/>
      <c r="M40" s="77"/>
      <c r="N40" s="77"/>
      <c r="O40" s="77"/>
      <c r="P40" s="77"/>
      <c r="Q40" s="77"/>
      <c r="R40" s="77"/>
      <c r="S40" s="77"/>
      <c r="T40" s="77"/>
      <c r="U40" s="77"/>
      <c r="V40" s="77"/>
      <c r="W40" s="77"/>
    </row>
    <row r="41" spans="2:23" s="9" customFormat="1" ht="58.15" customHeight="1" x14ac:dyDescent="0.25">
      <c r="B41" s="17" t="s">
        <v>640</v>
      </c>
      <c r="C41" s="43"/>
      <c r="D41" s="302" t="s">
        <v>749</v>
      </c>
      <c r="E41" s="338"/>
      <c r="F41" s="338"/>
      <c r="G41" s="383"/>
      <c r="H41" s="343"/>
      <c r="I41" s="341"/>
      <c r="J41" s="77"/>
      <c r="K41" s="77"/>
      <c r="L41" s="77"/>
      <c r="M41" s="77"/>
      <c r="N41" s="77"/>
      <c r="O41" s="77"/>
      <c r="P41" s="77"/>
      <c r="Q41" s="77"/>
      <c r="R41" s="77"/>
      <c r="S41" s="77"/>
      <c r="T41" s="77"/>
      <c r="U41" s="77"/>
      <c r="V41" s="77"/>
      <c r="W41" s="77"/>
    </row>
    <row r="42" spans="2:23" s="9" customFormat="1" ht="22.9" customHeight="1" x14ac:dyDescent="0.25">
      <c r="B42" s="28" t="s">
        <v>641</v>
      </c>
      <c r="C42" s="43"/>
      <c r="D42" s="306" t="s">
        <v>750</v>
      </c>
      <c r="E42" s="303"/>
      <c r="F42" s="305"/>
      <c r="G42" s="352"/>
      <c r="H42" s="56"/>
      <c r="I42" s="21"/>
      <c r="J42" s="77"/>
      <c r="K42" s="77"/>
      <c r="L42" s="77"/>
      <c r="M42" s="77"/>
      <c r="N42" s="77"/>
      <c r="O42" s="77"/>
      <c r="P42" s="77"/>
      <c r="Q42" s="77"/>
      <c r="R42" s="77"/>
      <c r="S42" s="77"/>
      <c r="T42" s="77"/>
      <c r="U42" s="77"/>
      <c r="V42" s="77"/>
      <c r="W42" s="77"/>
    </row>
    <row r="43" spans="2:23" s="9" customFormat="1" ht="22.9" customHeight="1" x14ac:dyDescent="0.25">
      <c r="B43" s="17" t="s">
        <v>780</v>
      </c>
      <c r="C43" s="43"/>
      <c r="D43" s="301" t="s">
        <v>751</v>
      </c>
      <c r="E43" s="303" t="s">
        <v>752</v>
      </c>
      <c r="F43" s="305">
        <v>1</v>
      </c>
      <c r="G43" s="352"/>
      <c r="H43" s="56"/>
      <c r="I43" s="21"/>
      <c r="J43" s="77"/>
      <c r="K43" s="77"/>
      <c r="L43" s="77"/>
      <c r="M43" s="77"/>
      <c r="N43" s="77"/>
      <c r="O43" s="77"/>
      <c r="P43" s="77"/>
      <c r="Q43" s="77"/>
      <c r="R43" s="77"/>
      <c r="S43" s="77"/>
      <c r="T43" s="77"/>
      <c r="U43" s="77"/>
      <c r="V43" s="77"/>
      <c r="W43" s="77"/>
    </row>
    <row r="44" spans="2:23" s="9" customFormat="1" ht="22.9" customHeight="1" x14ac:dyDescent="0.25">
      <c r="B44" s="17" t="s">
        <v>781</v>
      </c>
      <c r="C44" s="43"/>
      <c r="D44" s="301" t="s">
        <v>714</v>
      </c>
      <c r="E44" s="305" t="s">
        <v>752</v>
      </c>
      <c r="F44" s="305">
        <v>1</v>
      </c>
      <c r="G44" s="352"/>
      <c r="H44" s="56"/>
      <c r="I44" s="21"/>
      <c r="J44" s="77"/>
      <c r="K44" s="77"/>
      <c r="L44" s="77"/>
      <c r="M44" s="77"/>
      <c r="N44" s="77"/>
      <c r="O44" s="77"/>
      <c r="P44" s="77"/>
      <c r="Q44" s="77"/>
      <c r="R44" s="77"/>
      <c r="S44" s="77"/>
      <c r="T44" s="77"/>
      <c r="U44" s="77"/>
      <c r="V44" s="77"/>
      <c r="W44" s="77"/>
    </row>
    <row r="45" spans="2:23" s="9" customFormat="1" ht="22.9" customHeight="1" x14ac:dyDescent="0.25">
      <c r="B45" s="17" t="s">
        <v>782</v>
      </c>
      <c r="C45" s="43"/>
      <c r="D45" s="301" t="s">
        <v>753</v>
      </c>
      <c r="E45" s="303" t="s">
        <v>754</v>
      </c>
      <c r="F45" s="305">
        <v>1</v>
      </c>
      <c r="G45" s="352"/>
      <c r="H45" s="56"/>
      <c r="I45" s="21"/>
      <c r="J45" s="77"/>
      <c r="K45" s="77"/>
      <c r="L45" s="77"/>
      <c r="M45" s="77"/>
      <c r="N45" s="77"/>
      <c r="O45" s="77"/>
      <c r="P45" s="77"/>
      <c r="Q45" s="77"/>
      <c r="R45" s="77"/>
      <c r="S45" s="77"/>
      <c r="T45" s="77"/>
      <c r="U45" s="77"/>
      <c r="V45" s="77"/>
      <c r="W45" s="77"/>
    </row>
    <row r="46" spans="2:23" s="9" customFormat="1" ht="22.9" customHeight="1" x14ac:dyDescent="0.25">
      <c r="B46" s="17" t="s">
        <v>818</v>
      </c>
      <c r="C46" s="43"/>
      <c r="D46" s="301" t="s">
        <v>821</v>
      </c>
      <c r="E46" s="303" t="s">
        <v>822</v>
      </c>
      <c r="F46" s="305">
        <v>1</v>
      </c>
      <c r="G46" s="352"/>
      <c r="H46" s="56"/>
      <c r="I46" s="21"/>
      <c r="J46" s="77"/>
      <c r="K46" s="77"/>
      <c r="L46" s="77"/>
      <c r="M46" s="77"/>
      <c r="N46" s="77"/>
      <c r="O46" s="77"/>
      <c r="P46" s="77"/>
      <c r="Q46" s="77"/>
      <c r="R46" s="77"/>
      <c r="S46" s="77"/>
      <c r="T46" s="77"/>
      <c r="U46" s="77"/>
      <c r="V46" s="77"/>
      <c r="W46" s="77"/>
    </row>
    <row r="47" spans="2:23" s="9" customFormat="1" ht="22.9" customHeight="1" x14ac:dyDescent="0.25">
      <c r="B47" s="17" t="s">
        <v>819</v>
      </c>
      <c r="C47" s="43"/>
      <c r="D47" s="301" t="s">
        <v>755</v>
      </c>
      <c r="E47" s="303" t="s">
        <v>754</v>
      </c>
      <c r="F47" s="305">
        <v>1</v>
      </c>
      <c r="G47" s="352"/>
      <c r="H47" s="56"/>
      <c r="I47" s="21"/>
      <c r="J47" s="77"/>
      <c r="K47" s="77"/>
      <c r="L47" s="77"/>
      <c r="M47" s="77"/>
      <c r="N47" s="77"/>
      <c r="O47" s="77"/>
      <c r="P47" s="77"/>
      <c r="Q47" s="77"/>
      <c r="R47" s="77"/>
      <c r="S47" s="77"/>
      <c r="T47" s="77"/>
      <c r="U47" s="77"/>
      <c r="V47" s="77"/>
      <c r="W47" s="77"/>
    </row>
    <row r="48" spans="2:23" s="9" customFormat="1" ht="22.9" customHeight="1" x14ac:dyDescent="0.25">
      <c r="B48" s="17" t="s">
        <v>820</v>
      </c>
      <c r="C48" s="43"/>
      <c r="D48" s="301" t="s">
        <v>756</v>
      </c>
      <c r="E48" s="305" t="s">
        <v>754</v>
      </c>
      <c r="F48" s="305">
        <v>1</v>
      </c>
      <c r="G48" s="352"/>
      <c r="H48" s="56"/>
      <c r="I48" s="21"/>
      <c r="J48" s="77"/>
      <c r="K48" s="77"/>
      <c r="L48" s="77"/>
      <c r="M48" s="77"/>
      <c r="N48" s="77"/>
      <c r="O48" s="77"/>
      <c r="P48" s="77"/>
      <c r="Q48" s="77"/>
      <c r="R48" s="77"/>
      <c r="S48" s="77"/>
      <c r="T48" s="77"/>
      <c r="U48" s="77"/>
      <c r="V48" s="77"/>
      <c r="W48" s="77"/>
    </row>
    <row r="49" spans="2:23" s="270" customFormat="1" ht="22.9" customHeight="1" thickBot="1" x14ac:dyDescent="0.3">
      <c r="B49" s="17" t="s">
        <v>823</v>
      </c>
      <c r="C49" s="43"/>
      <c r="D49" s="301" t="s">
        <v>824</v>
      </c>
      <c r="E49" s="305" t="s">
        <v>825</v>
      </c>
      <c r="F49" s="305">
        <v>1</v>
      </c>
      <c r="G49" s="352"/>
      <c r="H49" s="56"/>
      <c r="I49" s="21">
        <v>100000</v>
      </c>
      <c r="J49" s="409"/>
      <c r="K49" s="409"/>
      <c r="L49" s="409"/>
      <c r="M49" s="409"/>
      <c r="N49" s="409"/>
      <c r="O49" s="409"/>
      <c r="P49" s="409"/>
      <c r="Q49" s="409"/>
      <c r="R49" s="409"/>
      <c r="S49" s="409"/>
      <c r="T49" s="409"/>
      <c r="U49" s="409"/>
      <c r="V49" s="409"/>
      <c r="W49" s="409"/>
    </row>
    <row r="50" spans="2:23" s="9" customFormat="1" ht="28.15" customHeight="1" thickBot="1" x14ac:dyDescent="0.3">
      <c r="B50" s="23"/>
      <c r="C50" s="23"/>
      <c r="D50" s="449" t="s">
        <v>7</v>
      </c>
      <c r="E50" s="450"/>
      <c r="F50" s="450"/>
      <c r="G50" s="450"/>
      <c r="H50" s="451"/>
      <c r="I50" s="25"/>
      <c r="J50" s="77"/>
      <c r="K50" s="77"/>
      <c r="L50" s="77"/>
      <c r="M50" s="77"/>
      <c r="N50" s="77"/>
      <c r="O50" s="77"/>
      <c r="P50" s="77"/>
      <c r="Q50" s="77"/>
      <c r="R50" s="77"/>
      <c r="S50" s="77"/>
      <c r="T50" s="77"/>
      <c r="U50" s="77"/>
      <c r="V50" s="77"/>
      <c r="W50" s="77"/>
    </row>
    <row r="51" spans="2:23" s="9" customFormat="1" x14ac:dyDescent="0.25">
      <c r="B51" s="29"/>
      <c r="C51" s="29"/>
      <c r="D51" s="29"/>
      <c r="E51" s="29"/>
      <c r="F51" s="29"/>
      <c r="G51" s="29"/>
      <c r="H51" s="30"/>
      <c r="I51" s="30"/>
      <c r="J51" s="77"/>
      <c r="K51" s="77"/>
      <c r="L51" s="77"/>
      <c r="M51" s="77"/>
      <c r="N51" s="77"/>
      <c r="O51" s="77"/>
      <c r="P51" s="77"/>
      <c r="Q51" s="77"/>
      <c r="R51" s="77"/>
      <c r="S51" s="77"/>
      <c r="T51" s="77"/>
      <c r="U51" s="77"/>
      <c r="V51" s="77"/>
      <c r="W51" s="77"/>
    </row>
    <row r="52" spans="2:23" s="9" customFormat="1" x14ac:dyDescent="0.25">
      <c r="B52" s="29"/>
      <c r="C52" s="29"/>
      <c r="D52" s="29"/>
      <c r="E52" s="29"/>
      <c r="F52" s="29"/>
      <c r="G52" s="29"/>
      <c r="H52" s="30"/>
      <c r="I52" s="30"/>
      <c r="J52" s="77"/>
      <c r="K52" s="77"/>
      <c r="L52" s="77"/>
      <c r="M52" s="77"/>
      <c r="N52" s="77"/>
      <c r="O52" s="77"/>
      <c r="P52" s="77"/>
      <c r="Q52" s="77"/>
      <c r="R52" s="77"/>
      <c r="S52" s="77"/>
      <c r="T52" s="77"/>
      <c r="U52" s="77"/>
      <c r="V52" s="77"/>
      <c r="W52" s="77"/>
    </row>
    <row r="53" spans="2:23" s="9" customFormat="1" x14ac:dyDescent="0.25">
      <c r="B53" s="29"/>
      <c r="C53" s="29"/>
      <c r="D53" s="29"/>
      <c r="E53" s="29"/>
      <c r="F53" s="29"/>
      <c r="G53" s="29"/>
      <c r="H53" s="30"/>
      <c r="I53" s="30"/>
      <c r="J53" s="77"/>
      <c r="K53" s="77"/>
      <c r="L53" s="77"/>
      <c r="M53" s="77"/>
      <c r="N53" s="77"/>
      <c r="O53" s="77"/>
      <c r="P53" s="77"/>
      <c r="Q53" s="77"/>
      <c r="R53" s="77"/>
      <c r="S53" s="77"/>
      <c r="T53" s="77"/>
      <c r="U53" s="77"/>
      <c r="V53" s="77"/>
      <c r="W53" s="77"/>
    </row>
    <row r="54" spans="2:23" s="9" customFormat="1" x14ac:dyDescent="0.25">
      <c r="B54" s="29"/>
      <c r="C54" s="29"/>
      <c r="D54" s="29"/>
      <c r="E54" s="29"/>
      <c r="F54" s="29"/>
      <c r="G54" s="29"/>
      <c r="H54" s="30"/>
      <c r="I54" s="30"/>
      <c r="J54" s="77"/>
      <c r="K54" s="77"/>
      <c r="L54" s="77"/>
      <c r="M54" s="77"/>
      <c r="N54" s="77"/>
      <c r="O54" s="77"/>
      <c r="P54" s="77"/>
      <c r="Q54" s="77"/>
      <c r="R54" s="77"/>
      <c r="S54" s="77"/>
      <c r="T54" s="77"/>
      <c r="U54" s="77"/>
      <c r="V54" s="77"/>
      <c r="W54" s="77"/>
    </row>
    <row r="55" spans="2:23" s="9" customFormat="1" x14ac:dyDescent="0.25">
      <c r="B55" s="29"/>
      <c r="C55" s="29"/>
      <c r="D55" s="29"/>
      <c r="E55" s="29"/>
      <c r="F55" s="29"/>
      <c r="G55" s="29"/>
      <c r="H55" s="30"/>
      <c r="I55" s="30"/>
      <c r="J55" s="77"/>
      <c r="K55" s="77"/>
      <c r="L55" s="77"/>
      <c r="M55" s="77"/>
      <c r="N55" s="77"/>
      <c r="O55" s="77"/>
      <c r="P55" s="77"/>
      <c r="Q55" s="77"/>
      <c r="R55" s="77"/>
      <c r="S55" s="77"/>
      <c r="T55" s="77"/>
      <c r="U55" s="77"/>
      <c r="V55" s="77"/>
      <c r="W55" s="77"/>
    </row>
    <row r="56" spans="2:23" s="9" customFormat="1" x14ac:dyDescent="0.25">
      <c r="B56" s="29"/>
      <c r="C56" s="29"/>
      <c r="D56" s="29"/>
      <c r="E56" s="29"/>
      <c r="F56" s="29"/>
      <c r="G56" s="29"/>
      <c r="H56" s="30"/>
      <c r="I56" s="30"/>
      <c r="J56" s="77"/>
      <c r="K56" s="77"/>
      <c r="L56" s="77"/>
      <c r="M56" s="77"/>
      <c r="N56" s="77"/>
      <c r="O56" s="77"/>
      <c r="P56" s="77"/>
      <c r="Q56" s="77"/>
      <c r="R56" s="77"/>
      <c r="S56" s="77"/>
      <c r="T56" s="77"/>
      <c r="U56" s="77"/>
      <c r="V56" s="77"/>
      <c r="W56" s="77"/>
    </row>
    <row r="57" spans="2:23" s="9" customFormat="1" x14ac:dyDescent="0.25">
      <c r="B57" s="29"/>
      <c r="C57" s="29"/>
      <c r="D57" s="29"/>
      <c r="E57" s="29"/>
      <c r="F57" s="29"/>
      <c r="G57" s="29"/>
      <c r="H57" s="30"/>
      <c r="I57" s="30"/>
      <c r="J57" s="77"/>
      <c r="K57" s="77"/>
      <c r="L57" s="77"/>
      <c r="M57" s="77"/>
      <c r="N57" s="77"/>
      <c r="O57" s="77"/>
      <c r="P57" s="77"/>
      <c r="Q57" s="77"/>
      <c r="R57" s="77"/>
      <c r="S57" s="77"/>
      <c r="T57" s="77"/>
      <c r="U57" s="77"/>
      <c r="V57" s="77"/>
      <c r="W57" s="77"/>
    </row>
    <row r="58" spans="2:23" s="9" customFormat="1" x14ac:dyDescent="0.25">
      <c r="B58" s="29"/>
      <c r="C58" s="29"/>
      <c r="D58" s="29"/>
      <c r="E58" s="29"/>
      <c r="F58" s="29"/>
      <c r="G58" s="29"/>
      <c r="H58" s="30"/>
      <c r="I58" s="30"/>
      <c r="J58" s="77"/>
      <c r="K58" s="77"/>
      <c r="L58" s="77"/>
      <c r="M58" s="77"/>
      <c r="N58" s="77"/>
      <c r="O58" s="77"/>
      <c r="P58" s="77"/>
      <c r="Q58" s="77"/>
      <c r="R58" s="77"/>
      <c r="S58" s="77"/>
      <c r="T58" s="77"/>
      <c r="U58" s="77"/>
      <c r="V58" s="77"/>
      <c r="W58" s="77"/>
    </row>
    <row r="59" spans="2:23" s="9" customFormat="1" x14ac:dyDescent="0.25">
      <c r="B59" s="29"/>
      <c r="C59" s="29"/>
      <c r="D59" s="29"/>
      <c r="E59" s="29"/>
      <c r="F59" s="29"/>
      <c r="G59" s="29"/>
      <c r="H59" s="30"/>
      <c r="I59" s="30"/>
      <c r="J59" s="77"/>
      <c r="K59" s="77"/>
      <c r="L59" s="77"/>
      <c r="M59" s="77"/>
      <c r="N59" s="77"/>
      <c r="O59" s="77"/>
      <c r="P59" s="77"/>
      <c r="Q59" s="77"/>
      <c r="R59" s="77"/>
      <c r="S59" s="77"/>
      <c r="T59" s="77"/>
      <c r="U59" s="77"/>
      <c r="V59" s="77"/>
      <c r="W59" s="77"/>
    </row>
    <row r="60" spans="2:23" s="9" customFormat="1" x14ac:dyDescent="0.25">
      <c r="B60" s="29"/>
      <c r="C60" s="29"/>
      <c r="D60" s="29"/>
      <c r="E60" s="29"/>
      <c r="F60" s="29"/>
      <c r="G60" s="29"/>
      <c r="H60" s="30"/>
      <c r="I60" s="30"/>
      <c r="J60" s="77"/>
      <c r="K60" s="77"/>
      <c r="L60" s="77"/>
      <c r="M60" s="77"/>
      <c r="N60" s="77"/>
      <c r="O60" s="77"/>
      <c r="P60" s="77"/>
      <c r="Q60" s="77"/>
      <c r="R60" s="77"/>
      <c r="S60" s="77"/>
      <c r="T60" s="77"/>
      <c r="U60" s="77"/>
      <c r="V60" s="77"/>
      <c r="W60" s="77"/>
    </row>
    <row r="61" spans="2:23" s="9" customFormat="1" x14ac:dyDescent="0.25">
      <c r="B61" s="29"/>
      <c r="C61" s="29"/>
      <c r="D61" s="29"/>
      <c r="E61" s="29"/>
      <c r="F61" s="29"/>
      <c r="G61" s="29"/>
      <c r="H61" s="30"/>
      <c r="I61" s="30"/>
      <c r="J61" s="77"/>
      <c r="K61" s="77"/>
      <c r="L61" s="77"/>
      <c r="M61" s="77"/>
      <c r="N61" s="77"/>
      <c r="O61" s="77"/>
      <c r="P61" s="77"/>
      <c r="Q61" s="77"/>
      <c r="R61" s="77"/>
      <c r="S61" s="77"/>
      <c r="T61" s="77"/>
      <c r="U61" s="77"/>
      <c r="V61" s="77"/>
      <c r="W61" s="77"/>
    </row>
    <row r="62" spans="2:23" s="9" customFormat="1" x14ac:dyDescent="0.25">
      <c r="B62" s="29"/>
      <c r="C62" s="29"/>
      <c r="D62" s="29"/>
      <c r="E62" s="29"/>
      <c r="F62" s="29"/>
      <c r="G62" s="29"/>
      <c r="H62" s="30"/>
      <c r="I62" s="30"/>
      <c r="J62" s="77"/>
      <c r="K62" s="77"/>
      <c r="L62" s="77"/>
      <c r="M62" s="77"/>
      <c r="N62" s="77"/>
      <c r="O62" s="77"/>
      <c r="P62" s="77"/>
      <c r="Q62" s="77"/>
      <c r="R62" s="77"/>
      <c r="S62" s="77"/>
      <c r="T62" s="77"/>
      <c r="U62" s="77"/>
      <c r="V62" s="77"/>
      <c r="W62" s="77"/>
    </row>
    <row r="63" spans="2:23" s="9" customFormat="1" x14ac:dyDescent="0.25">
      <c r="B63" s="29"/>
      <c r="C63" s="29"/>
      <c r="D63" s="29"/>
      <c r="E63" s="29"/>
      <c r="F63" s="29"/>
      <c r="G63" s="29"/>
      <c r="H63" s="30"/>
      <c r="I63" s="30"/>
      <c r="J63" s="77"/>
      <c r="K63" s="77"/>
      <c r="L63" s="77"/>
      <c r="M63" s="77"/>
      <c r="N63" s="77"/>
      <c r="O63" s="77"/>
      <c r="P63" s="77"/>
      <c r="Q63" s="77"/>
      <c r="R63" s="77"/>
      <c r="S63" s="77"/>
      <c r="T63" s="77"/>
      <c r="U63" s="77"/>
      <c r="V63" s="77"/>
      <c r="W63" s="77"/>
    </row>
    <row r="64" spans="2:23" s="9" customFormat="1" x14ac:dyDescent="0.25">
      <c r="B64" s="29"/>
      <c r="C64" s="29"/>
      <c r="D64" s="29"/>
      <c r="E64" s="29"/>
      <c r="F64" s="29"/>
      <c r="G64" s="29"/>
      <c r="H64" s="30"/>
      <c r="I64" s="30"/>
      <c r="J64" s="77"/>
      <c r="K64" s="77"/>
      <c r="L64" s="77"/>
      <c r="M64" s="77"/>
      <c r="N64" s="77"/>
      <c r="O64" s="77"/>
      <c r="P64" s="77"/>
      <c r="Q64" s="77"/>
      <c r="R64" s="77"/>
      <c r="S64" s="77"/>
      <c r="T64" s="77"/>
      <c r="U64" s="77"/>
      <c r="V64" s="77"/>
      <c r="W64" s="77"/>
    </row>
    <row r="65" spans="2:23" s="9" customFormat="1" x14ac:dyDescent="0.25">
      <c r="B65" s="29"/>
      <c r="C65" s="29"/>
      <c r="D65" s="29"/>
      <c r="E65" s="29"/>
      <c r="F65" s="29"/>
      <c r="G65" s="29"/>
      <c r="H65" s="30"/>
      <c r="I65" s="30"/>
      <c r="J65" s="77"/>
      <c r="K65" s="77"/>
      <c r="L65" s="77"/>
      <c r="M65" s="77"/>
      <c r="N65" s="77"/>
      <c r="O65" s="77"/>
      <c r="P65" s="77"/>
      <c r="Q65" s="77"/>
      <c r="R65" s="77"/>
      <c r="S65" s="77"/>
      <c r="T65" s="77"/>
      <c r="U65" s="77"/>
      <c r="V65" s="77"/>
      <c r="W65" s="77"/>
    </row>
    <row r="66" spans="2:23" s="9" customFormat="1" x14ac:dyDescent="0.25">
      <c r="B66" s="29"/>
      <c r="C66" s="29"/>
      <c r="D66" s="29"/>
      <c r="E66" s="29"/>
      <c r="F66" s="29"/>
      <c r="G66" s="29"/>
      <c r="H66" s="30"/>
      <c r="I66" s="30"/>
      <c r="J66" s="77"/>
      <c r="K66" s="77"/>
      <c r="L66" s="77"/>
      <c r="M66" s="77"/>
      <c r="N66" s="77"/>
      <c r="O66" s="77"/>
      <c r="P66" s="77"/>
      <c r="Q66" s="77"/>
      <c r="R66" s="77"/>
      <c r="S66" s="77"/>
      <c r="T66" s="77"/>
      <c r="U66" s="77"/>
      <c r="V66" s="77"/>
      <c r="W66" s="77"/>
    </row>
    <row r="67" spans="2:23" s="9" customFormat="1" x14ac:dyDescent="0.25">
      <c r="B67" s="29"/>
      <c r="C67" s="29"/>
      <c r="D67" s="29"/>
      <c r="E67" s="29"/>
      <c r="F67" s="29"/>
      <c r="G67" s="29"/>
      <c r="H67" s="30"/>
      <c r="I67" s="30"/>
      <c r="J67" s="77"/>
      <c r="K67" s="77"/>
      <c r="L67" s="77"/>
      <c r="M67" s="77"/>
      <c r="N67" s="77"/>
      <c r="O67" s="77"/>
      <c r="P67" s="77"/>
      <c r="Q67" s="77"/>
      <c r="R67" s="77"/>
      <c r="S67" s="77"/>
      <c r="T67" s="77"/>
      <c r="U67" s="77"/>
      <c r="V67" s="77"/>
      <c r="W67" s="77"/>
    </row>
    <row r="68" spans="2:23" s="9" customFormat="1" x14ac:dyDescent="0.25">
      <c r="B68" s="29"/>
      <c r="C68" s="29"/>
      <c r="D68" s="29"/>
      <c r="E68" s="29"/>
      <c r="F68" s="29"/>
      <c r="G68" s="29"/>
      <c r="H68" s="30"/>
      <c r="I68" s="30"/>
      <c r="J68" s="77"/>
      <c r="K68" s="77"/>
      <c r="L68" s="77"/>
      <c r="M68" s="77"/>
      <c r="N68" s="77"/>
      <c r="O68" s="77"/>
      <c r="P68" s="77"/>
      <c r="Q68" s="77"/>
      <c r="R68" s="77"/>
      <c r="S68" s="77"/>
      <c r="T68" s="77"/>
      <c r="U68" s="77"/>
      <c r="V68" s="77"/>
      <c r="W68" s="77"/>
    </row>
    <row r="69" spans="2:23" s="9" customFormat="1" x14ac:dyDescent="0.25">
      <c r="B69" s="29"/>
      <c r="C69" s="29"/>
      <c r="D69" s="29"/>
      <c r="E69" s="29"/>
      <c r="F69" s="29"/>
      <c r="G69" s="29"/>
      <c r="H69" s="30"/>
      <c r="I69" s="30"/>
      <c r="J69" s="77"/>
      <c r="K69" s="77"/>
      <c r="L69" s="77"/>
      <c r="M69" s="77"/>
      <c r="N69" s="77"/>
      <c r="O69" s="77"/>
      <c r="P69" s="77"/>
      <c r="Q69" s="77"/>
      <c r="R69" s="77"/>
      <c r="S69" s="77"/>
      <c r="T69" s="77"/>
      <c r="U69" s="77"/>
      <c r="V69" s="77"/>
      <c r="W69" s="77"/>
    </row>
    <row r="70" spans="2:23" s="9" customFormat="1" x14ac:dyDescent="0.25">
      <c r="B70" s="29"/>
      <c r="C70" s="29"/>
      <c r="D70" s="29"/>
      <c r="E70" s="29"/>
      <c r="F70" s="29"/>
      <c r="G70" s="29"/>
      <c r="H70" s="30"/>
      <c r="I70" s="30"/>
      <c r="J70" s="77"/>
      <c r="K70" s="77"/>
      <c r="L70" s="77"/>
      <c r="M70" s="77"/>
      <c r="N70" s="77"/>
      <c r="O70" s="77"/>
      <c r="P70" s="77"/>
      <c r="Q70" s="77"/>
      <c r="R70" s="77"/>
      <c r="S70" s="77"/>
      <c r="T70" s="77"/>
      <c r="U70" s="77"/>
      <c r="V70" s="77"/>
      <c r="W70" s="77"/>
    </row>
    <row r="71" spans="2:23" s="9" customFormat="1" x14ac:dyDescent="0.25">
      <c r="B71" s="29"/>
      <c r="C71" s="29"/>
      <c r="D71" s="29"/>
      <c r="E71" s="29"/>
      <c r="F71" s="29"/>
      <c r="G71" s="29"/>
      <c r="H71" s="30"/>
      <c r="I71" s="30"/>
      <c r="J71" s="77"/>
      <c r="K71" s="77"/>
      <c r="L71" s="77"/>
      <c r="M71" s="77"/>
      <c r="N71" s="77"/>
      <c r="O71" s="77"/>
      <c r="P71" s="77"/>
      <c r="Q71" s="77"/>
      <c r="R71" s="77"/>
      <c r="S71" s="77"/>
      <c r="T71" s="77"/>
      <c r="U71" s="77"/>
      <c r="V71" s="77"/>
      <c r="W71" s="77"/>
    </row>
    <row r="72" spans="2:23" s="9" customFormat="1" x14ac:dyDescent="0.25">
      <c r="B72" s="29"/>
      <c r="C72" s="29"/>
      <c r="D72" s="29"/>
      <c r="E72" s="29"/>
      <c r="F72" s="29"/>
      <c r="G72" s="29"/>
      <c r="H72" s="30"/>
      <c r="I72" s="30"/>
      <c r="J72" s="77"/>
      <c r="K72" s="77"/>
      <c r="L72" s="77"/>
      <c r="M72" s="77"/>
      <c r="N72" s="77"/>
      <c r="O72" s="77"/>
      <c r="P72" s="77"/>
      <c r="Q72" s="77"/>
      <c r="R72" s="77"/>
      <c r="S72" s="77"/>
      <c r="T72" s="77"/>
      <c r="U72" s="77"/>
      <c r="V72" s="77"/>
      <c r="W72" s="77"/>
    </row>
    <row r="73" spans="2:23" x14ac:dyDescent="0.2">
      <c r="B73" s="5"/>
      <c r="C73" s="5"/>
      <c r="D73" s="5"/>
      <c r="E73" s="5"/>
      <c r="F73" s="5"/>
      <c r="G73" s="5"/>
      <c r="H73" s="7"/>
      <c r="I73" s="7"/>
    </row>
    <row r="74" spans="2:23" x14ac:dyDescent="0.2">
      <c r="B74" s="5"/>
      <c r="C74" s="5"/>
      <c r="D74" s="5"/>
      <c r="E74" s="5"/>
      <c r="F74" s="5"/>
      <c r="G74" s="5"/>
      <c r="H74" s="7"/>
      <c r="I74" s="7"/>
    </row>
    <row r="75" spans="2:23" x14ac:dyDescent="0.2">
      <c r="B75" s="5"/>
      <c r="C75" s="5"/>
      <c r="D75" s="5"/>
      <c r="E75" s="5"/>
      <c r="F75" s="5"/>
      <c r="G75" s="5"/>
      <c r="H75" s="7"/>
      <c r="I75" s="7"/>
    </row>
    <row r="76" spans="2:23" x14ac:dyDescent="0.2">
      <c r="B76" s="5"/>
      <c r="C76" s="5"/>
      <c r="D76" s="5"/>
      <c r="E76" s="5"/>
      <c r="F76" s="5"/>
      <c r="G76" s="5"/>
      <c r="H76" s="7"/>
      <c r="I76" s="7"/>
    </row>
    <row r="77" spans="2:23" x14ac:dyDescent="0.2">
      <c r="B77" s="5"/>
      <c r="C77" s="5"/>
      <c r="D77" s="5"/>
      <c r="E77" s="5"/>
      <c r="F77" s="5"/>
      <c r="G77" s="5"/>
      <c r="H77" s="7"/>
      <c r="I77" s="7"/>
    </row>
    <row r="78" spans="2:23" x14ac:dyDescent="0.2">
      <c r="B78" s="5"/>
      <c r="C78" s="5"/>
      <c r="D78" s="5"/>
      <c r="E78" s="5"/>
      <c r="F78" s="5"/>
      <c r="G78" s="5"/>
      <c r="H78" s="7"/>
      <c r="I78" s="7"/>
    </row>
    <row r="79" spans="2:23" x14ac:dyDescent="0.2">
      <c r="B79" s="5"/>
      <c r="C79" s="5"/>
      <c r="D79" s="5"/>
      <c r="E79" s="5"/>
      <c r="F79" s="5"/>
      <c r="G79" s="5"/>
      <c r="H79" s="7"/>
      <c r="I79" s="7"/>
    </row>
    <row r="80" spans="2:23" x14ac:dyDescent="0.2">
      <c r="B80" s="5"/>
      <c r="C80" s="5"/>
      <c r="D80" s="5"/>
      <c r="E80" s="5"/>
      <c r="F80" s="5"/>
      <c r="G80" s="5"/>
      <c r="H80" s="7"/>
      <c r="I80" s="7"/>
    </row>
    <row r="81" spans="2:9" x14ac:dyDescent="0.2">
      <c r="B81" s="5"/>
      <c r="C81" s="5"/>
      <c r="D81" s="5"/>
      <c r="E81" s="5"/>
      <c r="F81" s="5"/>
      <c r="G81" s="5"/>
      <c r="H81" s="7"/>
      <c r="I81" s="7"/>
    </row>
    <row r="82" spans="2:9" x14ac:dyDescent="0.2">
      <c r="B82" s="5"/>
      <c r="C82" s="5"/>
      <c r="D82" s="5"/>
      <c r="E82" s="5"/>
      <c r="F82" s="5"/>
      <c r="G82" s="5"/>
      <c r="H82" s="7"/>
      <c r="I82" s="7"/>
    </row>
    <row r="83" spans="2:9" x14ac:dyDescent="0.2">
      <c r="B83" s="5"/>
      <c r="C83" s="5"/>
      <c r="D83" s="5"/>
      <c r="E83" s="5"/>
      <c r="F83" s="5"/>
      <c r="G83" s="5"/>
      <c r="H83" s="7"/>
      <c r="I83" s="7"/>
    </row>
    <row r="84" spans="2:9" x14ac:dyDescent="0.2">
      <c r="B84" s="5"/>
      <c r="C84" s="5"/>
      <c r="D84" s="5"/>
      <c r="E84" s="5"/>
      <c r="F84" s="5"/>
      <c r="G84" s="5"/>
      <c r="H84" s="7"/>
      <c r="I84" s="7"/>
    </row>
    <row r="85" spans="2:9" x14ac:dyDescent="0.2">
      <c r="B85" s="5"/>
      <c r="C85" s="5"/>
      <c r="D85" s="5"/>
      <c r="E85" s="5"/>
      <c r="F85" s="5"/>
      <c r="G85" s="5"/>
      <c r="H85" s="7"/>
      <c r="I85" s="7"/>
    </row>
    <row r="86" spans="2:9" x14ac:dyDescent="0.2">
      <c r="B86" s="5"/>
      <c r="C86" s="5"/>
      <c r="D86" s="5"/>
      <c r="E86" s="5"/>
      <c r="F86" s="5"/>
      <c r="G86" s="5"/>
      <c r="H86" s="7"/>
      <c r="I86" s="7"/>
    </row>
    <row r="87" spans="2:9" x14ac:dyDescent="0.2">
      <c r="B87" s="5"/>
      <c r="C87" s="5"/>
      <c r="D87" s="5"/>
      <c r="E87" s="5"/>
      <c r="F87" s="5"/>
      <c r="G87" s="5"/>
      <c r="H87" s="7"/>
      <c r="I87" s="7"/>
    </row>
    <row r="88" spans="2:9" x14ac:dyDescent="0.2">
      <c r="B88" s="5"/>
      <c r="C88" s="5"/>
      <c r="D88" s="5"/>
      <c r="E88" s="5"/>
      <c r="F88" s="5"/>
      <c r="G88" s="5"/>
      <c r="H88" s="7"/>
      <c r="I88" s="7"/>
    </row>
    <row r="89" spans="2:9" x14ac:dyDescent="0.2">
      <c r="B89" s="5"/>
      <c r="C89" s="5"/>
      <c r="D89" s="5"/>
      <c r="E89" s="5"/>
      <c r="F89" s="5"/>
      <c r="G89" s="5"/>
      <c r="H89" s="7"/>
      <c r="I89" s="7"/>
    </row>
    <row r="90" spans="2:9" x14ac:dyDescent="0.2">
      <c r="B90" s="5"/>
      <c r="C90" s="5"/>
      <c r="D90" s="5"/>
      <c r="E90" s="5"/>
      <c r="F90" s="5"/>
      <c r="G90" s="5"/>
      <c r="H90" s="7"/>
      <c r="I90" s="7"/>
    </row>
    <row r="91" spans="2:9" x14ac:dyDescent="0.2">
      <c r="B91" s="5"/>
      <c r="C91" s="5"/>
      <c r="D91" s="5"/>
      <c r="E91" s="5"/>
      <c r="F91" s="5"/>
      <c r="G91" s="5"/>
      <c r="H91" s="7"/>
      <c r="I91" s="7"/>
    </row>
    <row r="92" spans="2:9" x14ac:dyDescent="0.2">
      <c r="B92" s="5"/>
      <c r="C92" s="5"/>
      <c r="D92" s="5"/>
      <c r="E92" s="5"/>
      <c r="F92" s="5"/>
      <c r="G92" s="5"/>
      <c r="H92" s="7"/>
      <c r="I92" s="7"/>
    </row>
    <row r="93" spans="2:9" x14ac:dyDescent="0.2">
      <c r="B93" s="5"/>
      <c r="C93" s="5"/>
      <c r="D93" s="5"/>
      <c r="E93" s="5"/>
      <c r="F93" s="5"/>
      <c r="G93" s="5"/>
    </row>
  </sheetData>
  <mergeCells count="2">
    <mergeCell ref="E2:F2"/>
    <mergeCell ref="D50:H50"/>
  </mergeCells>
  <pageMargins left="0.19685039370078741" right="0.27559055118110237" top="0.43307086614173229" bottom="0.35433070866141736" header="0.31496062992125984" footer="0.31496062992125984"/>
  <pageSetup paperSize="9" scale="60" firstPageNumber="5" orientation="portrait" useFirstPageNumber="1" r:id="rId1"/>
  <headerFooter>
    <oddFooter>&amp;C&amp;"-,Bold"&amp;12PAGE &amp;P OF BOQ</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DE98E-7B83-4504-9A9F-11C2BCEA8E17}">
  <sheetPr>
    <tabColor theme="4" tint="0.39997558519241921"/>
  </sheetPr>
  <dimension ref="B1:W92"/>
  <sheetViews>
    <sheetView view="pageBreakPreview" zoomScale="70" zoomScaleNormal="100" zoomScaleSheetLayoutView="70" workbookViewId="0">
      <selection activeCell="D6" sqref="D6"/>
    </sheetView>
  </sheetViews>
  <sheetFormatPr defaultColWidth="9.140625" defaultRowHeight="14.25" x14ac:dyDescent="0.2"/>
  <cols>
    <col min="1" max="1" width="1.140625" style="6" customWidth="1"/>
    <col min="2" max="2" width="9.7109375" style="6" customWidth="1"/>
    <col min="3" max="3" width="11" style="6" customWidth="1"/>
    <col min="4" max="4" width="58.5703125" style="6" customWidth="1"/>
    <col min="5" max="5" width="8.85546875" style="6" customWidth="1"/>
    <col min="6" max="6" width="7.7109375" style="6" customWidth="1"/>
    <col min="7" max="7" width="19.5703125" style="354" customWidth="1"/>
    <col min="8" max="8" width="21.140625" style="6" customWidth="1"/>
    <col min="9" max="9" width="23.7109375" style="6" customWidth="1"/>
    <col min="10" max="10" width="9.140625" style="74" customWidth="1"/>
    <col min="11" max="23" width="9.140625" style="74"/>
    <col min="24" max="16384" width="9.140625" style="6"/>
  </cols>
  <sheetData>
    <row r="1" spans="2:23" s="12" customFormat="1" ht="18" customHeight="1" x14ac:dyDescent="0.25">
      <c r="B1" s="2" t="str">
        <f>'SCHED 2A-1_PS PROV Hosp'!B1</f>
        <v>SCHEDULED MAINTENANCE OF THEATRE HVAC SYSTEMS IN CLUSTER FOUR (4)</v>
      </c>
      <c r="D1" s="2"/>
      <c r="E1" s="3"/>
      <c r="F1" s="3"/>
      <c r="G1" s="344"/>
      <c r="H1" s="7"/>
      <c r="J1" s="75"/>
      <c r="K1" s="75"/>
      <c r="L1" s="75"/>
      <c r="M1" s="75"/>
      <c r="N1" s="75"/>
      <c r="O1" s="75"/>
      <c r="P1" s="75"/>
      <c r="Q1" s="75"/>
      <c r="R1" s="75"/>
      <c r="S1" s="75"/>
      <c r="T1" s="75"/>
      <c r="U1" s="75"/>
      <c r="V1" s="75"/>
      <c r="W1" s="75"/>
    </row>
    <row r="2" spans="2:23" ht="15" customHeight="1" x14ac:dyDescent="0.25">
      <c r="B2" s="2" t="str">
        <f>'SCHED 1A-1_NMB_SB'!B2</f>
        <v>CONTRACT REF. NO:</v>
      </c>
      <c r="D2" s="2" t="str">
        <f>'SCHED 1A-1_NMB_SB'!D2</f>
        <v>SCMU3-24/25-0657-HO</v>
      </c>
      <c r="E2" s="446" t="s">
        <v>10</v>
      </c>
      <c r="F2" s="447"/>
      <c r="G2" s="345" t="str">
        <f>'SCHED 1A-1_NMB_SB'!G2</f>
        <v>NELSON MANDELA AND SARAH BAARTMAN</v>
      </c>
      <c r="H2" s="250"/>
    </row>
    <row r="3" spans="2:23" ht="15" customHeight="1" x14ac:dyDescent="0.2">
      <c r="B3" s="2" t="str">
        <f>'SCHED 1A-1_NMB_SB'!B3</f>
        <v>ASSET TYPE:</v>
      </c>
      <c r="D3" s="2" t="str">
        <f>'SCHED 1A-1_NMB_SB'!D3</f>
        <v>HVAC THEATRE</v>
      </c>
      <c r="E3" s="2"/>
      <c r="F3" s="2"/>
      <c r="G3" s="344"/>
      <c r="H3" s="7"/>
    </row>
    <row r="4" spans="2:23" s="4" customFormat="1" ht="15" customHeight="1" thickBot="1" x14ac:dyDescent="0.25">
      <c r="B4" s="4" t="s">
        <v>927</v>
      </c>
      <c r="D4" s="4" t="s">
        <v>809</v>
      </c>
      <c r="G4" s="346"/>
      <c r="J4" s="76"/>
      <c r="K4" s="76"/>
      <c r="L4" s="76"/>
      <c r="M4" s="76"/>
      <c r="N4" s="76"/>
      <c r="O4" s="76"/>
      <c r="P4" s="76"/>
      <c r="Q4" s="76"/>
      <c r="R4" s="76"/>
      <c r="S4" s="76"/>
      <c r="T4" s="76"/>
      <c r="U4" s="76"/>
      <c r="V4" s="76"/>
      <c r="W4" s="76"/>
    </row>
    <row r="5" spans="2:23" s="9" customFormat="1" ht="39" customHeight="1" thickBot="1" x14ac:dyDescent="0.3">
      <c r="B5" s="11" t="s">
        <v>12</v>
      </c>
      <c r="C5" s="11" t="s">
        <v>6</v>
      </c>
      <c r="D5" s="11" t="s">
        <v>0</v>
      </c>
      <c r="E5" s="11" t="s">
        <v>1</v>
      </c>
      <c r="F5" s="11" t="s">
        <v>4</v>
      </c>
      <c r="G5" s="347" t="s">
        <v>790</v>
      </c>
      <c r="H5" s="11" t="s">
        <v>789</v>
      </c>
      <c r="I5" s="11" t="s">
        <v>5</v>
      </c>
      <c r="J5" s="77"/>
      <c r="K5" s="77"/>
      <c r="L5" s="77"/>
      <c r="M5" s="77"/>
      <c r="N5" s="77"/>
      <c r="O5" s="77"/>
      <c r="P5" s="77"/>
      <c r="Q5" s="77"/>
      <c r="R5" s="77"/>
      <c r="S5" s="77"/>
      <c r="T5" s="77"/>
      <c r="U5" s="77"/>
      <c r="V5" s="77"/>
      <c r="W5" s="77"/>
    </row>
    <row r="6" spans="2:23" s="9" customFormat="1" ht="45.6" customHeight="1" thickBot="1" x14ac:dyDescent="0.3">
      <c r="B6" s="278">
        <v>2</v>
      </c>
      <c r="C6" s="278" t="s">
        <v>695</v>
      </c>
      <c r="D6" s="404" t="s">
        <v>779</v>
      </c>
      <c r="E6" s="278"/>
      <c r="F6" s="405"/>
      <c r="G6" s="400"/>
      <c r="H6" s="401"/>
      <c r="I6" s="401"/>
      <c r="J6" s="77"/>
      <c r="K6" s="77"/>
      <c r="L6" s="77"/>
      <c r="M6" s="77"/>
      <c r="N6" s="77"/>
      <c r="O6" s="77"/>
      <c r="P6" s="77"/>
      <c r="Q6" s="77"/>
      <c r="R6" s="77"/>
      <c r="S6" s="77"/>
      <c r="T6" s="77"/>
      <c r="U6" s="77"/>
      <c r="V6" s="77"/>
      <c r="W6" s="77"/>
    </row>
    <row r="7" spans="2:23" s="9" customFormat="1" ht="18.600000000000001" customHeight="1" x14ac:dyDescent="0.25">
      <c r="B7" s="402" t="s">
        <v>15</v>
      </c>
      <c r="C7" s="307"/>
      <c r="D7" s="403" t="s">
        <v>715</v>
      </c>
      <c r="E7" s="334"/>
      <c r="F7" s="331"/>
      <c r="G7" s="348"/>
      <c r="H7" s="397"/>
      <c r="I7" s="398"/>
      <c r="J7" s="77"/>
      <c r="K7" s="77"/>
      <c r="L7" s="77"/>
      <c r="M7" s="77"/>
      <c r="N7" s="77"/>
      <c r="O7" s="77"/>
      <c r="P7" s="77"/>
      <c r="Q7" s="77"/>
      <c r="R7" s="77"/>
      <c r="S7" s="77"/>
      <c r="T7" s="77"/>
      <c r="U7" s="77"/>
      <c r="V7" s="77"/>
      <c r="W7" s="77"/>
    </row>
    <row r="8" spans="2:23" s="9" customFormat="1" ht="36" x14ac:dyDescent="0.25">
      <c r="B8" s="17"/>
      <c r="C8" s="307"/>
      <c r="D8" s="327" t="s">
        <v>716</v>
      </c>
      <c r="E8" s="357"/>
      <c r="F8" s="358"/>
      <c r="G8" s="349"/>
      <c r="H8" s="55"/>
      <c r="I8" s="21"/>
      <c r="J8" s="77"/>
      <c r="K8" s="77"/>
      <c r="L8" s="77"/>
      <c r="M8" s="77"/>
      <c r="N8" s="77"/>
      <c r="O8" s="77"/>
      <c r="P8" s="77"/>
      <c r="Q8" s="77"/>
      <c r="R8" s="77"/>
      <c r="S8" s="77"/>
      <c r="T8" s="77"/>
      <c r="U8" s="77"/>
      <c r="V8" s="77"/>
      <c r="W8" s="77"/>
    </row>
    <row r="9" spans="2:23" s="9" customFormat="1" ht="21.6" customHeight="1" x14ac:dyDescent="0.25">
      <c r="B9" s="17" t="s">
        <v>758</v>
      </c>
      <c r="C9" s="308"/>
      <c r="D9" s="328" t="s">
        <v>717</v>
      </c>
      <c r="E9" s="335" t="s">
        <v>63</v>
      </c>
      <c r="F9" s="332">
        <v>1</v>
      </c>
      <c r="G9" s="350"/>
      <c r="H9" s="55"/>
      <c r="I9" s="21"/>
      <c r="J9" s="77"/>
      <c r="K9" s="77"/>
      <c r="L9" s="77"/>
      <c r="M9" s="77"/>
      <c r="N9" s="77"/>
      <c r="O9" s="77"/>
      <c r="P9" s="77"/>
      <c r="Q9" s="77"/>
      <c r="R9" s="77"/>
      <c r="S9" s="77"/>
      <c r="T9" s="77"/>
      <c r="U9" s="77"/>
      <c r="V9" s="77"/>
      <c r="W9" s="77"/>
    </row>
    <row r="10" spans="2:23" s="9" customFormat="1" ht="21.6" customHeight="1" x14ac:dyDescent="0.25">
      <c r="B10" s="28" t="s">
        <v>630</v>
      </c>
      <c r="C10" s="308"/>
      <c r="D10" s="329" t="s">
        <v>718</v>
      </c>
      <c r="E10" s="335"/>
      <c r="F10" s="332"/>
      <c r="G10" s="350"/>
      <c r="H10" s="55"/>
      <c r="I10" s="21"/>
      <c r="J10" s="77"/>
      <c r="K10" s="77"/>
      <c r="L10" s="77"/>
      <c r="M10" s="77"/>
      <c r="N10" s="77"/>
      <c r="O10" s="77"/>
      <c r="P10" s="77"/>
      <c r="Q10" s="77"/>
      <c r="R10" s="77"/>
      <c r="S10" s="77"/>
      <c r="T10" s="77"/>
      <c r="U10" s="77"/>
      <c r="V10" s="77"/>
      <c r="W10" s="77"/>
    </row>
    <row r="11" spans="2:23" s="9" customFormat="1" ht="38.25" x14ac:dyDescent="0.25">
      <c r="B11" s="17" t="s">
        <v>759</v>
      </c>
      <c r="C11" s="308"/>
      <c r="D11" s="302" t="s">
        <v>813</v>
      </c>
      <c r="E11" s="335" t="s">
        <v>63</v>
      </c>
      <c r="F11" s="332">
        <v>1</v>
      </c>
      <c r="G11" s="350"/>
      <c r="H11" s="55"/>
      <c r="I11" s="21"/>
      <c r="J11" s="77"/>
      <c r="K11" s="77"/>
      <c r="L11" s="77"/>
      <c r="M11" s="77"/>
      <c r="N11" s="77"/>
      <c r="O11" s="77"/>
      <c r="P11" s="77"/>
      <c r="Q11" s="77"/>
      <c r="R11" s="77"/>
      <c r="S11" s="77"/>
      <c r="T11" s="77"/>
      <c r="U11" s="77"/>
      <c r="V11" s="77"/>
      <c r="W11" s="77"/>
    </row>
    <row r="12" spans="2:23" s="9" customFormat="1" ht="21.6" customHeight="1" x14ac:dyDescent="0.25">
      <c r="B12" s="28" t="s">
        <v>631</v>
      </c>
      <c r="C12" s="308"/>
      <c r="D12" s="329" t="s">
        <v>719</v>
      </c>
      <c r="E12" s="335"/>
      <c r="F12" s="332"/>
      <c r="G12" s="351"/>
      <c r="H12" s="55"/>
      <c r="I12" s="21"/>
      <c r="J12" s="77"/>
      <c r="K12" s="77"/>
      <c r="L12" s="77"/>
      <c r="M12" s="77"/>
      <c r="N12" s="77"/>
      <c r="O12" s="77"/>
      <c r="P12" s="77"/>
      <c r="Q12" s="77"/>
      <c r="R12" s="77"/>
      <c r="S12" s="77"/>
      <c r="T12" s="77"/>
      <c r="U12" s="77"/>
      <c r="V12" s="77"/>
      <c r="W12" s="77"/>
    </row>
    <row r="13" spans="2:23" s="9" customFormat="1" ht="21.6" customHeight="1" x14ac:dyDescent="0.25">
      <c r="B13" s="17" t="s">
        <v>760</v>
      </c>
      <c r="C13" s="308"/>
      <c r="D13" s="327" t="s">
        <v>720</v>
      </c>
      <c r="E13" s="336" t="s">
        <v>721</v>
      </c>
      <c r="F13" s="333">
        <v>30</v>
      </c>
      <c r="G13" s="350"/>
      <c r="H13" s="55"/>
      <c r="I13" s="21"/>
      <c r="J13" s="77"/>
      <c r="K13" s="77"/>
      <c r="L13" s="77"/>
      <c r="M13" s="77"/>
      <c r="N13" s="77"/>
      <c r="O13" s="77"/>
      <c r="P13" s="77"/>
      <c r="Q13" s="77"/>
      <c r="R13" s="77"/>
      <c r="S13" s="77"/>
      <c r="T13" s="77"/>
      <c r="U13" s="77"/>
      <c r="V13" s="77"/>
      <c r="W13" s="77"/>
    </row>
    <row r="14" spans="2:23" s="9" customFormat="1" ht="21.6" customHeight="1" x14ac:dyDescent="0.25">
      <c r="B14" s="17" t="s">
        <v>761</v>
      </c>
      <c r="C14" s="308"/>
      <c r="D14" s="327" t="s">
        <v>722</v>
      </c>
      <c r="E14" s="336" t="s">
        <v>721</v>
      </c>
      <c r="F14" s="333">
        <v>20</v>
      </c>
      <c r="G14" s="350"/>
      <c r="H14" s="55"/>
      <c r="I14" s="21"/>
      <c r="J14" s="77"/>
      <c r="K14" s="77"/>
      <c r="L14" s="77"/>
      <c r="M14" s="77"/>
      <c r="N14" s="77"/>
      <c r="O14" s="77"/>
      <c r="P14" s="77"/>
      <c r="Q14" s="77"/>
      <c r="R14" s="77"/>
      <c r="S14" s="77"/>
      <c r="T14" s="77"/>
      <c r="U14" s="77"/>
      <c r="V14" s="77"/>
      <c r="W14" s="77"/>
    </row>
    <row r="15" spans="2:23" s="9" customFormat="1" ht="21.6" customHeight="1" x14ac:dyDescent="0.25">
      <c r="B15" s="17" t="s">
        <v>762</v>
      </c>
      <c r="C15" s="299"/>
      <c r="D15" s="327" t="s">
        <v>723</v>
      </c>
      <c r="E15" s="336" t="s">
        <v>721</v>
      </c>
      <c r="F15" s="333">
        <v>20</v>
      </c>
      <c r="G15" s="350"/>
      <c r="H15" s="55"/>
      <c r="I15" s="21"/>
      <c r="J15" s="77"/>
      <c r="K15" s="77"/>
      <c r="L15" s="77"/>
      <c r="M15" s="77"/>
      <c r="N15" s="77"/>
      <c r="O15" s="77"/>
      <c r="P15" s="77"/>
      <c r="Q15" s="77"/>
      <c r="R15" s="77"/>
      <c r="S15" s="77"/>
      <c r="T15" s="77"/>
      <c r="U15" s="77"/>
      <c r="V15" s="77"/>
      <c r="W15" s="77"/>
    </row>
    <row r="16" spans="2:23" s="9" customFormat="1" ht="21.6" customHeight="1" x14ac:dyDescent="0.25">
      <c r="B16" s="17" t="s">
        <v>763</v>
      </c>
      <c r="C16" s="299"/>
      <c r="D16" s="327" t="s">
        <v>724</v>
      </c>
      <c r="E16" s="336" t="s">
        <v>721</v>
      </c>
      <c r="F16" s="333">
        <v>5</v>
      </c>
      <c r="G16" s="350"/>
      <c r="H16" s="55"/>
      <c r="I16" s="21"/>
      <c r="J16" s="77"/>
      <c r="K16" s="77"/>
      <c r="L16" s="77"/>
      <c r="M16" s="77"/>
      <c r="N16" s="77"/>
      <c r="O16" s="77"/>
      <c r="P16" s="77"/>
      <c r="Q16" s="77"/>
      <c r="R16" s="77"/>
      <c r="S16" s="77"/>
      <c r="T16" s="77"/>
      <c r="U16" s="77"/>
      <c r="V16" s="77"/>
      <c r="W16" s="77"/>
    </row>
    <row r="17" spans="2:23" s="9" customFormat="1" ht="21.6" customHeight="1" x14ac:dyDescent="0.25">
      <c r="B17" s="17" t="s">
        <v>764</v>
      </c>
      <c r="C17" s="299"/>
      <c r="D17" s="327" t="s">
        <v>725</v>
      </c>
      <c r="E17" s="336" t="s">
        <v>721</v>
      </c>
      <c r="F17" s="333">
        <v>3</v>
      </c>
      <c r="G17" s="350"/>
      <c r="H17" s="55"/>
      <c r="I17" s="21"/>
      <c r="J17" s="77"/>
      <c r="K17" s="77"/>
      <c r="L17" s="77"/>
      <c r="M17" s="77"/>
      <c r="N17" s="77"/>
      <c r="O17" s="77"/>
      <c r="P17" s="77"/>
      <c r="Q17" s="77"/>
      <c r="R17" s="77"/>
      <c r="S17" s="77"/>
      <c r="T17" s="77"/>
      <c r="U17" s="77"/>
      <c r="V17" s="77"/>
      <c r="W17" s="77"/>
    </row>
    <row r="18" spans="2:23" s="9" customFormat="1" ht="21.6" customHeight="1" x14ac:dyDescent="0.25">
      <c r="B18" s="17" t="s">
        <v>765</v>
      </c>
      <c r="C18" s="299"/>
      <c r="D18" s="327" t="s">
        <v>726</v>
      </c>
      <c r="E18" s="336" t="s">
        <v>721</v>
      </c>
      <c r="F18" s="333">
        <v>3</v>
      </c>
      <c r="G18" s="350"/>
      <c r="H18" s="55"/>
      <c r="I18" s="21"/>
      <c r="J18" s="77"/>
      <c r="K18" s="77"/>
      <c r="L18" s="77"/>
      <c r="M18" s="77"/>
      <c r="N18" s="77"/>
      <c r="O18" s="77"/>
      <c r="P18" s="77"/>
      <c r="Q18" s="77"/>
      <c r="R18" s="77"/>
      <c r="S18" s="77"/>
      <c r="T18" s="77"/>
      <c r="U18" s="77"/>
      <c r="V18" s="77"/>
      <c r="W18" s="77"/>
    </row>
    <row r="19" spans="2:23" s="9" customFormat="1" ht="21.6" customHeight="1" x14ac:dyDescent="0.25">
      <c r="B19" s="17" t="s">
        <v>766</v>
      </c>
      <c r="C19" s="299"/>
      <c r="D19" s="327" t="s">
        <v>727</v>
      </c>
      <c r="E19" s="336" t="s">
        <v>721</v>
      </c>
      <c r="F19" s="333">
        <v>8</v>
      </c>
      <c r="G19" s="350"/>
      <c r="H19" s="55"/>
      <c r="I19" s="21"/>
      <c r="J19" s="77"/>
      <c r="K19" s="77"/>
      <c r="L19" s="77"/>
      <c r="M19" s="77"/>
      <c r="N19" s="77"/>
      <c r="O19" s="77"/>
      <c r="P19" s="77"/>
      <c r="Q19" s="77"/>
      <c r="R19" s="77"/>
      <c r="S19" s="77"/>
      <c r="T19" s="77"/>
      <c r="U19" s="77"/>
      <c r="V19" s="77"/>
      <c r="W19" s="77"/>
    </row>
    <row r="20" spans="2:23" s="9" customFormat="1" ht="20.25" customHeight="1" x14ac:dyDescent="0.25">
      <c r="B20" s="28" t="s">
        <v>632</v>
      </c>
      <c r="C20" s="299"/>
      <c r="D20" s="326" t="s">
        <v>728</v>
      </c>
      <c r="E20" s="336"/>
      <c r="F20" s="333"/>
      <c r="G20" s="350"/>
      <c r="H20" s="55"/>
      <c r="I20" s="21"/>
      <c r="J20" s="77"/>
      <c r="K20" s="77"/>
      <c r="L20" s="77"/>
      <c r="M20" s="77"/>
      <c r="N20" s="77"/>
      <c r="O20" s="77"/>
      <c r="P20" s="77"/>
      <c r="Q20" s="77"/>
      <c r="R20" s="77"/>
      <c r="S20" s="77"/>
      <c r="T20" s="77"/>
      <c r="U20" s="77"/>
      <c r="V20" s="77"/>
      <c r="W20" s="77"/>
    </row>
    <row r="21" spans="2:23" s="9" customFormat="1" ht="20.25" customHeight="1" x14ac:dyDescent="0.25">
      <c r="B21" s="17" t="s">
        <v>767</v>
      </c>
      <c r="C21" s="299"/>
      <c r="D21" s="327" t="s">
        <v>729</v>
      </c>
      <c r="E21" s="336" t="s">
        <v>730</v>
      </c>
      <c r="F21" s="305">
        <v>4</v>
      </c>
      <c r="G21" s="350"/>
      <c r="H21" s="55"/>
      <c r="I21" s="21"/>
      <c r="J21" s="77"/>
      <c r="K21" s="77"/>
      <c r="L21" s="77"/>
      <c r="M21" s="77"/>
      <c r="N21" s="77"/>
      <c r="O21" s="77"/>
      <c r="P21" s="77"/>
      <c r="Q21" s="77"/>
      <c r="R21" s="77"/>
      <c r="S21" s="77"/>
      <c r="T21" s="77"/>
      <c r="U21" s="77"/>
      <c r="V21" s="77"/>
      <c r="W21" s="77"/>
    </row>
    <row r="22" spans="2:23" s="9" customFormat="1" ht="20.25" customHeight="1" x14ac:dyDescent="0.25">
      <c r="B22" s="17" t="s">
        <v>768</v>
      </c>
      <c r="C22" s="299"/>
      <c r="D22" s="327" t="s">
        <v>731</v>
      </c>
      <c r="E22" s="336" t="s">
        <v>730</v>
      </c>
      <c r="F22" s="305">
        <v>4</v>
      </c>
      <c r="G22" s="350"/>
      <c r="H22" s="55"/>
      <c r="I22" s="21"/>
      <c r="J22" s="77"/>
      <c r="K22" s="77"/>
      <c r="L22" s="77"/>
      <c r="M22" s="77"/>
      <c r="N22" s="77"/>
      <c r="O22" s="77"/>
      <c r="P22" s="77"/>
      <c r="Q22" s="77"/>
      <c r="R22" s="77"/>
      <c r="S22" s="77"/>
      <c r="T22" s="77"/>
      <c r="U22" s="77"/>
      <c r="V22" s="77"/>
      <c r="W22" s="77"/>
    </row>
    <row r="23" spans="2:23" s="9" customFormat="1" ht="20.25" customHeight="1" x14ac:dyDescent="0.25">
      <c r="B23" s="17" t="s">
        <v>769</v>
      </c>
      <c r="C23" s="299"/>
      <c r="D23" s="327" t="s">
        <v>732</v>
      </c>
      <c r="E23" s="336" t="s">
        <v>730</v>
      </c>
      <c r="F23" s="305">
        <v>1</v>
      </c>
      <c r="G23" s="350"/>
      <c r="H23" s="55"/>
      <c r="I23" s="21"/>
      <c r="J23" s="77"/>
      <c r="K23" s="77"/>
      <c r="L23" s="77"/>
      <c r="M23" s="77"/>
      <c r="N23" s="77"/>
      <c r="O23" s="77"/>
      <c r="P23" s="77"/>
      <c r="Q23" s="77"/>
      <c r="R23" s="77"/>
      <c r="S23" s="77"/>
      <c r="T23" s="77"/>
      <c r="U23" s="77"/>
      <c r="V23" s="77"/>
      <c r="W23" s="77"/>
    </row>
    <row r="24" spans="2:23" s="9" customFormat="1" ht="20.25" customHeight="1" x14ac:dyDescent="0.25">
      <c r="B24" s="17" t="s">
        <v>770</v>
      </c>
      <c r="C24" s="299"/>
      <c r="D24" s="327" t="s">
        <v>733</v>
      </c>
      <c r="E24" s="336" t="s">
        <v>730</v>
      </c>
      <c r="F24" s="305">
        <v>4</v>
      </c>
      <c r="G24" s="350"/>
      <c r="H24" s="55"/>
      <c r="I24" s="21"/>
      <c r="J24" s="77"/>
      <c r="K24" s="77"/>
      <c r="L24" s="77"/>
      <c r="M24" s="77"/>
      <c r="N24" s="77"/>
      <c r="O24" s="77"/>
      <c r="P24" s="77"/>
      <c r="Q24" s="77"/>
      <c r="R24" s="77"/>
      <c r="S24" s="77"/>
      <c r="T24" s="77"/>
      <c r="U24" s="77"/>
      <c r="V24" s="77"/>
      <c r="W24" s="77"/>
    </row>
    <row r="25" spans="2:23" s="9" customFormat="1" ht="20.25" customHeight="1" x14ac:dyDescent="0.25">
      <c r="B25" s="17" t="s">
        <v>633</v>
      </c>
      <c r="C25" s="299"/>
      <c r="D25" s="326" t="s">
        <v>734</v>
      </c>
      <c r="E25" s="336"/>
      <c r="F25" s="305"/>
      <c r="G25" s="352"/>
      <c r="H25" s="56"/>
      <c r="I25" s="21"/>
      <c r="J25" s="77"/>
      <c r="K25" s="77"/>
      <c r="L25" s="77"/>
      <c r="M25" s="77"/>
      <c r="N25" s="77"/>
      <c r="O25" s="77"/>
      <c r="P25" s="77"/>
      <c r="Q25" s="77"/>
      <c r="R25" s="77"/>
      <c r="S25" s="77"/>
      <c r="T25" s="77"/>
      <c r="U25" s="77"/>
      <c r="V25" s="77"/>
      <c r="W25" s="77"/>
    </row>
    <row r="26" spans="2:23" s="9" customFormat="1" ht="20.25" customHeight="1" x14ac:dyDescent="0.25">
      <c r="B26" s="17" t="s">
        <v>771</v>
      </c>
      <c r="C26" s="299"/>
      <c r="D26" s="327" t="s">
        <v>735</v>
      </c>
      <c r="E26" s="336" t="s">
        <v>730</v>
      </c>
      <c r="F26" s="305">
        <v>2</v>
      </c>
      <c r="G26" s="352"/>
      <c r="H26" s="56"/>
      <c r="I26" s="21"/>
      <c r="J26" s="77"/>
      <c r="K26" s="77"/>
      <c r="L26" s="77"/>
      <c r="M26" s="77"/>
      <c r="N26" s="77"/>
      <c r="O26" s="77"/>
      <c r="P26" s="77"/>
      <c r="Q26" s="77"/>
      <c r="R26" s="77"/>
      <c r="S26" s="77"/>
      <c r="T26" s="77"/>
      <c r="U26" s="77"/>
      <c r="V26" s="77"/>
      <c r="W26" s="77"/>
    </row>
    <row r="27" spans="2:23" s="9" customFormat="1" ht="20.25" customHeight="1" x14ac:dyDescent="0.25">
      <c r="B27" s="17" t="s">
        <v>772</v>
      </c>
      <c r="C27" s="299"/>
      <c r="D27" s="327" t="s">
        <v>736</v>
      </c>
      <c r="E27" s="336" t="s">
        <v>730</v>
      </c>
      <c r="F27" s="305">
        <v>3</v>
      </c>
      <c r="G27" s="352"/>
      <c r="H27" s="56"/>
      <c r="I27" s="21"/>
      <c r="J27" s="77"/>
      <c r="K27" s="77"/>
      <c r="L27" s="77"/>
      <c r="M27" s="77"/>
      <c r="N27" s="77"/>
      <c r="O27" s="77"/>
      <c r="P27" s="77"/>
      <c r="Q27" s="77"/>
      <c r="R27" s="77"/>
      <c r="S27" s="77"/>
      <c r="T27" s="77"/>
      <c r="U27" s="77"/>
      <c r="V27" s="77"/>
      <c r="W27" s="77"/>
    </row>
    <row r="28" spans="2:23" s="9" customFormat="1" ht="20.25" customHeight="1" x14ac:dyDescent="0.25">
      <c r="B28" s="28" t="s">
        <v>634</v>
      </c>
      <c r="C28" s="299"/>
      <c r="D28" s="326" t="s">
        <v>737</v>
      </c>
      <c r="E28" s="336"/>
      <c r="F28" s="305"/>
      <c r="G28" s="352"/>
      <c r="H28" s="56"/>
      <c r="I28" s="21"/>
      <c r="J28" s="77"/>
      <c r="K28" s="77"/>
      <c r="L28" s="77"/>
      <c r="M28" s="77"/>
      <c r="N28" s="77"/>
      <c r="O28" s="77"/>
      <c r="P28" s="77"/>
      <c r="Q28" s="77"/>
      <c r="R28" s="77"/>
      <c r="S28" s="77"/>
      <c r="T28" s="77"/>
      <c r="U28" s="77"/>
      <c r="V28" s="77"/>
      <c r="W28" s="77"/>
    </row>
    <row r="29" spans="2:23" s="9" customFormat="1" ht="20.25" customHeight="1" x14ac:dyDescent="0.25">
      <c r="B29" s="17" t="s">
        <v>773</v>
      </c>
      <c r="C29" s="299"/>
      <c r="D29" s="327" t="s">
        <v>738</v>
      </c>
      <c r="E29" s="336" t="s">
        <v>730</v>
      </c>
      <c r="F29" s="305">
        <v>1</v>
      </c>
      <c r="G29" s="352"/>
      <c r="H29" s="56"/>
      <c r="I29" s="21"/>
      <c r="J29" s="77"/>
      <c r="K29" s="77"/>
      <c r="L29" s="77"/>
      <c r="M29" s="77"/>
      <c r="N29" s="77"/>
      <c r="O29" s="77"/>
      <c r="P29" s="77"/>
      <c r="Q29" s="77"/>
      <c r="R29" s="77"/>
      <c r="S29" s="77"/>
      <c r="T29" s="77"/>
      <c r="U29" s="77"/>
      <c r="V29" s="77"/>
      <c r="W29" s="77"/>
    </row>
    <row r="30" spans="2:23" s="9" customFormat="1" ht="20.25" customHeight="1" x14ac:dyDescent="0.25">
      <c r="B30" s="17" t="s">
        <v>635</v>
      </c>
      <c r="C30" s="299"/>
      <c r="D30" s="326" t="s">
        <v>739</v>
      </c>
      <c r="E30" s="336"/>
      <c r="F30" s="305"/>
      <c r="G30" s="352"/>
      <c r="H30" s="56"/>
      <c r="I30" s="21"/>
      <c r="J30" s="77"/>
      <c r="K30" s="77"/>
      <c r="L30" s="77"/>
      <c r="M30" s="77"/>
      <c r="N30" s="77"/>
      <c r="O30" s="77"/>
      <c r="P30" s="77"/>
      <c r="Q30" s="77"/>
      <c r="R30" s="77"/>
      <c r="S30" s="77"/>
      <c r="T30" s="77"/>
      <c r="U30" s="77"/>
      <c r="V30" s="77"/>
      <c r="W30" s="77"/>
    </row>
    <row r="31" spans="2:23" s="9" customFormat="1" ht="20.25" customHeight="1" x14ac:dyDescent="0.25">
      <c r="B31" s="17" t="s">
        <v>774</v>
      </c>
      <c r="C31" s="299"/>
      <c r="D31" s="327" t="s">
        <v>740</v>
      </c>
      <c r="E31" s="336" t="s">
        <v>730</v>
      </c>
      <c r="F31" s="305">
        <v>1</v>
      </c>
      <c r="G31" s="352"/>
      <c r="H31" s="56"/>
      <c r="I31" s="21"/>
      <c r="J31" s="77"/>
      <c r="K31" s="77"/>
      <c r="L31" s="77"/>
      <c r="M31" s="77"/>
      <c r="N31" s="77"/>
      <c r="O31" s="77"/>
      <c r="P31" s="77"/>
      <c r="Q31" s="77"/>
      <c r="R31" s="77"/>
      <c r="S31" s="77"/>
      <c r="T31" s="77"/>
      <c r="U31" s="77"/>
      <c r="V31" s="77"/>
      <c r="W31" s="77"/>
    </row>
    <row r="32" spans="2:23" s="9" customFormat="1" ht="20.25" customHeight="1" x14ac:dyDescent="0.25">
      <c r="B32" s="17" t="s">
        <v>775</v>
      </c>
      <c r="C32" s="299"/>
      <c r="D32" s="327" t="s">
        <v>741</v>
      </c>
      <c r="E32" s="336" t="s">
        <v>730</v>
      </c>
      <c r="F32" s="305">
        <v>1</v>
      </c>
      <c r="G32" s="352"/>
      <c r="H32" s="56"/>
      <c r="I32" s="21"/>
      <c r="J32" s="77"/>
      <c r="K32" s="77"/>
      <c r="L32" s="77"/>
      <c r="M32" s="77"/>
      <c r="N32" s="77"/>
      <c r="O32" s="77"/>
      <c r="P32" s="77"/>
      <c r="Q32" s="77"/>
      <c r="R32" s="77"/>
      <c r="S32" s="77"/>
      <c r="T32" s="77"/>
      <c r="U32" s="77"/>
      <c r="V32" s="77"/>
      <c r="W32" s="77"/>
    </row>
    <row r="33" spans="2:23" s="9" customFormat="1" ht="20.25" customHeight="1" x14ac:dyDescent="0.25">
      <c r="B33" s="17" t="s">
        <v>776</v>
      </c>
      <c r="C33" s="299"/>
      <c r="D33" s="327" t="s">
        <v>742</v>
      </c>
      <c r="E33" s="336" t="s">
        <v>730</v>
      </c>
      <c r="F33" s="305">
        <v>1</v>
      </c>
      <c r="G33" s="352"/>
      <c r="H33" s="56"/>
      <c r="I33" s="21"/>
      <c r="J33" s="77"/>
      <c r="K33" s="77"/>
      <c r="L33" s="77"/>
      <c r="M33" s="77"/>
      <c r="N33" s="77"/>
      <c r="O33" s="77"/>
      <c r="P33" s="77"/>
      <c r="Q33" s="77"/>
      <c r="R33" s="77"/>
      <c r="S33" s="77"/>
      <c r="T33" s="77"/>
      <c r="U33" s="77"/>
      <c r="V33" s="77"/>
      <c r="W33" s="77"/>
    </row>
    <row r="34" spans="2:23" s="9" customFormat="1" ht="20.25" customHeight="1" x14ac:dyDescent="0.25">
      <c r="B34" s="17" t="s">
        <v>636</v>
      </c>
      <c r="C34" s="299"/>
      <c r="D34" s="326" t="s">
        <v>743</v>
      </c>
      <c r="E34" s="336"/>
      <c r="F34" s="305"/>
      <c r="G34" s="352"/>
      <c r="H34" s="56"/>
      <c r="I34" s="21"/>
      <c r="J34" s="77"/>
      <c r="K34" s="77"/>
      <c r="L34" s="77"/>
      <c r="M34" s="77"/>
      <c r="N34" s="77"/>
      <c r="O34" s="77"/>
      <c r="P34" s="77"/>
      <c r="Q34" s="77"/>
      <c r="R34" s="77"/>
      <c r="S34" s="77"/>
      <c r="T34" s="77"/>
      <c r="U34" s="77"/>
      <c r="V34" s="77"/>
      <c r="W34" s="77"/>
    </row>
    <row r="35" spans="2:23" s="9" customFormat="1" ht="20.25" customHeight="1" x14ac:dyDescent="0.25">
      <c r="B35" s="17" t="s">
        <v>777</v>
      </c>
      <c r="C35" s="299"/>
      <c r="D35" s="327" t="s">
        <v>744</v>
      </c>
      <c r="E35" s="336" t="s">
        <v>730</v>
      </c>
      <c r="F35" s="305">
        <v>1</v>
      </c>
      <c r="G35" s="352"/>
      <c r="H35" s="56"/>
      <c r="I35" s="21"/>
      <c r="J35" s="77"/>
      <c r="K35" s="77"/>
      <c r="L35" s="77"/>
      <c r="M35" s="77"/>
      <c r="N35" s="77"/>
      <c r="O35" s="77"/>
      <c r="P35" s="77"/>
      <c r="Q35" s="77"/>
      <c r="R35" s="77"/>
      <c r="S35" s="77"/>
      <c r="T35" s="77"/>
      <c r="U35" s="77"/>
      <c r="V35" s="77"/>
      <c r="W35" s="77"/>
    </row>
    <row r="36" spans="2:23" s="9" customFormat="1" ht="20.25" customHeight="1" x14ac:dyDescent="0.25">
      <c r="B36" s="28" t="s">
        <v>637</v>
      </c>
      <c r="C36" s="299"/>
      <c r="D36" s="326" t="s">
        <v>745</v>
      </c>
      <c r="E36" s="336"/>
      <c r="F36" s="305"/>
      <c r="G36" s="352"/>
      <c r="H36" s="56"/>
      <c r="I36" s="21"/>
      <c r="J36" s="77"/>
      <c r="K36" s="77"/>
      <c r="L36" s="77"/>
      <c r="M36" s="77"/>
      <c r="N36" s="77"/>
      <c r="O36" s="77"/>
      <c r="P36" s="77"/>
      <c r="Q36" s="77"/>
      <c r="R36" s="77"/>
      <c r="S36" s="77"/>
      <c r="T36" s="77"/>
      <c r="U36" s="77"/>
      <c r="V36" s="77"/>
      <c r="W36" s="77"/>
    </row>
    <row r="37" spans="2:23" s="9" customFormat="1" ht="20.25" customHeight="1" x14ac:dyDescent="0.25">
      <c r="B37" s="17" t="s">
        <v>778</v>
      </c>
      <c r="C37" s="299"/>
      <c r="D37" s="327" t="s">
        <v>746</v>
      </c>
      <c r="E37" s="336" t="s">
        <v>730</v>
      </c>
      <c r="F37" s="305">
        <v>1</v>
      </c>
      <c r="G37" s="352"/>
      <c r="H37" s="56"/>
      <c r="I37" s="21"/>
      <c r="J37" s="77"/>
      <c r="K37" s="77"/>
      <c r="L37" s="77"/>
      <c r="M37" s="77"/>
      <c r="N37" s="77"/>
      <c r="O37" s="77"/>
      <c r="P37" s="77"/>
      <c r="Q37" s="77"/>
      <c r="R37" s="77"/>
      <c r="S37" s="77"/>
      <c r="T37" s="77"/>
      <c r="U37" s="77"/>
      <c r="V37" s="77"/>
      <c r="W37" s="77"/>
    </row>
    <row r="38" spans="2:23" s="9" customFormat="1" ht="39" customHeight="1" x14ac:dyDescent="0.25">
      <c r="B38" s="17" t="s">
        <v>786</v>
      </c>
      <c r="C38" s="299"/>
      <c r="D38" s="328" t="s">
        <v>747</v>
      </c>
      <c r="E38" s="355"/>
      <c r="F38" s="356"/>
      <c r="G38" s="339"/>
      <c r="H38" s="340"/>
      <c r="I38" s="341"/>
      <c r="J38" s="77"/>
      <c r="K38" s="77"/>
      <c r="L38" s="77"/>
      <c r="M38" s="77"/>
      <c r="N38" s="77"/>
      <c r="O38" s="77"/>
      <c r="P38" s="77"/>
      <c r="Q38" s="77"/>
      <c r="R38" s="77"/>
      <c r="S38" s="77"/>
      <c r="T38" s="77"/>
      <c r="U38" s="77"/>
      <c r="V38" s="77"/>
      <c r="W38" s="77"/>
    </row>
    <row r="39" spans="2:23" s="9" customFormat="1" ht="49.9" customHeight="1" x14ac:dyDescent="0.25">
      <c r="B39" s="17" t="s">
        <v>787</v>
      </c>
      <c r="C39" s="299"/>
      <c r="D39" s="328" t="s">
        <v>748</v>
      </c>
      <c r="E39" s="355"/>
      <c r="F39" s="356"/>
      <c r="G39" s="342"/>
      <c r="H39" s="343"/>
      <c r="I39" s="341"/>
      <c r="J39" s="77"/>
      <c r="K39" s="77"/>
      <c r="L39" s="77"/>
      <c r="M39" s="77"/>
      <c r="N39" s="77"/>
      <c r="O39" s="77"/>
      <c r="P39" s="77"/>
      <c r="Q39" s="77"/>
      <c r="R39" s="77"/>
      <c r="S39" s="77"/>
      <c r="T39" s="77"/>
      <c r="U39" s="77"/>
      <c r="V39" s="77"/>
      <c r="W39" s="77"/>
    </row>
    <row r="40" spans="2:23" s="9" customFormat="1" ht="36" customHeight="1" x14ac:dyDescent="0.25">
      <c r="B40" s="17" t="s">
        <v>788</v>
      </c>
      <c r="C40" s="299"/>
      <c r="D40" s="328" t="s">
        <v>749</v>
      </c>
      <c r="E40" s="355"/>
      <c r="F40" s="356"/>
      <c r="G40" s="342"/>
      <c r="H40" s="343"/>
      <c r="I40" s="341"/>
      <c r="J40" s="77"/>
      <c r="K40" s="77"/>
      <c r="L40" s="77"/>
      <c r="M40" s="77"/>
      <c r="N40" s="77"/>
      <c r="O40" s="77"/>
      <c r="P40" s="77"/>
      <c r="Q40" s="77"/>
      <c r="R40" s="77"/>
      <c r="S40" s="77"/>
      <c r="T40" s="77"/>
      <c r="U40" s="77"/>
      <c r="V40" s="77"/>
      <c r="W40" s="77"/>
    </row>
    <row r="41" spans="2:23" s="9" customFormat="1" ht="20.25" customHeight="1" x14ac:dyDescent="0.25">
      <c r="B41" s="28" t="s">
        <v>639</v>
      </c>
      <c r="C41" s="299"/>
      <c r="D41" s="326" t="s">
        <v>750</v>
      </c>
      <c r="E41" s="335"/>
      <c r="F41" s="333"/>
      <c r="G41" s="318"/>
      <c r="H41" s="56"/>
      <c r="I41" s="21"/>
      <c r="J41" s="77"/>
      <c r="K41" s="77"/>
      <c r="L41" s="77"/>
      <c r="M41" s="77"/>
      <c r="N41" s="77"/>
      <c r="O41" s="77"/>
      <c r="P41" s="77"/>
      <c r="Q41" s="77"/>
      <c r="R41" s="77"/>
      <c r="S41" s="77"/>
      <c r="T41" s="77"/>
      <c r="U41" s="77"/>
      <c r="V41" s="77"/>
      <c r="W41" s="77"/>
    </row>
    <row r="42" spans="2:23" s="9" customFormat="1" ht="20.25" customHeight="1" x14ac:dyDescent="0.25">
      <c r="B42" s="17" t="s">
        <v>780</v>
      </c>
      <c r="C42" s="299"/>
      <c r="D42" s="327" t="s">
        <v>751</v>
      </c>
      <c r="E42" s="335" t="s">
        <v>752</v>
      </c>
      <c r="F42" s="333">
        <v>1</v>
      </c>
      <c r="G42" s="318"/>
      <c r="H42" s="56"/>
      <c r="I42" s="21"/>
      <c r="J42" s="77"/>
      <c r="K42" s="77"/>
      <c r="L42" s="77"/>
      <c r="M42" s="77"/>
      <c r="N42" s="77"/>
      <c r="O42" s="77"/>
      <c r="P42" s="77"/>
      <c r="Q42" s="77"/>
      <c r="R42" s="77"/>
      <c r="S42" s="77"/>
      <c r="T42" s="77"/>
      <c r="U42" s="77"/>
      <c r="V42" s="77"/>
      <c r="W42" s="77"/>
    </row>
    <row r="43" spans="2:23" s="9" customFormat="1" ht="20.25" customHeight="1" x14ac:dyDescent="0.25">
      <c r="B43" s="17" t="s">
        <v>818</v>
      </c>
      <c r="C43" s="299"/>
      <c r="D43" s="327" t="s">
        <v>714</v>
      </c>
      <c r="E43" s="336" t="s">
        <v>752</v>
      </c>
      <c r="F43" s="333">
        <v>1</v>
      </c>
      <c r="G43" s="318"/>
      <c r="H43" s="56"/>
      <c r="I43" s="21"/>
      <c r="J43" s="77"/>
      <c r="K43" s="77"/>
      <c r="L43" s="77"/>
      <c r="M43" s="77"/>
      <c r="N43" s="77"/>
      <c r="O43" s="77"/>
      <c r="P43" s="77"/>
      <c r="Q43" s="77"/>
      <c r="R43" s="77"/>
      <c r="S43" s="77"/>
      <c r="T43" s="77"/>
      <c r="U43" s="77"/>
      <c r="V43" s="77"/>
      <c r="W43" s="77"/>
    </row>
    <row r="44" spans="2:23" s="9" customFormat="1" ht="20.25" customHeight="1" x14ac:dyDescent="0.25">
      <c r="B44" s="17" t="s">
        <v>819</v>
      </c>
      <c r="C44" s="299"/>
      <c r="D44" s="327" t="s">
        <v>753</v>
      </c>
      <c r="E44" s="335" t="s">
        <v>754</v>
      </c>
      <c r="F44" s="333">
        <v>1</v>
      </c>
      <c r="G44" s="318"/>
      <c r="H44" s="56"/>
      <c r="I44" s="21"/>
      <c r="J44" s="77"/>
      <c r="K44" s="77"/>
      <c r="L44" s="77"/>
      <c r="M44" s="77"/>
      <c r="N44" s="77"/>
      <c r="O44" s="77"/>
      <c r="P44" s="77"/>
      <c r="Q44" s="77"/>
      <c r="R44" s="77"/>
      <c r="S44" s="77"/>
      <c r="T44" s="77"/>
      <c r="U44" s="77"/>
      <c r="V44" s="77"/>
      <c r="W44" s="77"/>
    </row>
    <row r="45" spans="2:23" s="9" customFormat="1" ht="20.25" customHeight="1" x14ac:dyDescent="0.25">
      <c r="B45" s="17" t="s">
        <v>820</v>
      </c>
      <c r="C45" s="299"/>
      <c r="D45" s="327" t="s">
        <v>755</v>
      </c>
      <c r="E45" s="335" t="s">
        <v>754</v>
      </c>
      <c r="F45" s="333">
        <v>1</v>
      </c>
      <c r="G45" s="318"/>
      <c r="H45" s="56"/>
      <c r="I45" s="21"/>
      <c r="J45" s="77"/>
      <c r="K45" s="77"/>
      <c r="L45" s="77"/>
      <c r="M45" s="77"/>
      <c r="N45" s="77"/>
      <c r="O45" s="77"/>
      <c r="P45" s="77"/>
      <c r="Q45" s="77"/>
      <c r="R45" s="77"/>
      <c r="S45" s="77"/>
      <c r="T45" s="77"/>
      <c r="U45" s="77"/>
      <c r="V45" s="77"/>
      <c r="W45" s="77"/>
    </row>
    <row r="46" spans="2:23" s="9" customFormat="1" ht="20.25" customHeight="1" x14ac:dyDescent="0.25">
      <c r="B46" s="17" t="s">
        <v>783</v>
      </c>
      <c r="C46" s="299"/>
      <c r="D46" s="327" t="s">
        <v>821</v>
      </c>
      <c r="E46" s="335" t="s">
        <v>822</v>
      </c>
      <c r="F46" s="333">
        <v>1</v>
      </c>
      <c r="G46" s="318"/>
      <c r="H46" s="56"/>
      <c r="I46" s="21"/>
      <c r="J46" s="77"/>
      <c r="K46" s="77"/>
      <c r="L46" s="77"/>
      <c r="M46" s="77"/>
      <c r="N46" s="77"/>
      <c r="O46" s="77"/>
      <c r="P46" s="77"/>
      <c r="Q46" s="77"/>
      <c r="R46" s="77"/>
      <c r="S46" s="77"/>
      <c r="T46" s="77"/>
      <c r="U46" s="77"/>
      <c r="V46" s="77"/>
      <c r="W46" s="77"/>
    </row>
    <row r="47" spans="2:23" s="9" customFormat="1" ht="20.25" customHeight="1" x14ac:dyDescent="0.25">
      <c r="B47" s="17" t="s">
        <v>784</v>
      </c>
      <c r="C47" s="299"/>
      <c r="D47" s="327" t="s">
        <v>756</v>
      </c>
      <c r="E47" s="336" t="s">
        <v>754</v>
      </c>
      <c r="F47" s="333">
        <v>1</v>
      </c>
      <c r="G47" s="318"/>
      <c r="H47" s="56"/>
      <c r="I47" s="21"/>
      <c r="J47" s="77"/>
      <c r="K47" s="77"/>
      <c r="L47" s="77"/>
      <c r="M47" s="77"/>
      <c r="N47" s="77"/>
      <c r="O47" s="77"/>
      <c r="P47" s="77"/>
      <c r="Q47" s="77"/>
      <c r="R47" s="77"/>
      <c r="S47" s="77"/>
      <c r="T47" s="77"/>
      <c r="U47" s="77"/>
      <c r="V47" s="77"/>
      <c r="W47" s="77"/>
    </row>
    <row r="48" spans="2:23" s="270" customFormat="1" ht="22.9" customHeight="1" thickBot="1" x14ac:dyDescent="0.3">
      <c r="B48" s="17" t="s">
        <v>823</v>
      </c>
      <c r="C48" s="43"/>
      <c r="D48" s="301" t="s">
        <v>824</v>
      </c>
      <c r="E48" s="305" t="s">
        <v>825</v>
      </c>
      <c r="F48" s="305">
        <v>1</v>
      </c>
      <c r="G48" s="352"/>
      <c r="H48" s="56"/>
      <c r="I48" s="21">
        <v>100000</v>
      </c>
      <c r="J48" s="409"/>
      <c r="K48" s="409"/>
      <c r="L48" s="409"/>
      <c r="M48" s="409"/>
      <c r="N48" s="409"/>
      <c r="O48" s="409"/>
      <c r="P48" s="409"/>
      <c r="Q48" s="409"/>
      <c r="R48" s="409"/>
      <c r="S48" s="409"/>
      <c r="T48" s="409"/>
      <c r="U48" s="409"/>
      <c r="V48" s="409"/>
      <c r="W48" s="409"/>
    </row>
    <row r="49" spans="2:23" s="9" customFormat="1" ht="28.15" customHeight="1" thickBot="1" x14ac:dyDescent="0.3">
      <c r="B49" s="23"/>
      <c r="C49" s="314"/>
      <c r="D49" s="449" t="s">
        <v>7</v>
      </c>
      <c r="E49" s="450"/>
      <c r="F49" s="450"/>
      <c r="G49" s="450"/>
      <c r="H49" s="451"/>
      <c r="I49" s="25"/>
      <c r="J49" s="77"/>
      <c r="K49" s="77"/>
      <c r="L49" s="77"/>
      <c r="M49" s="77"/>
      <c r="N49" s="77"/>
      <c r="O49" s="77"/>
      <c r="P49" s="77"/>
      <c r="Q49" s="77"/>
      <c r="R49" s="77"/>
      <c r="S49" s="77"/>
      <c r="T49" s="77"/>
      <c r="U49" s="77"/>
      <c r="V49" s="77"/>
      <c r="W49" s="77"/>
    </row>
    <row r="50" spans="2:23" s="9" customFormat="1" x14ac:dyDescent="0.25">
      <c r="B50" s="315"/>
      <c r="C50" s="316"/>
      <c r="D50" s="317"/>
      <c r="E50" s="316"/>
      <c r="F50" s="316"/>
      <c r="G50" s="353"/>
      <c r="H50" s="30"/>
      <c r="I50" s="30"/>
      <c r="J50" s="77"/>
      <c r="K50" s="77"/>
      <c r="L50" s="77"/>
      <c r="M50" s="77"/>
      <c r="N50" s="77"/>
      <c r="O50" s="77"/>
      <c r="P50" s="77"/>
      <c r="Q50" s="77"/>
      <c r="R50" s="77"/>
      <c r="S50" s="77"/>
      <c r="T50" s="77"/>
      <c r="U50" s="77"/>
      <c r="V50" s="77"/>
      <c r="W50" s="77"/>
    </row>
    <row r="51" spans="2:23" s="9" customFormat="1" x14ac:dyDescent="0.25">
      <c r="B51" s="29"/>
      <c r="C51" s="309"/>
      <c r="D51" s="310"/>
      <c r="E51" s="309"/>
      <c r="F51" s="309"/>
      <c r="G51" s="353"/>
      <c r="H51" s="30"/>
      <c r="I51" s="30"/>
      <c r="J51" s="77"/>
      <c r="K51" s="77"/>
      <c r="L51" s="77"/>
      <c r="M51" s="77"/>
      <c r="N51" s="77"/>
      <c r="O51" s="77"/>
      <c r="P51" s="77"/>
      <c r="Q51" s="77"/>
      <c r="R51" s="77"/>
      <c r="S51" s="77"/>
      <c r="T51" s="77"/>
      <c r="U51" s="77"/>
      <c r="V51" s="77"/>
      <c r="W51" s="77"/>
    </row>
    <row r="52" spans="2:23" s="9" customFormat="1" x14ac:dyDescent="0.25">
      <c r="B52" s="29"/>
      <c r="C52" s="309"/>
      <c r="D52" s="310"/>
      <c r="E52" s="309"/>
      <c r="F52" s="309"/>
      <c r="G52" s="353"/>
      <c r="H52" s="30"/>
      <c r="I52" s="30"/>
      <c r="J52" s="77"/>
      <c r="K52" s="77"/>
      <c r="L52" s="77"/>
      <c r="M52" s="77"/>
      <c r="N52" s="77"/>
      <c r="O52" s="77"/>
      <c r="P52" s="77"/>
      <c r="Q52" s="77"/>
      <c r="R52" s="77"/>
      <c r="S52" s="77"/>
      <c r="T52" s="77"/>
      <c r="U52" s="77"/>
      <c r="V52" s="77"/>
      <c r="W52" s="77"/>
    </row>
    <row r="53" spans="2:23" s="9" customFormat="1" x14ac:dyDescent="0.25">
      <c r="B53" s="29"/>
      <c r="C53" s="309"/>
      <c r="D53" s="311"/>
      <c r="E53" s="312"/>
      <c r="F53" s="309"/>
      <c r="G53" s="353"/>
      <c r="H53" s="30"/>
      <c r="I53" s="30"/>
      <c r="J53" s="77"/>
      <c r="K53" s="77"/>
      <c r="L53" s="77"/>
      <c r="M53" s="77"/>
      <c r="N53" s="77"/>
      <c r="O53" s="77"/>
      <c r="P53" s="77"/>
      <c r="Q53" s="77"/>
      <c r="R53" s="77"/>
      <c r="S53" s="77"/>
      <c r="T53" s="77"/>
      <c r="U53" s="77"/>
      <c r="V53" s="77"/>
      <c r="W53" s="77"/>
    </row>
    <row r="54" spans="2:23" s="9" customFormat="1" x14ac:dyDescent="0.25">
      <c r="B54" s="29"/>
      <c r="C54" s="309"/>
      <c r="D54" s="313"/>
      <c r="E54" s="312"/>
      <c r="F54" s="309"/>
      <c r="G54" s="353"/>
      <c r="H54" s="30"/>
      <c r="I54" s="30"/>
      <c r="J54" s="77"/>
      <c r="K54" s="77"/>
      <c r="L54" s="77"/>
      <c r="M54" s="77"/>
      <c r="N54" s="77"/>
      <c r="O54" s="77"/>
      <c r="P54" s="77"/>
      <c r="Q54" s="77"/>
      <c r="R54" s="77"/>
      <c r="S54" s="77"/>
      <c r="T54" s="77"/>
      <c r="U54" s="77"/>
      <c r="V54" s="77"/>
      <c r="W54" s="77"/>
    </row>
    <row r="55" spans="2:23" s="9" customFormat="1" x14ac:dyDescent="0.25">
      <c r="B55" s="29"/>
      <c r="C55" s="309"/>
      <c r="D55" s="313"/>
      <c r="E55" s="309"/>
      <c r="F55" s="309"/>
      <c r="G55" s="353"/>
      <c r="H55" s="30"/>
      <c r="I55" s="30"/>
      <c r="J55" s="77"/>
      <c r="K55" s="77"/>
      <c r="L55" s="77"/>
      <c r="M55" s="77"/>
      <c r="N55" s="77"/>
      <c r="O55" s="77"/>
      <c r="P55" s="77"/>
      <c r="Q55" s="77"/>
      <c r="R55" s="77"/>
      <c r="S55" s="77"/>
      <c r="T55" s="77"/>
      <c r="U55" s="77"/>
      <c r="V55" s="77"/>
      <c r="W55" s="77"/>
    </row>
    <row r="56" spans="2:23" s="9" customFormat="1" x14ac:dyDescent="0.25">
      <c r="B56" s="29"/>
      <c r="C56" s="309"/>
      <c r="D56" s="313"/>
      <c r="E56" s="312"/>
      <c r="F56" s="309"/>
      <c r="G56" s="353"/>
      <c r="H56" s="30"/>
      <c r="I56" s="30"/>
      <c r="J56" s="77"/>
      <c r="K56" s="77"/>
      <c r="L56" s="77"/>
      <c r="M56" s="77"/>
      <c r="N56" s="77"/>
      <c r="O56" s="77"/>
      <c r="P56" s="77"/>
      <c r="Q56" s="77"/>
      <c r="R56" s="77"/>
      <c r="S56" s="77"/>
      <c r="T56" s="77"/>
      <c r="U56" s="77"/>
      <c r="V56" s="77"/>
      <c r="W56" s="77"/>
    </row>
    <row r="57" spans="2:23" s="9" customFormat="1" x14ac:dyDescent="0.25">
      <c r="B57" s="29"/>
      <c r="C57" s="309"/>
      <c r="D57" s="313"/>
      <c r="E57" s="312"/>
      <c r="F57" s="309"/>
      <c r="G57" s="353"/>
      <c r="H57" s="30"/>
      <c r="I57" s="30"/>
      <c r="J57" s="77"/>
      <c r="K57" s="77"/>
      <c r="L57" s="77"/>
      <c r="M57" s="77"/>
      <c r="N57" s="77"/>
      <c r="O57" s="77"/>
      <c r="P57" s="77"/>
      <c r="Q57" s="77"/>
      <c r="R57" s="77"/>
      <c r="S57" s="77"/>
      <c r="T57" s="77"/>
      <c r="U57" s="77"/>
      <c r="V57" s="77"/>
      <c r="W57" s="77"/>
    </row>
    <row r="58" spans="2:23" s="9" customFormat="1" x14ac:dyDescent="0.25">
      <c r="B58" s="29"/>
      <c r="C58" s="309"/>
      <c r="D58" s="313"/>
      <c r="E58" s="309"/>
      <c r="F58" s="309"/>
      <c r="G58" s="353"/>
      <c r="H58" s="30"/>
      <c r="I58" s="30"/>
      <c r="J58" s="77"/>
      <c r="K58" s="77"/>
      <c r="L58" s="77"/>
      <c r="M58" s="77"/>
      <c r="N58" s="77"/>
      <c r="O58" s="77"/>
      <c r="P58" s="77"/>
      <c r="Q58" s="77"/>
      <c r="R58" s="77"/>
      <c r="S58" s="77"/>
      <c r="T58" s="77"/>
      <c r="U58" s="77"/>
      <c r="V58" s="77"/>
      <c r="W58" s="77"/>
    </row>
    <row r="59" spans="2:23" s="9" customFormat="1" x14ac:dyDescent="0.25">
      <c r="B59" s="29"/>
      <c r="C59" s="29"/>
      <c r="D59" s="29"/>
      <c r="E59" s="29"/>
      <c r="F59" s="29"/>
      <c r="G59" s="353"/>
      <c r="H59" s="30"/>
      <c r="I59" s="30"/>
      <c r="J59" s="77"/>
      <c r="K59" s="77"/>
      <c r="L59" s="77"/>
      <c r="M59" s="77"/>
      <c r="N59" s="77"/>
      <c r="O59" s="77"/>
      <c r="P59" s="77"/>
      <c r="Q59" s="77"/>
      <c r="R59" s="77"/>
      <c r="S59" s="77"/>
      <c r="T59" s="77"/>
      <c r="U59" s="77"/>
      <c r="V59" s="77"/>
      <c r="W59" s="77"/>
    </row>
    <row r="60" spans="2:23" s="9" customFormat="1" x14ac:dyDescent="0.25">
      <c r="B60" s="29"/>
      <c r="C60" s="29"/>
      <c r="D60" s="29"/>
      <c r="E60" s="29"/>
      <c r="F60" s="29"/>
      <c r="G60" s="353"/>
      <c r="H60" s="30"/>
      <c r="I60" s="30"/>
      <c r="J60" s="77"/>
      <c r="K60" s="77"/>
      <c r="L60" s="77"/>
      <c r="M60" s="77"/>
      <c r="N60" s="77"/>
      <c r="O60" s="77"/>
      <c r="P60" s="77"/>
      <c r="Q60" s="77"/>
      <c r="R60" s="77"/>
      <c r="S60" s="77"/>
      <c r="T60" s="77"/>
      <c r="U60" s="77"/>
      <c r="V60" s="77"/>
      <c r="W60" s="77"/>
    </row>
    <row r="61" spans="2:23" s="9" customFormat="1" x14ac:dyDescent="0.25">
      <c r="B61" s="29"/>
      <c r="C61" s="29"/>
      <c r="D61" s="29"/>
      <c r="E61" s="29"/>
      <c r="F61" s="29"/>
      <c r="G61" s="353"/>
      <c r="H61" s="30"/>
      <c r="I61" s="30"/>
      <c r="J61" s="77"/>
      <c r="K61" s="77"/>
      <c r="L61" s="77"/>
      <c r="M61" s="77"/>
      <c r="N61" s="77"/>
      <c r="O61" s="77"/>
      <c r="P61" s="77"/>
      <c r="Q61" s="77"/>
      <c r="R61" s="77"/>
      <c r="S61" s="77"/>
      <c r="T61" s="77"/>
      <c r="U61" s="77"/>
      <c r="V61" s="77"/>
      <c r="W61" s="77"/>
    </row>
    <row r="62" spans="2:23" s="9" customFormat="1" x14ac:dyDescent="0.25">
      <c r="B62" s="29"/>
      <c r="C62" s="29"/>
      <c r="D62" s="29"/>
      <c r="E62" s="29"/>
      <c r="F62" s="29"/>
      <c r="G62" s="353"/>
      <c r="H62" s="30"/>
      <c r="I62" s="30"/>
      <c r="J62" s="77"/>
      <c r="K62" s="77"/>
      <c r="L62" s="77"/>
      <c r="M62" s="77"/>
      <c r="N62" s="77"/>
      <c r="O62" s="77"/>
      <c r="P62" s="77"/>
      <c r="Q62" s="77"/>
      <c r="R62" s="77"/>
      <c r="S62" s="77"/>
      <c r="T62" s="77"/>
      <c r="U62" s="77"/>
      <c r="V62" s="77"/>
      <c r="W62" s="77"/>
    </row>
    <row r="63" spans="2:23" s="9" customFormat="1" x14ac:dyDescent="0.25">
      <c r="B63" s="29"/>
      <c r="C63" s="29"/>
      <c r="D63" s="29"/>
      <c r="E63" s="29"/>
      <c r="F63" s="29"/>
      <c r="G63" s="353"/>
      <c r="H63" s="30"/>
      <c r="I63" s="30"/>
      <c r="J63" s="77"/>
      <c r="K63" s="77"/>
      <c r="L63" s="77"/>
      <c r="M63" s="77"/>
      <c r="N63" s="77"/>
      <c r="O63" s="77"/>
      <c r="P63" s="77"/>
      <c r="Q63" s="77"/>
      <c r="R63" s="77"/>
      <c r="S63" s="77"/>
      <c r="T63" s="77"/>
      <c r="U63" s="77"/>
      <c r="V63" s="77"/>
      <c r="W63" s="77"/>
    </row>
    <row r="64" spans="2:23" s="9" customFormat="1" x14ac:dyDescent="0.25">
      <c r="B64" s="29"/>
      <c r="C64" s="29"/>
      <c r="D64" s="29"/>
      <c r="E64" s="29"/>
      <c r="F64" s="29"/>
      <c r="G64" s="353"/>
      <c r="H64" s="30"/>
      <c r="I64" s="30"/>
      <c r="J64" s="77"/>
      <c r="K64" s="77"/>
      <c r="L64" s="77"/>
      <c r="M64" s="77"/>
      <c r="N64" s="77"/>
      <c r="O64" s="77"/>
      <c r="P64" s="77"/>
      <c r="Q64" s="77"/>
      <c r="R64" s="77"/>
      <c r="S64" s="77"/>
      <c r="T64" s="77"/>
      <c r="U64" s="77"/>
      <c r="V64" s="77"/>
      <c r="W64" s="77"/>
    </row>
    <row r="65" spans="2:23" s="9" customFormat="1" x14ac:dyDescent="0.25">
      <c r="B65" s="29"/>
      <c r="C65" s="29"/>
      <c r="D65" s="29"/>
      <c r="E65" s="29"/>
      <c r="F65" s="29"/>
      <c r="G65" s="353"/>
      <c r="H65" s="30"/>
      <c r="I65" s="30"/>
      <c r="J65" s="77"/>
      <c r="K65" s="77"/>
      <c r="L65" s="77"/>
      <c r="M65" s="77"/>
      <c r="N65" s="77"/>
      <c r="O65" s="77"/>
      <c r="P65" s="77"/>
      <c r="Q65" s="77"/>
      <c r="R65" s="77"/>
      <c r="S65" s="77"/>
      <c r="T65" s="77"/>
      <c r="U65" s="77"/>
      <c r="V65" s="77"/>
      <c r="W65" s="77"/>
    </row>
    <row r="66" spans="2:23" s="9" customFormat="1" x14ac:dyDescent="0.25">
      <c r="B66" s="29"/>
      <c r="C66" s="29"/>
      <c r="D66" s="29"/>
      <c r="E66" s="29"/>
      <c r="F66" s="29"/>
      <c r="G66" s="353"/>
      <c r="H66" s="30"/>
      <c r="I66" s="30"/>
      <c r="J66" s="77"/>
      <c r="K66" s="77"/>
      <c r="L66" s="77"/>
      <c r="M66" s="77"/>
      <c r="N66" s="77"/>
      <c r="O66" s="77"/>
      <c r="P66" s="77"/>
      <c r="Q66" s="77"/>
      <c r="R66" s="77"/>
      <c r="S66" s="77"/>
      <c r="T66" s="77"/>
      <c r="U66" s="77"/>
      <c r="V66" s="77"/>
      <c r="W66" s="77"/>
    </row>
    <row r="67" spans="2:23" s="9" customFormat="1" x14ac:dyDescent="0.25">
      <c r="B67" s="29"/>
      <c r="C67" s="29"/>
      <c r="D67" s="29"/>
      <c r="E67" s="29"/>
      <c r="F67" s="29"/>
      <c r="G67" s="353"/>
      <c r="H67" s="30"/>
      <c r="I67" s="30"/>
      <c r="J67" s="77"/>
      <c r="K67" s="77"/>
      <c r="L67" s="77"/>
      <c r="M67" s="77"/>
      <c r="N67" s="77"/>
      <c r="O67" s="77"/>
      <c r="P67" s="77"/>
      <c r="Q67" s="77"/>
      <c r="R67" s="77"/>
      <c r="S67" s="77"/>
      <c r="T67" s="77"/>
      <c r="U67" s="77"/>
      <c r="V67" s="77"/>
      <c r="W67" s="77"/>
    </row>
    <row r="68" spans="2:23" s="9" customFormat="1" x14ac:dyDescent="0.25">
      <c r="B68" s="29"/>
      <c r="C68" s="29"/>
      <c r="D68" s="29"/>
      <c r="E68" s="29"/>
      <c r="F68" s="29"/>
      <c r="G68" s="353"/>
      <c r="H68" s="30"/>
      <c r="I68" s="30"/>
      <c r="J68" s="77"/>
      <c r="K68" s="77"/>
      <c r="L68" s="77"/>
      <c r="M68" s="77"/>
      <c r="N68" s="77"/>
      <c r="O68" s="77"/>
      <c r="P68" s="77"/>
      <c r="Q68" s="77"/>
      <c r="R68" s="77"/>
      <c r="S68" s="77"/>
      <c r="T68" s="77"/>
      <c r="U68" s="77"/>
      <c r="V68" s="77"/>
      <c r="W68" s="77"/>
    </row>
    <row r="69" spans="2:23" s="9" customFormat="1" x14ac:dyDescent="0.25">
      <c r="B69" s="29"/>
      <c r="C69" s="29"/>
      <c r="D69" s="29"/>
      <c r="E69" s="29"/>
      <c r="F69" s="29"/>
      <c r="G69" s="353"/>
      <c r="H69" s="30"/>
      <c r="I69" s="30"/>
      <c r="J69" s="77"/>
      <c r="K69" s="77"/>
      <c r="L69" s="77"/>
      <c r="M69" s="77"/>
      <c r="N69" s="77"/>
      <c r="O69" s="77"/>
      <c r="P69" s="77"/>
      <c r="Q69" s="77"/>
      <c r="R69" s="77"/>
      <c r="S69" s="77"/>
      <c r="T69" s="77"/>
      <c r="U69" s="77"/>
      <c r="V69" s="77"/>
      <c r="W69" s="77"/>
    </row>
    <row r="70" spans="2:23" s="9" customFormat="1" x14ac:dyDescent="0.25">
      <c r="B70" s="29"/>
      <c r="C70" s="29"/>
      <c r="D70" s="29"/>
      <c r="E70" s="29"/>
      <c r="F70" s="29"/>
      <c r="G70" s="353"/>
      <c r="H70" s="30"/>
      <c r="I70" s="30"/>
      <c r="J70" s="77"/>
      <c r="K70" s="77"/>
      <c r="L70" s="77"/>
      <c r="M70" s="77"/>
      <c r="N70" s="77"/>
      <c r="O70" s="77"/>
      <c r="P70" s="77"/>
      <c r="Q70" s="77"/>
      <c r="R70" s="77"/>
      <c r="S70" s="77"/>
      <c r="T70" s="77"/>
      <c r="U70" s="77"/>
      <c r="V70" s="77"/>
      <c r="W70" s="77"/>
    </row>
    <row r="71" spans="2:23" s="9" customFormat="1" x14ac:dyDescent="0.25">
      <c r="B71" s="29"/>
      <c r="C71" s="29"/>
      <c r="D71" s="29"/>
      <c r="E71" s="29"/>
      <c r="F71" s="29"/>
      <c r="G71" s="353"/>
      <c r="H71" s="30"/>
      <c r="I71" s="30"/>
      <c r="J71" s="77"/>
      <c r="K71" s="77"/>
      <c r="L71" s="77"/>
      <c r="M71" s="77"/>
      <c r="N71" s="77"/>
      <c r="O71" s="77"/>
      <c r="P71" s="77"/>
      <c r="Q71" s="77"/>
      <c r="R71" s="77"/>
      <c r="S71" s="77"/>
      <c r="T71" s="77"/>
      <c r="U71" s="77"/>
      <c r="V71" s="77"/>
      <c r="W71" s="77"/>
    </row>
    <row r="72" spans="2:23" x14ac:dyDescent="0.2">
      <c r="B72" s="5"/>
      <c r="C72" s="5"/>
      <c r="D72" s="5"/>
      <c r="E72" s="5"/>
      <c r="F72" s="5"/>
      <c r="G72" s="344"/>
      <c r="H72" s="7"/>
      <c r="I72" s="7"/>
    </row>
    <row r="73" spans="2:23" x14ac:dyDescent="0.2">
      <c r="B73" s="5"/>
      <c r="C73" s="5"/>
      <c r="D73" s="5"/>
      <c r="E73" s="5"/>
      <c r="F73" s="5"/>
      <c r="G73" s="344"/>
      <c r="H73" s="7"/>
      <c r="I73" s="7"/>
    </row>
    <row r="74" spans="2:23" x14ac:dyDescent="0.2">
      <c r="B74" s="5"/>
      <c r="C74" s="5"/>
      <c r="D74" s="5"/>
      <c r="E74" s="5"/>
      <c r="F74" s="5"/>
      <c r="G74" s="344"/>
      <c r="H74" s="7"/>
      <c r="I74" s="7"/>
    </row>
    <row r="75" spans="2:23" x14ac:dyDescent="0.2">
      <c r="B75" s="5"/>
      <c r="C75" s="5"/>
      <c r="D75" s="5"/>
      <c r="E75" s="5"/>
      <c r="F75" s="5"/>
      <c r="G75" s="344"/>
      <c r="H75" s="7"/>
      <c r="I75" s="7"/>
    </row>
    <row r="76" spans="2:23" x14ac:dyDescent="0.2">
      <c r="B76" s="5"/>
      <c r="C76" s="5"/>
      <c r="D76" s="5"/>
      <c r="E76" s="5"/>
      <c r="F76" s="5"/>
      <c r="G76" s="344"/>
      <c r="H76" s="7"/>
      <c r="I76" s="7"/>
    </row>
    <row r="77" spans="2:23" x14ac:dyDescent="0.2">
      <c r="B77" s="5"/>
      <c r="C77" s="5"/>
      <c r="D77" s="5"/>
      <c r="E77" s="5"/>
      <c r="F77" s="5"/>
      <c r="G77" s="344"/>
      <c r="H77" s="7"/>
      <c r="I77" s="7"/>
    </row>
    <row r="78" spans="2:23" x14ac:dyDescent="0.2">
      <c r="B78" s="5"/>
      <c r="C78" s="5"/>
      <c r="D78" s="5"/>
      <c r="E78" s="5"/>
      <c r="F78" s="5"/>
      <c r="G78" s="344"/>
      <c r="H78" s="7"/>
      <c r="I78" s="7"/>
    </row>
    <row r="79" spans="2:23" x14ac:dyDescent="0.2">
      <c r="B79" s="5"/>
      <c r="C79" s="5"/>
      <c r="D79" s="5"/>
      <c r="E79" s="5"/>
      <c r="F79" s="5"/>
      <c r="G79" s="344"/>
      <c r="H79" s="7"/>
      <c r="I79" s="7"/>
    </row>
    <row r="80" spans="2:23" x14ac:dyDescent="0.2">
      <c r="B80" s="5"/>
      <c r="C80" s="5"/>
      <c r="D80" s="5"/>
      <c r="E80" s="5"/>
      <c r="F80" s="5"/>
      <c r="G80" s="344"/>
      <c r="H80" s="7"/>
      <c r="I80" s="7"/>
    </row>
    <row r="81" spans="2:9" x14ac:dyDescent="0.2">
      <c r="B81" s="5"/>
      <c r="C81" s="5"/>
      <c r="D81" s="5"/>
      <c r="E81" s="5"/>
      <c r="F81" s="5"/>
      <c r="G81" s="344"/>
      <c r="H81" s="7"/>
      <c r="I81" s="7"/>
    </row>
    <row r="82" spans="2:9" x14ac:dyDescent="0.2">
      <c r="B82" s="5"/>
      <c r="C82" s="5"/>
      <c r="D82" s="5"/>
      <c r="E82" s="5"/>
      <c r="F82" s="5"/>
      <c r="G82" s="344"/>
      <c r="H82" s="7"/>
      <c r="I82" s="7"/>
    </row>
    <row r="83" spans="2:9" x14ac:dyDescent="0.2">
      <c r="B83" s="5"/>
      <c r="C83" s="5"/>
      <c r="D83" s="5"/>
      <c r="E83" s="5"/>
      <c r="F83" s="5"/>
      <c r="G83" s="344"/>
      <c r="H83" s="7"/>
      <c r="I83" s="7"/>
    </row>
    <row r="84" spans="2:9" x14ac:dyDescent="0.2">
      <c r="B84" s="5"/>
      <c r="C84" s="5"/>
      <c r="D84" s="5"/>
      <c r="E84" s="5"/>
      <c r="F84" s="5"/>
      <c r="G84" s="344"/>
      <c r="H84" s="7"/>
      <c r="I84" s="7"/>
    </row>
    <row r="85" spans="2:9" x14ac:dyDescent="0.2">
      <c r="B85" s="5"/>
      <c r="C85" s="5"/>
      <c r="D85" s="5"/>
      <c r="E85" s="5"/>
      <c r="F85" s="5"/>
      <c r="G85" s="344"/>
      <c r="H85" s="7"/>
      <c r="I85" s="7"/>
    </row>
    <row r="86" spans="2:9" x14ac:dyDescent="0.2">
      <c r="B86" s="5"/>
      <c r="C86" s="5"/>
      <c r="D86" s="5"/>
      <c r="E86" s="5"/>
      <c r="F86" s="5"/>
      <c r="G86" s="344"/>
      <c r="H86" s="7"/>
      <c r="I86" s="7"/>
    </row>
    <row r="87" spans="2:9" x14ac:dyDescent="0.2">
      <c r="B87" s="5"/>
      <c r="C87" s="5"/>
      <c r="D87" s="5"/>
      <c r="E87" s="5"/>
      <c r="F87" s="5"/>
      <c r="G87" s="344"/>
      <c r="H87" s="7"/>
      <c r="I87" s="7"/>
    </row>
    <row r="88" spans="2:9" x14ac:dyDescent="0.2">
      <c r="B88" s="5"/>
      <c r="C88" s="5"/>
      <c r="D88" s="5"/>
      <c r="E88" s="5"/>
      <c r="F88" s="5"/>
      <c r="G88" s="344"/>
      <c r="H88" s="7"/>
      <c r="I88" s="7"/>
    </row>
    <row r="89" spans="2:9" x14ac:dyDescent="0.2">
      <c r="B89" s="5"/>
      <c r="C89" s="5"/>
      <c r="D89" s="5"/>
      <c r="E89" s="5"/>
      <c r="F89" s="5"/>
      <c r="G89" s="344"/>
      <c r="H89" s="7"/>
      <c r="I89" s="7"/>
    </row>
    <row r="90" spans="2:9" x14ac:dyDescent="0.2">
      <c r="B90" s="5"/>
      <c r="C90" s="5"/>
      <c r="D90" s="5"/>
      <c r="E90" s="5"/>
      <c r="F90" s="5"/>
      <c r="G90" s="344"/>
      <c r="H90" s="7"/>
      <c r="I90" s="7"/>
    </row>
    <row r="91" spans="2:9" x14ac:dyDescent="0.2">
      <c r="B91" s="5"/>
      <c r="C91" s="5"/>
      <c r="D91" s="5"/>
      <c r="E91" s="5"/>
      <c r="F91" s="5"/>
      <c r="G91" s="344"/>
      <c r="H91" s="7"/>
      <c r="I91" s="7"/>
    </row>
    <row r="92" spans="2:9" x14ac:dyDescent="0.2">
      <c r="B92" s="5"/>
      <c r="C92" s="5"/>
      <c r="D92" s="5"/>
      <c r="E92" s="5"/>
      <c r="F92" s="5"/>
    </row>
  </sheetData>
  <mergeCells count="2">
    <mergeCell ref="E2:F2"/>
    <mergeCell ref="D49:H49"/>
  </mergeCells>
  <pageMargins left="0.19685039370078741" right="0.27559055118110237" top="0.43307086614173229" bottom="0.35433070866141736" header="0.31496062992125984" footer="0.31496062992125984"/>
  <pageSetup paperSize="9" scale="60" firstPageNumber="6" orientation="portrait" useFirstPageNumber="1" r:id="rId1"/>
  <headerFooter>
    <oddFooter>&amp;C&amp;"-,Bold"&amp;12PAGE &amp;P OF BOQ</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1B903-1EC9-4A6D-B000-FA29CD73BE94}">
  <sheetPr>
    <tabColor theme="4" tint="0.39997558519241921"/>
  </sheetPr>
  <dimension ref="B1:W94"/>
  <sheetViews>
    <sheetView view="pageBreakPreview" zoomScaleNormal="100" zoomScaleSheetLayoutView="100" workbookViewId="0">
      <selection activeCell="D51" sqref="D51"/>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19.85546875" style="6" customWidth="1"/>
    <col min="8" max="8" width="22.140625" style="6" customWidth="1"/>
    <col min="9" max="9" width="26.7109375" style="6" customWidth="1"/>
    <col min="10" max="10" width="9.140625" style="74"/>
    <col min="11" max="11" width="9.140625" style="74" customWidth="1"/>
    <col min="12" max="23" width="9.140625" style="74"/>
    <col min="24" max="16384" width="9.140625" style="6"/>
  </cols>
  <sheetData>
    <row r="1" spans="2:23" ht="18" x14ac:dyDescent="0.25">
      <c r="B1" s="2"/>
      <c r="C1" s="2"/>
      <c r="D1" s="8"/>
      <c r="E1" s="1"/>
      <c r="F1" s="1"/>
      <c r="G1" s="7"/>
      <c r="H1" s="7"/>
    </row>
    <row r="2" spans="2:23" s="12" customFormat="1" ht="18" customHeight="1" x14ac:dyDescent="0.25">
      <c r="B2" s="2" t="str">
        <f>'SCHED 2A-1_PS PROV Hosp'!B1</f>
        <v>SCHEDULED MAINTENANCE OF THEATRE HVAC SYSTEMS IN CLUSTER FOUR (4)</v>
      </c>
      <c r="D2" s="2"/>
      <c r="E2" s="3"/>
      <c r="F2" s="3"/>
      <c r="G2" s="7"/>
      <c r="H2" s="7"/>
      <c r="J2" s="75"/>
      <c r="K2" s="75"/>
      <c r="L2" s="75"/>
      <c r="M2" s="75"/>
      <c r="N2" s="75"/>
      <c r="O2" s="75"/>
      <c r="P2" s="75"/>
      <c r="Q2" s="75"/>
      <c r="R2" s="75"/>
      <c r="S2" s="75"/>
      <c r="T2" s="75"/>
      <c r="U2" s="75"/>
      <c r="V2" s="75"/>
      <c r="W2" s="75"/>
    </row>
    <row r="3" spans="2:23" ht="15" customHeight="1" x14ac:dyDescent="0.25">
      <c r="B3" s="2" t="str">
        <f>'SCHED 1A-1_NMB_SB'!B2</f>
        <v>CONTRACT REF. NO:</v>
      </c>
      <c r="D3" s="2" t="str">
        <f>'SCHED 1A-1_NMB_SB'!D2</f>
        <v>SCMU3-24/25-0657-HO</v>
      </c>
      <c r="E3" s="446" t="s">
        <v>10</v>
      </c>
      <c r="F3" s="447"/>
      <c r="G3" s="250" t="str">
        <f>'SCHED 1A-1_NMB_SB'!G2</f>
        <v>NELSON MANDELA AND SARAH BAARTMAN</v>
      </c>
      <c r="H3" s="250"/>
    </row>
    <row r="4" spans="2:23" ht="15" customHeight="1" x14ac:dyDescent="0.2">
      <c r="B4" s="2" t="str">
        <f>'SCHED 1A-1_NMB_SB'!B3</f>
        <v>ASSET TYPE:</v>
      </c>
      <c r="D4" s="2" t="str">
        <f>'SCHED 1A-1_NMB_SB'!D3</f>
        <v>HVAC THEATRE</v>
      </c>
      <c r="E4" s="2"/>
      <c r="F4" s="2"/>
      <c r="G4" s="7"/>
      <c r="H4" s="7"/>
    </row>
    <row r="5" spans="2:23" x14ac:dyDescent="0.2">
      <c r="B5" s="2"/>
      <c r="C5" s="2"/>
      <c r="D5" s="2"/>
      <c r="E5" s="2"/>
      <c r="F5" s="2"/>
      <c r="G5" s="7"/>
      <c r="H5" s="7"/>
    </row>
    <row r="6" spans="2:23" s="4" customFormat="1" ht="15" customHeight="1" x14ac:dyDescent="0.2">
      <c r="B6" s="4" t="s">
        <v>928</v>
      </c>
      <c r="D6" s="4" t="s">
        <v>810</v>
      </c>
      <c r="J6" s="76"/>
      <c r="K6" s="76"/>
      <c r="L6" s="76"/>
      <c r="M6" s="76"/>
      <c r="N6" s="76"/>
      <c r="O6" s="76"/>
      <c r="P6" s="76"/>
      <c r="Q6" s="76"/>
      <c r="R6" s="76"/>
      <c r="S6" s="76"/>
      <c r="T6" s="76"/>
      <c r="U6" s="76"/>
      <c r="V6" s="76"/>
      <c r="W6" s="76"/>
    </row>
    <row r="7" spans="2:23" ht="6" customHeight="1" thickBot="1" x14ac:dyDescent="0.25">
      <c r="B7" s="5"/>
      <c r="C7" s="5"/>
      <c r="D7" s="5"/>
      <c r="E7" s="5"/>
      <c r="F7" s="5"/>
      <c r="G7" s="7"/>
      <c r="H7" s="7"/>
    </row>
    <row r="8" spans="2:23" s="9" customFormat="1" ht="39" customHeight="1" thickBot="1" x14ac:dyDescent="0.3">
      <c r="B8" s="11" t="s">
        <v>12</v>
      </c>
      <c r="C8" s="11" t="s">
        <v>6</v>
      </c>
      <c r="D8" s="11" t="s">
        <v>0</v>
      </c>
      <c r="E8" s="11" t="s">
        <v>1</v>
      </c>
      <c r="F8" s="11" t="s">
        <v>4</v>
      </c>
      <c r="G8" s="347" t="s">
        <v>790</v>
      </c>
      <c r="H8" s="11" t="s">
        <v>789</v>
      </c>
      <c r="I8" s="11" t="s">
        <v>5</v>
      </c>
      <c r="J8" s="77"/>
      <c r="K8" s="77"/>
      <c r="L8" s="77"/>
      <c r="M8" s="77"/>
      <c r="N8" s="77"/>
      <c r="O8" s="77"/>
      <c r="P8" s="77"/>
      <c r="Q8" s="77"/>
      <c r="R8" s="77"/>
      <c r="S8" s="77"/>
      <c r="T8" s="77"/>
      <c r="U8" s="77"/>
      <c r="V8" s="77"/>
      <c r="W8" s="77"/>
    </row>
    <row r="9" spans="2:23" s="9" customFormat="1" ht="39" thickBot="1" x14ac:dyDescent="0.3">
      <c r="B9" s="278">
        <v>2</v>
      </c>
      <c r="C9" s="278" t="s">
        <v>695</v>
      </c>
      <c r="D9" s="404" t="s">
        <v>785</v>
      </c>
      <c r="E9" s="278"/>
      <c r="F9" s="405"/>
      <c r="G9" s="401"/>
      <c r="H9" s="401"/>
      <c r="I9" s="401"/>
      <c r="J9" s="77"/>
      <c r="K9" s="77"/>
      <c r="L9" s="77"/>
      <c r="M9" s="77"/>
      <c r="N9" s="77"/>
      <c r="O9" s="77"/>
      <c r="P9" s="77"/>
      <c r="Q9" s="77"/>
      <c r="R9" s="77"/>
      <c r="S9" s="77"/>
      <c r="T9" s="77"/>
      <c r="U9" s="77"/>
      <c r="V9" s="77"/>
      <c r="W9" s="77"/>
    </row>
    <row r="10" spans="2:23" s="9" customFormat="1" ht="16.149999999999999" customHeight="1" x14ac:dyDescent="0.25">
      <c r="B10" s="402" t="s">
        <v>15</v>
      </c>
      <c r="C10" s="307"/>
      <c r="D10" s="403" t="s">
        <v>715</v>
      </c>
      <c r="E10" s="334"/>
      <c r="F10" s="331"/>
      <c r="G10" s="348"/>
      <c r="H10" s="397"/>
      <c r="I10" s="398"/>
      <c r="J10" s="77"/>
      <c r="K10" s="77"/>
      <c r="L10" s="77"/>
      <c r="M10" s="77"/>
      <c r="N10" s="77"/>
      <c r="O10" s="77"/>
      <c r="P10" s="77"/>
      <c r="Q10" s="77"/>
      <c r="R10" s="77"/>
      <c r="S10" s="77"/>
      <c r="T10" s="77"/>
      <c r="U10" s="77"/>
      <c r="V10" s="77"/>
      <c r="W10" s="77"/>
    </row>
    <row r="11" spans="2:23" s="9" customFormat="1" ht="36" x14ac:dyDescent="0.25">
      <c r="B11" s="17"/>
      <c r="C11" s="307"/>
      <c r="D11" s="327" t="s">
        <v>716</v>
      </c>
      <c r="E11" s="357"/>
      <c r="F11" s="358"/>
      <c r="G11" s="349"/>
      <c r="H11" s="55"/>
      <c r="I11" s="21"/>
      <c r="J11" s="77"/>
      <c r="K11" s="77"/>
      <c r="L11" s="77"/>
      <c r="M11" s="77"/>
      <c r="N11" s="77"/>
      <c r="O11" s="77"/>
      <c r="P11" s="77"/>
      <c r="Q11" s="77"/>
      <c r="R11" s="77"/>
      <c r="S11" s="77"/>
      <c r="T11" s="77"/>
      <c r="U11" s="77"/>
      <c r="V11" s="77"/>
      <c r="W11" s="77"/>
    </row>
    <row r="12" spans="2:23" s="9" customFormat="1" ht="16.899999999999999" customHeight="1" x14ac:dyDescent="0.25">
      <c r="B12" s="17" t="s">
        <v>758</v>
      </c>
      <c r="C12" s="308"/>
      <c r="D12" s="328" t="s">
        <v>717</v>
      </c>
      <c r="E12" s="336" t="s">
        <v>63</v>
      </c>
      <c r="F12" s="333">
        <v>2</v>
      </c>
      <c r="G12" s="350"/>
      <c r="H12" s="55"/>
      <c r="I12" s="21"/>
      <c r="J12" s="77"/>
      <c r="K12" s="77"/>
      <c r="L12" s="77"/>
      <c r="M12" s="77"/>
      <c r="N12" s="77"/>
      <c r="O12" s="77"/>
      <c r="P12" s="77"/>
      <c r="Q12" s="77"/>
      <c r="R12" s="77"/>
      <c r="S12" s="77"/>
      <c r="T12" s="77"/>
      <c r="U12" s="77"/>
      <c r="V12" s="77"/>
      <c r="W12" s="77"/>
    </row>
    <row r="13" spans="2:23" s="9" customFormat="1" ht="20.25" customHeight="1" x14ac:dyDescent="0.25">
      <c r="B13" s="28" t="s">
        <v>630</v>
      </c>
      <c r="C13" s="308"/>
      <c r="D13" s="329" t="s">
        <v>718</v>
      </c>
      <c r="E13" s="336"/>
      <c r="F13" s="333"/>
      <c r="G13" s="350"/>
      <c r="H13" s="55"/>
      <c r="I13" s="21"/>
      <c r="J13" s="77"/>
      <c r="K13" s="77"/>
      <c r="L13" s="77"/>
      <c r="M13" s="77"/>
      <c r="N13" s="77"/>
      <c r="O13" s="77"/>
      <c r="P13" s="77"/>
      <c r="Q13" s="77"/>
      <c r="R13" s="77"/>
      <c r="S13" s="77"/>
      <c r="T13" s="77"/>
      <c r="U13" s="77"/>
      <c r="V13" s="77"/>
      <c r="W13" s="77"/>
    </row>
    <row r="14" spans="2:23" s="9" customFormat="1" ht="38.25" x14ac:dyDescent="0.25">
      <c r="B14" s="17" t="s">
        <v>759</v>
      </c>
      <c r="C14" s="308"/>
      <c r="D14" s="302" t="s">
        <v>814</v>
      </c>
      <c r="E14" s="336" t="s">
        <v>63</v>
      </c>
      <c r="F14" s="333">
        <v>2</v>
      </c>
      <c r="G14" s="350"/>
      <c r="H14" s="55"/>
      <c r="I14" s="21"/>
      <c r="J14" s="77"/>
      <c r="K14" s="77"/>
      <c r="L14" s="77"/>
      <c r="M14" s="77"/>
      <c r="N14" s="77"/>
      <c r="O14" s="77"/>
      <c r="P14" s="77"/>
      <c r="Q14" s="77"/>
      <c r="R14" s="77"/>
      <c r="S14" s="77"/>
      <c r="T14" s="77"/>
      <c r="U14" s="77"/>
      <c r="V14" s="77"/>
      <c r="W14" s="77"/>
    </row>
    <row r="15" spans="2:23" s="9" customFormat="1" ht="16.149999999999999" customHeight="1" x14ac:dyDescent="0.25">
      <c r="B15" s="28" t="s">
        <v>631</v>
      </c>
      <c r="C15" s="308"/>
      <c r="D15" s="329" t="s">
        <v>719</v>
      </c>
      <c r="E15" s="335"/>
      <c r="F15" s="332"/>
      <c r="G15" s="351"/>
      <c r="H15" s="55"/>
      <c r="I15" s="21"/>
      <c r="J15" s="77"/>
      <c r="K15" s="77"/>
      <c r="L15" s="77"/>
      <c r="M15" s="77"/>
      <c r="N15" s="77"/>
      <c r="O15" s="77"/>
      <c r="P15" s="77"/>
      <c r="Q15" s="77"/>
      <c r="R15" s="77"/>
      <c r="S15" s="77"/>
      <c r="T15" s="77"/>
      <c r="U15" s="77"/>
      <c r="V15" s="77"/>
      <c r="W15" s="77"/>
    </row>
    <row r="16" spans="2:23" s="9" customFormat="1" ht="20.25" customHeight="1" x14ac:dyDescent="0.25">
      <c r="B16" s="17" t="s">
        <v>760</v>
      </c>
      <c r="C16" s="299"/>
      <c r="D16" s="327" t="s">
        <v>720</v>
      </c>
      <c r="E16" s="336" t="s">
        <v>721</v>
      </c>
      <c r="F16" s="333">
        <v>60</v>
      </c>
      <c r="G16" s="350"/>
      <c r="H16" s="55"/>
      <c r="I16" s="21"/>
      <c r="J16" s="77"/>
      <c r="K16" s="77"/>
      <c r="L16" s="77"/>
      <c r="M16" s="77"/>
      <c r="N16" s="77"/>
      <c r="O16" s="77"/>
      <c r="P16" s="77"/>
      <c r="Q16" s="77"/>
      <c r="R16" s="77"/>
      <c r="S16" s="77"/>
      <c r="T16" s="77"/>
      <c r="U16" s="77"/>
      <c r="V16" s="77"/>
      <c r="W16" s="77"/>
    </row>
    <row r="17" spans="2:23" s="9" customFormat="1" ht="20.25" customHeight="1" x14ac:dyDescent="0.25">
      <c r="B17" s="17" t="s">
        <v>761</v>
      </c>
      <c r="C17" s="299"/>
      <c r="D17" s="327" t="s">
        <v>722</v>
      </c>
      <c r="E17" s="336" t="s">
        <v>721</v>
      </c>
      <c r="F17" s="333">
        <v>40</v>
      </c>
      <c r="G17" s="350"/>
      <c r="H17" s="55"/>
      <c r="I17" s="21"/>
      <c r="J17" s="77"/>
      <c r="K17" s="77"/>
      <c r="L17" s="77"/>
      <c r="M17" s="77"/>
      <c r="N17" s="77"/>
      <c r="O17" s="77"/>
      <c r="P17" s="77"/>
      <c r="Q17" s="77"/>
      <c r="R17" s="77"/>
      <c r="S17" s="77"/>
      <c r="T17" s="77"/>
      <c r="U17" s="77"/>
      <c r="V17" s="77"/>
      <c r="W17" s="77"/>
    </row>
    <row r="18" spans="2:23" s="9" customFormat="1" ht="20.25" customHeight="1" x14ac:dyDescent="0.25">
      <c r="B18" s="17" t="s">
        <v>762</v>
      </c>
      <c r="C18" s="299"/>
      <c r="D18" s="327" t="s">
        <v>723</v>
      </c>
      <c r="E18" s="336" t="s">
        <v>721</v>
      </c>
      <c r="F18" s="333">
        <v>40</v>
      </c>
      <c r="G18" s="350"/>
      <c r="H18" s="55"/>
      <c r="I18" s="21"/>
      <c r="J18" s="77"/>
      <c r="K18" s="77"/>
      <c r="L18" s="77"/>
      <c r="M18" s="77"/>
      <c r="N18" s="77"/>
      <c r="O18" s="77"/>
      <c r="P18" s="77"/>
      <c r="Q18" s="77"/>
      <c r="R18" s="77"/>
      <c r="S18" s="77"/>
      <c r="T18" s="77"/>
      <c r="U18" s="77"/>
      <c r="V18" s="77"/>
      <c r="W18" s="77"/>
    </row>
    <row r="19" spans="2:23" s="9" customFormat="1" ht="20.25" customHeight="1" x14ac:dyDescent="0.25">
      <c r="B19" s="17" t="s">
        <v>763</v>
      </c>
      <c r="C19" s="299"/>
      <c r="D19" s="327" t="s">
        <v>724</v>
      </c>
      <c r="E19" s="336" t="s">
        <v>721</v>
      </c>
      <c r="F19" s="333">
        <v>10</v>
      </c>
      <c r="G19" s="350"/>
      <c r="H19" s="55"/>
      <c r="I19" s="21"/>
      <c r="J19" s="77"/>
      <c r="K19" s="77"/>
      <c r="L19" s="77"/>
      <c r="M19" s="77"/>
      <c r="N19" s="77"/>
      <c r="O19" s="77"/>
      <c r="P19" s="77"/>
      <c r="Q19" s="77"/>
      <c r="R19" s="77"/>
      <c r="S19" s="77"/>
      <c r="T19" s="77"/>
      <c r="U19" s="77"/>
      <c r="V19" s="77"/>
      <c r="W19" s="77"/>
    </row>
    <row r="20" spans="2:23" s="9" customFormat="1" ht="20.25" customHeight="1" x14ac:dyDescent="0.25">
      <c r="B20" s="17" t="s">
        <v>764</v>
      </c>
      <c r="C20" s="299"/>
      <c r="D20" s="327" t="s">
        <v>725</v>
      </c>
      <c r="E20" s="336" t="s">
        <v>721</v>
      </c>
      <c r="F20" s="333">
        <v>6</v>
      </c>
      <c r="G20" s="350"/>
      <c r="H20" s="55"/>
      <c r="I20" s="21"/>
      <c r="J20" s="77"/>
      <c r="K20" s="77"/>
      <c r="L20" s="77"/>
      <c r="M20" s="77"/>
      <c r="N20" s="77"/>
      <c r="O20" s="77"/>
      <c r="P20" s="77"/>
      <c r="Q20" s="77"/>
      <c r="R20" s="77"/>
      <c r="S20" s="77"/>
      <c r="T20" s="77"/>
      <c r="U20" s="77"/>
      <c r="V20" s="77"/>
      <c r="W20" s="77"/>
    </row>
    <row r="21" spans="2:23" s="9" customFormat="1" ht="20.25" customHeight="1" x14ac:dyDescent="0.25">
      <c r="B21" s="17" t="s">
        <v>765</v>
      </c>
      <c r="C21" s="299"/>
      <c r="D21" s="327" t="s">
        <v>726</v>
      </c>
      <c r="E21" s="336" t="s">
        <v>721</v>
      </c>
      <c r="F21" s="333">
        <v>6</v>
      </c>
      <c r="G21" s="350"/>
      <c r="H21" s="55"/>
      <c r="I21" s="21"/>
      <c r="J21" s="77"/>
      <c r="K21" s="77"/>
      <c r="L21" s="77"/>
      <c r="M21" s="77"/>
      <c r="N21" s="77"/>
      <c r="O21" s="77"/>
      <c r="P21" s="77"/>
      <c r="Q21" s="77"/>
      <c r="R21" s="77"/>
      <c r="S21" s="77"/>
      <c r="T21" s="77"/>
      <c r="U21" s="77"/>
      <c r="V21" s="77"/>
      <c r="W21" s="77"/>
    </row>
    <row r="22" spans="2:23" s="9" customFormat="1" ht="20.25" customHeight="1" x14ac:dyDescent="0.25">
      <c r="B22" s="17" t="s">
        <v>766</v>
      </c>
      <c r="C22" s="299"/>
      <c r="D22" s="327" t="s">
        <v>727</v>
      </c>
      <c r="E22" s="336" t="s">
        <v>721</v>
      </c>
      <c r="F22" s="333">
        <v>16</v>
      </c>
      <c r="G22" s="350"/>
      <c r="H22" s="55"/>
      <c r="I22" s="21"/>
      <c r="J22" s="77"/>
      <c r="K22" s="77"/>
      <c r="L22" s="77"/>
      <c r="M22" s="77"/>
      <c r="N22" s="77"/>
      <c r="O22" s="77"/>
      <c r="P22" s="77"/>
      <c r="Q22" s="77"/>
      <c r="R22" s="77"/>
      <c r="S22" s="77"/>
      <c r="T22" s="77"/>
      <c r="U22" s="77"/>
      <c r="V22" s="77"/>
      <c r="W22" s="77"/>
    </row>
    <row r="23" spans="2:23" s="9" customFormat="1" ht="20.25" customHeight="1" x14ac:dyDescent="0.25">
      <c r="B23" s="28" t="s">
        <v>632</v>
      </c>
      <c r="C23" s="299"/>
      <c r="D23" s="326" t="s">
        <v>728</v>
      </c>
      <c r="E23" s="336"/>
      <c r="F23" s="333"/>
      <c r="G23" s="350"/>
      <c r="H23" s="55"/>
      <c r="I23" s="21"/>
      <c r="J23" s="77"/>
      <c r="K23" s="77"/>
      <c r="L23" s="77"/>
      <c r="M23" s="77"/>
      <c r="N23" s="77"/>
      <c r="O23" s="77"/>
      <c r="P23" s="77"/>
      <c r="Q23" s="77"/>
      <c r="R23" s="77"/>
      <c r="S23" s="77"/>
      <c r="T23" s="77"/>
      <c r="U23" s="77"/>
      <c r="V23" s="77"/>
      <c r="W23" s="77"/>
    </row>
    <row r="24" spans="2:23" s="9" customFormat="1" ht="20.25" customHeight="1" x14ac:dyDescent="0.25">
      <c r="B24" s="17" t="s">
        <v>767</v>
      </c>
      <c r="C24" s="299"/>
      <c r="D24" s="327" t="s">
        <v>729</v>
      </c>
      <c r="E24" s="336" t="s">
        <v>730</v>
      </c>
      <c r="F24" s="333">
        <v>8</v>
      </c>
      <c r="G24" s="350"/>
      <c r="H24" s="55"/>
      <c r="I24" s="21"/>
      <c r="J24" s="77"/>
      <c r="K24" s="77"/>
      <c r="L24" s="77"/>
      <c r="M24" s="77"/>
      <c r="N24" s="77"/>
      <c r="O24" s="77"/>
      <c r="P24" s="77"/>
      <c r="Q24" s="77"/>
      <c r="R24" s="77"/>
      <c r="S24" s="77"/>
      <c r="T24" s="77"/>
      <c r="U24" s="77"/>
      <c r="V24" s="77"/>
      <c r="W24" s="77"/>
    </row>
    <row r="25" spans="2:23" s="9" customFormat="1" ht="20.25" customHeight="1" x14ac:dyDescent="0.25">
      <c r="B25" s="17" t="s">
        <v>768</v>
      </c>
      <c r="C25" s="299"/>
      <c r="D25" s="327" t="s">
        <v>731</v>
      </c>
      <c r="E25" s="336" t="s">
        <v>730</v>
      </c>
      <c r="F25" s="333">
        <v>8</v>
      </c>
      <c r="G25" s="350"/>
      <c r="H25" s="55"/>
      <c r="I25" s="21"/>
      <c r="J25" s="77"/>
      <c r="K25" s="77"/>
      <c r="L25" s="77"/>
      <c r="M25" s="77"/>
      <c r="N25" s="77"/>
      <c r="O25" s="77"/>
      <c r="P25" s="77"/>
      <c r="Q25" s="77"/>
      <c r="R25" s="77"/>
      <c r="S25" s="77"/>
      <c r="T25" s="77"/>
      <c r="U25" s="77"/>
      <c r="V25" s="77"/>
      <c r="W25" s="77"/>
    </row>
    <row r="26" spans="2:23" s="9" customFormat="1" ht="20.25" customHeight="1" x14ac:dyDescent="0.25">
      <c r="B26" s="17" t="s">
        <v>769</v>
      </c>
      <c r="C26" s="299"/>
      <c r="D26" s="327" t="s">
        <v>732</v>
      </c>
      <c r="E26" s="336" t="s">
        <v>730</v>
      </c>
      <c r="F26" s="333">
        <v>2</v>
      </c>
      <c r="G26" s="350"/>
      <c r="H26" s="55"/>
      <c r="I26" s="21"/>
      <c r="J26" s="77"/>
      <c r="K26" s="77"/>
      <c r="L26" s="77"/>
      <c r="M26" s="77"/>
      <c r="N26" s="77"/>
      <c r="O26" s="77"/>
      <c r="P26" s="77"/>
      <c r="Q26" s="77"/>
      <c r="R26" s="77"/>
      <c r="S26" s="77"/>
      <c r="T26" s="77"/>
      <c r="U26" s="77"/>
      <c r="V26" s="77"/>
      <c r="W26" s="77"/>
    </row>
    <row r="27" spans="2:23" s="9" customFormat="1" ht="20.25" customHeight="1" x14ac:dyDescent="0.25">
      <c r="B27" s="17" t="s">
        <v>770</v>
      </c>
      <c r="C27" s="299"/>
      <c r="D27" s="327" t="s">
        <v>733</v>
      </c>
      <c r="E27" s="336" t="s">
        <v>730</v>
      </c>
      <c r="F27" s="333">
        <v>8</v>
      </c>
      <c r="G27" s="350"/>
      <c r="H27" s="55"/>
      <c r="I27" s="21"/>
      <c r="J27" s="77"/>
      <c r="K27" s="77"/>
      <c r="L27" s="77"/>
      <c r="M27" s="77"/>
      <c r="N27" s="77"/>
      <c r="O27" s="77"/>
      <c r="P27" s="77"/>
      <c r="Q27" s="77"/>
      <c r="R27" s="77"/>
      <c r="S27" s="77"/>
      <c r="T27" s="77"/>
      <c r="U27" s="77"/>
      <c r="V27" s="77"/>
      <c r="W27" s="77"/>
    </row>
    <row r="28" spans="2:23" s="9" customFormat="1" ht="20.25" customHeight="1" x14ac:dyDescent="0.25">
      <c r="B28" s="28" t="s">
        <v>633</v>
      </c>
      <c r="C28" s="299"/>
      <c r="D28" s="326" t="s">
        <v>734</v>
      </c>
      <c r="E28" s="336"/>
      <c r="F28" s="333"/>
      <c r="G28" s="352"/>
      <c r="H28" s="56"/>
      <c r="I28" s="21"/>
      <c r="J28" s="77"/>
      <c r="K28" s="77"/>
      <c r="L28" s="77"/>
      <c r="M28" s="77"/>
      <c r="N28" s="77"/>
      <c r="O28" s="77"/>
      <c r="P28" s="77"/>
      <c r="Q28" s="77"/>
      <c r="R28" s="77"/>
      <c r="S28" s="77"/>
      <c r="T28" s="77"/>
      <c r="U28" s="77"/>
      <c r="V28" s="77"/>
      <c r="W28" s="77"/>
    </row>
    <row r="29" spans="2:23" s="9" customFormat="1" ht="20.25" customHeight="1" x14ac:dyDescent="0.25">
      <c r="B29" s="17" t="s">
        <v>771</v>
      </c>
      <c r="C29" s="299"/>
      <c r="D29" s="327" t="s">
        <v>735</v>
      </c>
      <c r="E29" s="336" t="s">
        <v>730</v>
      </c>
      <c r="F29" s="333">
        <v>4</v>
      </c>
      <c r="G29" s="352"/>
      <c r="H29" s="56"/>
      <c r="I29" s="21"/>
      <c r="J29" s="77"/>
      <c r="K29" s="77"/>
      <c r="L29" s="77"/>
      <c r="M29" s="77"/>
      <c r="N29" s="77"/>
      <c r="O29" s="77"/>
      <c r="P29" s="77"/>
      <c r="Q29" s="77"/>
      <c r="R29" s="77"/>
      <c r="S29" s="77"/>
      <c r="T29" s="77"/>
      <c r="U29" s="77"/>
      <c r="V29" s="77"/>
      <c r="W29" s="77"/>
    </row>
    <row r="30" spans="2:23" s="9" customFormat="1" ht="20.25" customHeight="1" x14ac:dyDescent="0.25">
      <c r="B30" s="17" t="s">
        <v>772</v>
      </c>
      <c r="C30" s="299"/>
      <c r="D30" s="327" t="s">
        <v>736</v>
      </c>
      <c r="E30" s="336" t="s">
        <v>730</v>
      </c>
      <c r="F30" s="333">
        <v>6</v>
      </c>
      <c r="G30" s="352"/>
      <c r="H30" s="56"/>
      <c r="I30" s="21"/>
      <c r="J30" s="77"/>
      <c r="K30" s="77"/>
      <c r="L30" s="77"/>
      <c r="M30" s="77"/>
      <c r="N30" s="77"/>
      <c r="O30" s="77"/>
      <c r="P30" s="77"/>
      <c r="Q30" s="77"/>
      <c r="R30" s="77"/>
      <c r="S30" s="77"/>
      <c r="T30" s="77"/>
      <c r="U30" s="77"/>
      <c r="V30" s="77"/>
      <c r="W30" s="77"/>
    </row>
    <row r="31" spans="2:23" s="9" customFormat="1" ht="20.25" customHeight="1" x14ac:dyDescent="0.25">
      <c r="B31" s="28" t="s">
        <v>634</v>
      </c>
      <c r="C31" s="299"/>
      <c r="D31" s="326" t="s">
        <v>737</v>
      </c>
      <c r="E31" s="336"/>
      <c r="F31" s="333"/>
      <c r="G31" s="352"/>
      <c r="H31" s="56"/>
      <c r="I31" s="21"/>
      <c r="J31" s="77"/>
      <c r="K31" s="77"/>
      <c r="L31" s="77"/>
      <c r="M31" s="77"/>
      <c r="N31" s="77"/>
      <c r="O31" s="77"/>
      <c r="P31" s="77"/>
      <c r="Q31" s="77"/>
      <c r="R31" s="77"/>
      <c r="S31" s="77"/>
      <c r="T31" s="77"/>
      <c r="U31" s="77"/>
      <c r="V31" s="77"/>
      <c r="W31" s="77"/>
    </row>
    <row r="32" spans="2:23" s="9" customFormat="1" ht="20.25" customHeight="1" x14ac:dyDescent="0.25">
      <c r="B32" s="17" t="s">
        <v>773</v>
      </c>
      <c r="C32" s="299"/>
      <c r="D32" s="327" t="s">
        <v>738</v>
      </c>
      <c r="E32" s="336" t="s">
        <v>730</v>
      </c>
      <c r="F32" s="333">
        <v>2</v>
      </c>
      <c r="G32" s="352"/>
      <c r="H32" s="56"/>
      <c r="I32" s="21"/>
      <c r="J32" s="77"/>
      <c r="K32" s="77"/>
      <c r="L32" s="77"/>
      <c r="M32" s="77"/>
      <c r="N32" s="77"/>
      <c r="O32" s="77"/>
      <c r="P32" s="77"/>
      <c r="Q32" s="77"/>
      <c r="R32" s="77"/>
      <c r="S32" s="77"/>
      <c r="T32" s="77"/>
      <c r="U32" s="77"/>
      <c r="V32" s="77"/>
      <c r="W32" s="77"/>
    </row>
    <row r="33" spans="2:23" s="9" customFormat="1" ht="20.25" customHeight="1" x14ac:dyDescent="0.25">
      <c r="B33" s="28" t="s">
        <v>635</v>
      </c>
      <c r="C33" s="299"/>
      <c r="D33" s="326" t="s">
        <v>739</v>
      </c>
      <c r="E33" s="336"/>
      <c r="F33" s="333"/>
      <c r="G33" s="352"/>
      <c r="H33" s="56"/>
      <c r="I33" s="21"/>
      <c r="J33" s="77"/>
      <c r="K33" s="77"/>
      <c r="L33" s="77"/>
      <c r="M33" s="77"/>
      <c r="N33" s="77"/>
      <c r="O33" s="77"/>
      <c r="P33" s="77"/>
      <c r="Q33" s="77"/>
      <c r="R33" s="77"/>
      <c r="S33" s="77"/>
      <c r="T33" s="77"/>
      <c r="U33" s="77"/>
      <c r="V33" s="77"/>
      <c r="W33" s="77"/>
    </row>
    <row r="34" spans="2:23" s="9" customFormat="1" ht="20.25" customHeight="1" x14ac:dyDescent="0.25">
      <c r="B34" s="17" t="s">
        <v>774</v>
      </c>
      <c r="C34" s="299"/>
      <c r="D34" s="327" t="s">
        <v>740</v>
      </c>
      <c r="E34" s="336" t="s">
        <v>730</v>
      </c>
      <c r="F34" s="333">
        <v>2</v>
      </c>
      <c r="G34" s="352"/>
      <c r="H34" s="56"/>
      <c r="I34" s="21"/>
      <c r="J34" s="77"/>
      <c r="K34" s="77"/>
      <c r="L34" s="77"/>
      <c r="M34" s="77"/>
      <c r="N34" s="77"/>
      <c r="O34" s="77"/>
      <c r="P34" s="77"/>
      <c r="Q34" s="77"/>
      <c r="R34" s="77"/>
      <c r="S34" s="77"/>
      <c r="T34" s="77"/>
      <c r="U34" s="77"/>
      <c r="V34" s="77"/>
      <c r="W34" s="77"/>
    </row>
    <row r="35" spans="2:23" s="9" customFormat="1" ht="20.25" customHeight="1" x14ac:dyDescent="0.25">
      <c r="B35" s="17" t="s">
        <v>775</v>
      </c>
      <c r="C35" s="299"/>
      <c r="D35" s="327" t="s">
        <v>741</v>
      </c>
      <c r="E35" s="336" t="s">
        <v>730</v>
      </c>
      <c r="F35" s="333">
        <v>2</v>
      </c>
      <c r="G35" s="352"/>
      <c r="H35" s="56"/>
      <c r="I35" s="21"/>
      <c r="J35" s="77"/>
      <c r="K35" s="77"/>
      <c r="L35" s="77"/>
      <c r="M35" s="77"/>
      <c r="N35" s="77"/>
      <c r="O35" s="77"/>
      <c r="P35" s="77"/>
      <c r="Q35" s="77"/>
      <c r="R35" s="77"/>
      <c r="S35" s="77"/>
      <c r="T35" s="77"/>
      <c r="U35" s="77"/>
      <c r="V35" s="77"/>
      <c r="W35" s="77"/>
    </row>
    <row r="36" spans="2:23" s="9" customFormat="1" ht="20.25" customHeight="1" x14ac:dyDescent="0.25">
      <c r="B36" s="17" t="s">
        <v>776</v>
      </c>
      <c r="C36" s="299"/>
      <c r="D36" s="327" t="s">
        <v>742</v>
      </c>
      <c r="E36" s="336" t="s">
        <v>730</v>
      </c>
      <c r="F36" s="333">
        <v>2</v>
      </c>
      <c r="G36" s="352"/>
      <c r="H36" s="56"/>
      <c r="I36" s="21"/>
      <c r="J36" s="77"/>
      <c r="K36" s="77"/>
      <c r="L36" s="77"/>
      <c r="M36" s="77"/>
      <c r="N36" s="77"/>
      <c r="O36" s="77"/>
      <c r="P36" s="77"/>
      <c r="Q36" s="77"/>
      <c r="R36" s="77"/>
      <c r="S36" s="77"/>
      <c r="T36" s="77"/>
      <c r="U36" s="77"/>
      <c r="V36" s="77"/>
      <c r="W36" s="77"/>
    </row>
    <row r="37" spans="2:23" s="9" customFormat="1" ht="20.25" customHeight="1" x14ac:dyDescent="0.25">
      <c r="B37" s="28" t="s">
        <v>636</v>
      </c>
      <c r="C37" s="299"/>
      <c r="D37" s="326" t="s">
        <v>743</v>
      </c>
      <c r="E37" s="336"/>
      <c r="F37" s="333"/>
      <c r="G37" s="352"/>
      <c r="H37" s="56"/>
      <c r="I37" s="21"/>
      <c r="J37" s="77"/>
      <c r="K37" s="77"/>
      <c r="L37" s="77"/>
      <c r="M37" s="77"/>
      <c r="N37" s="77"/>
      <c r="O37" s="77"/>
      <c r="P37" s="77"/>
      <c r="Q37" s="77"/>
      <c r="R37" s="77"/>
      <c r="S37" s="77"/>
      <c r="T37" s="77"/>
      <c r="U37" s="77"/>
      <c r="V37" s="77"/>
      <c r="W37" s="77"/>
    </row>
    <row r="38" spans="2:23" s="9" customFormat="1" ht="20.25" customHeight="1" x14ac:dyDescent="0.25">
      <c r="B38" s="17" t="s">
        <v>777</v>
      </c>
      <c r="C38" s="299"/>
      <c r="D38" s="327" t="s">
        <v>744</v>
      </c>
      <c r="E38" s="336" t="s">
        <v>730</v>
      </c>
      <c r="F38" s="333">
        <v>2</v>
      </c>
      <c r="G38" s="352"/>
      <c r="H38" s="56"/>
      <c r="I38" s="21"/>
      <c r="J38" s="77"/>
      <c r="K38" s="77"/>
      <c r="L38" s="77"/>
      <c r="M38" s="77"/>
      <c r="N38" s="77"/>
      <c r="O38" s="77"/>
      <c r="P38" s="77"/>
      <c r="Q38" s="77"/>
      <c r="R38" s="77"/>
      <c r="S38" s="77"/>
      <c r="T38" s="77"/>
      <c r="U38" s="77"/>
      <c r="V38" s="77"/>
      <c r="W38" s="77"/>
    </row>
    <row r="39" spans="2:23" s="9" customFormat="1" ht="20.25" customHeight="1" x14ac:dyDescent="0.25">
      <c r="B39" s="28" t="s">
        <v>637</v>
      </c>
      <c r="C39" s="299"/>
      <c r="D39" s="326" t="s">
        <v>745</v>
      </c>
      <c r="E39" s="336"/>
      <c r="F39" s="333"/>
      <c r="G39" s="352"/>
      <c r="H39" s="56"/>
      <c r="I39" s="21"/>
      <c r="J39" s="77"/>
      <c r="K39" s="77"/>
      <c r="L39" s="77"/>
      <c r="M39" s="77"/>
      <c r="N39" s="77"/>
      <c r="O39" s="77"/>
      <c r="P39" s="77"/>
      <c r="Q39" s="77"/>
      <c r="R39" s="77"/>
      <c r="S39" s="77"/>
      <c r="T39" s="77"/>
      <c r="U39" s="77"/>
      <c r="V39" s="77"/>
      <c r="W39" s="77"/>
    </row>
    <row r="40" spans="2:23" s="9" customFormat="1" ht="20.25" customHeight="1" x14ac:dyDescent="0.25">
      <c r="B40" s="17" t="s">
        <v>778</v>
      </c>
      <c r="C40" s="299"/>
      <c r="D40" s="327" t="s">
        <v>746</v>
      </c>
      <c r="E40" s="336" t="s">
        <v>730</v>
      </c>
      <c r="F40" s="333">
        <v>2</v>
      </c>
      <c r="G40" s="352"/>
      <c r="H40" s="56"/>
      <c r="I40" s="21"/>
      <c r="J40" s="77"/>
      <c r="K40" s="77"/>
      <c r="L40" s="77"/>
      <c r="M40" s="77"/>
      <c r="N40" s="77"/>
      <c r="O40" s="77"/>
      <c r="P40" s="77"/>
      <c r="Q40" s="77"/>
      <c r="R40" s="77"/>
      <c r="S40" s="77"/>
      <c r="T40" s="77"/>
      <c r="U40" s="77"/>
      <c r="V40" s="77"/>
      <c r="W40" s="77"/>
    </row>
    <row r="41" spans="2:23" s="9" customFormat="1" ht="53.45" customHeight="1" x14ac:dyDescent="0.25">
      <c r="B41" s="17" t="s">
        <v>638</v>
      </c>
      <c r="C41" s="299"/>
      <c r="D41" s="328" t="s">
        <v>747</v>
      </c>
      <c r="E41" s="355"/>
      <c r="F41" s="356"/>
      <c r="G41" s="382"/>
      <c r="H41" s="340"/>
      <c r="I41" s="341"/>
      <c r="J41" s="77"/>
      <c r="K41" s="77"/>
      <c r="L41" s="77"/>
      <c r="M41" s="77"/>
      <c r="N41" s="77"/>
      <c r="O41" s="77"/>
      <c r="P41" s="77"/>
      <c r="Q41" s="77"/>
      <c r="R41" s="77"/>
      <c r="S41" s="77"/>
      <c r="T41" s="77"/>
      <c r="U41" s="77"/>
      <c r="V41" s="77"/>
      <c r="W41" s="77"/>
    </row>
    <row r="42" spans="2:23" s="9" customFormat="1" ht="60" customHeight="1" x14ac:dyDescent="0.25">
      <c r="B42" s="17" t="s">
        <v>639</v>
      </c>
      <c r="C42" s="299"/>
      <c r="D42" s="328" t="s">
        <v>748</v>
      </c>
      <c r="E42" s="355"/>
      <c r="F42" s="356"/>
      <c r="G42" s="383"/>
      <c r="H42" s="343"/>
      <c r="I42" s="341"/>
      <c r="J42" s="77"/>
      <c r="K42" s="77"/>
      <c r="L42" s="77"/>
      <c r="M42" s="77"/>
      <c r="N42" s="77"/>
      <c r="O42" s="77"/>
      <c r="P42" s="77"/>
      <c r="Q42" s="77"/>
      <c r="R42" s="77"/>
      <c r="S42" s="77"/>
      <c r="T42" s="77"/>
      <c r="U42" s="77"/>
      <c r="V42" s="77"/>
      <c r="W42" s="77"/>
    </row>
    <row r="43" spans="2:23" s="9" customFormat="1" ht="38.450000000000003" customHeight="1" x14ac:dyDescent="0.25">
      <c r="B43" s="17" t="s">
        <v>640</v>
      </c>
      <c r="C43" s="299"/>
      <c r="D43" s="328" t="s">
        <v>749</v>
      </c>
      <c r="E43" s="355"/>
      <c r="F43" s="356"/>
      <c r="G43" s="383"/>
      <c r="H43" s="343"/>
      <c r="I43" s="341"/>
      <c r="J43" s="77"/>
      <c r="K43" s="77"/>
      <c r="L43" s="77"/>
      <c r="M43" s="77"/>
      <c r="N43" s="77"/>
      <c r="O43" s="77"/>
      <c r="P43" s="77"/>
      <c r="Q43" s="77"/>
      <c r="R43" s="77"/>
      <c r="S43" s="77"/>
      <c r="T43" s="77"/>
      <c r="U43" s="77"/>
      <c r="V43" s="77"/>
      <c r="W43" s="77"/>
    </row>
    <row r="44" spans="2:23" s="9" customFormat="1" ht="20.25" customHeight="1" x14ac:dyDescent="0.25">
      <c r="B44" s="28" t="s">
        <v>641</v>
      </c>
      <c r="C44" s="299"/>
      <c r="D44" s="326" t="s">
        <v>750</v>
      </c>
      <c r="E44" s="335"/>
      <c r="F44" s="333"/>
      <c r="G44" s="352"/>
      <c r="H44" s="56"/>
      <c r="I44" s="21"/>
      <c r="J44" s="77"/>
      <c r="K44" s="77"/>
      <c r="L44" s="77"/>
      <c r="M44" s="77"/>
      <c r="N44" s="77"/>
      <c r="O44" s="77"/>
      <c r="P44" s="77"/>
      <c r="Q44" s="77"/>
      <c r="R44" s="77"/>
      <c r="S44" s="77"/>
      <c r="T44" s="77"/>
      <c r="U44" s="77"/>
      <c r="V44" s="77"/>
      <c r="W44" s="77"/>
    </row>
    <row r="45" spans="2:23" s="9" customFormat="1" ht="20.25" customHeight="1" x14ac:dyDescent="0.25">
      <c r="B45" s="17" t="s">
        <v>780</v>
      </c>
      <c r="C45" s="299"/>
      <c r="D45" s="327" t="s">
        <v>751</v>
      </c>
      <c r="E45" s="335" t="s">
        <v>752</v>
      </c>
      <c r="F45" s="333">
        <v>2</v>
      </c>
      <c r="G45" s="352"/>
      <c r="H45" s="56"/>
      <c r="I45" s="21"/>
      <c r="J45" s="77"/>
      <c r="K45" s="77"/>
      <c r="L45" s="77"/>
      <c r="M45" s="77"/>
      <c r="N45" s="77"/>
      <c r="O45" s="77"/>
      <c r="P45" s="77"/>
      <c r="Q45" s="77"/>
      <c r="R45" s="77"/>
      <c r="S45" s="77"/>
      <c r="T45" s="77"/>
      <c r="U45" s="77"/>
      <c r="V45" s="77"/>
      <c r="W45" s="77"/>
    </row>
    <row r="46" spans="2:23" s="9" customFormat="1" ht="20.25" customHeight="1" x14ac:dyDescent="0.25">
      <c r="B46" s="17" t="s">
        <v>818</v>
      </c>
      <c r="C46" s="299"/>
      <c r="D46" s="327" t="s">
        <v>821</v>
      </c>
      <c r="E46" s="335" t="s">
        <v>822</v>
      </c>
      <c r="F46" s="333">
        <v>2</v>
      </c>
      <c r="G46" s="352"/>
      <c r="H46" s="56"/>
      <c r="I46" s="21"/>
      <c r="J46" s="77"/>
      <c r="K46" s="77"/>
      <c r="L46" s="77"/>
      <c r="M46" s="77"/>
      <c r="N46" s="77"/>
      <c r="O46" s="77"/>
      <c r="P46" s="77"/>
      <c r="Q46" s="77"/>
      <c r="R46" s="77"/>
      <c r="S46" s="77"/>
      <c r="T46" s="77"/>
      <c r="U46" s="77"/>
      <c r="V46" s="77"/>
      <c r="W46" s="77"/>
    </row>
    <row r="47" spans="2:23" s="9" customFormat="1" ht="20.25" customHeight="1" x14ac:dyDescent="0.25">
      <c r="B47" s="17" t="s">
        <v>819</v>
      </c>
      <c r="C47" s="299"/>
      <c r="D47" s="327" t="s">
        <v>714</v>
      </c>
      <c r="E47" s="336" t="s">
        <v>752</v>
      </c>
      <c r="F47" s="333">
        <v>2</v>
      </c>
      <c r="G47" s="352"/>
      <c r="H47" s="56"/>
      <c r="I47" s="21"/>
      <c r="J47" s="77"/>
      <c r="K47" s="77"/>
      <c r="L47" s="77"/>
      <c r="M47" s="77"/>
      <c r="N47" s="77"/>
      <c r="O47" s="77"/>
      <c r="P47" s="77"/>
      <c r="Q47" s="77"/>
      <c r="R47" s="77"/>
      <c r="S47" s="77"/>
      <c r="T47" s="77"/>
      <c r="U47" s="77"/>
      <c r="V47" s="77"/>
      <c r="W47" s="77"/>
    </row>
    <row r="48" spans="2:23" s="9" customFormat="1" ht="20.25" customHeight="1" x14ac:dyDescent="0.25">
      <c r="B48" s="17" t="s">
        <v>820</v>
      </c>
      <c r="C48" s="299"/>
      <c r="D48" s="327" t="s">
        <v>753</v>
      </c>
      <c r="E48" s="335" t="s">
        <v>754</v>
      </c>
      <c r="F48" s="333">
        <v>2</v>
      </c>
      <c r="G48" s="352"/>
      <c r="H48" s="56"/>
      <c r="I48" s="21"/>
      <c r="J48" s="77"/>
      <c r="K48" s="77"/>
      <c r="L48" s="77"/>
      <c r="M48" s="77"/>
      <c r="N48" s="77"/>
      <c r="O48" s="77"/>
      <c r="P48" s="77"/>
      <c r="Q48" s="77"/>
      <c r="R48" s="77"/>
      <c r="S48" s="77"/>
      <c r="T48" s="77"/>
      <c r="U48" s="77"/>
      <c r="V48" s="77"/>
      <c r="W48" s="77"/>
    </row>
    <row r="49" spans="2:23" s="9" customFormat="1" ht="20.25" customHeight="1" x14ac:dyDescent="0.25">
      <c r="B49" s="17" t="s">
        <v>783</v>
      </c>
      <c r="C49" s="299"/>
      <c r="D49" s="327" t="s">
        <v>755</v>
      </c>
      <c r="E49" s="335" t="s">
        <v>754</v>
      </c>
      <c r="F49" s="333">
        <v>2</v>
      </c>
      <c r="G49" s="352"/>
      <c r="H49" s="56"/>
      <c r="I49" s="21"/>
      <c r="J49" s="77"/>
      <c r="K49" s="77"/>
      <c r="L49" s="77"/>
      <c r="M49" s="77"/>
      <c r="N49" s="77"/>
      <c r="O49" s="77"/>
      <c r="P49" s="77"/>
      <c r="Q49" s="77"/>
      <c r="R49" s="77"/>
      <c r="S49" s="77"/>
      <c r="T49" s="77"/>
      <c r="U49" s="77"/>
      <c r="V49" s="77"/>
      <c r="W49" s="77"/>
    </row>
    <row r="50" spans="2:23" s="9" customFormat="1" ht="20.25" customHeight="1" thickBot="1" x14ac:dyDescent="0.3">
      <c r="B50" s="17" t="s">
        <v>784</v>
      </c>
      <c r="C50" s="299"/>
      <c r="D50" s="327" t="s">
        <v>756</v>
      </c>
      <c r="E50" s="337" t="s">
        <v>754</v>
      </c>
      <c r="F50" s="333">
        <v>2</v>
      </c>
      <c r="G50" s="352"/>
      <c r="H50" s="56"/>
      <c r="I50" s="21"/>
      <c r="J50" s="77"/>
      <c r="K50" s="77"/>
      <c r="L50" s="77"/>
      <c r="M50" s="77"/>
      <c r="N50" s="77"/>
      <c r="O50" s="77"/>
      <c r="P50" s="77"/>
      <c r="Q50" s="77"/>
      <c r="R50" s="77"/>
      <c r="S50" s="77"/>
      <c r="T50" s="77"/>
      <c r="U50" s="77"/>
      <c r="V50" s="77"/>
      <c r="W50" s="77"/>
    </row>
    <row r="51" spans="2:23" s="270" customFormat="1" ht="21.75" customHeight="1" thickBot="1" x14ac:dyDescent="0.3">
      <c r="B51" s="17" t="s">
        <v>823</v>
      </c>
      <c r="C51" s="43"/>
      <c r="D51" s="301" t="s">
        <v>824</v>
      </c>
      <c r="E51" s="305" t="s">
        <v>825</v>
      </c>
      <c r="F51" s="305">
        <v>2</v>
      </c>
      <c r="G51" s="352"/>
      <c r="H51" s="56"/>
      <c r="I51" s="21">
        <v>200000</v>
      </c>
      <c r="J51" s="409"/>
      <c r="K51" s="409"/>
      <c r="L51" s="409"/>
      <c r="M51" s="409"/>
      <c r="N51" s="409"/>
      <c r="O51" s="409"/>
      <c r="P51" s="409"/>
      <c r="Q51" s="409"/>
      <c r="R51" s="409"/>
      <c r="S51" s="409"/>
      <c r="T51" s="409"/>
      <c r="U51" s="409"/>
      <c r="V51" s="409"/>
      <c r="W51" s="409"/>
    </row>
    <row r="52" spans="2:23" s="9" customFormat="1" ht="28.15" customHeight="1" thickBot="1" x14ac:dyDescent="0.3">
      <c r="B52" s="23"/>
      <c r="C52" s="314"/>
      <c r="D52" s="449" t="s">
        <v>7</v>
      </c>
      <c r="E52" s="450"/>
      <c r="F52" s="450"/>
      <c r="G52" s="450"/>
      <c r="H52" s="451"/>
      <c r="I52" s="25"/>
      <c r="J52" s="77"/>
      <c r="K52" s="77"/>
      <c r="L52" s="77"/>
      <c r="M52" s="77"/>
      <c r="N52" s="77"/>
      <c r="O52" s="77"/>
      <c r="P52" s="77"/>
      <c r="Q52" s="77"/>
      <c r="R52" s="77"/>
      <c r="S52" s="77"/>
      <c r="T52" s="77"/>
      <c r="U52" s="77"/>
      <c r="V52" s="77"/>
      <c r="W52" s="77"/>
    </row>
    <row r="53" spans="2:23" s="9" customFormat="1" x14ac:dyDescent="0.25">
      <c r="B53" s="315"/>
      <c r="C53" s="316"/>
      <c r="D53" s="317"/>
      <c r="E53" s="316"/>
      <c r="F53" s="316"/>
      <c r="G53" s="30"/>
      <c r="H53" s="30"/>
      <c r="I53" s="30"/>
      <c r="J53" s="77"/>
      <c r="K53" s="77"/>
      <c r="L53" s="77"/>
      <c r="M53" s="77"/>
      <c r="N53" s="77"/>
      <c r="O53" s="77"/>
      <c r="P53" s="77"/>
      <c r="Q53" s="77"/>
      <c r="R53" s="77"/>
      <c r="S53" s="77"/>
      <c r="T53" s="77"/>
      <c r="U53" s="77"/>
      <c r="V53" s="77"/>
      <c r="W53" s="77"/>
    </row>
    <row r="54" spans="2:23" s="9" customFormat="1" x14ac:dyDescent="0.25">
      <c r="B54" s="29"/>
      <c r="C54" s="309"/>
      <c r="D54" s="310"/>
      <c r="E54" s="309"/>
      <c r="F54" s="309"/>
      <c r="G54" s="30"/>
      <c r="H54" s="30"/>
      <c r="I54" s="30"/>
      <c r="J54" s="77"/>
      <c r="K54" s="77"/>
      <c r="L54" s="77"/>
      <c r="M54" s="77"/>
      <c r="N54" s="77"/>
      <c r="O54" s="77"/>
      <c r="P54" s="77"/>
      <c r="Q54" s="77"/>
      <c r="R54" s="77"/>
      <c r="S54" s="77"/>
      <c r="T54" s="77"/>
      <c r="U54" s="77"/>
      <c r="V54" s="77"/>
      <c r="W54" s="77"/>
    </row>
    <row r="55" spans="2:23" s="9" customFormat="1" x14ac:dyDescent="0.25">
      <c r="B55" s="29"/>
      <c r="C55" s="309"/>
      <c r="D55" s="311"/>
      <c r="E55" s="312"/>
      <c r="F55" s="309"/>
      <c r="G55" s="30"/>
      <c r="H55" s="30"/>
      <c r="I55" s="30"/>
      <c r="J55" s="77"/>
      <c r="K55" s="77"/>
      <c r="L55" s="77"/>
      <c r="M55" s="77"/>
      <c r="N55" s="77"/>
      <c r="O55" s="77"/>
      <c r="P55" s="77"/>
      <c r="Q55" s="77"/>
      <c r="R55" s="77"/>
      <c r="S55" s="77"/>
      <c r="T55" s="77"/>
      <c r="U55" s="77"/>
      <c r="V55" s="77"/>
      <c r="W55" s="77"/>
    </row>
    <row r="56" spans="2:23" s="9" customFormat="1" x14ac:dyDescent="0.25">
      <c r="B56" s="29"/>
      <c r="C56" s="309"/>
      <c r="D56" s="313"/>
      <c r="E56" s="312"/>
      <c r="F56" s="309"/>
      <c r="G56" s="30"/>
      <c r="H56" s="30"/>
      <c r="I56" s="30"/>
      <c r="J56" s="77"/>
      <c r="K56" s="77"/>
      <c r="L56" s="77"/>
      <c r="M56" s="77"/>
      <c r="N56" s="77"/>
      <c r="O56" s="77"/>
      <c r="P56" s="77"/>
      <c r="Q56" s="77"/>
      <c r="R56" s="77"/>
      <c r="S56" s="77"/>
      <c r="T56" s="77"/>
      <c r="U56" s="77"/>
      <c r="V56" s="77"/>
      <c r="W56" s="77"/>
    </row>
    <row r="57" spans="2:23" s="9" customFormat="1" x14ac:dyDescent="0.25">
      <c r="B57" s="29"/>
      <c r="C57" s="309"/>
      <c r="D57" s="313"/>
      <c r="E57" s="309"/>
      <c r="F57" s="309"/>
      <c r="G57" s="30"/>
      <c r="H57" s="30"/>
      <c r="I57" s="30"/>
      <c r="J57" s="77"/>
      <c r="K57" s="77"/>
      <c r="L57" s="77"/>
      <c r="M57" s="77"/>
      <c r="N57" s="77"/>
      <c r="O57" s="77"/>
      <c r="P57" s="77"/>
      <c r="Q57" s="77"/>
      <c r="R57" s="77"/>
      <c r="S57" s="77"/>
      <c r="T57" s="77"/>
      <c r="U57" s="77"/>
      <c r="V57" s="77"/>
      <c r="W57" s="77"/>
    </row>
    <row r="58" spans="2:23" s="9" customFormat="1" x14ac:dyDescent="0.25">
      <c r="B58" s="29"/>
      <c r="C58" s="309"/>
      <c r="D58" s="313"/>
      <c r="E58" s="312"/>
      <c r="F58" s="309"/>
      <c r="G58" s="30"/>
      <c r="H58" s="30"/>
      <c r="I58" s="30"/>
      <c r="J58" s="77"/>
      <c r="K58" s="77"/>
      <c r="L58" s="77"/>
      <c r="M58" s="77"/>
      <c r="N58" s="77"/>
      <c r="O58" s="77"/>
      <c r="P58" s="77"/>
      <c r="Q58" s="77"/>
      <c r="R58" s="77"/>
      <c r="S58" s="77"/>
      <c r="T58" s="77"/>
      <c r="U58" s="77"/>
      <c r="V58" s="77"/>
      <c r="W58" s="77"/>
    </row>
    <row r="59" spans="2:23" s="9" customFormat="1" x14ac:dyDescent="0.25">
      <c r="B59" s="29"/>
      <c r="C59" s="309"/>
      <c r="D59" s="313"/>
      <c r="E59" s="312"/>
      <c r="F59" s="309"/>
      <c r="G59" s="30"/>
      <c r="H59" s="30"/>
      <c r="I59" s="30"/>
      <c r="J59" s="77"/>
      <c r="K59" s="77"/>
      <c r="L59" s="77"/>
      <c r="M59" s="77"/>
      <c r="N59" s="77"/>
      <c r="O59" s="77"/>
      <c r="P59" s="77"/>
      <c r="Q59" s="77"/>
      <c r="R59" s="77"/>
      <c r="S59" s="77"/>
      <c r="T59" s="77"/>
      <c r="U59" s="77"/>
      <c r="V59" s="77"/>
      <c r="W59" s="77"/>
    </row>
    <row r="60" spans="2:23" s="9" customFormat="1" x14ac:dyDescent="0.25">
      <c r="B60" s="29"/>
      <c r="C60" s="309"/>
      <c r="D60" s="313"/>
      <c r="E60" s="309"/>
      <c r="F60" s="309"/>
      <c r="G60" s="30"/>
      <c r="H60" s="30"/>
      <c r="I60" s="30"/>
      <c r="J60" s="77"/>
      <c r="K60" s="77"/>
      <c r="L60" s="77"/>
      <c r="M60" s="77"/>
      <c r="N60" s="77"/>
      <c r="O60" s="77"/>
      <c r="P60" s="77"/>
      <c r="Q60" s="77"/>
      <c r="R60" s="77"/>
      <c r="S60" s="77"/>
      <c r="T60" s="77"/>
      <c r="U60" s="77"/>
      <c r="V60" s="77"/>
      <c r="W60" s="77"/>
    </row>
    <row r="61" spans="2:23" s="9" customFormat="1" x14ac:dyDescent="0.25">
      <c r="B61" s="29"/>
      <c r="C61" s="29"/>
      <c r="D61" s="29"/>
      <c r="E61" s="29"/>
      <c r="F61" s="29"/>
      <c r="G61" s="30"/>
      <c r="H61" s="30"/>
      <c r="I61" s="30"/>
      <c r="J61" s="77"/>
      <c r="K61" s="77"/>
      <c r="L61" s="77"/>
      <c r="M61" s="77"/>
      <c r="N61" s="77"/>
      <c r="O61" s="77"/>
      <c r="P61" s="77"/>
      <c r="Q61" s="77"/>
      <c r="R61" s="77"/>
      <c r="S61" s="77"/>
      <c r="T61" s="77"/>
      <c r="U61" s="77"/>
      <c r="V61" s="77"/>
      <c r="W61" s="77"/>
    </row>
    <row r="62" spans="2:23" s="9" customFormat="1" x14ac:dyDescent="0.25">
      <c r="B62" s="29"/>
      <c r="C62" s="29"/>
      <c r="D62" s="29"/>
      <c r="E62" s="29"/>
      <c r="F62" s="29"/>
      <c r="G62" s="30"/>
      <c r="H62" s="30"/>
      <c r="I62" s="30"/>
      <c r="J62" s="77"/>
      <c r="K62" s="77"/>
      <c r="L62" s="77"/>
      <c r="M62" s="77"/>
      <c r="N62" s="77"/>
      <c r="O62" s="77"/>
      <c r="P62" s="77"/>
      <c r="Q62" s="77"/>
      <c r="R62" s="77"/>
      <c r="S62" s="77"/>
      <c r="T62" s="77"/>
      <c r="U62" s="77"/>
      <c r="V62" s="77"/>
      <c r="W62" s="77"/>
    </row>
    <row r="63" spans="2:23" s="9" customFormat="1" x14ac:dyDescent="0.25">
      <c r="B63" s="29"/>
      <c r="C63" s="29"/>
      <c r="D63" s="29"/>
      <c r="E63" s="29"/>
      <c r="F63" s="29"/>
      <c r="G63" s="30"/>
      <c r="H63" s="30"/>
      <c r="I63" s="30"/>
      <c r="J63" s="77"/>
      <c r="K63" s="77"/>
      <c r="L63" s="77"/>
      <c r="M63" s="77"/>
      <c r="N63" s="77"/>
      <c r="O63" s="77"/>
      <c r="P63" s="77"/>
      <c r="Q63" s="77"/>
      <c r="R63" s="77"/>
      <c r="S63" s="77"/>
      <c r="T63" s="77"/>
      <c r="U63" s="77"/>
      <c r="V63" s="77"/>
      <c r="W63" s="77"/>
    </row>
    <row r="64" spans="2:23" s="9" customFormat="1" x14ac:dyDescent="0.25">
      <c r="B64" s="29"/>
      <c r="C64" s="29"/>
      <c r="D64" s="29"/>
      <c r="E64" s="29"/>
      <c r="F64" s="29"/>
      <c r="G64" s="30"/>
      <c r="H64" s="30"/>
      <c r="I64" s="30"/>
      <c r="J64" s="77"/>
      <c r="K64" s="77"/>
      <c r="L64" s="77"/>
      <c r="M64" s="77"/>
      <c r="N64" s="77"/>
      <c r="O64" s="77"/>
      <c r="P64" s="77"/>
      <c r="Q64" s="77"/>
      <c r="R64" s="77"/>
      <c r="S64" s="77"/>
      <c r="T64" s="77"/>
      <c r="U64" s="77"/>
      <c r="V64" s="77"/>
      <c r="W64" s="77"/>
    </row>
    <row r="65" spans="2:23" s="9" customFormat="1" x14ac:dyDescent="0.25">
      <c r="B65" s="29"/>
      <c r="C65" s="29"/>
      <c r="D65" s="29"/>
      <c r="E65" s="29"/>
      <c r="F65" s="29"/>
      <c r="G65" s="30"/>
      <c r="H65" s="30"/>
      <c r="I65" s="30"/>
      <c r="J65" s="77"/>
      <c r="K65" s="77"/>
      <c r="L65" s="77"/>
      <c r="M65" s="77"/>
      <c r="N65" s="77"/>
      <c r="O65" s="77"/>
      <c r="P65" s="77"/>
      <c r="Q65" s="77"/>
      <c r="R65" s="77"/>
      <c r="S65" s="77"/>
      <c r="T65" s="77"/>
      <c r="U65" s="77"/>
      <c r="V65" s="77"/>
      <c r="W65" s="77"/>
    </row>
    <row r="66" spans="2:23" s="9" customFormat="1" x14ac:dyDescent="0.25">
      <c r="B66" s="29"/>
      <c r="C66" s="29"/>
      <c r="D66" s="29"/>
      <c r="E66" s="29"/>
      <c r="F66" s="29"/>
      <c r="G66" s="30"/>
      <c r="H66" s="30"/>
      <c r="I66" s="30"/>
      <c r="J66" s="77"/>
      <c r="K66" s="77"/>
      <c r="L66" s="77"/>
      <c r="M66" s="77"/>
      <c r="N66" s="77"/>
      <c r="O66" s="77"/>
      <c r="P66" s="77"/>
      <c r="Q66" s="77"/>
      <c r="R66" s="77"/>
      <c r="S66" s="77"/>
      <c r="T66" s="77"/>
      <c r="U66" s="77"/>
      <c r="V66" s="77"/>
      <c r="W66" s="77"/>
    </row>
    <row r="67" spans="2:23" s="9" customFormat="1" x14ac:dyDescent="0.25">
      <c r="B67" s="29"/>
      <c r="C67" s="29"/>
      <c r="D67" s="29"/>
      <c r="E67" s="29"/>
      <c r="F67" s="29"/>
      <c r="G67" s="30"/>
      <c r="H67" s="30"/>
      <c r="I67" s="30"/>
      <c r="J67" s="77"/>
      <c r="K67" s="77"/>
      <c r="L67" s="77"/>
      <c r="M67" s="77"/>
      <c r="N67" s="77"/>
      <c r="O67" s="77"/>
      <c r="P67" s="77"/>
      <c r="Q67" s="77"/>
      <c r="R67" s="77"/>
      <c r="S67" s="77"/>
      <c r="T67" s="77"/>
      <c r="U67" s="77"/>
      <c r="V67" s="77"/>
      <c r="W67" s="77"/>
    </row>
    <row r="68" spans="2:23" s="9" customFormat="1" x14ac:dyDescent="0.25">
      <c r="B68" s="29"/>
      <c r="C68" s="29"/>
      <c r="D68" s="29"/>
      <c r="E68" s="29"/>
      <c r="F68" s="29"/>
      <c r="G68" s="30"/>
      <c r="H68" s="30"/>
      <c r="I68" s="30"/>
      <c r="J68" s="77"/>
      <c r="K68" s="77"/>
      <c r="L68" s="77"/>
      <c r="M68" s="77"/>
      <c r="N68" s="77"/>
      <c r="O68" s="77"/>
      <c r="P68" s="77"/>
      <c r="Q68" s="77"/>
      <c r="R68" s="77"/>
      <c r="S68" s="77"/>
      <c r="T68" s="77"/>
      <c r="U68" s="77"/>
      <c r="V68" s="77"/>
      <c r="W68" s="77"/>
    </row>
    <row r="69" spans="2:23" s="9" customFormat="1" x14ac:dyDescent="0.25">
      <c r="B69" s="29"/>
      <c r="C69" s="29"/>
      <c r="D69" s="29"/>
      <c r="E69" s="29"/>
      <c r="F69" s="29"/>
      <c r="G69" s="30"/>
      <c r="H69" s="30"/>
      <c r="I69" s="30"/>
      <c r="J69" s="77"/>
      <c r="K69" s="77"/>
      <c r="L69" s="77"/>
      <c r="M69" s="77"/>
      <c r="N69" s="77"/>
      <c r="O69" s="77"/>
      <c r="P69" s="77"/>
      <c r="Q69" s="77"/>
      <c r="R69" s="77"/>
      <c r="S69" s="77"/>
      <c r="T69" s="77"/>
      <c r="U69" s="77"/>
      <c r="V69" s="77"/>
      <c r="W69" s="77"/>
    </row>
    <row r="70" spans="2:23" s="9" customFormat="1" x14ac:dyDescent="0.25">
      <c r="B70" s="29"/>
      <c r="C70" s="29"/>
      <c r="D70" s="29"/>
      <c r="E70" s="29"/>
      <c r="F70" s="29"/>
      <c r="G70" s="30"/>
      <c r="H70" s="30"/>
      <c r="I70" s="30"/>
      <c r="J70" s="77"/>
      <c r="K70" s="77"/>
      <c r="L70" s="77"/>
      <c r="M70" s="77"/>
      <c r="N70" s="77"/>
      <c r="O70" s="77"/>
      <c r="P70" s="77"/>
      <c r="Q70" s="77"/>
      <c r="R70" s="77"/>
      <c r="S70" s="77"/>
      <c r="T70" s="77"/>
      <c r="U70" s="77"/>
      <c r="V70" s="77"/>
      <c r="W70" s="77"/>
    </row>
    <row r="71" spans="2:23" s="9" customFormat="1" x14ac:dyDescent="0.25">
      <c r="B71" s="29"/>
      <c r="C71" s="29"/>
      <c r="D71" s="29"/>
      <c r="E71" s="29"/>
      <c r="F71" s="29"/>
      <c r="G71" s="30"/>
      <c r="H71" s="30"/>
      <c r="I71" s="30"/>
      <c r="J71" s="77"/>
      <c r="K71" s="77"/>
      <c r="L71" s="77"/>
      <c r="M71" s="77"/>
      <c r="N71" s="77"/>
      <c r="O71" s="77"/>
      <c r="P71" s="77"/>
      <c r="Q71" s="77"/>
      <c r="R71" s="77"/>
      <c r="S71" s="77"/>
      <c r="T71" s="77"/>
      <c r="U71" s="77"/>
      <c r="V71" s="77"/>
      <c r="W71" s="77"/>
    </row>
    <row r="72" spans="2:23" s="9" customFormat="1" x14ac:dyDescent="0.25">
      <c r="B72" s="29"/>
      <c r="C72" s="29"/>
      <c r="D72" s="29"/>
      <c r="E72" s="29"/>
      <c r="F72" s="29"/>
      <c r="G72" s="30"/>
      <c r="H72" s="30"/>
      <c r="I72" s="30"/>
      <c r="J72" s="77"/>
      <c r="K72" s="77"/>
      <c r="L72" s="77"/>
      <c r="M72" s="77"/>
      <c r="N72" s="77"/>
      <c r="O72" s="77"/>
      <c r="P72" s="77"/>
      <c r="Q72" s="77"/>
      <c r="R72" s="77"/>
      <c r="S72" s="77"/>
      <c r="T72" s="77"/>
      <c r="U72" s="77"/>
      <c r="V72" s="77"/>
      <c r="W72" s="77"/>
    </row>
    <row r="73" spans="2:23" s="9" customFormat="1" x14ac:dyDescent="0.25">
      <c r="B73" s="29"/>
      <c r="C73" s="29"/>
      <c r="D73" s="29"/>
      <c r="E73" s="29"/>
      <c r="F73" s="29"/>
      <c r="G73" s="30"/>
      <c r="H73" s="30"/>
      <c r="I73" s="30"/>
      <c r="J73" s="77"/>
      <c r="K73" s="77"/>
      <c r="L73" s="77"/>
      <c r="M73" s="77"/>
      <c r="N73" s="77"/>
      <c r="O73" s="77"/>
      <c r="P73" s="77"/>
      <c r="Q73" s="77"/>
      <c r="R73" s="77"/>
      <c r="S73" s="77"/>
      <c r="T73" s="77"/>
      <c r="U73" s="77"/>
      <c r="V73" s="77"/>
      <c r="W73" s="77"/>
    </row>
    <row r="74" spans="2:23" x14ac:dyDescent="0.2">
      <c r="B74" s="5"/>
      <c r="C74" s="5"/>
      <c r="D74" s="5"/>
      <c r="E74" s="5"/>
      <c r="F74" s="5"/>
      <c r="G74" s="7"/>
      <c r="H74" s="7"/>
      <c r="I74" s="7"/>
    </row>
    <row r="75" spans="2:23" x14ac:dyDescent="0.2">
      <c r="B75" s="5"/>
      <c r="C75" s="5"/>
      <c r="D75" s="5"/>
      <c r="E75" s="5"/>
      <c r="F75" s="5"/>
      <c r="G75" s="7"/>
      <c r="H75" s="7"/>
      <c r="I75" s="7"/>
    </row>
    <row r="76" spans="2:23" x14ac:dyDescent="0.2">
      <c r="B76" s="5"/>
      <c r="C76" s="5"/>
      <c r="D76" s="5"/>
      <c r="E76" s="5"/>
      <c r="F76" s="5"/>
      <c r="G76" s="7"/>
      <c r="H76" s="7"/>
      <c r="I76" s="7"/>
    </row>
    <row r="77" spans="2:23" x14ac:dyDescent="0.2">
      <c r="B77" s="5"/>
      <c r="C77" s="5"/>
      <c r="D77" s="5"/>
      <c r="E77" s="5"/>
      <c r="F77" s="5"/>
      <c r="G77" s="7"/>
      <c r="H77" s="7"/>
      <c r="I77" s="7"/>
    </row>
    <row r="78" spans="2:23" x14ac:dyDescent="0.2">
      <c r="B78" s="5"/>
      <c r="C78" s="5"/>
      <c r="D78" s="5"/>
      <c r="E78" s="5"/>
      <c r="F78" s="5"/>
      <c r="G78" s="7"/>
      <c r="H78" s="7"/>
      <c r="I78" s="7"/>
    </row>
    <row r="79" spans="2:23" x14ac:dyDescent="0.2">
      <c r="B79" s="5"/>
      <c r="C79" s="5"/>
      <c r="D79" s="5"/>
      <c r="E79" s="5"/>
      <c r="F79" s="5"/>
      <c r="G79" s="7"/>
      <c r="H79" s="7"/>
      <c r="I79" s="7"/>
    </row>
    <row r="80" spans="2:23" x14ac:dyDescent="0.2">
      <c r="B80" s="5"/>
      <c r="C80" s="5"/>
      <c r="D80" s="5"/>
      <c r="E80" s="5"/>
      <c r="F80" s="5"/>
      <c r="G80" s="7"/>
      <c r="H80" s="7"/>
      <c r="I80" s="7"/>
    </row>
    <row r="81" spans="2:9" x14ac:dyDescent="0.2">
      <c r="B81" s="5"/>
      <c r="C81" s="5"/>
      <c r="D81" s="5"/>
      <c r="E81" s="5"/>
      <c r="F81" s="5"/>
      <c r="G81" s="7"/>
      <c r="H81" s="7"/>
      <c r="I81" s="7"/>
    </row>
    <row r="82" spans="2:9" x14ac:dyDescent="0.2">
      <c r="B82" s="5"/>
      <c r="C82" s="5"/>
      <c r="D82" s="5"/>
      <c r="E82" s="5"/>
      <c r="F82" s="5"/>
      <c r="G82" s="7"/>
      <c r="H82" s="7"/>
      <c r="I82" s="7"/>
    </row>
    <row r="83" spans="2:9" x14ac:dyDescent="0.2">
      <c r="B83" s="5"/>
      <c r="C83" s="5"/>
      <c r="D83" s="5"/>
      <c r="E83" s="5"/>
      <c r="F83" s="5"/>
      <c r="G83" s="7"/>
      <c r="H83" s="7"/>
      <c r="I83" s="7"/>
    </row>
    <row r="84" spans="2:9" x14ac:dyDescent="0.2">
      <c r="B84" s="5"/>
      <c r="C84" s="5"/>
      <c r="D84" s="5"/>
      <c r="E84" s="5"/>
      <c r="F84" s="5"/>
      <c r="G84" s="7"/>
      <c r="H84" s="7"/>
      <c r="I84" s="7"/>
    </row>
    <row r="85" spans="2:9" x14ac:dyDescent="0.2">
      <c r="B85" s="5"/>
      <c r="C85" s="5"/>
      <c r="D85" s="5"/>
      <c r="E85" s="5"/>
      <c r="F85" s="5"/>
      <c r="G85" s="7"/>
      <c r="H85" s="7"/>
      <c r="I85" s="7"/>
    </row>
    <row r="86" spans="2:9" x14ac:dyDescent="0.2">
      <c r="B86" s="5"/>
      <c r="C86" s="5"/>
      <c r="D86" s="5"/>
      <c r="E86" s="5"/>
      <c r="F86" s="5"/>
      <c r="G86" s="7"/>
      <c r="H86" s="7"/>
      <c r="I86" s="7"/>
    </row>
    <row r="87" spans="2:9" x14ac:dyDescent="0.2">
      <c r="B87" s="5"/>
      <c r="C87" s="5"/>
      <c r="D87" s="5"/>
      <c r="E87" s="5"/>
      <c r="F87" s="5"/>
      <c r="G87" s="7"/>
      <c r="H87" s="7"/>
      <c r="I87" s="7"/>
    </row>
    <row r="88" spans="2:9" x14ac:dyDescent="0.2">
      <c r="B88" s="5"/>
      <c r="C88" s="5"/>
      <c r="D88" s="5"/>
      <c r="E88" s="5"/>
      <c r="F88" s="5"/>
      <c r="G88" s="7"/>
      <c r="H88" s="7"/>
      <c r="I88" s="7"/>
    </row>
    <row r="89" spans="2:9" x14ac:dyDescent="0.2">
      <c r="B89" s="5"/>
      <c r="C89" s="5"/>
      <c r="D89" s="5"/>
      <c r="E89" s="5"/>
      <c r="F89" s="5"/>
      <c r="G89" s="7"/>
      <c r="H89" s="7"/>
      <c r="I89" s="7"/>
    </row>
    <row r="90" spans="2:9" x14ac:dyDescent="0.2">
      <c r="B90" s="5"/>
      <c r="C90" s="5"/>
      <c r="D90" s="5"/>
      <c r="E90" s="5"/>
      <c r="F90" s="5"/>
      <c r="G90" s="7"/>
      <c r="H90" s="7"/>
      <c r="I90" s="7"/>
    </row>
    <row r="91" spans="2:9" x14ac:dyDescent="0.2">
      <c r="B91" s="5"/>
      <c r="C91" s="5"/>
      <c r="D91" s="5"/>
      <c r="E91" s="5"/>
      <c r="F91" s="5"/>
      <c r="G91" s="7"/>
      <c r="H91" s="7"/>
      <c r="I91" s="7"/>
    </row>
    <row r="92" spans="2:9" x14ac:dyDescent="0.2">
      <c r="B92" s="5"/>
      <c r="C92" s="5"/>
      <c r="D92" s="5"/>
      <c r="E92" s="5"/>
      <c r="F92" s="5"/>
      <c r="G92" s="7"/>
      <c r="H92" s="7"/>
      <c r="I92" s="7"/>
    </row>
    <row r="93" spans="2:9" x14ac:dyDescent="0.2">
      <c r="B93" s="5"/>
      <c r="C93" s="5"/>
      <c r="D93" s="5"/>
      <c r="E93" s="5"/>
      <c r="F93" s="5"/>
      <c r="G93" s="7"/>
      <c r="H93" s="7"/>
      <c r="I93" s="7"/>
    </row>
    <row r="94" spans="2:9" x14ac:dyDescent="0.2">
      <c r="B94" s="5"/>
      <c r="C94" s="5"/>
      <c r="D94" s="5"/>
      <c r="E94" s="5"/>
      <c r="F94" s="5"/>
    </row>
  </sheetData>
  <mergeCells count="2">
    <mergeCell ref="E3:F3"/>
    <mergeCell ref="D52:H52"/>
  </mergeCells>
  <pageMargins left="0.19685039370078741" right="0.27559055118110237" top="0.43307086614173229" bottom="0.35433070866141736" header="0.31496062992125984" footer="0.31496062992125984"/>
  <pageSetup paperSize="9" scale="60" firstPageNumber="7" orientation="portrait" useFirstPageNumber="1" r:id="rId1"/>
  <headerFooter>
    <oddFooter>&amp;C&amp;"-,Bold"&amp;12PAGE &amp;P OF BOQ</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755A4-05D5-4B76-82FE-A77562E518B8}">
  <sheetPr>
    <tabColor theme="4" tint="0.39997558519241921"/>
  </sheetPr>
  <dimension ref="B1:W91"/>
  <sheetViews>
    <sheetView view="pageBreakPreview" zoomScale="85" zoomScaleNormal="100" zoomScaleSheetLayoutView="85" workbookViewId="0">
      <selection activeCell="D51" sqref="D51"/>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7.28515625" style="6" customWidth="1"/>
    <col min="6" max="6" width="7.7109375" style="6" customWidth="1"/>
    <col min="7" max="7" width="17.140625" style="6" customWidth="1"/>
    <col min="8" max="8" width="19.140625" style="6" customWidth="1"/>
    <col min="9" max="9" width="23.42578125" style="6" customWidth="1"/>
    <col min="10" max="23" width="9.140625" style="74"/>
    <col min="24" max="16384" width="9.140625" style="6"/>
  </cols>
  <sheetData>
    <row r="1" spans="2:23" ht="18" x14ac:dyDescent="0.25">
      <c r="B1" s="2"/>
      <c r="C1" s="2"/>
      <c r="D1" s="8"/>
      <c r="E1" s="1"/>
      <c r="F1" s="1"/>
      <c r="G1" s="1"/>
      <c r="H1" s="7"/>
    </row>
    <row r="2" spans="2:23" s="12" customFormat="1" ht="18" customHeight="1" x14ac:dyDescent="0.25">
      <c r="B2" s="2" t="str">
        <f>'SCHED 2A-1_PS PROV Hosp'!B1</f>
        <v>SCHEDULED MAINTENANCE OF THEATRE HVAC SYSTEMS IN CLUSTER FOUR (4)</v>
      </c>
      <c r="D2" s="2"/>
      <c r="E2" s="3"/>
      <c r="F2" s="3"/>
      <c r="G2" s="3"/>
      <c r="H2" s="7"/>
      <c r="J2" s="75"/>
      <c r="K2" s="75"/>
      <c r="L2" s="75"/>
      <c r="M2" s="75"/>
      <c r="N2" s="75"/>
      <c r="O2" s="75"/>
      <c r="P2" s="75"/>
      <c r="Q2" s="75"/>
      <c r="R2" s="75"/>
      <c r="S2" s="75"/>
      <c r="T2" s="75"/>
      <c r="U2" s="75"/>
      <c r="V2" s="75"/>
      <c r="W2" s="75"/>
    </row>
    <row r="3" spans="2:23" ht="15" customHeight="1" x14ac:dyDescent="0.25">
      <c r="B3" s="2" t="str">
        <f>'SCHED 1A-1_NMB_SB'!B2</f>
        <v>CONTRACT REF. NO:</v>
      </c>
      <c r="D3" s="2" t="str">
        <f>'SCHED 1A-1_NMB_SB'!D2</f>
        <v>SCMU3-24/25-0657-HO</v>
      </c>
      <c r="E3" s="446" t="s">
        <v>10</v>
      </c>
      <c r="F3" s="447"/>
      <c r="G3" s="128"/>
      <c r="H3" s="250" t="str">
        <f>'SCHED 1A-1_NMB_SB'!G2</f>
        <v>NELSON MANDELA AND SARAH BAARTMAN</v>
      </c>
    </row>
    <row r="4" spans="2:23" ht="15" customHeight="1" x14ac:dyDescent="0.2">
      <c r="B4" s="2" t="str">
        <f>'SCHED 1A-1_NMB_SB'!B3</f>
        <v>ASSET TYPE:</v>
      </c>
      <c r="D4" s="2" t="str">
        <f>'SCHED 1A-1_NMB_SB'!D3</f>
        <v>HVAC THEATRE</v>
      </c>
      <c r="E4" s="2"/>
      <c r="F4" s="2"/>
      <c r="G4" s="2"/>
      <c r="H4" s="7"/>
    </row>
    <row r="5" spans="2:23" x14ac:dyDescent="0.2">
      <c r="B5" s="2"/>
      <c r="C5" s="2"/>
      <c r="D5" s="2"/>
      <c r="E5" s="2"/>
      <c r="F5" s="2"/>
      <c r="G5" s="2"/>
      <c r="H5" s="7"/>
    </row>
    <row r="6" spans="2:23" s="4" customFormat="1" ht="15" customHeight="1" x14ac:dyDescent="0.2">
      <c r="B6" s="4" t="s">
        <v>929</v>
      </c>
      <c r="D6" s="4" t="s">
        <v>811</v>
      </c>
      <c r="J6" s="76"/>
      <c r="K6" s="76"/>
      <c r="L6" s="76"/>
      <c r="M6" s="76"/>
      <c r="N6" s="76"/>
      <c r="O6" s="76"/>
      <c r="P6" s="76"/>
      <c r="Q6" s="76"/>
      <c r="R6" s="76"/>
      <c r="S6" s="76"/>
      <c r="T6" s="76"/>
      <c r="U6" s="76"/>
      <c r="V6" s="76"/>
      <c r="W6" s="76"/>
    </row>
    <row r="7" spans="2:23" ht="15" thickBot="1" x14ac:dyDescent="0.25">
      <c r="B7" s="5"/>
      <c r="C7" s="5"/>
      <c r="D7" s="5"/>
      <c r="E7" s="5"/>
      <c r="F7" s="5"/>
      <c r="G7" s="5"/>
      <c r="H7" s="7"/>
    </row>
    <row r="8" spans="2:23" s="9" customFormat="1" ht="39" customHeight="1" thickBot="1" x14ac:dyDescent="0.3">
      <c r="B8" s="11" t="s">
        <v>12</v>
      </c>
      <c r="C8" s="11" t="s">
        <v>6</v>
      </c>
      <c r="D8" s="11" t="s">
        <v>0</v>
      </c>
      <c r="E8" s="11" t="s">
        <v>1</v>
      </c>
      <c r="F8" s="11" t="s">
        <v>4</v>
      </c>
      <c r="G8" s="347" t="s">
        <v>790</v>
      </c>
      <c r="H8" s="11" t="s">
        <v>789</v>
      </c>
      <c r="I8" s="11" t="s">
        <v>5</v>
      </c>
      <c r="J8" s="77"/>
      <c r="K8" s="77"/>
      <c r="L8" s="77"/>
      <c r="M8" s="77"/>
      <c r="N8" s="77"/>
      <c r="O8" s="77"/>
      <c r="P8" s="77"/>
      <c r="Q8" s="77"/>
      <c r="R8" s="77"/>
      <c r="S8" s="77"/>
      <c r="T8" s="77"/>
      <c r="U8" s="77"/>
      <c r="V8" s="77"/>
      <c r="W8" s="77"/>
    </row>
    <row r="9" spans="2:23" s="9" customFormat="1" ht="40.15" customHeight="1" x14ac:dyDescent="0.25">
      <c r="B9" s="26">
        <v>2</v>
      </c>
      <c r="C9" s="26" t="s">
        <v>695</v>
      </c>
      <c r="D9" s="325" t="s">
        <v>779</v>
      </c>
      <c r="E9" s="26"/>
      <c r="F9" s="393"/>
      <c r="G9" s="27"/>
      <c r="H9" s="27"/>
      <c r="I9" s="27"/>
      <c r="J9" s="77"/>
      <c r="K9" s="77"/>
      <c r="L9" s="77"/>
      <c r="M9" s="77"/>
      <c r="N9" s="77"/>
      <c r="O9" s="77"/>
      <c r="P9" s="77"/>
      <c r="Q9" s="77"/>
      <c r="R9" s="77"/>
      <c r="S9" s="77"/>
      <c r="T9" s="77"/>
      <c r="U9" s="77"/>
      <c r="V9" s="77"/>
      <c r="W9" s="77"/>
    </row>
    <row r="10" spans="2:23" s="9" customFormat="1" ht="18.600000000000001" customHeight="1" x14ac:dyDescent="0.25">
      <c r="B10" s="28" t="s">
        <v>15</v>
      </c>
      <c r="C10" s="307"/>
      <c r="D10" s="326" t="s">
        <v>715</v>
      </c>
      <c r="E10" s="334"/>
      <c r="F10" s="375"/>
      <c r="G10" s="386"/>
      <c r="H10" s="55"/>
      <c r="I10" s="21"/>
      <c r="J10" s="77"/>
      <c r="K10" s="77"/>
      <c r="L10" s="77"/>
      <c r="M10" s="77"/>
      <c r="N10" s="77"/>
      <c r="O10" s="77"/>
      <c r="P10" s="77"/>
      <c r="Q10" s="77"/>
      <c r="R10" s="77"/>
      <c r="S10" s="77"/>
      <c r="T10" s="77"/>
      <c r="U10" s="77"/>
      <c r="V10" s="77"/>
      <c r="W10" s="77"/>
    </row>
    <row r="11" spans="2:23" s="9" customFormat="1" ht="36" x14ac:dyDescent="0.25">
      <c r="B11" s="17"/>
      <c r="C11" s="307"/>
      <c r="D11" s="327" t="s">
        <v>716</v>
      </c>
      <c r="E11" s="357"/>
      <c r="F11" s="394"/>
      <c r="G11" s="387"/>
      <c r="H11" s="55"/>
      <c r="I11" s="21"/>
      <c r="J11" s="77"/>
      <c r="K11" s="77"/>
      <c r="L11" s="77"/>
      <c r="M11" s="77"/>
      <c r="N11" s="77"/>
      <c r="O11" s="77"/>
      <c r="P11" s="77"/>
      <c r="Q11" s="77"/>
      <c r="R11" s="77"/>
      <c r="S11" s="77"/>
      <c r="T11" s="77"/>
      <c r="U11" s="77"/>
      <c r="V11" s="77"/>
      <c r="W11" s="77"/>
    </row>
    <row r="12" spans="2:23" s="9" customFormat="1" ht="20.45" customHeight="1" x14ac:dyDescent="0.25">
      <c r="B12" s="17" t="s">
        <v>758</v>
      </c>
      <c r="C12" s="308"/>
      <c r="D12" s="328" t="s">
        <v>717</v>
      </c>
      <c r="E12" s="336" t="s">
        <v>63</v>
      </c>
      <c r="F12" s="377">
        <v>3</v>
      </c>
      <c r="G12" s="388"/>
      <c r="H12" s="55"/>
      <c r="I12" s="21"/>
      <c r="J12" s="77"/>
      <c r="K12" s="77"/>
      <c r="L12" s="77"/>
      <c r="M12" s="77"/>
      <c r="N12" s="77"/>
      <c r="O12" s="77"/>
      <c r="P12" s="77"/>
      <c r="Q12" s="77"/>
      <c r="R12" s="77"/>
      <c r="S12" s="77"/>
      <c r="T12" s="77"/>
      <c r="U12" s="77"/>
      <c r="V12" s="77"/>
      <c r="W12" s="77"/>
    </row>
    <row r="13" spans="2:23" s="9" customFormat="1" ht="20.45" customHeight="1" x14ac:dyDescent="0.25">
      <c r="B13" s="28" t="s">
        <v>630</v>
      </c>
      <c r="C13" s="308"/>
      <c r="D13" s="329" t="s">
        <v>718</v>
      </c>
      <c r="E13" s="336"/>
      <c r="F13" s="377"/>
      <c r="G13" s="388"/>
      <c r="H13" s="55"/>
      <c r="I13" s="21"/>
      <c r="J13" s="77"/>
      <c r="K13" s="77"/>
      <c r="L13" s="77"/>
      <c r="M13" s="77"/>
      <c r="N13" s="77"/>
      <c r="O13" s="77"/>
      <c r="P13" s="77"/>
      <c r="Q13" s="77"/>
      <c r="R13" s="77"/>
      <c r="S13" s="77"/>
      <c r="T13" s="77"/>
      <c r="U13" s="77"/>
      <c r="V13" s="77"/>
      <c r="W13" s="77"/>
    </row>
    <row r="14" spans="2:23" s="9" customFormat="1" ht="38.25" x14ac:dyDescent="0.25">
      <c r="B14" s="17" t="s">
        <v>759</v>
      </c>
      <c r="C14" s="308"/>
      <c r="D14" s="302" t="s">
        <v>815</v>
      </c>
      <c r="E14" s="336" t="s">
        <v>63</v>
      </c>
      <c r="F14" s="377">
        <v>3</v>
      </c>
      <c r="G14" s="388"/>
      <c r="H14" s="55"/>
      <c r="I14" s="21"/>
      <c r="J14" s="77"/>
      <c r="K14" s="77"/>
      <c r="L14" s="77"/>
      <c r="M14" s="77"/>
      <c r="N14" s="77"/>
      <c r="O14" s="77"/>
      <c r="P14" s="77"/>
      <c r="Q14" s="77"/>
      <c r="R14" s="77"/>
      <c r="S14" s="77"/>
      <c r="T14" s="77"/>
      <c r="U14" s="77"/>
      <c r="V14" s="77"/>
      <c r="W14" s="77"/>
    </row>
    <row r="15" spans="2:23" s="9" customFormat="1" ht="21.6" customHeight="1" x14ac:dyDescent="0.25">
      <c r="B15" s="28" t="s">
        <v>631</v>
      </c>
      <c r="C15" s="308"/>
      <c r="D15" s="329" t="s">
        <v>719</v>
      </c>
      <c r="E15" s="335"/>
      <c r="F15" s="376"/>
      <c r="G15" s="389"/>
      <c r="H15" s="55"/>
      <c r="I15" s="21"/>
      <c r="J15" s="77"/>
      <c r="K15" s="77"/>
      <c r="L15" s="77"/>
      <c r="M15" s="77"/>
      <c r="N15" s="77"/>
      <c r="O15" s="77"/>
      <c r="P15" s="77"/>
      <c r="Q15" s="77"/>
      <c r="R15" s="77"/>
      <c r="S15" s="77"/>
      <c r="T15" s="77"/>
      <c r="U15" s="77"/>
      <c r="V15" s="77"/>
      <c r="W15" s="77"/>
    </row>
    <row r="16" spans="2:23" s="9" customFormat="1" ht="21.6" customHeight="1" x14ac:dyDescent="0.25">
      <c r="B16" s="17" t="s">
        <v>760</v>
      </c>
      <c r="C16" s="299"/>
      <c r="D16" s="327" t="s">
        <v>720</v>
      </c>
      <c r="E16" s="336" t="s">
        <v>721</v>
      </c>
      <c r="F16" s="377">
        <v>90</v>
      </c>
      <c r="G16" s="388"/>
      <c r="H16" s="55"/>
      <c r="I16" s="21"/>
      <c r="J16" s="77"/>
      <c r="K16" s="77"/>
      <c r="L16" s="77"/>
      <c r="M16" s="77"/>
      <c r="N16" s="77"/>
      <c r="O16" s="77"/>
      <c r="P16" s="77"/>
      <c r="Q16" s="77"/>
      <c r="R16" s="77"/>
      <c r="S16" s="77"/>
      <c r="T16" s="77"/>
      <c r="U16" s="77"/>
      <c r="V16" s="77"/>
      <c r="W16" s="77"/>
    </row>
    <row r="17" spans="2:23" s="9" customFormat="1" ht="21.6" customHeight="1" x14ac:dyDescent="0.25">
      <c r="B17" s="17" t="s">
        <v>761</v>
      </c>
      <c r="C17" s="299"/>
      <c r="D17" s="327" t="s">
        <v>722</v>
      </c>
      <c r="E17" s="336" t="s">
        <v>721</v>
      </c>
      <c r="F17" s="377">
        <v>60</v>
      </c>
      <c r="G17" s="388"/>
      <c r="H17" s="55"/>
      <c r="I17" s="21"/>
      <c r="J17" s="77"/>
      <c r="K17" s="77"/>
      <c r="L17" s="77"/>
      <c r="M17" s="77"/>
      <c r="N17" s="77"/>
      <c r="O17" s="77"/>
      <c r="P17" s="77"/>
      <c r="Q17" s="77"/>
      <c r="R17" s="77"/>
      <c r="S17" s="77"/>
      <c r="T17" s="77"/>
      <c r="U17" s="77"/>
      <c r="V17" s="77"/>
      <c r="W17" s="77"/>
    </row>
    <row r="18" spans="2:23" s="9" customFormat="1" ht="21.6" customHeight="1" x14ac:dyDescent="0.25">
      <c r="B18" s="17" t="s">
        <v>762</v>
      </c>
      <c r="C18" s="299"/>
      <c r="D18" s="327" t="s">
        <v>723</v>
      </c>
      <c r="E18" s="336" t="s">
        <v>721</v>
      </c>
      <c r="F18" s="377">
        <v>60</v>
      </c>
      <c r="G18" s="388"/>
      <c r="H18" s="55"/>
      <c r="I18" s="21"/>
      <c r="J18" s="77"/>
      <c r="K18" s="77"/>
      <c r="L18" s="77"/>
      <c r="M18" s="77"/>
      <c r="N18" s="77"/>
      <c r="O18" s="77"/>
      <c r="P18" s="77"/>
      <c r="Q18" s="77"/>
      <c r="R18" s="77"/>
      <c r="S18" s="77"/>
      <c r="T18" s="77"/>
      <c r="U18" s="77"/>
      <c r="V18" s="77"/>
      <c r="W18" s="77"/>
    </row>
    <row r="19" spans="2:23" s="9" customFormat="1" ht="21.6" customHeight="1" x14ac:dyDescent="0.25">
      <c r="B19" s="17" t="s">
        <v>763</v>
      </c>
      <c r="C19" s="299"/>
      <c r="D19" s="327" t="s">
        <v>724</v>
      </c>
      <c r="E19" s="336" t="s">
        <v>721</v>
      </c>
      <c r="F19" s="377">
        <v>15</v>
      </c>
      <c r="G19" s="388"/>
      <c r="H19" s="55"/>
      <c r="I19" s="21"/>
      <c r="J19" s="77"/>
      <c r="K19" s="77"/>
      <c r="L19" s="77"/>
      <c r="M19" s="77"/>
      <c r="N19" s="77"/>
      <c r="O19" s="77"/>
      <c r="P19" s="77"/>
      <c r="Q19" s="77"/>
      <c r="R19" s="77"/>
      <c r="S19" s="77"/>
      <c r="T19" s="77"/>
      <c r="U19" s="77"/>
      <c r="V19" s="77"/>
      <c r="W19" s="77"/>
    </row>
    <row r="20" spans="2:23" s="9" customFormat="1" ht="21.6" customHeight="1" x14ac:dyDescent="0.25">
      <c r="B20" s="17" t="s">
        <v>764</v>
      </c>
      <c r="C20" s="299"/>
      <c r="D20" s="327" t="s">
        <v>725</v>
      </c>
      <c r="E20" s="336" t="s">
        <v>721</v>
      </c>
      <c r="F20" s="377">
        <v>9</v>
      </c>
      <c r="G20" s="388"/>
      <c r="H20" s="55"/>
      <c r="I20" s="21"/>
      <c r="J20" s="77"/>
      <c r="K20" s="77"/>
      <c r="L20" s="77"/>
      <c r="M20" s="77"/>
      <c r="N20" s="77"/>
      <c r="O20" s="77"/>
      <c r="P20" s="77"/>
      <c r="Q20" s="77"/>
      <c r="R20" s="77"/>
      <c r="S20" s="77"/>
      <c r="T20" s="77"/>
      <c r="U20" s="77"/>
      <c r="V20" s="77"/>
      <c r="W20" s="77"/>
    </row>
    <row r="21" spans="2:23" s="9" customFormat="1" ht="21.6" customHeight="1" x14ac:dyDescent="0.25">
      <c r="B21" s="17" t="s">
        <v>765</v>
      </c>
      <c r="C21" s="299"/>
      <c r="D21" s="327" t="s">
        <v>726</v>
      </c>
      <c r="E21" s="336" t="s">
        <v>721</v>
      </c>
      <c r="F21" s="377">
        <v>9</v>
      </c>
      <c r="G21" s="388"/>
      <c r="H21" s="55"/>
      <c r="I21" s="21"/>
      <c r="J21" s="77"/>
      <c r="K21" s="77"/>
      <c r="L21" s="77"/>
      <c r="M21" s="77"/>
      <c r="N21" s="77"/>
      <c r="O21" s="77"/>
      <c r="P21" s="77"/>
      <c r="Q21" s="77"/>
      <c r="R21" s="77"/>
      <c r="S21" s="77"/>
      <c r="T21" s="77"/>
      <c r="U21" s="77"/>
      <c r="V21" s="77"/>
      <c r="W21" s="77"/>
    </row>
    <row r="22" spans="2:23" s="9" customFormat="1" ht="21.6" customHeight="1" x14ac:dyDescent="0.25">
      <c r="B22" s="17" t="s">
        <v>766</v>
      </c>
      <c r="C22" s="299"/>
      <c r="D22" s="327" t="s">
        <v>727</v>
      </c>
      <c r="E22" s="336" t="s">
        <v>721</v>
      </c>
      <c r="F22" s="377">
        <v>24</v>
      </c>
      <c r="G22" s="388"/>
      <c r="H22" s="55"/>
      <c r="I22" s="21"/>
      <c r="J22" s="77"/>
      <c r="K22" s="77"/>
      <c r="L22" s="77"/>
      <c r="M22" s="77"/>
      <c r="N22" s="77"/>
      <c r="O22" s="77"/>
      <c r="P22" s="77"/>
      <c r="Q22" s="77"/>
      <c r="R22" s="77"/>
      <c r="S22" s="77"/>
      <c r="T22" s="77"/>
      <c r="U22" s="77"/>
      <c r="V22" s="77"/>
      <c r="W22" s="77"/>
    </row>
    <row r="23" spans="2:23" s="9" customFormat="1" ht="21.6" customHeight="1" x14ac:dyDescent="0.25">
      <c r="B23" s="28" t="s">
        <v>632</v>
      </c>
      <c r="C23" s="299"/>
      <c r="D23" s="326" t="s">
        <v>728</v>
      </c>
      <c r="E23" s="336"/>
      <c r="F23" s="377"/>
      <c r="G23" s="388"/>
      <c r="H23" s="55"/>
      <c r="I23" s="21"/>
      <c r="J23" s="77"/>
      <c r="K23" s="77"/>
      <c r="L23" s="77"/>
      <c r="M23" s="77"/>
      <c r="N23" s="77"/>
      <c r="O23" s="77"/>
      <c r="P23" s="77"/>
      <c r="Q23" s="77"/>
      <c r="R23" s="77"/>
      <c r="S23" s="77"/>
      <c r="T23" s="77"/>
      <c r="U23" s="77"/>
      <c r="V23" s="77"/>
      <c r="W23" s="77"/>
    </row>
    <row r="24" spans="2:23" s="9" customFormat="1" ht="21.6" customHeight="1" x14ac:dyDescent="0.25">
      <c r="B24" s="17" t="s">
        <v>767</v>
      </c>
      <c r="C24" s="299"/>
      <c r="D24" s="327" t="s">
        <v>729</v>
      </c>
      <c r="E24" s="336" t="s">
        <v>730</v>
      </c>
      <c r="F24" s="377">
        <v>12</v>
      </c>
      <c r="G24" s="388"/>
      <c r="H24" s="55"/>
      <c r="I24" s="21"/>
      <c r="J24" s="77"/>
      <c r="K24" s="77"/>
      <c r="L24" s="77"/>
      <c r="M24" s="77"/>
      <c r="N24" s="77"/>
      <c r="O24" s="77"/>
      <c r="P24" s="77"/>
      <c r="Q24" s="77"/>
      <c r="R24" s="77"/>
      <c r="S24" s="77"/>
      <c r="T24" s="77"/>
      <c r="U24" s="77"/>
      <c r="V24" s="77"/>
      <c r="W24" s="77"/>
    </row>
    <row r="25" spans="2:23" s="9" customFormat="1" ht="21.6" customHeight="1" x14ac:dyDescent="0.25">
      <c r="B25" s="17" t="s">
        <v>768</v>
      </c>
      <c r="C25" s="299"/>
      <c r="D25" s="327" t="s">
        <v>731</v>
      </c>
      <c r="E25" s="336" t="s">
        <v>730</v>
      </c>
      <c r="F25" s="377">
        <v>12</v>
      </c>
      <c r="G25" s="388"/>
      <c r="H25" s="55"/>
      <c r="I25" s="21"/>
      <c r="J25" s="77"/>
      <c r="K25" s="77"/>
      <c r="L25" s="77"/>
      <c r="M25" s="77"/>
      <c r="N25" s="77"/>
      <c r="O25" s="77"/>
      <c r="P25" s="77"/>
      <c r="Q25" s="77"/>
      <c r="R25" s="77"/>
      <c r="S25" s="77"/>
      <c r="T25" s="77"/>
      <c r="U25" s="77"/>
      <c r="V25" s="77"/>
      <c r="W25" s="77"/>
    </row>
    <row r="26" spans="2:23" s="9" customFormat="1" ht="21.6" customHeight="1" x14ac:dyDescent="0.25">
      <c r="B26" s="17" t="s">
        <v>769</v>
      </c>
      <c r="C26" s="299"/>
      <c r="D26" s="327" t="s">
        <v>732</v>
      </c>
      <c r="E26" s="336" t="s">
        <v>730</v>
      </c>
      <c r="F26" s="377">
        <v>3</v>
      </c>
      <c r="G26" s="388"/>
      <c r="H26" s="55"/>
      <c r="I26" s="21"/>
      <c r="J26" s="77"/>
      <c r="K26" s="77"/>
      <c r="L26" s="77"/>
      <c r="M26" s="77"/>
      <c r="N26" s="77"/>
      <c r="O26" s="77"/>
      <c r="P26" s="77"/>
      <c r="Q26" s="77"/>
      <c r="R26" s="77"/>
      <c r="S26" s="77"/>
      <c r="T26" s="77"/>
      <c r="U26" s="77"/>
      <c r="V26" s="77"/>
      <c r="W26" s="77"/>
    </row>
    <row r="27" spans="2:23" s="9" customFormat="1" ht="21.6" customHeight="1" x14ac:dyDescent="0.25">
      <c r="B27" s="17" t="s">
        <v>770</v>
      </c>
      <c r="C27" s="299"/>
      <c r="D27" s="327" t="s">
        <v>733</v>
      </c>
      <c r="E27" s="336" t="s">
        <v>730</v>
      </c>
      <c r="F27" s="377">
        <v>12</v>
      </c>
      <c r="G27" s="388"/>
      <c r="H27" s="55"/>
      <c r="I27" s="21"/>
      <c r="J27" s="77"/>
      <c r="K27" s="77"/>
      <c r="L27" s="77"/>
      <c r="M27" s="77"/>
      <c r="N27" s="77"/>
      <c r="O27" s="77"/>
      <c r="P27" s="77"/>
      <c r="Q27" s="77"/>
      <c r="R27" s="77"/>
      <c r="S27" s="77"/>
      <c r="T27" s="77"/>
      <c r="U27" s="77"/>
      <c r="V27" s="77"/>
      <c r="W27" s="77"/>
    </row>
    <row r="28" spans="2:23" s="9" customFormat="1" ht="21.6" customHeight="1" x14ac:dyDescent="0.25">
      <c r="B28" s="28" t="s">
        <v>633</v>
      </c>
      <c r="C28" s="299"/>
      <c r="D28" s="326" t="s">
        <v>734</v>
      </c>
      <c r="E28" s="336"/>
      <c r="F28" s="377"/>
      <c r="G28" s="390"/>
      <c r="H28" s="56"/>
      <c r="I28" s="21"/>
      <c r="J28" s="77"/>
      <c r="K28" s="77"/>
      <c r="L28" s="77"/>
      <c r="M28" s="77"/>
      <c r="N28" s="77"/>
      <c r="O28" s="77"/>
      <c r="P28" s="77"/>
      <c r="Q28" s="77"/>
      <c r="R28" s="77"/>
      <c r="S28" s="77"/>
      <c r="T28" s="77"/>
      <c r="U28" s="77"/>
      <c r="V28" s="77"/>
      <c r="W28" s="77"/>
    </row>
    <row r="29" spans="2:23" s="9" customFormat="1" ht="21.6" customHeight="1" x14ac:dyDescent="0.25">
      <c r="B29" s="17" t="s">
        <v>771</v>
      </c>
      <c r="C29" s="299"/>
      <c r="D29" s="327" t="s">
        <v>735</v>
      </c>
      <c r="E29" s="336" t="s">
        <v>730</v>
      </c>
      <c r="F29" s="377">
        <v>6</v>
      </c>
      <c r="G29" s="390"/>
      <c r="H29" s="56"/>
      <c r="I29" s="21"/>
      <c r="J29" s="77"/>
      <c r="K29" s="77"/>
      <c r="L29" s="77"/>
      <c r="M29" s="77"/>
      <c r="N29" s="77"/>
      <c r="O29" s="77"/>
      <c r="P29" s="77"/>
      <c r="Q29" s="77"/>
      <c r="R29" s="77"/>
      <c r="S29" s="77"/>
      <c r="T29" s="77"/>
      <c r="U29" s="77"/>
      <c r="V29" s="77"/>
      <c r="W29" s="77"/>
    </row>
    <row r="30" spans="2:23" s="9" customFormat="1" ht="21.6" customHeight="1" x14ac:dyDescent="0.25">
      <c r="B30" s="17" t="s">
        <v>772</v>
      </c>
      <c r="C30" s="299"/>
      <c r="D30" s="327" t="s">
        <v>736</v>
      </c>
      <c r="E30" s="336" t="s">
        <v>730</v>
      </c>
      <c r="F30" s="377">
        <v>9</v>
      </c>
      <c r="G30" s="390"/>
      <c r="H30" s="56"/>
      <c r="I30" s="21"/>
      <c r="J30" s="77"/>
      <c r="K30" s="77"/>
      <c r="L30" s="77"/>
      <c r="M30" s="77"/>
      <c r="N30" s="77"/>
      <c r="O30" s="77"/>
      <c r="P30" s="77"/>
      <c r="Q30" s="77"/>
      <c r="R30" s="77"/>
      <c r="S30" s="77"/>
      <c r="T30" s="77"/>
      <c r="U30" s="77"/>
      <c r="V30" s="77"/>
      <c r="W30" s="77"/>
    </row>
    <row r="31" spans="2:23" s="9" customFormat="1" ht="21.6" customHeight="1" x14ac:dyDescent="0.25">
      <c r="B31" s="28" t="s">
        <v>634</v>
      </c>
      <c r="C31" s="299"/>
      <c r="D31" s="326" t="s">
        <v>737</v>
      </c>
      <c r="E31" s="336"/>
      <c r="F31" s="377"/>
      <c r="G31" s="390"/>
      <c r="H31" s="56"/>
      <c r="I31" s="21"/>
      <c r="J31" s="77"/>
      <c r="K31" s="77"/>
      <c r="L31" s="77"/>
      <c r="M31" s="77"/>
      <c r="N31" s="77"/>
      <c r="O31" s="77"/>
      <c r="P31" s="77"/>
      <c r="Q31" s="77"/>
      <c r="R31" s="77"/>
      <c r="S31" s="77"/>
      <c r="T31" s="77"/>
      <c r="U31" s="77"/>
      <c r="V31" s="77"/>
      <c r="W31" s="77"/>
    </row>
    <row r="32" spans="2:23" s="9" customFormat="1" ht="21.6" customHeight="1" x14ac:dyDescent="0.25">
      <c r="B32" s="17" t="s">
        <v>773</v>
      </c>
      <c r="C32" s="299"/>
      <c r="D32" s="327" t="s">
        <v>738</v>
      </c>
      <c r="E32" s="336" t="s">
        <v>730</v>
      </c>
      <c r="F32" s="377">
        <v>3</v>
      </c>
      <c r="G32" s="390"/>
      <c r="H32" s="56"/>
      <c r="I32" s="21"/>
      <c r="J32" s="77"/>
      <c r="K32" s="77"/>
      <c r="L32" s="77"/>
      <c r="M32" s="77"/>
      <c r="N32" s="77"/>
      <c r="O32" s="77"/>
      <c r="P32" s="77"/>
      <c r="Q32" s="77"/>
      <c r="R32" s="77"/>
      <c r="S32" s="77"/>
      <c r="T32" s="77"/>
      <c r="U32" s="77"/>
      <c r="V32" s="77"/>
      <c r="W32" s="77"/>
    </row>
    <row r="33" spans="2:23" s="9" customFormat="1" ht="20.25" customHeight="1" x14ac:dyDescent="0.25">
      <c r="B33" s="28" t="s">
        <v>635</v>
      </c>
      <c r="C33" s="299"/>
      <c r="D33" s="326" t="s">
        <v>739</v>
      </c>
      <c r="E33" s="336"/>
      <c r="F33" s="377"/>
      <c r="G33" s="390"/>
      <c r="H33" s="56"/>
      <c r="I33" s="21"/>
      <c r="J33" s="77"/>
      <c r="K33" s="77"/>
      <c r="L33" s="77"/>
      <c r="M33" s="77"/>
      <c r="N33" s="77"/>
      <c r="O33" s="77"/>
      <c r="P33" s="77"/>
      <c r="Q33" s="77"/>
      <c r="R33" s="77"/>
      <c r="S33" s="77"/>
      <c r="T33" s="77"/>
      <c r="U33" s="77"/>
      <c r="V33" s="77"/>
      <c r="W33" s="77"/>
    </row>
    <row r="34" spans="2:23" s="9" customFormat="1" ht="20.25" customHeight="1" x14ac:dyDescent="0.25">
      <c r="B34" s="17" t="s">
        <v>774</v>
      </c>
      <c r="C34" s="299"/>
      <c r="D34" s="327" t="s">
        <v>740</v>
      </c>
      <c r="E34" s="336" t="s">
        <v>730</v>
      </c>
      <c r="F34" s="377">
        <v>3</v>
      </c>
      <c r="G34" s="390"/>
      <c r="H34" s="56"/>
      <c r="I34" s="21"/>
      <c r="J34" s="77"/>
      <c r="K34" s="77"/>
      <c r="L34" s="77"/>
      <c r="M34" s="77"/>
      <c r="N34" s="77"/>
      <c r="O34" s="77"/>
      <c r="P34" s="77"/>
      <c r="Q34" s="77"/>
      <c r="R34" s="77"/>
      <c r="S34" s="77"/>
      <c r="T34" s="77"/>
      <c r="U34" s="77"/>
      <c r="V34" s="77"/>
      <c r="W34" s="77"/>
    </row>
    <row r="35" spans="2:23" s="9" customFormat="1" ht="20.25" customHeight="1" x14ac:dyDescent="0.25">
      <c r="B35" s="17" t="s">
        <v>775</v>
      </c>
      <c r="C35" s="299"/>
      <c r="D35" s="327" t="s">
        <v>741</v>
      </c>
      <c r="E35" s="336" t="s">
        <v>730</v>
      </c>
      <c r="F35" s="377">
        <v>3</v>
      </c>
      <c r="G35" s="390"/>
      <c r="H35" s="56"/>
      <c r="I35" s="21"/>
      <c r="J35" s="77"/>
      <c r="K35" s="77"/>
      <c r="L35" s="77"/>
      <c r="M35" s="77"/>
      <c r="N35" s="77"/>
      <c r="O35" s="77"/>
      <c r="P35" s="77"/>
      <c r="Q35" s="77"/>
      <c r="R35" s="77"/>
      <c r="S35" s="77"/>
      <c r="T35" s="77"/>
      <c r="U35" s="77"/>
      <c r="V35" s="77"/>
      <c r="W35" s="77"/>
    </row>
    <row r="36" spans="2:23" s="9" customFormat="1" ht="20.25" customHeight="1" x14ac:dyDescent="0.25">
      <c r="B36" s="17" t="s">
        <v>776</v>
      </c>
      <c r="C36" s="299"/>
      <c r="D36" s="327" t="s">
        <v>742</v>
      </c>
      <c r="E36" s="336" t="s">
        <v>730</v>
      </c>
      <c r="F36" s="377">
        <v>3</v>
      </c>
      <c r="G36" s="390"/>
      <c r="H36" s="56"/>
      <c r="I36" s="21"/>
      <c r="J36" s="77"/>
      <c r="K36" s="77"/>
      <c r="L36" s="77"/>
      <c r="M36" s="77"/>
      <c r="N36" s="77"/>
      <c r="O36" s="77"/>
      <c r="P36" s="77"/>
      <c r="Q36" s="77"/>
      <c r="R36" s="77"/>
      <c r="S36" s="77"/>
      <c r="T36" s="77"/>
      <c r="U36" s="77"/>
      <c r="V36" s="77"/>
      <c r="W36" s="77"/>
    </row>
    <row r="37" spans="2:23" s="9" customFormat="1" ht="20.25" customHeight="1" x14ac:dyDescent="0.25">
      <c r="B37" s="28" t="s">
        <v>636</v>
      </c>
      <c r="C37" s="299"/>
      <c r="D37" s="326" t="s">
        <v>743</v>
      </c>
      <c r="E37" s="336"/>
      <c r="F37" s="377"/>
      <c r="G37" s="390"/>
      <c r="H37" s="56"/>
      <c r="I37" s="21"/>
      <c r="J37" s="77"/>
      <c r="K37" s="77"/>
      <c r="L37" s="77"/>
      <c r="M37" s="77"/>
      <c r="N37" s="77"/>
      <c r="O37" s="77"/>
      <c r="P37" s="77"/>
      <c r="Q37" s="77"/>
      <c r="R37" s="77"/>
      <c r="S37" s="77"/>
      <c r="T37" s="77"/>
      <c r="U37" s="77"/>
      <c r="V37" s="77"/>
      <c r="W37" s="77"/>
    </row>
    <row r="38" spans="2:23" s="9" customFormat="1" ht="20.25" customHeight="1" x14ac:dyDescent="0.25">
      <c r="B38" s="17" t="s">
        <v>777</v>
      </c>
      <c r="C38" s="299"/>
      <c r="D38" s="327" t="s">
        <v>744</v>
      </c>
      <c r="E38" s="336" t="s">
        <v>730</v>
      </c>
      <c r="F38" s="377">
        <v>3</v>
      </c>
      <c r="G38" s="390"/>
      <c r="H38" s="56"/>
      <c r="I38" s="21"/>
      <c r="J38" s="77"/>
      <c r="K38" s="77"/>
      <c r="L38" s="77"/>
      <c r="M38" s="77"/>
      <c r="N38" s="77"/>
      <c r="O38" s="77"/>
      <c r="P38" s="77"/>
      <c r="Q38" s="77"/>
      <c r="R38" s="77"/>
      <c r="S38" s="77"/>
      <c r="T38" s="77"/>
      <c r="U38" s="77"/>
      <c r="V38" s="77"/>
      <c r="W38" s="77"/>
    </row>
    <row r="39" spans="2:23" s="9" customFormat="1" ht="20.25" customHeight="1" x14ac:dyDescent="0.25">
      <c r="B39" s="28" t="s">
        <v>637</v>
      </c>
      <c r="C39" s="299"/>
      <c r="D39" s="326" t="s">
        <v>745</v>
      </c>
      <c r="E39" s="336"/>
      <c r="F39" s="377"/>
      <c r="G39" s="390"/>
      <c r="H39" s="56"/>
      <c r="I39" s="21"/>
      <c r="J39" s="77"/>
      <c r="K39" s="77"/>
      <c r="L39" s="77"/>
      <c r="M39" s="77"/>
      <c r="N39" s="77"/>
      <c r="O39" s="77"/>
      <c r="P39" s="77"/>
      <c r="Q39" s="77"/>
      <c r="R39" s="77"/>
      <c r="S39" s="77"/>
      <c r="T39" s="77"/>
      <c r="U39" s="77"/>
      <c r="V39" s="77"/>
      <c r="W39" s="77"/>
    </row>
    <row r="40" spans="2:23" s="9" customFormat="1" ht="20.25" customHeight="1" x14ac:dyDescent="0.25">
      <c r="B40" s="17" t="s">
        <v>778</v>
      </c>
      <c r="C40" s="299"/>
      <c r="D40" s="327" t="s">
        <v>746</v>
      </c>
      <c r="E40" s="336" t="s">
        <v>730</v>
      </c>
      <c r="F40" s="377">
        <v>3</v>
      </c>
      <c r="G40" s="390"/>
      <c r="H40" s="56"/>
      <c r="I40" s="21"/>
      <c r="J40" s="77"/>
      <c r="K40" s="77"/>
      <c r="L40" s="77"/>
      <c r="M40" s="77"/>
      <c r="N40" s="77"/>
      <c r="O40" s="77"/>
      <c r="P40" s="77"/>
      <c r="Q40" s="77"/>
      <c r="R40" s="77"/>
      <c r="S40" s="77"/>
      <c r="T40" s="77"/>
      <c r="U40" s="77"/>
      <c r="V40" s="77"/>
      <c r="W40" s="77"/>
    </row>
    <row r="41" spans="2:23" s="9" customFormat="1" ht="46.9" customHeight="1" x14ac:dyDescent="0.25">
      <c r="B41" s="17" t="s">
        <v>638</v>
      </c>
      <c r="C41" s="299"/>
      <c r="D41" s="328" t="s">
        <v>747</v>
      </c>
      <c r="E41" s="355"/>
      <c r="F41" s="385"/>
      <c r="G41" s="391"/>
      <c r="H41" s="340"/>
      <c r="I41" s="341"/>
      <c r="J41" s="77"/>
      <c r="K41" s="77"/>
      <c r="L41" s="77"/>
      <c r="M41" s="77"/>
      <c r="N41" s="77"/>
      <c r="O41" s="77"/>
      <c r="P41" s="77"/>
      <c r="Q41" s="77"/>
      <c r="R41" s="77"/>
      <c r="S41" s="77"/>
      <c r="T41" s="77"/>
      <c r="U41" s="77"/>
      <c r="V41" s="77"/>
      <c r="W41" s="77"/>
    </row>
    <row r="42" spans="2:23" s="9" customFormat="1" ht="57" customHeight="1" x14ac:dyDescent="0.25">
      <c r="B42" s="17" t="s">
        <v>639</v>
      </c>
      <c r="C42" s="299"/>
      <c r="D42" s="328" t="s">
        <v>748</v>
      </c>
      <c r="E42" s="355"/>
      <c r="F42" s="385"/>
      <c r="G42" s="392"/>
      <c r="H42" s="343"/>
      <c r="I42" s="341"/>
      <c r="J42" s="77"/>
      <c r="K42" s="77"/>
      <c r="L42" s="77"/>
      <c r="M42" s="77"/>
      <c r="N42" s="77"/>
      <c r="O42" s="77"/>
      <c r="P42" s="77"/>
      <c r="Q42" s="77"/>
      <c r="R42" s="77"/>
      <c r="S42" s="77"/>
      <c r="T42" s="77"/>
      <c r="U42" s="77"/>
      <c r="V42" s="77"/>
      <c r="W42" s="77"/>
    </row>
    <row r="43" spans="2:23" s="9" customFormat="1" ht="43.15" customHeight="1" x14ac:dyDescent="0.25">
      <c r="B43" s="17" t="s">
        <v>640</v>
      </c>
      <c r="C43" s="299"/>
      <c r="D43" s="328" t="s">
        <v>749</v>
      </c>
      <c r="E43" s="355"/>
      <c r="F43" s="385"/>
      <c r="G43" s="392"/>
      <c r="H43" s="343"/>
      <c r="I43" s="341"/>
      <c r="J43" s="77"/>
      <c r="K43" s="77"/>
      <c r="L43" s="77"/>
      <c r="M43" s="77"/>
      <c r="N43" s="77"/>
      <c r="O43" s="77"/>
      <c r="P43" s="77"/>
      <c r="Q43" s="77"/>
      <c r="R43" s="77"/>
      <c r="S43" s="77"/>
      <c r="T43" s="77"/>
      <c r="U43" s="77"/>
      <c r="V43" s="77"/>
      <c r="W43" s="77"/>
    </row>
    <row r="44" spans="2:23" s="9" customFormat="1" ht="20.25" customHeight="1" x14ac:dyDescent="0.25">
      <c r="B44" s="28" t="s">
        <v>641</v>
      </c>
      <c r="C44" s="299"/>
      <c r="D44" s="326" t="s">
        <v>750</v>
      </c>
      <c r="E44" s="335"/>
      <c r="F44" s="377"/>
      <c r="G44" s="390"/>
      <c r="H44" s="56"/>
      <c r="I44" s="21"/>
      <c r="J44" s="77"/>
      <c r="K44" s="77"/>
      <c r="L44" s="77"/>
      <c r="M44" s="77"/>
      <c r="N44" s="77"/>
      <c r="O44" s="77"/>
      <c r="P44" s="77"/>
      <c r="Q44" s="77"/>
      <c r="R44" s="77"/>
      <c r="S44" s="77"/>
      <c r="T44" s="77"/>
      <c r="U44" s="77"/>
      <c r="V44" s="77"/>
      <c r="W44" s="77"/>
    </row>
    <row r="45" spans="2:23" s="9" customFormat="1" ht="20.25" customHeight="1" x14ac:dyDescent="0.25">
      <c r="B45" s="17" t="s">
        <v>780</v>
      </c>
      <c r="C45" s="299"/>
      <c r="D45" s="327" t="s">
        <v>751</v>
      </c>
      <c r="E45" s="335" t="s">
        <v>752</v>
      </c>
      <c r="F45" s="377">
        <v>3</v>
      </c>
      <c r="G45" s="390"/>
      <c r="H45" s="56"/>
      <c r="I45" s="21"/>
      <c r="J45" s="77"/>
      <c r="K45" s="77"/>
      <c r="L45" s="77"/>
      <c r="M45" s="77"/>
      <c r="N45" s="77"/>
      <c r="O45" s="77"/>
      <c r="P45" s="77"/>
      <c r="Q45" s="77"/>
      <c r="R45" s="77"/>
      <c r="S45" s="77"/>
      <c r="T45" s="77"/>
      <c r="U45" s="77"/>
      <c r="V45" s="77"/>
      <c r="W45" s="77"/>
    </row>
    <row r="46" spans="2:23" s="9" customFormat="1" ht="20.25" customHeight="1" x14ac:dyDescent="0.25">
      <c r="B46" s="17" t="s">
        <v>818</v>
      </c>
      <c r="C46" s="299"/>
      <c r="D46" s="327" t="s">
        <v>821</v>
      </c>
      <c r="E46" s="335" t="s">
        <v>822</v>
      </c>
      <c r="F46" s="377">
        <v>1</v>
      </c>
      <c r="G46" s="390"/>
      <c r="H46" s="56"/>
      <c r="I46" s="21"/>
      <c r="J46" s="77"/>
      <c r="K46" s="77"/>
      <c r="L46" s="77"/>
      <c r="M46" s="77"/>
      <c r="N46" s="77"/>
      <c r="O46" s="77"/>
      <c r="P46" s="77"/>
      <c r="Q46" s="77"/>
      <c r="R46" s="77"/>
      <c r="S46" s="77"/>
      <c r="T46" s="77"/>
      <c r="U46" s="77"/>
      <c r="V46" s="77"/>
      <c r="W46" s="77"/>
    </row>
    <row r="47" spans="2:23" s="9" customFormat="1" ht="20.25" customHeight="1" x14ac:dyDescent="0.25">
      <c r="B47" s="17" t="s">
        <v>819</v>
      </c>
      <c r="C47" s="299"/>
      <c r="D47" s="327" t="s">
        <v>714</v>
      </c>
      <c r="E47" s="336" t="s">
        <v>752</v>
      </c>
      <c r="F47" s="377">
        <v>3</v>
      </c>
      <c r="G47" s="390"/>
      <c r="H47" s="56"/>
      <c r="I47" s="21"/>
      <c r="J47" s="77"/>
      <c r="K47" s="77"/>
      <c r="L47" s="77"/>
      <c r="M47" s="77"/>
      <c r="N47" s="77"/>
      <c r="O47" s="77"/>
      <c r="P47" s="77"/>
      <c r="Q47" s="77"/>
      <c r="R47" s="77"/>
      <c r="S47" s="77"/>
      <c r="T47" s="77"/>
      <c r="U47" s="77"/>
      <c r="V47" s="77"/>
      <c r="W47" s="77"/>
    </row>
    <row r="48" spans="2:23" s="9" customFormat="1" ht="20.25" customHeight="1" x14ac:dyDescent="0.25">
      <c r="B48" s="17" t="s">
        <v>820</v>
      </c>
      <c r="C48" s="299"/>
      <c r="D48" s="327" t="s">
        <v>753</v>
      </c>
      <c r="E48" s="335" t="s">
        <v>754</v>
      </c>
      <c r="F48" s="377">
        <v>3</v>
      </c>
      <c r="G48" s="390"/>
      <c r="H48" s="56"/>
      <c r="I48" s="21"/>
      <c r="J48" s="77"/>
      <c r="K48" s="77"/>
      <c r="L48" s="77"/>
      <c r="M48" s="77"/>
      <c r="N48" s="77"/>
      <c r="O48" s="77"/>
      <c r="P48" s="77"/>
      <c r="Q48" s="77"/>
      <c r="R48" s="77"/>
      <c r="S48" s="77"/>
      <c r="T48" s="77"/>
      <c r="U48" s="77"/>
      <c r="V48" s="77"/>
      <c r="W48" s="77"/>
    </row>
    <row r="49" spans="2:23" s="9" customFormat="1" ht="20.25" customHeight="1" x14ac:dyDescent="0.25">
      <c r="B49" s="17" t="s">
        <v>783</v>
      </c>
      <c r="C49" s="299"/>
      <c r="D49" s="327" t="s">
        <v>755</v>
      </c>
      <c r="E49" s="335" t="s">
        <v>754</v>
      </c>
      <c r="F49" s="377">
        <v>3</v>
      </c>
      <c r="G49" s="390"/>
      <c r="H49" s="56"/>
      <c r="I49" s="21"/>
      <c r="J49" s="77"/>
      <c r="K49" s="77"/>
      <c r="L49" s="77"/>
      <c r="M49" s="77"/>
      <c r="N49" s="77"/>
      <c r="O49" s="77"/>
      <c r="P49" s="77"/>
      <c r="Q49" s="77"/>
      <c r="R49" s="77"/>
      <c r="S49" s="77"/>
      <c r="T49" s="77"/>
      <c r="U49" s="77"/>
      <c r="V49" s="77"/>
      <c r="W49" s="77"/>
    </row>
    <row r="50" spans="2:23" s="9" customFormat="1" ht="20.25" customHeight="1" x14ac:dyDescent="0.25">
      <c r="B50" s="17" t="s">
        <v>784</v>
      </c>
      <c r="C50" s="299"/>
      <c r="D50" s="327" t="s">
        <v>756</v>
      </c>
      <c r="E50" s="335" t="s">
        <v>754</v>
      </c>
      <c r="F50" s="377">
        <v>3</v>
      </c>
      <c r="G50" s="390"/>
      <c r="H50" s="56"/>
      <c r="I50" s="21"/>
      <c r="J50" s="77"/>
      <c r="K50" s="77"/>
      <c r="L50" s="77"/>
      <c r="M50" s="77"/>
      <c r="N50" s="77"/>
      <c r="O50" s="77"/>
      <c r="P50" s="77"/>
      <c r="Q50" s="77"/>
      <c r="R50" s="77"/>
      <c r="S50" s="77"/>
      <c r="T50" s="77"/>
      <c r="U50" s="77"/>
      <c r="V50" s="77"/>
      <c r="W50" s="77"/>
    </row>
    <row r="51" spans="2:23" s="9" customFormat="1" ht="20.25" customHeight="1" thickBot="1" x14ac:dyDescent="0.3">
      <c r="B51" s="17" t="s">
        <v>823</v>
      </c>
      <c r="C51" s="299"/>
      <c r="D51" s="327" t="s">
        <v>824</v>
      </c>
      <c r="E51" s="335" t="s">
        <v>825</v>
      </c>
      <c r="F51" s="377">
        <v>3</v>
      </c>
      <c r="G51" s="390"/>
      <c r="H51" s="56"/>
      <c r="I51" s="21">
        <v>300000</v>
      </c>
      <c r="J51" s="77"/>
      <c r="K51" s="77"/>
      <c r="L51" s="77"/>
      <c r="M51" s="77"/>
      <c r="N51" s="77"/>
      <c r="O51" s="77"/>
      <c r="P51" s="77"/>
      <c r="Q51" s="77"/>
      <c r="R51" s="77"/>
      <c r="S51" s="77"/>
      <c r="T51" s="77"/>
      <c r="U51" s="77"/>
      <c r="V51" s="77"/>
      <c r="W51" s="77"/>
    </row>
    <row r="52" spans="2:23" s="9" customFormat="1" ht="31.15" customHeight="1" thickBot="1" x14ac:dyDescent="0.3">
      <c r="B52" s="23"/>
      <c r="C52" s="314"/>
      <c r="D52" s="449" t="s">
        <v>7</v>
      </c>
      <c r="E52" s="450"/>
      <c r="F52" s="450"/>
      <c r="G52" s="450"/>
      <c r="H52" s="451"/>
      <c r="I52" s="25"/>
      <c r="J52" s="77"/>
      <c r="K52" s="77"/>
      <c r="L52" s="77"/>
      <c r="M52" s="77"/>
      <c r="N52" s="77"/>
      <c r="O52" s="77"/>
      <c r="P52" s="77"/>
      <c r="Q52" s="77"/>
      <c r="R52" s="77"/>
      <c r="S52" s="77"/>
      <c r="T52" s="77"/>
      <c r="U52" s="77"/>
      <c r="V52" s="77"/>
      <c r="W52" s="77"/>
    </row>
    <row r="53" spans="2:23" s="9" customFormat="1" x14ac:dyDescent="0.25">
      <c r="B53" s="29"/>
      <c r="C53" s="309"/>
      <c r="D53" s="313"/>
      <c r="E53" s="312"/>
      <c r="F53" s="309"/>
      <c r="G53" s="309"/>
      <c r="H53" s="30"/>
      <c r="I53" s="30"/>
      <c r="J53" s="77"/>
      <c r="K53" s="77"/>
      <c r="L53" s="77"/>
      <c r="M53" s="77"/>
      <c r="N53" s="77"/>
      <c r="O53" s="77"/>
      <c r="P53" s="77"/>
      <c r="Q53" s="77"/>
      <c r="R53" s="77"/>
      <c r="S53" s="77"/>
      <c r="T53" s="77"/>
      <c r="U53" s="77"/>
      <c r="V53" s="77"/>
      <c r="W53" s="77"/>
    </row>
    <row r="54" spans="2:23" s="9" customFormat="1" x14ac:dyDescent="0.25">
      <c r="B54" s="29"/>
      <c r="C54" s="309"/>
      <c r="D54" s="313"/>
      <c r="E54" s="309"/>
      <c r="F54" s="309"/>
      <c r="G54" s="309"/>
      <c r="H54" s="30"/>
      <c r="I54" s="30"/>
      <c r="J54" s="77"/>
      <c r="K54" s="77"/>
      <c r="L54" s="77"/>
      <c r="M54" s="77"/>
      <c r="N54" s="77"/>
      <c r="O54" s="77"/>
      <c r="P54" s="77"/>
      <c r="Q54" s="77"/>
      <c r="R54" s="77"/>
      <c r="S54" s="77"/>
      <c r="T54" s="77"/>
      <c r="U54" s="77"/>
      <c r="V54" s="77"/>
      <c r="W54" s="77"/>
    </row>
    <row r="55" spans="2:23" s="9" customFormat="1" x14ac:dyDescent="0.25">
      <c r="B55" s="29"/>
      <c r="C55" s="309"/>
      <c r="D55" s="313"/>
      <c r="E55" s="312"/>
      <c r="F55" s="309"/>
      <c r="G55" s="309"/>
      <c r="H55" s="30"/>
      <c r="I55" s="30"/>
      <c r="J55" s="77"/>
      <c r="K55" s="77"/>
      <c r="L55" s="77"/>
      <c r="M55" s="77"/>
      <c r="N55" s="77"/>
      <c r="O55" s="77"/>
      <c r="P55" s="77"/>
      <c r="Q55" s="77"/>
      <c r="R55" s="77"/>
      <c r="S55" s="77"/>
      <c r="T55" s="77"/>
      <c r="U55" s="77"/>
      <c r="V55" s="77"/>
      <c r="W55" s="77"/>
    </row>
    <row r="56" spans="2:23" s="9" customFormat="1" x14ac:dyDescent="0.25">
      <c r="B56" s="29"/>
      <c r="C56" s="309"/>
      <c r="D56" s="313"/>
      <c r="E56" s="312"/>
      <c r="F56" s="309"/>
      <c r="G56" s="309"/>
      <c r="H56" s="30"/>
      <c r="I56" s="30"/>
      <c r="J56" s="77"/>
      <c r="K56" s="77"/>
      <c r="L56" s="77"/>
      <c r="M56" s="77"/>
      <c r="N56" s="77"/>
      <c r="O56" s="77"/>
      <c r="P56" s="77"/>
      <c r="Q56" s="77"/>
      <c r="R56" s="77"/>
      <c r="S56" s="77"/>
      <c r="T56" s="77"/>
      <c r="U56" s="77"/>
      <c r="V56" s="77"/>
      <c r="W56" s="77"/>
    </row>
    <row r="57" spans="2:23" s="9" customFormat="1" x14ac:dyDescent="0.25">
      <c r="B57" s="29"/>
      <c r="C57" s="309"/>
      <c r="D57" s="313"/>
      <c r="E57" s="309"/>
      <c r="F57" s="309"/>
      <c r="G57" s="309"/>
      <c r="H57" s="30"/>
      <c r="I57" s="30"/>
      <c r="J57" s="77"/>
      <c r="K57" s="77"/>
      <c r="L57" s="77"/>
      <c r="M57" s="77"/>
      <c r="N57" s="77"/>
      <c r="O57" s="77"/>
      <c r="P57" s="77"/>
      <c r="Q57" s="77"/>
      <c r="R57" s="77"/>
      <c r="S57" s="77"/>
      <c r="T57" s="77"/>
      <c r="U57" s="77"/>
      <c r="V57" s="77"/>
      <c r="W57" s="77"/>
    </row>
    <row r="58" spans="2:23" s="9" customFormat="1" x14ac:dyDescent="0.25">
      <c r="B58" s="29"/>
      <c r="C58" s="29"/>
      <c r="D58" s="29"/>
      <c r="E58" s="29"/>
      <c r="F58" s="29"/>
      <c r="G58" s="29"/>
      <c r="H58" s="30"/>
      <c r="I58" s="30"/>
      <c r="J58" s="77"/>
      <c r="K58" s="77"/>
      <c r="L58" s="77"/>
      <c r="M58" s="77"/>
      <c r="N58" s="77"/>
      <c r="O58" s="77"/>
      <c r="P58" s="77"/>
      <c r="Q58" s="77"/>
      <c r="R58" s="77"/>
      <c r="S58" s="77"/>
      <c r="T58" s="77"/>
      <c r="U58" s="77"/>
      <c r="V58" s="77"/>
      <c r="W58" s="77"/>
    </row>
    <row r="59" spans="2:23" s="9" customFormat="1" x14ac:dyDescent="0.25">
      <c r="B59" s="29"/>
      <c r="C59" s="29"/>
      <c r="D59" s="29"/>
      <c r="E59" s="29"/>
      <c r="F59" s="29"/>
      <c r="G59" s="29"/>
      <c r="H59" s="30"/>
      <c r="I59" s="30"/>
      <c r="J59" s="77"/>
      <c r="K59" s="77"/>
      <c r="L59" s="77"/>
      <c r="M59" s="77"/>
      <c r="N59" s="77"/>
      <c r="O59" s="77"/>
      <c r="P59" s="77"/>
      <c r="Q59" s="77"/>
      <c r="R59" s="77"/>
      <c r="S59" s="77"/>
      <c r="T59" s="77"/>
      <c r="U59" s="77"/>
      <c r="V59" s="77"/>
      <c r="W59" s="77"/>
    </row>
    <row r="60" spans="2:23" s="9" customFormat="1" x14ac:dyDescent="0.25">
      <c r="B60" s="29"/>
      <c r="C60" s="29"/>
      <c r="D60" s="29"/>
      <c r="E60" s="29"/>
      <c r="F60" s="29"/>
      <c r="G60" s="29"/>
      <c r="H60" s="30"/>
      <c r="I60" s="30"/>
      <c r="J60" s="77"/>
      <c r="K60" s="77"/>
      <c r="L60" s="77"/>
      <c r="M60" s="77"/>
      <c r="N60" s="77"/>
      <c r="O60" s="77"/>
      <c r="P60" s="77"/>
      <c r="Q60" s="77"/>
      <c r="R60" s="77"/>
      <c r="S60" s="77"/>
      <c r="T60" s="77"/>
      <c r="U60" s="77"/>
      <c r="V60" s="77"/>
      <c r="W60" s="77"/>
    </row>
    <row r="61" spans="2:23" s="9" customFormat="1" x14ac:dyDescent="0.25">
      <c r="B61" s="29"/>
      <c r="C61" s="29"/>
      <c r="D61" s="29"/>
      <c r="E61" s="29"/>
      <c r="F61" s="29"/>
      <c r="G61" s="29"/>
      <c r="H61" s="30"/>
      <c r="I61" s="30"/>
      <c r="J61" s="77"/>
      <c r="K61" s="77"/>
      <c r="L61" s="77"/>
      <c r="M61" s="77"/>
      <c r="N61" s="77"/>
      <c r="O61" s="77"/>
      <c r="P61" s="77"/>
      <c r="Q61" s="77"/>
      <c r="R61" s="77"/>
      <c r="S61" s="77"/>
      <c r="T61" s="77"/>
      <c r="U61" s="77"/>
      <c r="V61" s="77"/>
      <c r="W61" s="77"/>
    </row>
    <row r="62" spans="2:23" s="9" customFormat="1" x14ac:dyDescent="0.25">
      <c r="B62" s="29"/>
      <c r="C62" s="29"/>
      <c r="D62" s="29"/>
      <c r="E62" s="29"/>
      <c r="F62" s="29"/>
      <c r="G62" s="29"/>
      <c r="H62" s="30"/>
      <c r="I62" s="30"/>
      <c r="J62" s="77"/>
      <c r="K62" s="77"/>
      <c r="L62" s="77"/>
      <c r="M62" s="77"/>
      <c r="N62" s="77"/>
      <c r="O62" s="77"/>
      <c r="P62" s="77"/>
      <c r="Q62" s="77"/>
      <c r="R62" s="77"/>
      <c r="S62" s="77"/>
      <c r="T62" s="77"/>
      <c r="U62" s="77"/>
      <c r="V62" s="77"/>
      <c r="W62" s="77"/>
    </row>
    <row r="63" spans="2:23" s="9" customFormat="1" x14ac:dyDescent="0.25">
      <c r="B63" s="29"/>
      <c r="C63" s="29"/>
      <c r="D63" s="29"/>
      <c r="E63" s="29"/>
      <c r="F63" s="29"/>
      <c r="G63" s="29"/>
      <c r="H63" s="30"/>
      <c r="I63" s="30"/>
      <c r="J63" s="77"/>
      <c r="K63" s="77"/>
      <c r="L63" s="77"/>
      <c r="M63" s="77"/>
      <c r="N63" s="77"/>
      <c r="O63" s="77"/>
      <c r="P63" s="77"/>
      <c r="Q63" s="77"/>
      <c r="R63" s="77"/>
      <c r="S63" s="77"/>
      <c r="T63" s="77"/>
      <c r="U63" s="77"/>
      <c r="V63" s="77"/>
      <c r="W63" s="77"/>
    </row>
    <row r="64" spans="2:23" s="9" customFormat="1" x14ac:dyDescent="0.25">
      <c r="B64" s="29"/>
      <c r="C64" s="29"/>
      <c r="D64" s="29"/>
      <c r="E64" s="29"/>
      <c r="F64" s="29"/>
      <c r="G64" s="29"/>
      <c r="H64" s="30"/>
      <c r="I64" s="30"/>
      <c r="J64" s="77"/>
      <c r="K64" s="77"/>
      <c r="L64" s="77"/>
      <c r="M64" s="77"/>
      <c r="N64" s="77"/>
      <c r="O64" s="77"/>
      <c r="P64" s="77"/>
      <c r="Q64" s="77"/>
      <c r="R64" s="77"/>
      <c r="S64" s="77"/>
      <c r="T64" s="77"/>
      <c r="U64" s="77"/>
      <c r="V64" s="77"/>
      <c r="W64" s="77"/>
    </row>
    <row r="65" spans="2:23" s="9" customFormat="1" x14ac:dyDescent="0.25">
      <c r="B65" s="29"/>
      <c r="C65" s="29"/>
      <c r="D65" s="29"/>
      <c r="E65" s="29"/>
      <c r="F65" s="29"/>
      <c r="G65" s="29"/>
      <c r="H65" s="30"/>
      <c r="I65" s="30"/>
      <c r="J65" s="77"/>
      <c r="K65" s="77"/>
      <c r="L65" s="77"/>
      <c r="M65" s="77"/>
      <c r="N65" s="77"/>
      <c r="O65" s="77"/>
      <c r="P65" s="77"/>
      <c r="Q65" s="77"/>
      <c r="R65" s="77"/>
      <c r="S65" s="77"/>
      <c r="T65" s="77"/>
      <c r="U65" s="77"/>
      <c r="V65" s="77"/>
      <c r="W65" s="77"/>
    </row>
    <row r="66" spans="2:23" s="9" customFormat="1" x14ac:dyDescent="0.25">
      <c r="B66" s="29"/>
      <c r="C66" s="29"/>
      <c r="D66" s="29"/>
      <c r="E66" s="29"/>
      <c r="F66" s="29"/>
      <c r="G66" s="29"/>
      <c r="H66" s="30"/>
      <c r="I66" s="30"/>
      <c r="J66" s="77"/>
      <c r="K66" s="77"/>
      <c r="L66" s="77"/>
      <c r="M66" s="77"/>
      <c r="N66" s="77"/>
      <c r="O66" s="77"/>
      <c r="P66" s="77"/>
      <c r="Q66" s="77"/>
      <c r="R66" s="77"/>
      <c r="S66" s="77"/>
      <c r="T66" s="77"/>
      <c r="U66" s="77"/>
      <c r="V66" s="77"/>
      <c r="W66" s="77"/>
    </row>
    <row r="67" spans="2:23" s="9" customFormat="1" x14ac:dyDescent="0.25">
      <c r="B67" s="29"/>
      <c r="C67" s="29"/>
      <c r="D67" s="29"/>
      <c r="E67" s="29"/>
      <c r="F67" s="29"/>
      <c r="G67" s="29"/>
      <c r="H67" s="30"/>
      <c r="I67" s="30"/>
      <c r="J67" s="77"/>
      <c r="K67" s="77"/>
      <c r="L67" s="77"/>
      <c r="M67" s="77"/>
      <c r="N67" s="77"/>
      <c r="O67" s="77"/>
      <c r="P67" s="77"/>
      <c r="Q67" s="77"/>
      <c r="R67" s="77"/>
      <c r="S67" s="77"/>
      <c r="T67" s="77"/>
      <c r="U67" s="77"/>
      <c r="V67" s="77"/>
      <c r="W67" s="77"/>
    </row>
    <row r="68" spans="2:23" s="9" customFormat="1" x14ac:dyDescent="0.25">
      <c r="B68" s="29"/>
      <c r="C68" s="29"/>
      <c r="D68" s="29"/>
      <c r="E68" s="29"/>
      <c r="F68" s="29"/>
      <c r="G68" s="29"/>
      <c r="H68" s="30"/>
      <c r="I68" s="30"/>
      <c r="J68" s="77"/>
      <c r="K68" s="77"/>
      <c r="L68" s="77"/>
      <c r="M68" s="77"/>
      <c r="N68" s="77"/>
      <c r="O68" s="77"/>
      <c r="P68" s="77"/>
      <c r="Q68" s="77"/>
      <c r="R68" s="77"/>
      <c r="S68" s="77"/>
      <c r="T68" s="77"/>
      <c r="U68" s="77"/>
      <c r="V68" s="77"/>
      <c r="W68" s="77"/>
    </row>
    <row r="69" spans="2:23" s="9" customFormat="1" x14ac:dyDescent="0.25">
      <c r="B69" s="29"/>
      <c r="C69" s="29"/>
      <c r="D69" s="29"/>
      <c r="E69" s="29"/>
      <c r="F69" s="29"/>
      <c r="G69" s="29"/>
      <c r="H69" s="30"/>
      <c r="I69" s="30"/>
      <c r="J69" s="77"/>
      <c r="K69" s="77"/>
      <c r="L69" s="77"/>
      <c r="M69" s="77"/>
      <c r="N69" s="77"/>
      <c r="O69" s="77"/>
      <c r="P69" s="77"/>
      <c r="Q69" s="77"/>
      <c r="R69" s="77"/>
      <c r="S69" s="77"/>
      <c r="T69" s="77"/>
      <c r="U69" s="77"/>
      <c r="V69" s="77"/>
      <c r="W69" s="77"/>
    </row>
    <row r="70" spans="2:23" s="9" customFormat="1" x14ac:dyDescent="0.25">
      <c r="B70" s="29"/>
      <c r="C70" s="29"/>
      <c r="D70" s="29"/>
      <c r="E70" s="29"/>
      <c r="F70" s="29"/>
      <c r="G70" s="29"/>
      <c r="H70" s="30"/>
      <c r="I70" s="30"/>
      <c r="J70" s="77"/>
      <c r="K70" s="77"/>
      <c r="L70" s="77"/>
      <c r="M70" s="77"/>
      <c r="N70" s="77"/>
      <c r="O70" s="77"/>
      <c r="P70" s="77"/>
      <c r="Q70" s="77"/>
      <c r="R70" s="77"/>
      <c r="S70" s="77"/>
      <c r="T70" s="77"/>
      <c r="U70" s="77"/>
      <c r="V70" s="77"/>
      <c r="W70" s="77"/>
    </row>
    <row r="71" spans="2:23" x14ac:dyDescent="0.2">
      <c r="B71" s="5"/>
      <c r="C71" s="5"/>
      <c r="D71" s="5"/>
      <c r="E71" s="5"/>
      <c r="F71" s="5"/>
      <c r="G71" s="5"/>
      <c r="H71" s="7"/>
      <c r="I71" s="7"/>
    </row>
    <row r="72" spans="2:23" x14ac:dyDescent="0.2">
      <c r="B72" s="5"/>
      <c r="C72" s="5"/>
      <c r="D72" s="5"/>
      <c r="E72" s="5"/>
      <c r="F72" s="5"/>
      <c r="G72" s="5"/>
      <c r="H72" s="7"/>
      <c r="I72" s="7"/>
    </row>
    <row r="73" spans="2:23" x14ac:dyDescent="0.2">
      <c r="B73" s="5"/>
      <c r="C73" s="5"/>
      <c r="D73" s="5"/>
      <c r="E73" s="5"/>
      <c r="F73" s="5"/>
      <c r="G73" s="5"/>
      <c r="H73" s="7"/>
      <c r="I73" s="7"/>
    </row>
    <row r="74" spans="2:23" x14ac:dyDescent="0.2">
      <c r="B74" s="5"/>
      <c r="C74" s="5"/>
      <c r="D74" s="5"/>
      <c r="E74" s="5"/>
      <c r="F74" s="5"/>
      <c r="G74" s="5"/>
      <c r="H74" s="7"/>
      <c r="I74" s="7"/>
    </row>
    <row r="75" spans="2:23" x14ac:dyDescent="0.2">
      <c r="B75" s="5"/>
      <c r="C75" s="5"/>
      <c r="D75" s="5"/>
      <c r="E75" s="5"/>
      <c r="F75" s="5"/>
      <c r="G75" s="5"/>
      <c r="H75" s="7"/>
      <c r="I75" s="7"/>
    </row>
    <row r="76" spans="2:23" x14ac:dyDescent="0.2">
      <c r="B76" s="5"/>
      <c r="C76" s="5"/>
      <c r="D76" s="5"/>
      <c r="E76" s="5"/>
      <c r="F76" s="5"/>
      <c r="G76" s="5"/>
      <c r="H76" s="7"/>
      <c r="I76" s="7"/>
    </row>
    <row r="77" spans="2:23" x14ac:dyDescent="0.2">
      <c r="B77" s="5"/>
      <c r="C77" s="5"/>
      <c r="D77" s="5"/>
      <c r="E77" s="5"/>
      <c r="F77" s="5"/>
      <c r="G77" s="5"/>
      <c r="H77" s="7"/>
      <c r="I77" s="7"/>
    </row>
    <row r="78" spans="2:23" x14ac:dyDescent="0.2">
      <c r="B78" s="5"/>
      <c r="C78" s="5"/>
      <c r="D78" s="5"/>
      <c r="E78" s="5"/>
      <c r="F78" s="5"/>
      <c r="G78" s="5"/>
      <c r="H78" s="7"/>
      <c r="I78" s="7"/>
    </row>
    <row r="79" spans="2:23" x14ac:dyDescent="0.2">
      <c r="B79" s="5"/>
      <c r="C79" s="5"/>
      <c r="D79" s="5"/>
      <c r="E79" s="5"/>
      <c r="F79" s="5"/>
      <c r="G79" s="5"/>
      <c r="H79" s="7"/>
      <c r="I79" s="7"/>
    </row>
    <row r="80" spans="2:23" x14ac:dyDescent="0.2">
      <c r="B80" s="5"/>
      <c r="C80" s="5"/>
      <c r="D80" s="5"/>
      <c r="E80" s="5"/>
      <c r="F80" s="5"/>
      <c r="G80" s="5"/>
      <c r="H80" s="7"/>
      <c r="I80" s="7"/>
    </row>
    <row r="81" spans="2:9" x14ac:dyDescent="0.2">
      <c r="B81" s="5"/>
      <c r="C81" s="5"/>
      <c r="D81" s="5"/>
      <c r="E81" s="5"/>
      <c r="F81" s="5"/>
      <c r="G81" s="5"/>
      <c r="H81" s="7"/>
      <c r="I81" s="7"/>
    </row>
    <row r="82" spans="2:9" x14ac:dyDescent="0.2">
      <c r="B82" s="5"/>
      <c r="C82" s="5"/>
      <c r="D82" s="5"/>
      <c r="E82" s="5"/>
      <c r="F82" s="5"/>
      <c r="G82" s="5"/>
      <c r="H82" s="7"/>
      <c r="I82" s="7"/>
    </row>
    <row r="83" spans="2:9" x14ac:dyDescent="0.2">
      <c r="B83" s="5"/>
      <c r="C83" s="5"/>
      <c r="D83" s="5"/>
      <c r="E83" s="5"/>
      <c r="F83" s="5"/>
      <c r="G83" s="5"/>
      <c r="H83" s="7"/>
      <c r="I83" s="7"/>
    </row>
    <row r="84" spans="2:9" x14ac:dyDescent="0.2">
      <c r="B84" s="5"/>
      <c r="C84" s="5"/>
      <c r="D84" s="5"/>
      <c r="E84" s="5"/>
      <c r="F84" s="5"/>
      <c r="G84" s="5"/>
      <c r="H84" s="7"/>
      <c r="I84" s="7"/>
    </row>
    <row r="85" spans="2:9" x14ac:dyDescent="0.2">
      <c r="B85" s="5"/>
      <c r="C85" s="5"/>
      <c r="D85" s="5"/>
      <c r="E85" s="5"/>
      <c r="F85" s="5"/>
      <c r="G85" s="5"/>
      <c r="H85" s="7"/>
      <c r="I85" s="7"/>
    </row>
    <row r="86" spans="2:9" x14ac:dyDescent="0.2">
      <c r="B86" s="5"/>
      <c r="C86" s="5"/>
      <c r="D86" s="5"/>
      <c r="E86" s="5"/>
      <c r="F86" s="5"/>
      <c r="G86" s="5"/>
      <c r="H86" s="7"/>
      <c r="I86" s="7"/>
    </row>
    <row r="87" spans="2:9" x14ac:dyDescent="0.2">
      <c r="B87" s="5"/>
      <c r="C87" s="5"/>
      <c r="D87" s="5"/>
      <c r="E87" s="5"/>
      <c r="F87" s="5"/>
      <c r="G87" s="5"/>
      <c r="H87" s="7"/>
      <c r="I87" s="7"/>
    </row>
    <row r="88" spans="2:9" x14ac:dyDescent="0.2">
      <c r="B88" s="5"/>
      <c r="C88" s="5"/>
      <c r="D88" s="5"/>
      <c r="E88" s="5"/>
      <c r="F88" s="5"/>
      <c r="G88" s="5"/>
      <c r="H88" s="7"/>
      <c r="I88" s="7"/>
    </row>
    <row r="89" spans="2:9" x14ac:dyDescent="0.2">
      <c r="B89" s="5"/>
      <c r="C89" s="5"/>
      <c r="D89" s="5"/>
      <c r="E89" s="5"/>
      <c r="F89" s="5"/>
      <c r="G89" s="5"/>
      <c r="H89" s="7"/>
      <c r="I89" s="7"/>
    </row>
    <row r="90" spans="2:9" x14ac:dyDescent="0.2">
      <c r="B90" s="5"/>
      <c r="C90" s="5"/>
      <c r="D90" s="5"/>
      <c r="E90" s="5"/>
      <c r="F90" s="5"/>
      <c r="G90" s="5"/>
      <c r="H90" s="7"/>
      <c r="I90" s="7"/>
    </row>
    <row r="91" spans="2:9" x14ac:dyDescent="0.2">
      <c r="B91" s="5"/>
      <c r="C91" s="5"/>
      <c r="D91" s="5"/>
      <c r="E91" s="5"/>
      <c r="F91" s="5"/>
      <c r="G91" s="5"/>
    </row>
  </sheetData>
  <mergeCells count="2">
    <mergeCell ref="E3:F3"/>
    <mergeCell ref="D52:H52"/>
  </mergeCells>
  <pageMargins left="0.19685039370078741" right="0.27559055118110237" top="0.43307086614173229" bottom="0.35433070866141736" header="0.31496062992125984" footer="0.31496062992125984"/>
  <pageSetup paperSize="9" scale="60" firstPageNumber="9" orientation="portrait" useFirstPageNumber="1" r:id="rId1"/>
  <headerFooter>
    <oddFooter>&amp;C&amp;"-,Bold"&amp;12PAGE &amp;P OF BOQ</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5183F-19CF-43AF-8916-65537B996D82}">
  <sheetPr>
    <tabColor theme="4" tint="0.39997558519241921"/>
  </sheetPr>
  <dimension ref="B1:V94"/>
  <sheetViews>
    <sheetView view="pageBreakPreview" zoomScale="85" zoomScaleNormal="100" zoomScaleSheetLayoutView="85" workbookViewId="0">
      <selection activeCell="H45" sqref="H45"/>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18.5703125" style="6" customWidth="1"/>
    <col min="8" max="8" width="18.85546875" style="6" customWidth="1"/>
    <col min="9" max="9" width="18.5703125" style="74" customWidth="1"/>
    <col min="10" max="22" width="9.140625" style="74"/>
    <col min="23" max="16384" width="9.140625" style="6"/>
  </cols>
  <sheetData>
    <row r="1" spans="2:22" s="12" customFormat="1" ht="18" customHeight="1" x14ac:dyDescent="0.25">
      <c r="B1" s="2" t="str">
        <f>'SCHED 2A-1_PS PROV Hosp'!B1</f>
        <v>SCHEDULED MAINTENANCE OF THEATRE HVAC SYSTEMS IN CLUSTER FOUR (4)</v>
      </c>
      <c r="D1" s="2"/>
      <c r="E1" s="3"/>
      <c r="F1" s="3"/>
      <c r="G1" s="7"/>
      <c r="I1" s="75"/>
      <c r="J1" s="75"/>
      <c r="K1" s="75"/>
      <c r="L1" s="75"/>
      <c r="M1" s="75"/>
      <c r="N1" s="75"/>
      <c r="O1" s="75"/>
      <c r="P1" s="75"/>
      <c r="Q1" s="75"/>
      <c r="R1" s="75"/>
      <c r="S1" s="75"/>
      <c r="T1" s="75"/>
      <c r="U1" s="75"/>
      <c r="V1" s="75"/>
    </row>
    <row r="2" spans="2:22" ht="15" customHeight="1" x14ac:dyDescent="0.25">
      <c r="B2" s="2" t="str">
        <f>'SCHED 1A-1_NMB_SB'!B2</f>
        <v>CONTRACT REF. NO:</v>
      </c>
      <c r="D2" s="2" t="str">
        <f>'SCHED 1A-1_NMB_SB'!D2</f>
        <v>SCMU3-24/25-0657-HO</v>
      </c>
      <c r="E2" s="446" t="s">
        <v>10</v>
      </c>
      <c r="F2" s="447"/>
      <c r="G2" s="250" t="str">
        <f>'SCHED 1A-1_NMB_SB'!G2</f>
        <v>NELSON MANDELA AND SARAH BAARTMAN</v>
      </c>
    </row>
    <row r="3" spans="2:22" ht="15" customHeight="1" x14ac:dyDescent="0.2">
      <c r="B3" s="2" t="str">
        <f>'SCHED 1A-1_NMB_SB'!B3</f>
        <v>ASSET TYPE:</v>
      </c>
      <c r="D3" s="2" t="str">
        <f>'SCHED 1A-1_NMB_SB'!D3</f>
        <v>HVAC THEATRE</v>
      </c>
      <c r="E3" s="2"/>
      <c r="F3" s="2"/>
      <c r="G3" s="7"/>
    </row>
    <row r="4" spans="2:22" x14ac:dyDescent="0.2">
      <c r="B4" s="2"/>
      <c r="C4" s="2"/>
      <c r="D4" s="2"/>
      <c r="E4" s="2"/>
      <c r="F4" s="2"/>
      <c r="G4" s="7"/>
    </row>
    <row r="5" spans="2:22" s="4" customFormat="1" ht="15" customHeight="1" x14ac:dyDescent="0.2">
      <c r="B5" s="4" t="s">
        <v>930</v>
      </c>
      <c r="D5" s="4" t="s">
        <v>826</v>
      </c>
      <c r="I5" s="76"/>
      <c r="J5" s="76"/>
      <c r="K5" s="76"/>
      <c r="L5" s="76"/>
      <c r="M5" s="76"/>
      <c r="N5" s="76"/>
      <c r="O5" s="76"/>
      <c r="P5" s="76"/>
      <c r="Q5" s="76"/>
      <c r="R5" s="76"/>
      <c r="S5" s="76"/>
      <c r="T5" s="76"/>
      <c r="U5" s="76"/>
      <c r="V5" s="76"/>
    </row>
    <row r="6" spans="2:22" ht="15" thickBot="1" x14ac:dyDescent="0.25">
      <c r="B6" s="5"/>
      <c r="C6" s="5"/>
      <c r="D6" s="5"/>
      <c r="E6" s="5"/>
      <c r="F6" s="5"/>
      <c r="G6" s="7"/>
    </row>
    <row r="7" spans="2:22" s="9" customFormat="1" ht="39" customHeight="1" thickBot="1" x14ac:dyDescent="0.3">
      <c r="B7" s="11" t="s">
        <v>12</v>
      </c>
      <c r="C7" s="11" t="s">
        <v>6</v>
      </c>
      <c r="D7" s="11" t="s">
        <v>0</v>
      </c>
      <c r="E7" s="11" t="s">
        <v>1</v>
      </c>
      <c r="F7" s="11" t="s">
        <v>4</v>
      </c>
      <c r="G7" s="347" t="s">
        <v>790</v>
      </c>
      <c r="H7" s="11" t="s">
        <v>789</v>
      </c>
      <c r="I7" s="11" t="s">
        <v>5</v>
      </c>
      <c r="J7" s="77"/>
      <c r="K7" s="77"/>
      <c r="L7" s="77"/>
      <c r="M7" s="77"/>
      <c r="N7" s="77"/>
      <c r="O7" s="77"/>
      <c r="P7" s="77"/>
      <c r="Q7" s="77"/>
      <c r="R7" s="77"/>
      <c r="S7" s="77"/>
      <c r="T7" s="77"/>
      <c r="U7" s="77"/>
      <c r="V7" s="77"/>
    </row>
    <row r="8" spans="2:22" s="9" customFormat="1" ht="38.25" x14ac:dyDescent="0.25">
      <c r="B8" s="26">
        <v>2</v>
      </c>
      <c r="C8" s="26" t="s">
        <v>695</v>
      </c>
      <c r="D8" s="325" t="s">
        <v>779</v>
      </c>
      <c r="E8" s="26"/>
      <c r="F8" s="330"/>
      <c r="G8" s="27"/>
      <c r="H8" s="27"/>
      <c r="I8" s="27"/>
      <c r="J8" s="77"/>
      <c r="K8" s="77"/>
      <c r="L8" s="77"/>
      <c r="M8" s="77"/>
      <c r="N8" s="77"/>
      <c r="O8" s="77"/>
      <c r="P8" s="77"/>
      <c r="Q8" s="77"/>
      <c r="R8" s="77"/>
      <c r="S8" s="77"/>
      <c r="T8" s="77"/>
      <c r="U8" s="77"/>
      <c r="V8" s="77"/>
    </row>
    <row r="9" spans="2:22" s="9" customFormat="1" ht="17.45" customHeight="1" x14ac:dyDescent="0.25">
      <c r="B9" s="28" t="s">
        <v>15</v>
      </c>
      <c r="C9" s="307"/>
      <c r="D9" s="326" t="s">
        <v>715</v>
      </c>
      <c r="E9" s="334"/>
      <c r="F9" s="331"/>
      <c r="G9" s="386"/>
      <c r="H9" s="55"/>
      <c r="I9" s="21"/>
      <c r="J9" s="77"/>
      <c r="K9" s="77"/>
      <c r="L9" s="77"/>
      <c r="M9" s="77"/>
      <c r="N9" s="77"/>
      <c r="O9" s="77"/>
      <c r="P9" s="77"/>
      <c r="Q9" s="77"/>
      <c r="R9" s="77"/>
      <c r="S9" s="77"/>
      <c r="T9" s="77"/>
      <c r="U9" s="77"/>
      <c r="V9" s="77"/>
    </row>
    <row r="10" spans="2:22" s="9" customFormat="1" ht="36" x14ac:dyDescent="0.25">
      <c r="B10" s="17"/>
      <c r="C10" s="307"/>
      <c r="D10" s="327" t="s">
        <v>716</v>
      </c>
      <c r="E10" s="357"/>
      <c r="F10" s="358"/>
      <c r="G10" s="387"/>
      <c r="H10" s="55"/>
      <c r="I10" s="21"/>
      <c r="J10" s="77"/>
      <c r="K10" s="77"/>
      <c r="L10" s="77"/>
      <c r="M10" s="77"/>
      <c r="N10" s="77"/>
      <c r="O10" s="77"/>
      <c r="P10" s="77"/>
      <c r="Q10" s="77"/>
      <c r="R10" s="77"/>
      <c r="S10" s="77"/>
      <c r="T10" s="77"/>
      <c r="U10" s="77"/>
      <c r="V10" s="77"/>
    </row>
    <row r="11" spans="2:22" s="9" customFormat="1" ht="17.45" customHeight="1" x14ac:dyDescent="0.25">
      <c r="B11" s="17" t="s">
        <v>758</v>
      </c>
      <c r="C11" s="308"/>
      <c r="D11" s="328" t="s">
        <v>717</v>
      </c>
      <c r="E11" s="336" t="s">
        <v>63</v>
      </c>
      <c r="F11" s="333">
        <v>2</v>
      </c>
      <c r="G11" s="388"/>
      <c r="H11" s="55"/>
      <c r="I11" s="21"/>
      <c r="J11" s="77"/>
      <c r="K11" s="77"/>
      <c r="L11" s="77"/>
      <c r="M11" s="77"/>
      <c r="N11" s="77"/>
      <c r="O11" s="77"/>
      <c r="P11" s="77"/>
      <c r="Q11" s="77"/>
      <c r="R11" s="77"/>
      <c r="S11" s="77"/>
      <c r="T11" s="77"/>
      <c r="U11" s="77"/>
      <c r="V11" s="77"/>
    </row>
    <row r="12" spans="2:22" s="9" customFormat="1" ht="17.45" customHeight="1" x14ac:dyDescent="0.25">
      <c r="B12" s="28" t="s">
        <v>630</v>
      </c>
      <c r="C12" s="308"/>
      <c r="D12" s="329" t="s">
        <v>718</v>
      </c>
      <c r="E12" s="336"/>
      <c r="F12" s="333"/>
      <c r="G12" s="388"/>
      <c r="H12" s="55"/>
      <c r="I12" s="21"/>
      <c r="J12" s="77"/>
      <c r="K12" s="77"/>
      <c r="L12" s="77"/>
      <c r="M12" s="77"/>
      <c r="N12" s="77"/>
      <c r="O12" s="77"/>
      <c r="P12" s="77"/>
      <c r="Q12" s="77"/>
      <c r="R12" s="77"/>
      <c r="S12" s="77"/>
      <c r="T12" s="77"/>
      <c r="U12" s="77"/>
      <c r="V12" s="77"/>
    </row>
    <row r="13" spans="2:22" s="9" customFormat="1" ht="59.45" customHeight="1" x14ac:dyDescent="0.25">
      <c r="B13" s="17" t="s">
        <v>759</v>
      </c>
      <c r="C13" s="308"/>
      <c r="D13" s="302" t="s">
        <v>816</v>
      </c>
      <c r="E13" s="336" t="s">
        <v>63</v>
      </c>
      <c r="F13" s="333">
        <v>2</v>
      </c>
      <c r="G13" s="388"/>
      <c r="H13" s="55"/>
      <c r="I13" s="21"/>
      <c r="J13" s="77"/>
      <c r="K13" s="77"/>
      <c r="L13" s="77"/>
      <c r="M13" s="77"/>
      <c r="N13" s="77"/>
      <c r="O13" s="77"/>
      <c r="P13" s="77"/>
      <c r="Q13" s="77"/>
      <c r="R13" s="77"/>
      <c r="S13" s="77"/>
      <c r="T13" s="77"/>
      <c r="U13" s="77"/>
      <c r="V13" s="77"/>
    </row>
    <row r="14" spans="2:22" s="9" customFormat="1" ht="17.45" customHeight="1" x14ac:dyDescent="0.25">
      <c r="B14" s="28" t="s">
        <v>631</v>
      </c>
      <c r="C14" s="308"/>
      <c r="D14" s="329" t="s">
        <v>719</v>
      </c>
      <c r="E14" s="335"/>
      <c r="F14" s="332"/>
      <c r="G14" s="389"/>
      <c r="H14" s="55"/>
      <c r="I14" s="21"/>
      <c r="J14" s="77"/>
      <c r="K14" s="77"/>
      <c r="L14" s="77"/>
      <c r="M14" s="77"/>
      <c r="N14" s="77"/>
      <c r="O14" s="77"/>
      <c r="P14" s="77"/>
      <c r="Q14" s="77"/>
      <c r="R14" s="77"/>
      <c r="S14" s="77"/>
      <c r="T14" s="77"/>
      <c r="U14" s="77"/>
      <c r="V14" s="77"/>
    </row>
    <row r="15" spans="2:22" s="9" customFormat="1" ht="17.45" customHeight="1" x14ac:dyDescent="0.25">
      <c r="B15" s="17" t="s">
        <v>760</v>
      </c>
      <c r="C15" s="299"/>
      <c r="D15" s="327" t="s">
        <v>720</v>
      </c>
      <c r="E15" s="336" t="s">
        <v>721</v>
      </c>
      <c r="F15" s="333">
        <v>60</v>
      </c>
      <c r="G15" s="388"/>
      <c r="H15" s="55"/>
      <c r="I15" s="21"/>
      <c r="J15" s="77"/>
      <c r="K15" s="77"/>
      <c r="L15" s="77"/>
      <c r="M15" s="77"/>
      <c r="N15" s="77"/>
      <c r="O15" s="77"/>
      <c r="P15" s="77"/>
      <c r="Q15" s="77"/>
      <c r="R15" s="77"/>
      <c r="S15" s="77"/>
      <c r="T15" s="77"/>
      <c r="U15" s="77"/>
      <c r="V15" s="77"/>
    </row>
    <row r="16" spans="2:22" s="9" customFormat="1" ht="17.45" customHeight="1" x14ac:dyDescent="0.25">
      <c r="B16" s="17" t="s">
        <v>761</v>
      </c>
      <c r="C16" s="299"/>
      <c r="D16" s="327" t="s">
        <v>722</v>
      </c>
      <c r="E16" s="336" t="s">
        <v>721</v>
      </c>
      <c r="F16" s="333">
        <v>40</v>
      </c>
      <c r="G16" s="388"/>
      <c r="H16" s="55"/>
      <c r="I16" s="21"/>
      <c r="J16" s="77"/>
      <c r="K16" s="77"/>
      <c r="L16" s="77"/>
      <c r="M16" s="77"/>
      <c r="N16" s="77"/>
      <c r="O16" s="77"/>
      <c r="P16" s="77"/>
      <c r="Q16" s="77"/>
      <c r="R16" s="77"/>
      <c r="S16" s="77"/>
      <c r="T16" s="77"/>
      <c r="U16" s="77"/>
      <c r="V16" s="77"/>
    </row>
    <row r="17" spans="2:22" s="9" customFormat="1" ht="17.45" customHeight="1" x14ac:dyDescent="0.25">
      <c r="B17" s="17" t="s">
        <v>762</v>
      </c>
      <c r="C17" s="299"/>
      <c r="D17" s="327" t="s">
        <v>723</v>
      </c>
      <c r="E17" s="336" t="s">
        <v>721</v>
      </c>
      <c r="F17" s="333">
        <v>40</v>
      </c>
      <c r="G17" s="388"/>
      <c r="H17" s="55"/>
      <c r="I17" s="21"/>
      <c r="J17" s="77"/>
      <c r="K17" s="77"/>
      <c r="L17" s="77"/>
      <c r="M17" s="77"/>
      <c r="N17" s="77"/>
      <c r="O17" s="77"/>
      <c r="P17" s="77"/>
      <c r="Q17" s="77"/>
      <c r="R17" s="77"/>
      <c r="S17" s="77"/>
      <c r="T17" s="77"/>
      <c r="U17" s="77"/>
      <c r="V17" s="77"/>
    </row>
    <row r="18" spans="2:22" s="9" customFormat="1" ht="17.45" customHeight="1" x14ac:dyDescent="0.25">
      <c r="B18" s="17" t="s">
        <v>763</v>
      </c>
      <c r="C18" s="299"/>
      <c r="D18" s="327" t="s">
        <v>724</v>
      </c>
      <c r="E18" s="336" t="s">
        <v>721</v>
      </c>
      <c r="F18" s="333">
        <v>10</v>
      </c>
      <c r="G18" s="388"/>
      <c r="H18" s="55"/>
      <c r="I18" s="21"/>
      <c r="J18" s="77"/>
      <c r="K18" s="77"/>
      <c r="L18" s="77"/>
      <c r="M18" s="77"/>
      <c r="N18" s="77"/>
      <c r="O18" s="77"/>
      <c r="P18" s="77"/>
      <c r="Q18" s="77"/>
      <c r="R18" s="77"/>
      <c r="S18" s="77"/>
      <c r="T18" s="77"/>
      <c r="U18" s="77"/>
      <c r="V18" s="77"/>
    </row>
    <row r="19" spans="2:22" s="9" customFormat="1" ht="17.45" customHeight="1" x14ac:dyDescent="0.25">
      <c r="B19" s="17" t="s">
        <v>764</v>
      </c>
      <c r="C19" s="299"/>
      <c r="D19" s="327" t="s">
        <v>725</v>
      </c>
      <c r="E19" s="336" t="s">
        <v>721</v>
      </c>
      <c r="F19" s="333">
        <v>6</v>
      </c>
      <c r="G19" s="388"/>
      <c r="H19" s="55"/>
      <c r="I19" s="21"/>
      <c r="J19" s="77"/>
      <c r="K19" s="77"/>
      <c r="L19" s="77"/>
      <c r="M19" s="77"/>
      <c r="N19" s="77"/>
      <c r="O19" s="77"/>
      <c r="P19" s="77"/>
      <c r="Q19" s="77"/>
      <c r="R19" s="77"/>
      <c r="S19" s="77"/>
      <c r="T19" s="77"/>
      <c r="U19" s="77"/>
      <c r="V19" s="77"/>
    </row>
    <row r="20" spans="2:22" s="9" customFormat="1" ht="17.45" customHeight="1" x14ac:dyDescent="0.25">
      <c r="B20" s="17" t="s">
        <v>765</v>
      </c>
      <c r="C20" s="299"/>
      <c r="D20" s="327" t="s">
        <v>726</v>
      </c>
      <c r="E20" s="336" t="s">
        <v>721</v>
      </c>
      <c r="F20" s="333">
        <v>6</v>
      </c>
      <c r="G20" s="388"/>
      <c r="H20" s="55"/>
      <c r="I20" s="21"/>
      <c r="J20" s="77"/>
      <c r="K20" s="77"/>
      <c r="L20" s="77"/>
      <c r="M20" s="77"/>
      <c r="N20" s="77"/>
      <c r="O20" s="77"/>
      <c r="P20" s="77"/>
      <c r="Q20" s="77"/>
      <c r="R20" s="77"/>
      <c r="S20" s="77"/>
      <c r="T20" s="77"/>
      <c r="U20" s="77"/>
      <c r="V20" s="77"/>
    </row>
    <row r="21" spans="2:22" s="9" customFormat="1" ht="17.45" customHeight="1" x14ac:dyDescent="0.25">
      <c r="B21" s="17" t="s">
        <v>766</v>
      </c>
      <c r="C21" s="299"/>
      <c r="D21" s="327" t="s">
        <v>727</v>
      </c>
      <c r="E21" s="336" t="s">
        <v>721</v>
      </c>
      <c r="F21" s="333">
        <v>16</v>
      </c>
      <c r="G21" s="388"/>
      <c r="H21" s="55"/>
      <c r="I21" s="21"/>
      <c r="J21" s="77"/>
      <c r="K21" s="77"/>
      <c r="L21" s="77"/>
      <c r="M21" s="77"/>
      <c r="N21" s="77"/>
      <c r="O21" s="77"/>
      <c r="P21" s="77"/>
      <c r="Q21" s="77"/>
      <c r="R21" s="77"/>
      <c r="S21" s="77"/>
      <c r="T21" s="77"/>
      <c r="U21" s="77"/>
      <c r="V21" s="77"/>
    </row>
    <row r="22" spans="2:22" s="9" customFormat="1" x14ac:dyDescent="0.25">
      <c r="B22" s="28" t="s">
        <v>632</v>
      </c>
      <c r="C22" s="299"/>
      <c r="D22" s="326" t="s">
        <v>728</v>
      </c>
      <c r="E22" s="336"/>
      <c r="F22" s="333"/>
      <c r="G22" s="388"/>
      <c r="H22" s="55"/>
      <c r="I22" s="21"/>
      <c r="J22" s="77"/>
      <c r="K22" s="77"/>
      <c r="L22" s="77"/>
      <c r="M22" s="77"/>
      <c r="N22" s="77"/>
      <c r="O22" s="77"/>
      <c r="P22" s="77"/>
      <c r="Q22" s="77"/>
      <c r="R22" s="77"/>
      <c r="S22" s="77"/>
      <c r="T22" s="77"/>
      <c r="U22" s="77"/>
      <c r="V22" s="77"/>
    </row>
    <row r="23" spans="2:22" s="9" customFormat="1" ht="20.25" customHeight="1" x14ac:dyDescent="0.25">
      <c r="B23" s="17" t="s">
        <v>767</v>
      </c>
      <c r="C23" s="299"/>
      <c r="D23" s="327" t="s">
        <v>729</v>
      </c>
      <c r="E23" s="336" t="s">
        <v>730</v>
      </c>
      <c r="F23" s="333">
        <v>8</v>
      </c>
      <c r="G23" s="388"/>
      <c r="H23" s="55"/>
      <c r="I23" s="21"/>
      <c r="J23" s="77"/>
      <c r="K23" s="77"/>
      <c r="L23" s="77"/>
      <c r="M23" s="77"/>
      <c r="N23" s="77"/>
      <c r="O23" s="77"/>
      <c r="P23" s="77"/>
      <c r="Q23" s="77"/>
      <c r="R23" s="77"/>
      <c r="S23" s="77"/>
      <c r="T23" s="77"/>
      <c r="U23" s="77"/>
      <c r="V23" s="77"/>
    </row>
    <row r="24" spans="2:22" s="9" customFormat="1" ht="20.25" customHeight="1" x14ac:dyDescent="0.25">
      <c r="B24" s="17" t="s">
        <v>768</v>
      </c>
      <c r="C24" s="299"/>
      <c r="D24" s="327" t="s">
        <v>731</v>
      </c>
      <c r="E24" s="336" t="s">
        <v>730</v>
      </c>
      <c r="F24" s="333">
        <v>8</v>
      </c>
      <c r="G24" s="388"/>
      <c r="H24" s="55"/>
      <c r="I24" s="21"/>
      <c r="J24" s="77"/>
      <c r="K24" s="77"/>
      <c r="L24" s="77"/>
      <c r="M24" s="77"/>
      <c r="N24" s="77"/>
      <c r="O24" s="77"/>
      <c r="P24" s="77"/>
      <c r="Q24" s="77"/>
      <c r="R24" s="77"/>
      <c r="S24" s="77"/>
      <c r="T24" s="77"/>
      <c r="U24" s="77"/>
      <c r="V24" s="77"/>
    </row>
    <row r="25" spans="2:22" s="9" customFormat="1" ht="20.25" customHeight="1" x14ac:dyDescent="0.25">
      <c r="B25" s="17" t="s">
        <v>769</v>
      </c>
      <c r="C25" s="299"/>
      <c r="D25" s="327" t="s">
        <v>732</v>
      </c>
      <c r="E25" s="336" t="s">
        <v>730</v>
      </c>
      <c r="F25" s="333">
        <v>2</v>
      </c>
      <c r="G25" s="388"/>
      <c r="H25" s="55"/>
      <c r="I25" s="21"/>
      <c r="J25" s="77"/>
      <c r="K25" s="77"/>
      <c r="L25" s="77"/>
      <c r="M25" s="77"/>
      <c r="N25" s="77"/>
      <c r="O25" s="77"/>
      <c r="P25" s="77"/>
      <c r="Q25" s="77"/>
      <c r="R25" s="77"/>
      <c r="S25" s="77"/>
      <c r="T25" s="77"/>
      <c r="U25" s="77"/>
      <c r="V25" s="77"/>
    </row>
    <row r="26" spans="2:22" s="9" customFormat="1" ht="20.25" customHeight="1" x14ac:dyDescent="0.25">
      <c r="B26" s="17" t="s">
        <v>770</v>
      </c>
      <c r="C26" s="299"/>
      <c r="D26" s="327" t="s">
        <v>733</v>
      </c>
      <c r="E26" s="336" t="s">
        <v>730</v>
      </c>
      <c r="F26" s="333">
        <v>8</v>
      </c>
      <c r="G26" s="388"/>
      <c r="H26" s="55"/>
      <c r="I26" s="21"/>
      <c r="J26" s="77"/>
      <c r="K26" s="77"/>
      <c r="L26" s="77"/>
      <c r="M26" s="77"/>
      <c r="N26" s="77"/>
      <c r="O26" s="77"/>
      <c r="P26" s="77"/>
      <c r="Q26" s="77"/>
      <c r="R26" s="77"/>
      <c r="S26" s="77"/>
      <c r="T26" s="77"/>
      <c r="U26" s="77"/>
      <c r="V26" s="77"/>
    </row>
    <row r="27" spans="2:22" s="9" customFormat="1" ht="20.25" customHeight="1" x14ac:dyDescent="0.25">
      <c r="B27" s="28" t="s">
        <v>633</v>
      </c>
      <c r="C27" s="299"/>
      <c r="D27" s="326" t="s">
        <v>734</v>
      </c>
      <c r="E27" s="336"/>
      <c r="F27" s="333"/>
      <c r="G27" s="390"/>
      <c r="H27" s="56"/>
      <c r="I27" s="21"/>
      <c r="J27" s="77"/>
      <c r="K27" s="77"/>
      <c r="L27" s="77"/>
      <c r="M27" s="77"/>
      <c r="N27" s="77"/>
      <c r="O27" s="77"/>
      <c r="P27" s="77"/>
      <c r="Q27" s="77"/>
      <c r="R27" s="77"/>
      <c r="S27" s="77"/>
      <c r="T27" s="77"/>
      <c r="U27" s="77"/>
      <c r="V27" s="77"/>
    </row>
    <row r="28" spans="2:22" s="9" customFormat="1" ht="20.25" customHeight="1" x14ac:dyDescent="0.25">
      <c r="B28" s="17" t="s">
        <v>771</v>
      </c>
      <c r="C28" s="299"/>
      <c r="D28" s="327" t="s">
        <v>735</v>
      </c>
      <c r="E28" s="336" t="s">
        <v>730</v>
      </c>
      <c r="F28" s="333">
        <v>4</v>
      </c>
      <c r="G28" s="390"/>
      <c r="H28" s="56"/>
      <c r="I28" s="21"/>
      <c r="J28" s="77"/>
      <c r="K28" s="77"/>
      <c r="L28" s="77"/>
      <c r="M28" s="77"/>
      <c r="N28" s="77"/>
      <c r="O28" s="77"/>
      <c r="P28" s="77"/>
      <c r="Q28" s="77"/>
      <c r="R28" s="77"/>
      <c r="S28" s="77"/>
      <c r="T28" s="77"/>
      <c r="U28" s="77"/>
      <c r="V28" s="77"/>
    </row>
    <row r="29" spans="2:22" s="9" customFormat="1" ht="20.25" customHeight="1" x14ac:dyDescent="0.25">
      <c r="B29" s="17" t="s">
        <v>772</v>
      </c>
      <c r="C29" s="299"/>
      <c r="D29" s="327" t="s">
        <v>736</v>
      </c>
      <c r="E29" s="336" t="s">
        <v>730</v>
      </c>
      <c r="F29" s="333">
        <v>6</v>
      </c>
      <c r="G29" s="390"/>
      <c r="H29" s="56"/>
      <c r="I29" s="21"/>
      <c r="J29" s="77"/>
      <c r="K29" s="77"/>
      <c r="L29" s="77"/>
      <c r="M29" s="77"/>
      <c r="N29" s="77"/>
      <c r="O29" s="77"/>
      <c r="P29" s="77"/>
      <c r="Q29" s="77"/>
      <c r="R29" s="77"/>
      <c r="S29" s="77"/>
      <c r="T29" s="77"/>
      <c r="U29" s="77"/>
      <c r="V29" s="77"/>
    </row>
    <row r="30" spans="2:22" s="9" customFormat="1" ht="20.25" customHeight="1" x14ac:dyDescent="0.25">
      <c r="B30" s="28" t="s">
        <v>634</v>
      </c>
      <c r="C30" s="299"/>
      <c r="D30" s="326" t="s">
        <v>737</v>
      </c>
      <c r="E30" s="336"/>
      <c r="F30" s="333"/>
      <c r="G30" s="390"/>
      <c r="H30" s="56"/>
      <c r="I30" s="21"/>
      <c r="J30" s="77"/>
      <c r="K30" s="77"/>
      <c r="L30" s="77"/>
      <c r="M30" s="77"/>
      <c r="N30" s="77"/>
      <c r="O30" s="77"/>
      <c r="P30" s="77"/>
      <c r="Q30" s="77"/>
      <c r="R30" s="77"/>
      <c r="S30" s="77"/>
      <c r="T30" s="77"/>
      <c r="U30" s="77"/>
      <c r="V30" s="77"/>
    </row>
    <row r="31" spans="2:22" s="9" customFormat="1" ht="20.25" customHeight="1" x14ac:dyDescent="0.25">
      <c r="B31" s="17" t="s">
        <v>773</v>
      </c>
      <c r="C31" s="299"/>
      <c r="D31" s="327" t="s">
        <v>738</v>
      </c>
      <c r="E31" s="336" t="s">
        <v>730</v>
      </c>
      <c r="F31" s="333">
        <v>2</v>
      </c>
      <c r="G31" s="390"/>
      <c r="H31" s="56"/>
      <c r="I31" s="21"/>
      <c r="J31" s="77"/>
      <c r="K31" s="77"/>
      <c r="L31" s="77"/>
      <c r="M31" s="77"/>
      <c r="N31" s="77"/>
      <c r="O31" s="77"/>
      <c r="P31" s="77"/>
      <c r="Q31" s="77"/>
      <c r="R31" s="77"/>
      <c r="S31" s="77"/>
      <c r="T31" s="77"/>
      <c r="U31" s="77"/>
      <c r="V31" s="77"/>
    </row>
    <row r="32" spans="2:22" s="9" customFormat="1" ht="20.25" customHeight="1" x14ac:dyDescent="0.25">
      <c r="B32" s="28" t="s">
        <v>635</v>
      </c>
      <c r="C32" s="299"/>
      <c r="D32" s="326" t="s">
        <v>739</v>
      </c>
      <c r="E32" s="336"/>
      <c r="F32" s="333"/>
      <c r="G32" s="390"/>
      <c r="H32" s="56"/>
      <c r="I32" s="21"/>
      <c r="J32" s="77"/>
      <c r="K32" s="77"/>
      <c r="L32" s="77"/>
      <c r="M32" s="77"/>
      <c r="N32" s="77"/>
      <c r="O32" s="77"/>
      <c r="P32" s="77"/>
      <c r="Q32" s="77"/>
      <c r="R32" s="77"/>
      <c r="S32" s="77"/>
      <c r="T32" s="77"/>
      <c r="U32" s="77"/>
      <c r="V32" s="77"/>
    </row>
    <row r="33" spans="2:22" s="9" customFormat="1" ht="20.25" customHeight="1" x14ac:dyDescent="0.25">
      <c r="B33" s="17" t="s">
        <v>774</v>
      </c>
      <c r="C33" s="299"/>
      <c r="D33" s="327" t="s">
        <v>740</v>
      </c>
      <c r="E33" s="336" t="s">
        <v>730</v>
      </c>
      <c r="F33" s="333">
        <v>2</v>
      </c>
      <c r="G33" s="390"/>
      <c r="H33" s="56"/>
      <c r="I33" s="21"/>
      <c r="J33" s="77"/>
      <c r="K33" s="77"/>
      <c r="L33" s="77"/>
      <c r="M33" s="77"/>
      <c r="N33" s="77"/>
      <c r="O33" s="77"/>
      <c r="P33" s="77"/>
      <c r="Q33" s="77"/>
      <c r="R33" s="77"/>
      <c r="S33" s="77"/>
      <c r="T33" s="77"/>
      <c r="U33" s="77"/>
      <c r="V33" s="77"/>
    </row>
    <row r="34" spans="2:22" s="9" customFormat="1" ht="20.25" customHeight="1" x14ac:dyDescent="0.25">
      <c r="B34" s="17" t="s">
        <v>775</v>
      </c>
      <c r="C34" s="299"/>
      <c r="D34" s="327" t="s">
        <v>741</v>
      </c>
      <c r="E34" s="336" t="s">
        <v>730</v>
      </c>
      <c r="F34" s="333">
        <v>2</v>
      </c>
      <c r="G34" s="390"/>
      <c r="H34" s="56"/>
      <c r="I34" s="21"/>
      <c r="J34" s="77"/>
      <c r="K34" s="77"/>
      <c r="L34" s="77"/>
      <c r="M34" s="77"/>
      <c r="N34" s="77"/>
      <c r="O34" s="77"/>
      <c r="P34" s="77"/>
      <c r="Q34" s="77"/>
      <c r="R34" s="77"/>
      <c r="S34" s="77"/>
      <c r="T34" s="77"/>
      <c r="U34" s="77"/>
      <c r="V34" s="77"/>
    </row>
    <row r="35" spans="2:22" s="9" customFormat="1" ht="20.25" customHeight="1" x14ac:dyDescent="0.25">
      <c r="B35" s="17" t="s">
        <v>776</v>
      </c>
      <c r="C35" s="299"/>
      <c r="D35" s="327" t="s">
        <v>742</v>
      </c>
      <c r="E35" s="336" t="s">
        <v>730</v>
      </c>
      <c r="F35" s="333">
        <v>2</v>
      </c>
      <c r="G35" s="390"/>
      <c r="H35" s="56"/>
      <c r="I35" s="21"/>
      <c r="J35" s="77"/>
      <c r="K35" s="77"/>
      <c r="L35" s="77"/>
      <c r="M35" s="77"/>
      <c r="N35" s="77"/>
      <c r="O35" s="77"/>
      <c r="P35" s="77"/>
      <c r="Q35" s="77"/>
      <c r="R35" s="77"/>
      <c r="S35" s="77"/>
      <c r="T35" s="77"/>
      <c r="U35" s="77"/>
      <c r="V35" s="77"/>
    </row>
    <row r="36" spans="2:22" s="9" customFormat="1" ht="20.25" customHeight="1" x14ac:dyDescent="0.25">
      <c r="B36" s="28" t="s">
        <v>636</v>
      </c>
      <c r="C36" s="299"/>
      <c r="D36" s="326" t="s">
        <v>743</v>
      </c>
      <c r="E36" s="336"/>
      <c r="F36" s="333"/>
      <c r="G36" s="390"/>
      <c r="H36" s="56"/>
      <c r="I36" s="21"/>
      <c r="J36" s="77"/>
      <c r="K36" s="77"/>
      <c r="L36" s="77"/>
      <c r="M36" s="77"/>
      <c r="N36" s="77"/>
      <c r="O36" s="77"/>
      <c r="P36" s="77"/>
      <c r="Q36" s="77"/>
      <c r="R36" s="77"/>
      <c r="S36" s="77"/>
      <c r="T36" s="77"/>
      <c r="U36" s="77"/>
      <c r="V36" s="77"/>
    </row>
    <row r="37" spans="2:22" s="9" customFormat="1" ht="20.25" customHeight="1" x14ac:dyDescent="0.25">
      <c r="B37" s="17" t="s">
        <v>777</v>
      </c>
      <c r="C37" s="299"/>
      <c r="D37" s="327" t="s">
        <v>744</v>
      </c>
      <c r="E37" s="336" t="s">
        <v>730</v>
      </c>
      <c r="F37" s="333">
        <v>2</v>
      </c>
      <c r="G37" s="390"/>
      <c r="H37" s="56"/>
      <c r="I37" s="21"/>
      <c r="J37" s="77"/>
      <c r="K37" s="77"/>
      <c r="L37" s="77"/>
      <c r="M37" s="77"/>
      <c r="N37" s="77"/>
      <c r="O37" s="77"/>
      <c r="P37" s="77"/>
      <c r="Q37" s="77"/>
      <c r="R37" s="77"/>
      <c r="S37" s="77"/>
      <c r="T37" s="77"/>
      <c r="U37" s="77"/>
      <c r="V37" s="77"/>
    </row>
    <row r="38" spans="2:22" s="9" customFormat="1" ht="20.25" customHeight="1" x14ac:dyDescent="0.25">
      <c r="B38" s="28" t="s">
        <v>637</v>
      </c>
      <c r="C38" s="299"/>
      <c r="D38" s="326" t="s">
        <v>745</v>
      </c>
      <c r="E38" s="336"/>
      <c r="F38" s="333"/>
      <c r="G38" s="390"/>
      <c r="H38" s="56"/>
      <c r="I38" s="21"/>
      <c r="J38" s="77"/>
      <c r="K38" s="77"/>
      <c r="L38" s="77"/>
      <c r="M38" s="77"/>
      <c r="N38" s="77"/>
      <c r="O38" s="77"/>
      <c r="P38" s="77"/>
      <c r="Q38" s="77"/>
      <c r="R38" s="77"/>
      <c r="S38" s="77"/>
      <c r="T38" s="77"/>
      <c r="U38" s="77"/>
      <c r="V38" s="77"/>
    </row>
    <row r="39" spans="2:22" s="9" customFormat="1" ht="20.25" customHeight="1" x14ac:dyDescent="0.25">
      <c r="B39" s="17" t="s">
        <v>778</v>
      </c>
      <c r="C39" s="299"/>
      <c r="D39" s="327" t="s">
        <v>746</v>
      </c>
      <c r="E39" s="336" t="s">
        <v>730</v>
      </c>
      <c r="F39" s="333">
        <v>2</v>
      </c>
      <c r="G39" s="390"/>
      <c r="H39" s="56"/>
      <c r="I39" s="21"/>
      <c r="J39" s="77"/>
      <c r="K39" s="77"/>
      <c r="L39" s="77"/>
      <c r="M39" s="77"/>
      <c r="N39" s="77"/>
      <c r="O39" s="77"/>
      <c r="P39" s="77"/>
      <c r="Q39" s="77"/>
      <c r="R39" s="77"/>
      <c r="S39" s="77"/>
      <c r="T39" s="77"/>
      <c r="U39" s="77"/>
      <c r="V39" s="77"/>
    </row>
    <row r="40" spans="2:22" s="9" customFormat="1" ht="48.6" customHeight="1" x14ac:dyDescent="0.25">
      <c r="B40" s="17" t="s">
        <v>638</v>
      </c>
      <c r="C40" s="299"/>
      <c r="D40" s="328" t="s">
        <v>747</v>
      </c>
      <c r="E40" s="355"/>
      <c r="F40" s="356"/>
      <c r="G40" s="391"/>
      <c r="H40" s="340"/>
      <c r="I40" s="341"/>
      <c r="J40" s="77"/>
      <c r="K40" s="77"/>
      <c r="L40" s="77"/>
      <c r="M40" s="77"/>
      <c r="N40" s="77"/>
      <c r="O40" s="77"/>
      <c r="P40" s="77"/>
      <c r="Q40" s="77"/>
      <c r="R40" s="77"/>
      <c r="S40" s="77"/>
      <c r="T40" s="77"/>
      <c r="U40" s="77"/>
      <c r="V40" s="77"/>
    </row>
    <row r="41" spans="2:22" s="9" customFormat="1" ht="58.9" customHeight="1" x14ac:dyDescent="0.25">
      <c r="B41" s="17" t="s">
        <v>639</v>
      </c>
      <c r="C41" s="299"/>
      <c r="D41" s="328" t="s">
        <v>748</v>
      </c>
      <c r="E41" s="355"/>
      <c r="F41" s="356"/>
      <c r="G41" s="392"/>
      <c r="H41" s="343"/>
      <c r="I41" s="341"/>
      <c r="J41" s="77"/>
      <c r="K41" s="77"/>
      <c r="L41" s="77"/>
      <c r="M41" s="77"/>
      <c r="N41" s="77"/>
      <c r="O41" s="77"/>
      <c r="P41" s="77"/>
      <c r="Q41" s="77"/>
      <c r="R41" s="77"/>
      <c r="S41" s="77"/>
      <c r="T41" s="77"/>
      <c r="U41" s="77"/>
      <c r="V41" s="77"/>
    </row>
    <row r="42" spans="2:22" s="9" customFormat="1" ht="39.6" customHeight="1" x14ac:dyDescent="0.25">
      <c r="B42" s="17" t="s">
        <v>640</v>
      </c>
      <c r="C42" s="299"/>
      <c r="D42" s="328" t="s">
        <v>749</v>
      </c>
      <c r="E42" s="355"/>
      <c r="F42" s="356"/>
      <c r="G42" s="392"/>
      <c r="H42" s="343"/>
      <c r="I42" s="341"/>
      <c r="J42" s="77"/>
      <c r="K42" s="77"/>
      <c r="L42" s="77"/>
      <c r="M42" s="77"/>
      <c r="N42" s="77"/>
      <c r="O42" s="77"/>
      <c r="P42" s="77"/>
      <c r="Q42" s="77"/>
      <c r="R42" s="77"/>
      <c r="S42" s="77"/>
      <c r="T42" s="77"/>
      <c r="U42" s="77"/>
      <c r="V42" s="77"/>
    </row>
    <row r="43" spans="2:22" s="9" customFormat="1" ht="20.25" customHeight="1" x14ac:dyDescent="0.25">
      <c r="B43" s="28" t="s">
        <v>641</v>
      </c>
      <c r="C43" s="299"/>
      <c r="D43" s="326" t="s">
        <v>750</v>
      </c>
      <c r="E43" s="335"/>
      <c r="F43" s="333"/>
      <c r="G43" s="390"/>
      <c r="H43" s="56"/>
      <c r="I43" s="21"/>
      <c r="J43" s="77"/>
      <c r="K43" s="77"/>
      <c r="L43" s="77"/>
      <c r="M43" s="77"/>
      <c r="N43" s="77"/>
      <c r="O43" s="77"/>
      <c r="P43" s="77"/>
      <c r="Q43" s="77"/>
      <c r="R43" s="77"/>
      <c r="S43" s="77"/>
      <c r="T43" s="77"/>
      <c r="U43" s="77"/>
      <c r="V43" s="77"/>
    </row>
    <row r="44" spans="2:22" s="9" customFormat="1" ht="20.25" customHeight="1" x14ac:dyDescent="0.25">
      <c r="B44" s="17" t="s">
        <v>780</v>
      </c>
      <c r="C44" s="299"/>
      <c r="D44" s="327" t="s">
        <v>751</v>
      </c>
      <c r="E44" s="335" t="s">
        <v>752</v>
      </c>
      <c r="F44" s="333">
        <v>2</v>
      </c>
      <c r="G44" s="390"/>
      <c r="H44" s="56"/>
      <c r="I44" s="21"/>
      <c r="J44" s="77"/>
      <c r="K44" s="77"/>
      <c r="L44" s="77"/>
      <c r="M44" s="77"/>
      <c r="N44" s="77"/>
      <c r="O44" s="77"/>
      <c r="P44" s="77"/>
      <c r="Q44" s="77"/>
      <c r="R44" s="77"/>
      <c r="S44" s="77"/>
      <c r="T44" s="77"/>
      <c r="U44" s="77"/>
      <c r="V44" s="77"/>
    </row>
    <row r="45" spans="2:22" s="9" customFormat="1" ht="20.25" customHeight="1" x14ac:dyDescent="0.25">
      <c r="B45" s="17" t="s">
        <v>781</v>
      </c>
      <c r="C45" s="299"/>
      <c r="D45" s="327" t="s">
        <v>714</v>
      </c>
      <c r="E45" s="335" t="s">
        <v>752</v>
      </c>
      <c r="F45" s="333">
        <v>2</v>
      </c>
      <c r="G45" s="390"/>
      <c r="H45" s="56"/>
      <c r="I45" s="21"/>
      <c r="J45" s="77"/>
      <c r="K45" s="77"/>
      <c r="L45" s="77"/>
      <c r="M45" s="77"/>
      <c r="N45" s="77"/>
      <c r="O45" s="77"/>
      <c r="P45" s="77"/>
      <c r="Q45" s="77"/>
      <c r="R45" s="77"/>
      <c r="S45" s="77"/>
      <c r="T45" s="77"/>
      <c r="U45" s="77"/>
      <c r="V45" s="77"/>
    </row>
    <row r="46" spans="2:22" s="9" customFormat="1" ht="20.25" customHeight="1" x14ac:dyDescent="0.25">
      <c r="B46" s="17" t="s">
        <v>782</v>
      </c>
      <c r="C46" s="299"/>
      <c r="D46" s="327" t="s">
        <v>821</v>
      </c>
      <c r="E46" s="335" t="s">
        <v>822</v>
      </c>
      <c r="F46" s="333">
        <v>1</v>
      </c>
      <c r="G46" s="390"/>
      <c r="H46" s="56"/>
      <c r="I46" s="21"/>
      <c r="J46" s="77"/>
      <c r="K46" s="77"/>
      <c r="L46" s="77"/>
      <c r="M46" s="77"/>
      <c r="N46" s="77"/>
      <c r="O46" s="77"/>
      <c r="P46" s="77"/>
      <c r="Q46" s="77"/>
      <c r="R46" s="77"/>
      <c r="S46" s="77"/>
      <c r="T46" s="77"/>
      <c r="U46" s="77"/>
      <c r="V46" s="77"/>
    </row>
    <row r="47" spans="2:22" s="9" customFormat="1" ht="20.25" customHeight="1" x14ac:dyDescent="0.25">
      <c r="B47" s="17" t="s">
        <v>818</v>
      </c>
      <c r="C47" s="299"/>
      <c r="D47" s="327" t="s">
        <v>753</v>
      </c>
      <c r="E47" s="335" t="s">
        <v>754</v>
      </c>
      <c r="F47" s="333">
        <v>2</v>
      </c>
      <c r="G47" s="390"/>
      <c r="H47" s="56"/>
      <c r="I47" s="21"/>
      <c r="J47" s="77"/>
      <c r="K47" s="77"/>
      <c r="L47" s="77"/>
      <c r="M47" s="77"/>
      <c r="N47" s="77"/>
      <c r="O47" s="77"/>
      <c r="P47" s="77"/>
      <c r="Q47" s="77"/>
      <c r="R47" s="77"/>
      <c r="S47" s="77"/>
      <c r="T47" s="77"/>
      <c r="U47" s="77"/>
      <c r="V47" s="77"/>
    </row>
    <row r="48" spans="2:22" s="9" customFormat="1" ht="20.25" customHeight="1" x14ac:dyDescent="0.25">
      <c r="B48" s="17" t="s">
        <v>819</v>
      </c>
      <c r="C48" s="299"/>
      <c r="D48" s="327" t="s">
        <v>755</v>
      </c>
      <c r="E48" s="335" t="s">
        <v>754</v>
      </c>
      <c r="F48" s="333">
        <v>2</v>
      </c>
      <c r="G48" s="390"/>
      <c r="H48" s="56"/>
      <c r="I48" s="21"/>
      <c r="J48" s="77"/>
      <c r="K48" s="77"/>
      <c r="L48" s="77"/>
      <c r="M48" s="77"/>
      <c r="N48" s="77"/>
      <c r="O48" s="77"/>
      <c r="P48" s="77"/>
      <c r="Q48" s="77"/>
      <c r="R48" s="77"/>
      <c r="S48" s="77"/>
      <c r="T48" s="77"/>
      <c r="U48" s="77"/>
      <c r="V48" s="77"/>
    </row>
    <row r="49" spans="2:22" s="9" customFormat="1" ht="20.25" customHeight="1" x14ac:dyDescent="0.25">
      <c r="B49" s="17" t="s">
        <v>820</v>
      </c>
      <c r="C49" s="299"/>
      <c r="D49" s="327" t="s">
        <v>756</v>
      </c>
      <c r="E49" s="335" t="s">
        <v>754</v>
      </c>
      <c r="F49" s="333">
        <v>2</v>
      </c>
      <c r="G49" s="390"/>
      <c r="H49" s="56"/>
      <c r="I49" s="21"/>
      <c r="J49" s="77"/>
      <c r="K49" s="77"/>
      <c r="L49" s="77"/>
      <c r="M49" s="77"/>
      <c r="N49" s="77"/>
      <c r="O49" s="77"/>
      <c r="P49" s="77"/>
      <c r="Q49" s="77"/>
      <c r="R49" s="77"/>
      <c r="S49" s="77"/>
      <c r="T49" s="77"/>
      <c r="U49" s="77"/>
      <c r="V49" s="77"/>
    </row>
    <row r="50" spans="2:22" s="9" customFormat="1" ht="20.25" customHeight="1" thickBot="1" x14ac:dyDescent="0.3">
      <c r="B50" s="17" t="s">
        <v>823</v>
      </c>
      <c r="C50" s="299"/>
      <c r="D50" s="327" t="s">
        <v>824</v>
      </c>
      <c r="E50" s="335" t="s">
        <v>825</v>
      </c>
      <c r="F50" s="333">
        <v>2</v>
      </c>
      <c r="G50" s="390"/>
      <c r="H50" s="56"/>
      <c r="I50" s="21">
        <v>200000</v>
      </c>
      <c r="J50" s="77"/>
      <c r="K50" s="77"/>
      <c r="L50" s="77"/>
      <c r="M50" s="77"/>
      <c r="N50" s="77"/>
      <c r="O50" s="77"/>
      <c r="P50" s="77"/>
      <c r="Q50" s="77"/>
      <c r="R50" s="77"/>
      <c r="S50" s="77"/>
      <c r="T50" s="77"/>
      <c r="U50" s="77"/>
      <c r="V50" s="77"/>
    </row>
    <row r="51" spans="2:22" s="9" customFormat="1" ht="28.9" customHeight="1" thickBot="1" x14ac:dyDescent="0.3">
      <c r="B51" s="23"/>
      <c r="C51" s="314"/>
      <c r="D51" s="449" t="s">
        <v>7</v>
      </c>
      <c r="E51" s="450"/>
      <c r="F51" s="450"/>
      <c r="G51" s="450"/>
      <c r="H51" s="451"/>
      <c r="I51" s="25"/>
      <c r="J51" s="77"/>
      <c r="K51" s="77"/>
      <c r="L51" s="77"/>
      <c r="M51" s="77"/>
      <c r="N51" s="77"/>
      <c r="O51" s="77"/>
      <c r="P51" s="77"/>
      <c r="Q51" s="77"/>
      <c r="R51" s="77"/>
      <c r="S51" s="77"/>
      <c r="T51" s="77"/>
      <c r="U51" s="77"/>
      <c r="V51" s="77"/>
    </row>
    <row r="52" spans="2:22" s="9" customFormat="1" ht="28.9" customHeight="1" thickBot="1" x14ac:dyDescent="0.3">
      <c r="B52" s="406"/>
      <c r="C52" s="316"/>
      <c r="D52" s="407"/>
      <c r="E52" s="407"/>
      <c r="F52" s="407"/>
      <c r="G52" s="267"/>
      <c r="H52" s="267"/>
      <c r="I52" s="408"/>
      <c r="J52" s="77"/>
      <c r="K52" s="77"/>
      <c r="L52" s="77"/>
      <c r="M52" s="77"/>
      <c r="N52" s="77"/>
      <c r="O52" s="77"/>
      <c r="P52" s="77"/>
      <c r="Q52" s="77"/>
      <c r="R52" s="77"/>
      <c r="S52" s="77"/>
      <c r="T52" s="77"/>
      <c r="U52" s="77"/>
      <c r="V52" s="77"/>
    </row>
    <row r="53" spans="2:22" s="9" customFormat="1" x14ac:dyDescent="0.25">
      <c r="B53" s="315"/>
      <c r="C53" s="316"/>
      <c r="D53" s="317"/>
      <c r="E53" s="316"/>
      <c r="F53" s="316"/>
      <c r="G53" s="30"/>
      <c r="H53" s="30"/>
      <c r="I53" s="77"/>
      <c r="J53" s="77"/>
      <c r="K53" s="77"/>
      <c r="L53" s="77"/>
      <c r="M53" s="77"/>
      <c r="N53" s="77"/>
      <c r="O53" s="77"/>
      <c r="P53" s="77"/>
      <c r="Q53" s="77"/>
      <c r="R53" s="77"/>
      <c r="S53" s="77"/>
      <c r="T53" s="77"/>
      <c r="U53" s="77"/>
      <c r="V53" s="77"/>
    </row>
    <row r="54" spans="2:22" s="9" customFormat="1" x14ac:dyDescent="0.25">
      <c r="B54" s="29"/>
      <c r="C54" s="309"/>
      <c r="D54" s="310"/>
      <c r="E54" s="309"/>
      <c r="F54" s="309"/>
      <c r="G54" s="30"/>
      <c r="H54" s="30"/>
      <c r="I54" s="77"/>
      <c r="J54" s="77"/>
      <c r="K54" s="77"/>
      <c r="L54" s="77"/>
      <c r="M54" s="77"/>
      <c r="N54" s="77"/>
      <c r="O54" s="77"/>
      <c r="P54" s="77"/>
      <c r="Q54" s="77"/>
      <c r="R54" s="77"/>
      <c r="S54" s="77"/>
      <c r="T54" s="77"/>
      <c r="U54" s="77"/>
      <c r="V54" s="77"/>
    </row>
    <row r="55" spans="2:22" s="9" customFormat="1" x14ac:dyDescent="0.25">
      <c r="B55" s="29"/>
      <c r="C55" s="309"/>
      <c r="D55" s="311"/>
      <c r="E55" s="312"/>
      <c r="F55" s="309"/>
      <c r="G55" s="30"/>
      <c r="H55" s="30"/>
      <c r="I55" s="77"/>
      <c r="J55" s="77"/>
      <c r="K55" s="77"/>
      <c r="L55" s="77"/>
      <c r="M55" s="77"/>
      <c r="N55" s="77"/>
      <c r="O55" s="77"/>
      <c r="P55" s="77"/>
      <c r="Q55" s="77"/>
      <c r="R55" s="77"/>
      <c r="S55" s="77"/>
      <c r="T55" s="77"/>
      <c r="U55" s="77"/>
      <c r="V55" s="77"/>
    </row>
    <row r="56" spans="2:22" s="9" customFormat="1" x14ac:dyDescent="0.25">
      <c r="B56" s="29"/>
      <c r="C56" s="309"/>
      <c r="D56" s="313"/>
      <c r="E56" s="312"/>
      <c r="F56" s="309"/>
      <c r="G56" s="30"/>
      <c r="H56" s="30"/>
      <c r="I56" s="77"/>
      <c r="J56" s="77"/>
      <c r="K56" s="77"/>
      <c r="L56" s="77"/>
      <c r="M56" s="77"/>
      <c r="N56" s="77"/>
      <c r="O56" s="77"/>
      <c r="P56" s="77"/>
      <c r="Q56" s="77"/>
      <c r="R56" s="77"/>
      <c r="S56" s="77"/>
      <c r="T56" s="77"/>
      <c r="U56" s="77"/>
      <c r="V56" s="77"/>
    </row>
    <row r="57" spans="2:22" s="9" customFormat="1" x14ac:dyDescent="0.25">
      <c r="B57" s="29"/>
      <c r="C57" s="309"/>
      <c r="D57" s="313"/>
      <c r="E57" s="309"/>
      <c r="F57" s="309"/>
      <c r="G57" s="30"/>
      <c r="H57" s="30"/>
      <c r="I57" s="77"/>
      <c r="J57" s="77"/>
      <c r="K57" s="77"/>
      <c r="L57" s="77"/>
      <c r="M57" s="77"/>
      <c r="N57" s="77"/>
      <c r="O57" s="77"/>
      <c r="P57" s="77"/>
      <c r="Q57" s="77"/>
      <c r="R57" s="77"/>
      <c r="S57" s="77"/>
      <c r="T57" s="77"/>
      <c r="U57" s="77"/>
      <c r="V57" s="77"/>
    </row>
    <row r="58" spans="2:22" s="9" customFormat="1" x14ac:dyDescent="0.25">
      <c r="B58" s="29"/>
      <c r="C58" s="309"/>
      <c r="D58" s="313"/>
      <c r="E58" s="312"/>
      <c r="F58" s="309"/>
      <c r="G58" s="30"/>
      <c r="H58" s="30"/>
      <c r="I58" s="77"/>
      <c r="J58" s="77"/>
      <c r="K58" s="77"/>
      <c r="L58" s="77"/>
      <c r="M58" s="77"/>
      <c r="N58" s="77"/>
      <c r="O58" s="77"/>
      <c r="P58" s="77"/>
      <c r="Q58" s="77"/>
      <c r="R58" s="77"/>
      <c r="S58" s="77"/>
      <c r="T58" s="77"/>
      <c r="U58" s="77"/>
      <c r="V58" s="77"/>
    </row>
    <row r="59" spans="2:22" s="9" customFormat="1" x14ac:dyDescent="0.25">
      <c r="B59" s="29"/>
      <c r="C59" s="309"/>
      <c r="D59" s="313"/>
      <c r="E59" s="312"/>
      <c r="F59" s="309"/>
      <c r="G59" s="30"/>
      <c r="H59" s="30"/>
      <c r="I59" s="77"/>
      <c r="J59" s="77"/>
      <c r="K59" s="77"/>
      <c r="L59" s="77"/>
      <c r="M59" s="77"/>
      <c r="N59" s="77"/>
      <c r="O59" s="77"/>
      <c r="P59" s="77"/>
      <c r="Q59" s="77"/>
      <c r="R59" s="77"/>
      <c r="S59" s="77"/>
      <c r="T59" s="77"/>
      <c r="U59" s="77"/>
      <c r="V59" s="77"/>
    </row>
    <row r="60" spans="2:22" s="9" customFormat="1" x14ac:dyDescent="0.25">
      <c r="B60" s="29"/>
      <c r="C60" s="309"/>
      <c r="D60" s="313"/>
      <c r="E60" s="309"/>
      <c r="F60" s="309"/>
      <c r="G60" s="30"/>
      <c r="H60" s="30"/>
      <c r="I60" s="77"/>
      <c r="J60" s="77"/>
      <c r="K60" s="77"/>
      <c r="L60" s="77"/>
      <c r="M60" s="77"/>
      <c r="N60" s="77"/>
      <c r="O60" s="77"/>
      <c r="P60" s="77"/>
      <c r="Q60" s="77"/>
      <c r="R60" s="77"/>
      <c r="S60" s="77"/>
      <c r="T60" s="77"/>
      <c r="U60" s="77"/>
      <c r="V60" s="77"/>
    </row>
    <row r="61" spans="2:22" s="9" customFormat="1" x14ac:dyDescent="0.25">
      <c r="B61" s="29"/>
      <c r="C61" s="29"/>
      <c r="D61" s="29"/>
      <c r="E61" s="29"/>
      <c r="F61" s="29"/>
      <c r="G61" s="30"/>
      <c r="H61" s="30"/>
      <c r="I61" s="77"/>
      <c r="J61" s="77"/>
      <c r="K61" s="77"/>
      <c r="L61" s="77"/>
      <c r="M61" s="77"/>
      <c r="N61" s="77"/>
      <c r="O61" s="77"/>
      <c r="P61" s="77"/>
      <c r="Q61" s="77"/>
      <c r="R61" s="77"/>
      <c r="S61" s="77"/>
      <c r="T61" s="77"/>
      <c r="U61" s="77"/>
      <c r="V61" s="77"/>
    </row>
    <row r="62" spans="2:22" s="9" customFormat="1" x14ac:dyDescent="0.25">
      <c r="B62" s="29"/>
      <c r="C62" s="29"/>
      <c r="D62" s="29"/>
      <c r="E62" s="29"/>
      <c r="F62" s="29"/>
      <c r="G62" s="30"/>
      <c r="H62" s="30"/>
      <c r="I62" s="77"/>
      <c r="J62" s="77"/>
      <c r="K62" s="77"/>
      <c r="L62" s="77"/>
      <c r="M62" s="77"/>
      <c r="N62" s="77"/>
      <c r="O62" s="77"/>
      <c r="P62" s="77"/>
      <c r="Q62" s="77"/>
      <c r="R62" s="77"/>
      <c r="S62" s="77"/>
      <c r="T62" s="77"/>
      <c r="U62" s="77"/>
      <c r="V62" s="77"/>
    </row>
    <row r="63" spans="2:22" s="9" customFormat="1" x14ac:dyDescent="0.25">
      <c r="B63" s="29"/>
      <c r="C63" s="29"/>
      <c r="D63" s="29"/>
      <c r="E63" s="29"/>
      <c r="F63" s="29"/>
      <c r="G63" s="30"/>
      <c r="H63" s="30"/>
      <c r="I63" s="77"/>
      <c r="J63" s="77"/>
      <c r="K63" s="77"/>
      <c r="L63" s="77"/>
      <c r="M63" s="77"/>
      <c r="N63" s="77"/>
      <c r="O63" s="77"/>
      <c r="P63" s="77"/>
      <c r="Q63" s="77"/>
      <c r="R63" s="77"/>
      <c r="S63" s="77"/>
      <c r="T63" s="77"/>
      <c r="U63" s="77"/>
      <c r="V63" s="77"/>
    </row>
    <row r="64" spans="2:22" s="9" customFormat="1" x14ac:dyDescent="0.25">
      <c r="B64" s="29"/>
      <c r="C64" s="29"/>
      <c r="D64" s="29"/>
      <c r="E64" s="29"/>
      <c r="F64" s="29"/>
      <c r="G64" s="30"/>
      <c r="H64" s="30"/>
      <c r="I64" s="77"/>
      <c r="J64" s="77"/>
      <c r="K64" s="77"/>
      <c r="L64" s="77"/>
      <c r="M64" s="77"/>
      <c r="N64" s="77"/>
      <c r="O64" s="77"/>
      <c r="P64" s="77"/>
      <c r="Q64" s="77"/>
      <c r="R64" s="77"/>
      <c r="S64" s="77"/>
      <c r="T64" s="77"/>
      <c r="U64" s="77"/>
      <c r="V64" s="77"/>
    </row>
    <row r="65" spans="2:22" s="9" customFormat="1" x14ac:dyDescent="0.25">
      <c r="B65" s="29"/>
      <c r="C65" s="29"/>
      <c r="D65" s="29"/>
      <c r="E65" s="29"/>
      <c r="F65" s="29"/>
      <c r="G65" s="30"/>
      <c r="H65" s="30"/>
      <c r="I65" s="77"/>
      <c r="J65" s="77"/>
      <c r="K65" s="77"/>
      <c r="L65" s="77"/>
      <c r="M65" s="77"/>
      <c r="N65" s="77"/>
      <c r="O65" s="77"/>
      <c r="P65" s="77"/>
      <c r="Q65" s="77"/>
      <c r="R65" s="77"/>
      <c r="S65" s="77"/>
      <c r="T65" s="77"/>
      <c r="U65" s="77"/>
      <c r="V65" s="77"/>
    </row>
    <row r="66" spans="2:22" s="9" customFormat="1" x14ac:dyDescent="0.25">
      <c r="B66" s="29"/>
      <c r="C66" s="29"/>
      <c r="D66" s="29"/>
      <c r="E66" s="29"/>
      <c r="F66" s="29"/>
      <c r="G66" s="30"/>
      <c r="H66" s="30"/>
      <c r="I66" s="77"/>
      <c r="J66" s="77"/>
      <c r="K66" s="77"/>
      <c r="L66" s="77"/>
      <c r="M66" s="77"/>
      <c r="N66" s="77"/>
      <c r="O66" s="77"/>
      <c r="P66" s="77"/>
      <c r="Q66" s="77"/>
      <c r="R66" s="77"/>
      <c r="S66" s="77"/>
      <c r="T66" s="77"/>
      <c r="U66" s="77"/>
      <c r="V66" s="77"/>
    </row>
    <row r="67" spans="2:22" s="9" customFormat="1" x14ac:dyDescent="0.25">
      <c r="B67" s="29"/>
      <c r="C67" s="29"/>
      <c r="D67" s="29"/>
      <c r="E67" s="29"/>
      <c r="F67" s="29"/>
      <c r="G67" s="30"/>
      <c r="H67" s="30"/>
      <c r="I67" s="77"/>
      <c r="J67" s="77"/>
      <c r="K67" s="77"/>
      <c r="L67" s="77"/>
      <c r="M67" s="77"/>
      <c r="N67" s="77"/>
      <c r="O67" s="77"/>
      <c r="P67" s="77"/>
      <c r="Q67" s="77"/>
      <c r="R67" s="77"/>
      <c r="S67" s="77"/>
      <c r="T67" s="77"/>
      <c r="U67" s="77"/>
      <c r="V67" s="77"/>
    </row>
    <row r="68" spans="2:22" s="9" customFormat="1" x14ac:dyDescent="0.25">
      <c r="B68" s="29"/>
      <c r="C68" s="29"/>
      <c r="D68" s="29"/>
      <c r="E68" s="29"/>
      <c r="F68" s="29"/>
      <c r="G68" s="30"/>
      <c r="H68" s="30"/>
      <c r="I68" s="77"/>
      <c r="J68" s="77"/>
      <c r="K68" s="77"/>
      <c r="L68" s="77"/>
      <c r="M68" s="77"/>
      <c r="N68" s="77"/>
      <c r="O68" s="77"/>
      <c r="P68" s="77"/>
      <c r="Q68" s="77"/>
      <c r="R68" s="77"/>
      <c r="S68" s="77"/>
      <c r="T68" s="77"/>
      <c r="U68" s="77"/>
      <c r="V68" s="77"/>
    </row>
    <row r="69" spans="2:22" s="9" customFormat="1" x14ac:dyDescent="0.25">
      <c r="B69" s="29"/>
      <c r="C69" s="29"/>
      <c r="D69" s="29"/>
      <c r="E69" s="29"/>
      <c r="F69" s="29"/>
      <c r="G69" s="30"/>
      <c r="H69" s="30"/>
      <c r="I69" s="77"/>
      <c r="J69" s="77"/>
      <c r="K69" s="77"/>
      <c r="L69" s="77"/>
      <c r="M69" s="77"/>
      <c r="N69" s="77"/>
      <c r="O69" s="77"/>
      <c r="P69" s="77"/>
      <c r="Q69" s="77"/>
      <c r="R69" s="77"/>
      <c r="S69" s="77"/>
      <c r="T69" s="77"/>
      <c r="U69" s="77"/>
      <c r="V69" s="77"/>
    </row>
    <row r="70" spans="2:22" s="9" customFormat="1" x14ac:dyDescent="0.25">
      <c r="B70" s="29"/>
      <c r="C70" s="29"/>
      <c r="D70" s="29"/>
      <c r="E70" s="29"/>
      <c r="F70" s="29"/>
      <c r="G70" s="30"/>
      <c r="H70" s="30"/>
      <c r="I70" s="77"/>
      <c r="J70" s="77"/>
      <c r="K70" s="77"/>
      <c r="L70" s="77"/>
      <c r="M70" s="77"/>
      <c r="N70" s="77"/>
      <c r="O70" s="77"/>
      <c r="P70" s="77"/>
      <c r="Q70" s="77"/>
      <c r="R70" s="77"/>
      <c r="S70" s="77"/>
      <c r="T70" s="77"/>
      <c r="U70" s="77"/>
      <c r="V70" s="77"/>
    </row>
    <row r="71" spans="2:22" s="9" customFormat="1" x14ac:dyDescent="0.25">
      <c r="B71" s="29"/>
      <c r="C71" s="29"/>
      <c r="D71" s="29"/>
      <c r="E71" s="29"/>
      <c r="F71" s="29"/>
      <c r="G71" s="30"/>
      <c r="H71" s="30"/>
      <c r="I71" s="77"/>
      <c r="J71" s="77"/>
      <c r="K71" s="77"/>
      <c r="L71" s="77"/>
      <c r="M71" s="77"/>
      <c r="N71" s="77"/>
      <c r="O71" s="77"/>
      <c r="P71" s="77"/>
      <c r="Q71" s="77"/>
      <c r="R71" s="77"/>
      <c r="S71" s="77"/>
      <c r="T71" s="77"/>
      <c r="U71" s="77"/>
      <c r="V71" s="77"/>
    </row>
    <row r="72" spans="2:22" s="9" customFormat="1" x14ac:dyDescent="0.25">
      <c r="B72" s="29"/>
      <c r="C72" s="29"/>
      <c r="D72" s="29"/>
      <c r="E72" s="29"/>
      <c r="F72" s="29"/>
      <c r="G72" s="30"/>
      <c r="H72" s="30"/>
      <c r="I72" s="77"/>
      <c r="J72" s="77"/>
      <c r="K72" s="77"/>
      <c r="L72" s="77"/>
      <c r="M72" s="77"/>
      <c r="N72" s="77"/>
      <c r="O72" s="77"/>
      <c r="P72" s="77"/>
      <c r="Q72" s="77"/>
      <c r="R72" s="77"/>
      <c r="S72" s="77"/>
      <c r="T72" s="77"/>
      <c r="U72" s="77"/>
      <c r="V72" s="77"/>
    </row>
    <row r="73" spans="2:22" s="9" customFormat="1" x14ac:dyDescent="0.25">
      <c r="B73" s="29"/>
      <c r="C73" s="29"/>
      <c r="D73" s="29"/>
      <c r="E73" s="29"/>
      <c r="F73" s="29"/>
      <c r="G73" s="30"/>
      <c r="H73" s="30"/>
      <c r="I73" s="77"/>
      <c r="J73" s="77"/>
      <c r="K73" s="77"/>
      <c r="L73" s="77"/>
      <c r="M73" s="77"/>
      <c r="N73" s="77"/>
      <c r="O73" s="77"/>
      <c r="P73" s="77"/>
      <c r="Q73" s="77"/>
      <c r="R73" s="77"/>
      <c r="S73" s="77"/>
      <c r="T73" s="77"/>
      <c r="U73" s="77"/>
      <c r="V73" s="77"/>
    </row>
    <row r="74" spans="2:22" x14ac:dyDescent="0.2">
      <c r="B74" s="5"/>
      <c r="C74" s="5"/>
      <c r="D74" s="5"/>
      <c r="E74" s="5"/>
      <c r="F74" s="5"/>
      <c r="G74" s="7"/>
      <c r="H74" s="7"/>
    </row>
    <row r="75" spans="2:22" x14ac:dyDescent="0.2">
      <c r="B75" s="5"/>
      <c r="C75" s="5"/>
      <c r="D75" s="5"/>
      <c r="E75" s="5"/>
      <c r="F75" s="5"/>
      <c r="G75" s="7"/>
      <c r="H75" s="7"/>
    </row>
    <row r="76" spans="2:22" x14ac:dyDescent="0.2">
      <c r="B76" s="5"/>
      <c r="C76" s="5"/>
      <c r="D76" s="5"/>
      <c r="E76" s="5"/>
      <c r="F76" s="5"/>
      <c r="G76" s="7"/>
      <c r="H76" s="7"/>
    </row>
    <row r="77" spans="2:22" x14ac:dyDescent="0.2">
      <c r="B77" s="5"/>
      <c r="C77" s="5"/>
      <c r="D77" s="5"/>
      <c r="E77" s="5"/>
      <c r="F77" s="5"/>
      <c r="G77" s="7"/>
      <c r="H77" s="7"/>
    </row>
    <row r="78" spans="2:22" x14ac:dyDescent="0.2">
      <c r="B78" s="5"/>
      <c r="C78" s="5"/>
      <c r="D78" s="5"/>
      <c r="E78" s="5"/>
      <c r="F78" s="5"/>
      <c r="G78" s="7"/>
      <c r="H78" s="7"/>
    </row>
    <row r="79" spans="2:22" x14ac:dyDescent="0.2">
      <c r="B79" s="5"/>
      <c r="C79" s="5"/>
      <c r="D79" s="5"/>
      <c r="E79" s="5"/>
      <c r="F79" s="5"/>
      <c r="G79" s="7"/>
      <c r="H79" s="7"/>
    </row>
    <row r="80" spans="2:22" x14ac:dyDescent="0.2">
      <c r="B80" s="5"/>
      <c r="C80" s="5"/>
      <c r="D80" s="5"/>
      <c r="E80" s="5"/>
      <c r="F80" s="5"/>
      <c r="G80" s="7"/>
      <c r="H80" s="7"/>
    </row>
    <row r="81" spans="2:8" x14ac:dyDescent="0.2">
      <c r="B81" s="5"/>
      <c r="C81" s="5"/>
      <c r="D81" s="5"/>
      <c r="E81" s="5"/>
      <c r="F81" s="5"/>
      <c r="G81" s="7"/>
      <c r="H81" s="7"/>
    </row>
    <row r="82" spans="2:8" x14ac:dyDescent="0.2">
      <c r="B82" s="5"/>
      <c r="C82" s="5"/>
      <c r="D82" s="5"/>
      <c r="E82" s="5"/>
      <c r="F82" s="5"/>
      <c r="G82" s="7"/>
      <c r="H82" s="7"/>
    </row>
    <row r="83" spans="2:8" x14ac:dyDescent="0.2">
      <c r="B83" s="5"/>
      <c r="C83" s="5"/>
      <c r="D83" s="5"/>
      <c r="E83" s="5"/>
      <c r="F83" s="5"/>
      <c r="G83" s="7"/>
      <c r="H83" s="7"/>
    </row>
    <row r="84" spans="2:8" x14ac:dyDescent="0.2">
      <c r="B84" s="5"/>
      <c r="C84" s="5"/>
      <c r="D84" s="5"/>
      <c r="E84" s="5"/>
      <c r="F84" s="5"/>
      <c r="G84" s="7"/>
      <c r="H84" s="7"/>
    </row>
    <row r="85" spans="2:8" x14ac:dyDescent="0.2">
      <c r="B85" s="5"/>
      <c r="C85" s="5"/>
      <c r="D85" s="5"/>
      <c r="E85" s="5"/>
      <c r="F85" s="5"/>
      <c r="G85" s="7"/>
      <c r="H85" s="7"/>
    </row>
    <row r="86" spans="2:8" x14ac:dyDescent="0.2">
      <c r="B86" s="5"/>
      <c r="C86" s="5"/>
      <c r="D86" s="5"/>
      <c r="E86" s="5"/>
      <c r="F86" s="5"/>
      <c r="G86" s="7"/>
      <c r="H86" s="7"/>
    </row>
    <row r="87" spans="2:8" x14ac:dyDescent="0.2">
      <c r="B87" s="5"/>
      <c r="C87" s="5"/>
      <c r="D87" s="5"/>
      <c r="E87" s="5"/>
      <c r="F87" s="5"/>
      <c r="G87" s="7"/>
      <c r="H87" s="7"/>
    </row>
    <row r="88" spans="2:8" x14ac:dyDescent="0.2">
      <c r="B88" s="5"/>
      <c r="C88" s="5"/>
      <c r="D88" s="5"/>
      <c r="E88" s="5"/>
      <c r="F88" s="5"/>
      <c r="G88" s="7"/>
      <c r="H88" s="7"/>
    </row>
    <row r="89" spans="2:8" x14ac:dyDescent="0.2">
      <c r="B89" s="5"/>
      <c r="C89" s="5"/>
      <c r="D89" s="5"/>
      <c r="E89" s="5"/>
      <c r="F89" s="5"/>
      <c r="G89" s="7"/>
      <c r="H89" s="7"/>
    </row>
    <row r="90" spans="2:8" x14ac:dyDescent="0.2">
      <c r="B90" s="5"/>
      <c r="C90" s="5"/>
      <c r="D90" s="5"/>
      <c r="E90" s="5"/>
      <c r="F90" s="5"/>
      <c r="G90" s="7"/>
      <c r="H90" s="7"/>
    </row>
    <row r="91" spans="2:8" x14ac:dyDescent="0.2">
      <c r="B91" s="5"/>
      <c r="C91" s="5"/>
      <c r="D91" s="5"/>
      <c r="E91" s="5"/>
      <c r="F91" s="5"/>
      <c r="G91" s="7"/>
      <c r="H91" s="7"/>
    </row>
    <row r="92" spans="2:8" x14ac:dyDescent="0.2">
      <c r="B92" s="5"/>
      <c r="C92" s="5"/>
      <c r="D92" s="5"/>
      <c r="E92" s="5"/>
      <c r="F92" s="5"/>
      <c r="G92" s="7"/>
      <c r="H92" s="7"/>
    </row>
    <row r="93" spans="2:8" x14ac:dyDescent="0.2">
      <c r="B93" s="5"/>
      <c r="C93" s="5"/>
      <c r="D93" s="5"/>
      <c r="E93" s="5"/>
      <c r="F93" s="5"/>
      <c r="G93" s="7"/>
      <c r="H93" s="7"/>
    </row>
    <row r="94" spans="2:8" x14ac:dyDescent="0.2">
      <c r="B94" s="5"/>
      <c r="C94" s="5"/>
      <c r="D94" s="5"/>
      <c r="E94" s="5"/>
      <c r="F94" s="5"/>
    </row>
  </sheetData>
  <mergeCells count="2">
    <mergeCell ref="E2:F2"/>
    <mergeCell ref="D51:H51"/>
  </mergeCells>
  <pageMargins left="0.19685039370078741" right="0.27559055118110237" top="0.43307086614173229" bottom="0.35433070866141736" header="0.31496062992125984" footer="0.31496062992125984"/>
  <pageSetup paperSize="9" scale="60" firstPageNumber="10" orientation="portrait" useFirstPageNumber="1" r:id="rId1"/>
  <headerFooter>
    <oddFooter>&amp;C&amp;"-,Bold"&amp;12PAGE &amp;P OF BOQ</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FFAD9-EEA5-49E8-BC20-626DE0A65F57}">
  <sheetPr>
    <tabColor theme="4" tint="0.39997558519241921"/>
  </sheetPr>
  <dimension ref="B1:V93"/>
  <sheetViews>
    <sheetView view="pageBreakPreview" zoomScale="70" zoomScaleNormal="100" zoomScaleSheetLayoutView="70" workbookViewId="0">
      <selection activeCell="I52" sqref="I52"/>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19.85546875" style="6" customWidth="1"/>
    <col min="8" max="8" width="22.42578125" style="6" customWidth="1"/>
    <col min="9" max="9" width="21.7109375" style="74" customWidth="1"/>
    <col min="10" max="22" width="9.140625" style="74"/>
    <col min="23" max="16384" width="9.140625" style="6"/>
  </cols>
  <sheetData>
    <row r="1" spans="2:22" ht="18" x14ac:dyDescent="0.25">
      <c r="B1" s="2"/>
      <c r="C1" s="2"/>
      <c r="D1" s="8"/>
      <c r="E1" s="1"/>
      <c r="F1" s="1"/>
      <c r="G1" s="7"/>
    </row>
    <row r="2" spans="2:22" s="12" customFormat="1" ht="18" customHeight="1" x14ac:dyDescent="0.25">
      <c r="B2" s="2" t="str">
        <f>'SCHED 2A-1_PS PROV Hosp'!B1</f>
        <v>SCHEDULED MAINTENANCE OF THEATRE HVAC SYSTEMS IN CLUSTER FOUR (4)</v>
      </c>
      <c r="D2" s="2"/>
      <c r="E2" s="3"/>
      <c r="F2" s="3"/>
      <c r="G2" s="7"/>
      <c r="I2" s="75"/>
      <c r="J2" s="75"/>
      <c r="K2" s="75"/>
      <c r="L2" s="75"/>
      <c r="M2" s="75"/>
      <c r="N2" s="75"/>
      <c r="O2" s="75"/>
      <c r="P2" s="75"/>
      <c r="Q2" s="75"/>
      <c r="R2" s="75"/>
      <c r="S2" s="75"/>
      <c r="T2" s="75"/>
      <c r="U2" s="75"/>
      <c r="V2" s="75"/>
    </row>
    <row r="3" spans="2:22" ht="15" customHeight="1" x14ac:dyDescent="0.25">
      <c r="B3" s="2" t="str">
        <f>'SCHED 1A-1_NMB_SB'!B2</f>
        <v>CONTRACT REF. NO:</v>
      </c>
      <c r="D3" s="2" t="str">
        <f>'SCHED 1A-1_NMB_SB'!D2</f>
        <v>SCMU3-24/25-0657-HO</v>
      </c>
      <c r="E3" s="446" t="s">
        <v>10</v>
      </c>
      <c r="F3" s="447"/>
      <c r="G3" s="250" t="str">
        <f>'SCHED 1A-1_NMB_SB'!G2</f>
        <v>NELSON MANDELA AND SARAH BAARTMAN</v>
      </c>
    </row>
    <row r="4" spans="2:22" ht="15" customHeight="1" x14ac:dyDescent="0.2">
      <c r="B4" s="2" t="str">
        <f>'SCHED 1A-1_NMB_SB'!B3</f>
        <v>ASSET TYPE:</v>
      </c>
      <c r="D4" s="2" t="str">
        <f>'SCHED 1A-1_NMB_SB'!D3</f>
        <v>HVAC THEATRE</v>
      </c>
      <c r="E4" s="2"/>
      <c r="F4" s="2"/>
      <c r="G4" s="7"/>
    </row>
    <row r="5" spans="2:22" x14ac:dyDescent="0.2">
      <c r="B5" s="2"/>
      <c r="C5" s="2"/>
      <c r="D5" s="2"/>
      <c r="E5" s="2"/>
      <c r="F5" s="2"/>
      <c r="G5" s="7"/>
    </row>
    <row r="6" spans="2:22" s="4" customFormat="1" ht="15" customHeight="1" x14ac:dyDescent="0.2">
      <c r="B6" s="4" t="s">
        <v>931</v>
      </c>
      <c r="D6" s="4" t="s">
        <v>812</v>
      </c>
      <c r="I6" s="76"/>
      <c r="J6" s="76"/>
      <c r="K6" s="76"/>
      <c r="L6" s="76"/>
      <c r="M6" s="76"/>
      <c r="N6" s="76"/>
      <c r="O6" s="76"/>
      <c r="P6" s="76"/>
      <c r="Q6" s="76"/>
      <c r="R6" s="76"/>
      <c r="S6" s="76"/>
      <c r="T6" s="76"/>
      <c r="U6" s="76"/>
      <c r="V6" s="76"/>
    </row>
    <row r="7" spans="2:22" ht="15" thickBot="1" x14ac:dyDescent="0.25">
      <c r="B7" s="5"/>
      <c r="C7" s="5"/>
      <c r="D7" s="5"/>
      <c r="E7" s="5"/>
      <c r="F7" s="5"/>
      <c r="G7" s="7"/>
    </row>
    <row r="8" spans="2:22" s="9" customFormat="1" ht="39" customHeight="1" thickBot="1" x14ac:dyDescent="0.3">
      <c r="B8" s="11" t="s">
        <v>12</v>
      </c>
      <c r="C8" s="11" t="s">
        <v>6</v>
      </c>
      <c r="D8" s="11" t="s">
        <v>0</v>
      </c>
      <c r="E8" s="11" t="s">
        <v>1</v>
      </c>
      <c r="F8" s="11" t="s">
        <v>4</v>
      </c>
      <c r="G8" s="347" t="s">
        <v>790</v>
      </c>
      <c r="H8" s="11" t="s">
        <v>789</v>
      </c>
      <c r="I8" s="11" t="s">
        <v>5</v>
      </c>
      <c r="J8" s="77"/>
      <c r="K8" s="77"/>
      <c r="L8" s="77"/>
      <c r="M8" s="77"/>
      <c r="N8" s="77"/>
      <c r="O8" s="77"/>
      <c r="P8" s="77"/>
      <c r="Q8" s="77"/>
      <c r="R8" s="77"/>
      <c r="S8" s="77"/>
      <c r="T8" s="77"/>
      <c r="U8" s="77"/>
      <c r="V8" s="77"/>
    </row>
    <row r="9" spans="2:22" s="9" customFormat="1" ht="38.25" x14ac:dyDescent="0.25">
      <c r="B9" s="26">
        <v>2</v>
      </c>
      <c r="C9" s="26" t="s">
        <v>695</v>
      </c>
      <c r="D9" s="325" t="s">
        <v>779</v>
      </c>
      <c r="E9" s="26"/>
      <c r="F9" s="330"/>
      <c r="G9" s="27"/>
      <c r="H9" s="27"/>
      <c r="I9" s="27"/>
      <c r="J9" s="77"/>
      <c r="K9" s="77"/>
      <c r="L9" s="77"/>
      <c r="M9" s="77"/>
      <c r="N9" s="77"/>
      <c r="O9" s="77"/>
      <c r="P9" s="77"/>
      <c r="Q9" s="77"/>
      <c r="R9" s="77"/>
      <c r="S9" s="77"/>
      <c r="T9" s="77"/>
      <c r="U9" s="77"/>
      <c r="V9" s="77"/>
    </row>
    <row r="10" spans="2:22" s="9" customFormat="1" x14ac:dyDescent="0.25">
      <c r="B10" s="28" t="s">
        <v>15</v>
      </c>
      <c r="C10" s="307"/>
      <c r="D10" s="326" t="s">
        <v>715</v>
      </c>
      <c r="E10" s="334"/>
      <c r="F10" s="331"/>
      <c r="G10" s="386"/>
      <c r="H10" s="55"/>
      <c r="I10" s="21"/>
      <c r="J10" s="77"/>
      <c r="K10" s="77"/>
      <c r="L10" s="77"/>
      <c r="M10" s="77"/>
      <c r="N10" s="77"/>
      <c r="O10" s="77"/>
      <c r="P10" s="77"/>
      <c r="Q10" s="77"/>
      <c r="R10" s="77"/>
      <c r="S10" s="77"/>
      <c r="T10" s="77"/>
      <c r="U10" s="77"/>
      <c r="V10" s="77"/>
    </row>
    <row r="11" spans="2:22" s="9" customFormat="1" ht="36" x14ac:dyDescent="0.25">
      <c r="B11" s="17"/>
      <c r="C11" s="307"/>
      <c r="D11" s="327" t="s">
        <v>716</v>
      </c>
      <c r="E11" s="357"/>
      <c r="F11" s="358"/>
      <c r="G11" s="387"/>
      <c r="H11" s="55"/>
      <c r="I11" s="21"/>
      <c r="J11" s="77"/>
      <c r="K11" s="77"/>
      <c r="L11" s="77"/>
      <c r="M11" s="77"/>
      <c r="N11" s="77"/>
      <c r="O11" s="77"/>
      <c r="P11" s="77"/>
      <c r="Q11" s="77"/>
      <c r="R11" s="77"/>
      <c r="S11" s="77"/>
      <c r="T11" s="77"/>
      <c r="U11" s="77"/>
      <c r="V11" s="77"/>
    </row>
    <row r="12" spans="2:22" s="9" customFormat="1" x14ac:dyDescent="0.25">
      <c r="B12" s="17" t="s">
        <v>758</v>
      </c>
      <c r="C12" s="308"/>
      <c r="D12" s="328" t="s">
        <v>717</v>
      </c>
      <c r="E12" s="336" t="s">
        <v>63</v>
      </c>
      <c r="F12" s="333">
        <v>2</v>
      </c>
      <c r="G12" s="388"/>
      <c r="H12" s="55"/>
      <c r="I12" s="21"/>
      <c r="J12" s="77"/>
      <c r="K12" s="77"/>
      <c r="L12" s="77"/>
      <c r="M12" s="77"/>
      <c r="N12" s="77"/>
      <c r="O12" s="77"/>
      <c r="P12" s="77"/>
      <c r="Q12" s="77"/>
      <c r="R12" s="77"/>
      <c r="S12" s="77"/>
      <c r="T12" s="77"/>
      <c r="U12" s="77"/>
      <c r="V12" s="77"/>
    </row>
    <row r="13" spans="2:22" s="9" customFormat="1" x14ac:dyDescent="0.25">
      <c r="B13" s="28" t="s">
        <v>630</v>
      </c>
      <c r="C13" s="308"/>
      <c r="D13" s="329" t="s">
        <v>718</v>
      </c>
      <c r="E13" s="336"/>
      <c r="F13" s="333"/>
      <c r="G13" s="388"/>
      <c r="H13" s="55"/>
      <c r="I13" s="21"/>
      <c r="J13" s="77"/>
      <c r="K13" s="77"/>
      <c r="L13" s="77"/>
      <c r="M13" s="77"/>
      <c r="N13" s="77"/>
      <c r="O13" s="77"/>
      <c r="P13" s="77"/>
      <c r="Q13" s="77"/>
      <c r="R13" s="77"/>
      <c r="S13" s="77"/>
      <c r="T13" s="77"/>
      <c r="U13" s="77"/>
      <c r="V13" s="77"/>
    </row>
    <row r="14" spans="2:22" s="9" customFormat="1" ht="51" x14ac:dyDescent="0.25">
      <c r="B14" s="17" t="s">
        <v>759</v>
      </c>
      <c r="C14" s="308"/>
      <c r="D14" s="302" t="s">
        <v>817</v>
      </c>
      <c r="E14" s="336" t="s">
        <v>63</v>
      </c>
      <c r="F14" s="333">
        <v>2</v>
      </c>
      <c r="G14" s="388"/>
      <c r="H14" s="55"/>
      <c r="I14" s="21"/>
      <c r="J14" s="77"/>
      <c r="K14" s="77"/>
      <c r="L14" s="77"/>
      <c r="M14" s="77"/>
      <c r="N14" s="77"/>
      <c r="O14" s="77"/>
      <c r="P14" s="77"/>
      <c r="Q14" s="77"/>
      <c r="R14" s="77"/>
      <c r="S14" s="77"/>
      <c r="T14" s="77"/>
      <c r="U14" s="77"/>
      <c r="V14" s="77"/>
    </row>
    <row r="15" spans="2:22" s="9" customFormat="1" ht="21.6" customHeight="1" x14ac:dyDescent="0.25">
      <c r="B15" s="28" t="s">
        <v>631</v>
      </c>
      <c r="C15" s="308"/>
      <c r="D15" s="329" t="s">
        <v>719</v>
      </c>
      <c r="E15" s="335"/>
      <c r="F15" s="332"/>
      <c r="G15" s="389"/>
      <c r="H15" s="55"/>
      <c r="I15" s="21"/>
      <c r="J15" s="77"/>
      <c r="K15" s="77"/>
      <c r="L15" s="77"/>
      <c r="M15" s="77"/>
      <c r="N15" s="77"/>
      <c r="O15" s="77"/>
      <c r="P15" s="77"/>
      <c r="Q15" s="77"/>
      <c r="R15" s="77"/>
      <c r="S15" s="77"/>
      <c r="T15" s="77"/>
      <c r="U15" s="77"/>
      <c r="V15" s="77"/>
    </row>
    <row r="16" spans="2:22" s="9" customFormat="1" ht="21.6" customHeight="1" x14ac:dyDescent="0.25">
      <c r="B16" s="17" t="s">
        <v>760</v>
      </c>
      <c r="C16" s="299"/>
      <c r="D16" s="327" t="s">
        <v>720</v>
      </c>
      <c r="E16" s="336" t="s">
        <v>721</v>
      </c>
      <c r="F16" s="333">
        <v>60</v>
      </c>
      <c r="G16" s="388"/>
      <c r="H16" s="55"/>
      <c r="I16" s="21"/>
      <c r="J16" s="77"/>
      <c r="K16" s="77"/>
      <c r="L16" s="77"/>
      <c r="M16" s="77"/>
      <c r="N16" s="77"/>
      <c r="O16" s="77"/>
      <c r="P16" s="77"/>
      <c r="Q16" s="77"/>
      <c r="R16" s="77"/>
      <c r="S16" s="77"/>
      <c r="T16" s="77"/>
      <c r="U16" s="77"/>
      <c r="V16" s="77"/>
    </row>
    <row r="17" spans="2:22" s="9" customFormat="1" ht="21.6" customHeight="1" x14ac:dyDescent="0.25">
      <c r="B17" s="17" t="s">
        <v>761</v>
      </c>
      <c r="C17" s="299"/>
      <c r="D17" s="327" t="s">
        <v>722</v>
      </c>
      <c r="E17" s="336" t="s">
        <v>721</v>
      </c>
      <c r="F17" s="333">
        <v>40</v>
      </c>
      <c r="G17" s="388"/>
      <c r="H17" s="55"/>
      <c r="I17" s="21"/>
      <c r="J17" s="77"/>
      <c r="K17" s="77"/>
      <c r="L17" s="77"/>
      <c r="M17" s="77"/>
      <c r="N17" s="77"/>
      <c r="O17" s="77"/>
      <c r="P17" s="77"/>
      <c r="Q17" s="77"/>
      <c r="R17" s="77"/>
      <c r="S17" s="77"/>
      <c r="T17" s="77"/>
      <c r="U17" s="77"/>
      <c r="V17" s="77"/>
    </row>
    <row r="18" spans="2:22" s="9" customFormat="1" ht="21.6" customHeight="1" x14ac:dyDescent="0.25">
      <c r="B18" s="17" t="s">
        <v>762</v>
      </c>
      <c r="C18" s="299"/>
      <c r="D18" s="327" t="s">
        <v>723</v>
      </c>
      <c r="E18" s="336" t="s">
        <v>721</v>
      </c>
      <c r="F18" s="333">
        <v>40</v>
      </c>
      <c r="G18" s="388"/>
      <c r="H18" s="55"/>
      <c r="I18" s="21"/>
      <c r="J18" s="77"/>
      <c r="K18" s="77"/>
      <c r="L18" s="77"/>
      <c r="M18" s="77"/>
      <c r="N18" s="77"/>
      <c r="O18" s="77"/>
      <c r="P18" s="77"/>
      <c r="Q18" s="77"/>
      <c r="R18" s="77"/>
      <c r="S18" s="77"/>
      <c r="T18" s="77"/>
      <c r="U18" s="77"/>
      <c r="V18" s="77"/>
    </row>
    <row r="19" spans="2:22" s="9" customFormat="1" ht="21.6" customHeight="1" x14ac:dyDescent="0.25">
      <c r="B19" s="17" t="s">
        <v>763</v>
      </c>
      <c r="C19" s="299"/>
      <c r="D19" s="327" t="s">
        <v>724</v>
      </c>
      <c r="E19" s="336" t="s">
        <v>721</v>
      </c>
      <c r="F19" s="333">
        <v>10</v>
      </c>
      <c r="G19" s="388"/>
      <c r="H19" s="55"/>
      <c r="I19" s="21"/>
      <c r="J19" s="77"/>
      <c r="K19" s="77"/>
      <c r="L19" s="77"/>
      <c r="M19" s="77"/>
      <c r="N19" s="77"/>
      <c r="O19" s="77"/>
      <c r="P19" s="77"/>
      <c r="Q19" s="77"/>
      <c r="R19" s="77"/>
      <c r="S19" s="77"/>
      <c r="T19" s="77"/>
      <c r="U19" s="77"/>
      <c r="V19" s="77"/>
    </row>
    <row r="20" spans="2:22" s="9" customFormat="1" ht="21.6" customHeight="1" x14ac:dyDescent="0.25">
      <c r="B20" s="17" t="s">
        <v>764</v>
      </c>
      <c r="C20" s="299"/>
      <c r="D20" s="327" t="s">
        <v>725</v>
      </c>
      <c r="E20" s="336" t="s">
        <v>721</v>
      </c>
      <c r="F20" s="333">
        <v>6</v>
      </c>
      <c r="G20" s="388"/>
      <c r="H20" s="55"/>
      <c r="I20" s="21"/>
      <c r="J20" s="77"/>
      <c r="K20" s="77"/>
      <c r="L20" s="77"/>
      <c r="M20" s="77"/>
      <c r="N20" s="77"/>
      <c r="O20" s="77"/>
      <c r="P20" s="77"/>
      <c r="Q20" s="77"/>
      <c r="R20" s="77"/>
      <c r="S20" s="77"/>
      <c r="T20" s="77"/>
      <c r="U20" s="77"/>
      <c r="V20" s="77"/>
    </row>
    <row r="21" spans="2:22" s="9" customFormat="1" ht="21.6" customHeight="1" x14ac:dyDescent="0.25">
      <c r="B21" s="17" t="s">
        <v>765</v>
      </c>
      <c r="C21" s="299"/>
      <c r="D21" s="327" t="s">
        <v>726</v>
      </c>
      <c r="E21" s="336" t="s">
        <v>721</v>
      </c>
      <c r="F21" s="333">
        <v>6</v>
      </c>
      <c r="G21" s="388"/>
      <c r="H21" s="55"/>
      <c r="I21" s="21"/>
      <c r="J21" s="77"/>
      <c r="K21" s="77"/>
      <c r="L21" s="77"/>
      <c r="M21" s="77"/>
      <c r="N21" s="77"/>
      <c r="O21" s="77"/>
      <c r="P21" s="77"/>
      <c r="Q21" s="77"/>
      <c r="R21" s="77"/>
      <c r="S21" s="77"/>
      <c r="T21" s="77"/>
      <c r="U21" s="77"/>
      <c r="V21" s="77"/>
    </row>
    <row r="22" spans="2:22" s="9" customFormat="1" ht="21.6" customHeight="1" x14ac:dyDescent="0.25">
      <c r="B22" s="17" t="s">
        <v>766</v>
      </c>
      <c r="C22" s="299"/>
      <c r="D22" s="327" t="s">
        <v>727</v>
      </c>
      <c r="E22" s="336" t="s">
        <v>721</v>
      </c>
      <c r="F22" s="333">
        <v>16</v>
      </c>
      <c r="G22" s="388"/>
      <c r="H22" s="55"/>
      <c r="I22" s="21"/>
      <c r="J22" s="77"/>
      <c r="K22" s="77"/>
      <c r="L22" s="77"/>
      <c r="M22" s="77"/>
      <c r="N22" s="77"/>
      <c r="O22" s="77"/>
      <c r="P22" s="77"/>
      <c r="Q22" s="77"/>
      <c r="R22" s="77"/>
      <c r="S22" s="77"/>
      <c r="T22" s="77"/>
      <c r="U22" s="77"/>
      <c r="V22" s="77"/>
    </row>
    <row r="23" spans="2:22" s="9" customFormat="1" ht="21.6" customHeight="1" x14ac:dyDescent="0.25">
      <c r="B23" s="28" t="s">
        <v>632</v>
      </c>
      <c r="C23" s="299"/>
      <c r="D23" s="326" t="s">
        <v>728</v>
      </c>
      <c r="E23" s="336"/>
      <c r="F23" s="333"/>
      <c r="G23" s="388"/>
      <c r="H23" s="55"/>
      <c r="I23" s="21"/>
      <c r="J23" s="77"/>
      <c r="K23" s="77"/>
      <c r="L23" s="77"/>
      <c r="M23" s="77"/>
      <c r="N23" s="77"/>
      <c r="O23" s="77"/>
      <c r="P23" s="77"/>
      <c r="Q23" s="77"/>
      <c r="R23" s="77"/>
      <c r="S23" s="77"/>
      <c r="T23" s="77"/>
      <c r="U23" s="77"/>
      <c r="V23" s="77"/>
    </row>
    <row r="24" spans="2:22" s="9" customFormat="1" ht="21.6" customHeight="1" x14ac:dyDescent="0.25">
      <c r="B24" s="17" t="s">
        <v>767</v>
      </c>
      <c r="C24" s="299"/>
      <c r="D24" s="327" t="s">
        <v>729</v>
      </c>
      <c r="E24" s="336" t="s">
        <v>730</v>
      </c>
      <c r="F24" s="333">
        <v>8</v>
      </c>
      <c r="G24" s="388"/>
      <c r="H24" s="55"/>
      <c r="I24" s="21"/>
      <c r="J24" s="77"/>
      <c r="K24" s="77"/>
      <c r="L24" s="77"/>
      <c r="M24" s="77"/>
      <c r="N24" s="77"/>
      <c r="O24" s="77"/>
      <c r="P24" s="77"/>
      <c r="Q24" s="77"/>
      <c r="R24" s="77"/>
      <c r="S24" s="77"/>
      <c r="T24" s="77"/>
      <c r="U24" s="77"/>
      <c r="V24" s="77"/>
    </row>
    <row r="25" spans="2:22" s="9" customFormat="1" ht="21.6" customHeight="1" x14ac:dyDescent="0.25">
      <c r="B25" s="17" t="s">
        <v>768</v>
      </c>
      <c r="C25" s="299"/>
      <c r="D25" s="327" t="s">
        <v>731</v>
      </c>
      <c r="E25" s="336" t="s">
        <v>730</v>
      </c>
      <c r="F25" s="333">
        <v>8</v>
      </c>
      <c r="G25" s="388"/>
      <c r="H25" s="55"/>
      <c r="I25" s="21"/>
      <c r="J25" s="77"/>
      <c r="K25" s="77"/>
      <c r="L25" s="77"/>
      <c r="M25" s="77"/>
      <c r="N25" s="77"/>
      <c r="O25" s="77"/>
      <c r="P25" s="77"/>
      <c r="Q25" s="77"/>
      <c r="R25" s="77"/>
      <c r="S25" s="77"/>
      <c r="T25" s="77"/>
      <c r="U25" s="77"/>
      <c r="V25" s="77"/>
    </row>
    <row r="26" spans="2:22" s="9" customFormat="1" ht="21.6" customHeight="1" x14ac:dyDescent="0.25">
      <c r="B26" s="17" t="s">
        <v>769</v>
      </c>
      <c r="C26" s="299"/>
      <c r="D26" s="327" t="s">
        <v>732</v>
      </c>
      <c r="E26" s="336" t="s">
        <v>730</v>
      </c>
      <c r="F26" s="333">
        <v>2</v>
      </c>
      <c r="G26" s="388"/>
      <c r="H26" s="55"/>
      <c r="I26" s="21"/>
      <c r="J26" s="77"/>
      <c r="K26" s="77"/>
      <c r="L26" s="77"/>
      <c r="M26" s="77"/>
      <c r="N26" s="77"/>
      <c r="O26" s="77"/>
      <c r="P26" s="77"/>
      <c r="Q26" s="77"/>
      <c r="R26" s="77"/>
      <c r="S26" s="77"/>
      <c r="T26" s="77"/>
      <c r="U26" s="77"/>
      <c r="V26" s="77"/>
    </row>
    <row r="27" spans="2:22" s="9" customFormat="1" ht="21.6" customHeight="1" x14ac:dyDescent="0.25">
      <c r="B27" s="17" t="s">
        <v>770</v>
      </c>
      <c r="C27" s="299"/>
      <c r="D27" s="327" t="s">
        <v>733</v>
      </c>
      <c r="E27" s="336" t="s">
        <v>730</v>
      </c>
      <c r="F27" s="333">
        <v>8</v>
      </c>
      <c r="G27" s="388"/>
      <c r="H27" s="55"/>
      <c r="I27" s="21"/>
      <c r="J27" s="77"/>
      <c r="K27" s="77"/>
      <c r="L27" s="77"/>
      <c r="M27" s="77"/>
      <c r="N27" s="77"/>
      <c r="O27" s="77"/>
      <c r="P27" s="77"/>
      <c r="Q27" s="77"/>
      <c r="R27" s="77"/>
      <c r="S27" s="77"/>
      <c r="T27" s="77"/>
      <c r="U27" s="77"/>
      <c r="V27" s="77"/>
    </row>
    <row r="28" spans="2:22" s="9" customFormat="1" ht="20.25" customHeight="1" x14ac:dyDescent="0.25">
      <c r="B28" s="28" t="s">
        <v>633</v>
      </c>
      <c r="C28" s="299"/>
      <c r="D28" s="326" t="s">
        <v>734</v>
      </c>
      <c r="E28" s="336"/>
      <c r="F28" s="333"/>
      <c r="G28" s="390"/>
      <c r="H28" s="56"/>
      <c r="I28" s="21"/>
      <c r="J28" s="77"/>
      <c r="K28" s="77"/>
      <c r="L28" s="77"/>
      <c r="M28" s="77"/>
      <c r="N28" s="77"/>
      <c r="O28" s="77"/>
      <c r="P28" s="77"/>
      <c r="Q28" s="77"/>
      <c r="R28" s="77"/>
      <c r="S28" s="77"/>
      <c r="T28" s="77"/>
      <c r="U28" s="77"/>
      <c r="V28" s="77"/>
    </row>
    <row r="29" spans="2:22" s="9" customFormat="1" ht="20.25" customHeight="1" x14ac:dyDescent="0.25">
      <c r="B29" s="17" t="s">
        <v>771</v>
      </c>
      <c r="C29" s="299"/>
      <c r="D29" s="327" t="s">
        <v>735</v>
      </c>
      <c r="E29" s="336" t="s">
        <v>730</v>
      </c>
      <c r="F29" s="333">
        <v>4</v>
      </c>
      <c r="G29" s="390"/>
      <c r="H29" s="56"/>
      <c r="I29" s="21"/>
      <c r="J29" s="77"/>
      <c r="K29" s="77"/>
      <c r="L29" s="77"/>
      <c r="M29" s="77"/>
      <c r="N29" s="77"/>
      <c r="O29" s="77"/>
      <c r="P29" s="77"/>
      <c r="Q29" s="77"/>
      <c r="R29" s="77"/>
      <c r="S29" s="77"/>
      <c r="T29" s="77"/>
      <c r="U29" s="77"/>
      <c r="V29" s="77"/>
    </row>
    <row r="30" spans="2:22" s="9" customFormat="1" ht="20.25" customHeight="1" x14ac:dyDescent="0.25">
      <c r="B30" s="17" t="s">
        <v>772</v>
      </c>
      <c r="C30" s="299"/>
      <c r="D30" s="327" t="s">
        <v>736</v>
      </c>
      <c r="E30" s="336" t="s">
        <v>730</v>
      </c>
      <c r="F30" s="333">
        <v>6</v>
      </c>
      <c r="G30" s="390"/>
      <c r="H30" s="56"/>
      <c r="I30" s="21"/>
      <c r="J30" s="77"/>
      <c r="K30" s="77"/>
      <c r="L30" s="77"/>
      <c r="M30" s="77"/>
      <c r="N30" s="77"/>
      <c r="O30" s="77"/>
      <c r="P30" s="77"/>
      <c r="Q30" s="77"/>
      <c r="R30" s="77"/>
      <c r="S30" s="77"/>
      <c r="T30" s="77"/>
      <c r="U30" s="77"/>
      <c r="V30" s="77"/>
    </row>
    <row r="31" spans="2:22" s="9" customFormat="1" ht="20.25" customHeight="1" x14ac:dyDescent="0.25">
      <c r="B31" s="28" t="s">
        <v>634</v>
      </c>
      <c r="C31" s="299"/>
      <c r="D31" s="326" t="s">
        <v>737</v>
      </c>
      <c r="E31" s="336"/>
      <c r="F31" s="333"/>
      <c r="G31" s="390"/>
      <c r="H31" s="56"/>
      <c r="I31" s="21"/>
      <c r="J31" s="77"/>
      <c r="K31" s="77"/>
      <c r="L31" s="77"/>
      <c r="M31" s="77"/>
      <c r="N31" s="77"/>
      <c r="O31" s="77"/>
      <c r="P31" s="77"/>
      <c r="Q31" s="77"/>
      <c r="R31" s="77"/>
      <c r="S31" s="77"/>
      <c r="T31" s="77"/>
      <c r="U31" s="77"/>
      <c r="V31" s="77"/>
    </row>
    <row r="32" spans="2:22" s="9" customFormat="1" ht="20.25" customHeight="1" x14ac:dyDescent="0.25">
      <c r="B32" s="17" t="s">
        <v>773</v>
      </c>
      <c r="C32" s="299"/>
      <c r="D32" s="327" t="s">
        <v>738</v>
      </c>
      <c r="E32" s="336" t="s">
        <v>730</v>
      </c>
      <c r="F32" s="333">
        <v>2</v>
      </c>
      <c r="G32" s="390"/>
      <c r="H32" s="56"/>
      <c r="I32" s="21"/>
      <c r="J32" s="77"/>
      <c r="K32" s="77"/>
      <c r="L32" s="77"/>
      <c r="M32" s="77"/>
      <c r="N32" s="77"/>
      <c r="O32" s="77"/>
      <c r="P32" s="77"/>
      <c r="Q32" s="77"/>
      <c r="R32" s="77"/>
      <c r="S32" s="77"/>
      <c r="T32" s="77"/>
      <c r="U32" s="77"/>
      <c r="V32" s="77"/>
    </row>
    <row r="33" spans="2:22" s="9" customFormat="1" ht="20.25" customHeight="1" x14ac:dyDescent="0.25">
      <c r="B33" s="28" t="s">
        <v>635</v>
      </c>
      <c r="C33" s="299"/>
      <c r="D33" s="326" t="s">
        <v>739</v>
      </c>
      <c r="E33" s="336"/>
      <c r="F33" s="333"/>
      <c r="G33" s="390"/>
      <c r="H33" s="56"/>
      <c r="I33" s="21"/>
      <c r="J33" s="77"/>
      <c r="K33" s="77"/>
      <c r="L33" s="77"/>
      <c r="M33" s="77"/>
      <c r="N33" s="77"/>
      <c r="O33" s="77"/>
      <c r="P33" s="77"/>
      <c r="Q33" s="77"/>
      <c r="R33" s="77"/>
      <c r="S33" s="77"/>
      <c r="T33" s="77"/>
      <c r="U33" s="77"/>
      <c r="V33" s="77"/>
    </row>
    <row r="34" spans="2:22" s="9" customFormat="1" ht="20.25" customHeight="1" x14ac:dyDescent="0.25">
      <c r="B34" s="17" t="s">
        <v>774</v>
      </c>
      <c r="C34" s="299"/>
      <c r="D34" s="327" t="s">
        <v>740</v>
      </c>
      <c r="E34" s="336" t="s">
        <v>730</v>
      </c>
      <c r="F34" s="333">
        <v>2</v>
      </c>
      <c r="G34" s="390"/>
      <c r="H34" s="56"/>
      <c r="I34" s="21"/>
      <c r="J34" s="77"/>
      <c r="K34" s="77"/>
      <c r="L34" s="77"/>
      <c r="M34" s="77"/>
      <c r="N34" s="77"/>
      <c r="O34" s="77"/>
      <c r="P34" s="77"/>
      <c r="Q34" s="77"/>
      <c r="R34" s="77"/>
      <c r="S34" s="77"/>
      <c r="T34" s="77"/>
      <c r="U34" s="77"/>
      <c r="V34" s="77"/>
    </row>
    <row r="35" spans="2:22" s="9" customFormat="1" ht="20.25" customHeight="1" x14ac:dyDescent="0.25">
      <c r="B35" s="17" t="s">
        <v>775</v>
      </c>
      <c r="C35" s="299"/>
      <c r="D35" s="327" t="s">
        <v>741</v>
      </c>
      <c r="E35" s="336" t="s">
        <v>730</v>
      </c>
      <c r="F35" s="333">
        <v>2</v>
      </c>
      <c r="G35" s="390"/>
      <c r="H35" s="56"/>
      <c r="I35" s="21"/>
      <c r="J35" s="77"/>
      <c r="K35" s="77"/>
      <c r="L35" s="77"/>
      <c r="M35" s="77"/>
      <c r="N35" s="77"/>
      <c r="O35" s="77"/>
      <c r="P35" s="77"/>
      <c r="Q35" s="77"/>
      <c r="R35" s="77"/>
      <c r="S35" s="77"/>
      <c r="T35" s="77"/>
      <c r="U35" s="77"/>
      <c r="V35" s="77"/>
    </row>
    <row r="36" spans="2:22" s="9" customFormat="1" ht="20.25" customHeight="1" x14ac:dyDescent="0.25">
      <c r="B36" s="17" t="s">
        <v>776</v>
      </c>
      <c r="C36" s="299"/>
      <c r="D36" s="327" t="s">
        <v>742</v>
      </c>
      <c r="E36" s="336" t="s">
        <v>730</v>
      </c>
      <c r="F36" s="333">
        <v>2</v>
      </c>
      <c r="G36" s="390"/>
      <c r="H36" s="56"/>
      <c r="I36" s="21"/>
      <c r="J36" s="77"/>
      <c r="K36" s="77"/>
      <c r="L36" s="77"/>
      <c r="M36" s="77"/>
      <c r="N36" s="77"/>
      <c r="O36" s="77"/>
      <c r="P36" s="77"/>
      <c r="Q36" s="77"/>
      <c r="R36" s="77"/>
      <c r="S36" s="77"/>
      <c r="T36" s="77"/>
      <c r="U36" s="77"/>
      <c r="V36" s="77"/>
    </row>
    <row r="37" spans="2:22" s="9" customFormat="1" ht="20.25" customHeight="1" x14ac:dyDescent="0.25">
      <c r="B37" s="28" t="s">
        <v>636</v>
      </c>
      <c r="C37" s="299"/>
      <c r="D37" s="326" t="s">
        <v>743</v>
      </c>
      <c r="E37" s="336"/>
      <c r="F37" s="333"/>
      <c r="G37" s="390"/>
      <c r="H37" s="56"/>
      <c r="I37" s="21"/>
      <c r="J37" s="77"/>
      <c r="K37" s="77"/>
      <c r="L37" s="77"/>
      <c r="M37" s="77"/>
      <c r="N37" s="77"/>
      <c r="O37" s="77"/>
      <c r="P37" s="77"/>
      <c r="Q37" s="77"/>
      <c r="R37" s="77"/>
      <c r="S37" s="77"/>
      <c r="T37" s="77"/>
      <c r="U37" s="77"/>
      <c r="V37" s="77"/>
    </row>
    <row r="38" spans="2:22" s="9" customFormat="1" ht="20.25" customHeight="1" x14ac:dyDescent="0.25">
      <c r="B38" s="17" t="s">
        <v>777</v>
      </c>
      <c r="C38" s="299"/>
      <c r="D38" s="327" t="s">
        <v>744</v>
      </c>
      <c r="E38" s="336" t="s">
        <v>730</v>
      </c>
      <c r="F38" s="333">
        <v>2</v>
      </c>
      <c r="G38" s="390"/>
      <c r="H38" s="56"/>
      <c r="I38" s="21"/>
      <c r="J38" s="77"/>
      <c r="K38" s="77"/>
      <c r="L38" s="77"/>
      <c r="M38" s="77"/>
      <c r="N38" s="77"/>
      <c r="O38" s="77"/>
      <c r="P38" s="77"/>
      <c r="Q38" s="77"/>
      <c r="R38" s="77"/>
      <c r="S38" s="77"/>
      <c r="T38" s="77"/>
      <c r="U38" s="77"/>
      <c r="V38" s="77"/>
    </row>
    <row r="39" spans="2:22" s="9" customFormat="1" ht="20.25" customHeight="1" x14ac:dyDescent="0.25">
      <c r="B39" s="28" t="s">
        <v>637</v>
      </c>
      <c r="C39" s="299"/>
      <c r="D39" s="326" t="s">
        <v>745</v>
      </c>
      <c r="E39" s="336"/>
      <c r="F39" s="333"/>
      <c r="G39" s="390"/>
      <c r="H39" s="56"/>
      <c r="I39" s="21"/>
      <c r="J39" s="77"/>
      <c r="K39" s="77"/>
      <c r="L39" s="77"/>
      <c r="M39" s="77"/>
      <c r="N39" s="77"/>
      <c r="O39" s="77"/>
      <c r="P39" s="77"/>
      <c r="Q39" s="77"/>
      <c r="R39" s="77"/>
      <c r="S39" s="77"/>
      <c r="T39" s="77"/>
      <c r="U39" s="77"/>
      <c r="V39" s="77"/>
    </row>
    <row r="40" spans="2:22" s="9" customFormat="1" ht="20.25" customHeight="1" x14ac:dyDescent="0.25">
      <c r="B40" s="17" t="s">
        <v>778</v>
      </c>
      <c r="C40" s="299"/>
      <c r="D40" s="327" t="s">
        <v>746</v>
      </c>
      <c r="E40" s="336" t="s">
        <v>730</v>
      </c>
      <c r="F40" s="333">
        <v>2</v>
      </c>
      <c r="G40" s="390"/>
      <c r="H40" s="56"/>
      <c r="I40" s="21"/>
      <c r="J40" s="77"/>
      <c r="K40" s="77"/>
      <c r="L40" s="77"/>
      <c r="M40" s="77"/>
      <c r="N40" s="77"/>
      <c r="O40" s="77"/>
      <c r="P40" s="77"/>
      <c r="Q40" s="77"/>
      <c r="R40" s="77"/>
      <c r="S40" s="77"/>
      <c r="T40" s="77"/>
      <c r="U40" s="77"/>
      <c r="V40" s="77"/>
    </row>
    <row r="41" spans="2:22" s="9" customFormat="1" ht="47.45" customHeight="1" x14ac:dyDescent="0.25">
      <c r="B41" s="17" t="s">
        <v>638</v>
      </c>
      <c r="C41" s="299"/>
      <c r="D41" s="328" t="s">
        <v>747</v>
      </c>
      <c r="E41" s="355"/>
      <c r="F41" s="356"/>
      <c r="G41" s="391"/>
      <c r="H41" s="340"/>
      <c r="I41" s="341"/>
      <c r="J41" s="77"/>
      <c r="K41" s="77"/>
      <c r="L41" s="77"/>
      <c r="M41" s="77"/>
      <c r="N41" s="77"/>
      <c r="O41" s="77"/>
      <c r="P41" s="77"/>
      <c r="Q41" s="77"/>
      <c r="R41" s="77"/>
      <c r="S41" s="77"/>
      <c r="T41" s="77"/>
      <c r="U41" s="77"/>
      <c r="V41" s="77"/>
    </row>
    <row r="42" spans="2:22" s="9" customFormat="1" ht="64.900000000000006" customHeight="1" x14ac:dyDescent="0.25">
      <c r="B42" s="17" t="s">
        <v>639</v>
      </c>
      <c r="C42" s="299"/>
      <c r="D42" s="328" t="s">
        <v>748</v>
      </c>
      <c r="E42" s="355"/>
      <c r="F42" s="356"/>
      <c r="G42" s="392"/>
      <c r="H42" s="343"/>
      <c r="I42" s="341"/>
      <c r="J42" s="77"/>
      <c r="K42" s="77"/>
      <c r="L42" s="77"/>
      <c r="M42" s="77"/>
      <c r="N42" s="77"/>
      <c r="O42" s="77"/>
      <c r="P42" s="77"/>
      <c r="Q42" s="77"/>
      <c r="R42" s="77"/>
      <c r="S42" s="77"/>
      <c r="T42" s="77"/>
      <c r="U42" s="77"/>
      <c r="V42" s="77"/>
    </row>
    <row r="43" spans="2:22" s="9" customFormat="1" ht="39.6" customHeight="1" x14ac:dyDescent="0.25">
      <c r="B43" s="17" t="s">
        <v>640</v>
      </c>
      <c r="C43" s="299"/>
      <c r="D43" s="328" t="s">
        <v>749</v>
      </c>
      <c r="E43" s="355"/>
      <c r="F43" s="356"/>
      <c r="G43" s="392"/>
      <c r="H43" s="343"/>
      <c r="I43" s="341"/>
      <c r="J43" s="77"/>
      <c r="K43" s="77"/>
      <c r="L43" s="77"/>
      <c r="M43" s="77"/>
      <c r="N43" s="77"/>
      <c r="O43" s="77"/>
      <c r="P43" s="77"/>
      <c r="Q43" s="77"/>
      <c r="R43" s="77"/>
      <c r="S43" s="77"/>
      <c r="T43" s="77"/>
      <c r="U43" s="77"/>
      <c r="V43" s="77"/>
    </row>
    <row r="44" spans="2:22" s="9" customFormat="1" ht="20.25" customHeight="1" x14ac:dyDescent="0.25">
      <c r="B44" s="28" t="s">
        <v>641</v>
      </c>
      <c r="C44" s="299"/>
      <c r="D44" s="326" t="s">
        <v>750</v>
      </c>
      <c r="E44" s="335"/>
      <c r="F44" s="333"/>
      <c r="G44" s="390"/>
      <c r="H44" s="56"/>
      <c r="I44" s="21"/>
      <c r="J44" s="77"/>
      <c r="K44" s="77"/>
      <c r="L44" s="77"/>
      <c r="M44" s="77"/>
      <c r="N44" s="77"/>
      <c r="O44" s="77"/>
      <c r="P44" s="77"/>
      <c r="Q44" s="77"/>
      <c r="R44" s="77"/>
      <c r="S44" s="77"/>
      <c r="T44" s="77"/>
      <c r="U44" s="77"/>
      <c r="V44" s="77"/>
    </row>
    <row r="45" spans="2:22" s="9" customFormat="1" ht="20.25" customHeight="1" x14ac:dyDescent="0.25">
      <c r="B45" s="17" t="s">
        <v>780</v>
      </c>
      <c r="C45" s="299"/>
      <c r="D45" s="327" t="s">
        <v>751</v>
      </c>
      <c r="E45" s="335" t="s">
        <v>752</v>
      </c>
      <c r="F45" s="333">
        <v>2</v>
      </c>
      <c r="G45" s="390"/>
      <c r="H45" s="56"/>
      <c r="I45" s="21"/>
      <c r="J45" s="77"/>
      <c r="K45" s="77"/>
      <c r="L45" s="77"/>
      <c r="M45" s="77"/>
      <c r="N45" s="77"/>
      <c r="O45" s="77"/>
      <c r="P45" s="77"/>
      <c r="Q45" s="77"/>
      <c r="R45" s="77"/>
      <c r="S45" s="77"/>
      <c r="T45" s="77"/>
      <c r="U45" s="77"/>
      <c r="V45" s="77"/>
    </row>
    <row r="46" spans="2:22" s="9" customFormat="1" ht="20.25" customHeight="1" x14ac:dyDescent="0.25">
      <c r="B46" s="17" t="s">
        <v>781</v>
      </c>
      <c r="C46" s="299"/>
      <c r="D46" s="327" t="s">
        <v>821</v>
      </c>
      <c r="E46" s="335" t="s">
        <v>822</v>
      </c>
      <c r="F46" s="333">
        <v>2</v>
      </c>
      <c r="G46" s="390"/>
      <c r="H46" s="56"/>
      <c r="I46" s="21"/>
      <c r="J46" s="77"/>
      <c r="K46" s="77"/>
      <c r="L46" s="77"/>
      <c r="M46" s="77"/>
      <c r="N46" s="77"/>
      <c r="O46" s="77"/>
      <c r="P46" s="77"/>
      <c r="Q46" s="77"/>
      <c r="R46" s="77"/>
      <c r="S46" s="77"/>
      <c r="T46" s="77"/>
      <c r="U46" s="77"/>
      <c r="V46" s="77"/>
    </row>
    <row r="47" spans="2:22" s="9" customFormat="1" ht="20.25" customHeight="1" x14ac:dyDescent="0.25">
      <c r="B47" s="17" t="s">
        <v>782</v>
      </c>
      <c r="C47" s="299"/>
      <c r="D47" s="327" t="s">
        <v>714</v>
      </c>
      <c r="E47" s="336" t="s">
        <v>752</v>
      </c>
      <c r="F47" s="333">
        <v>2</v>
      </c>
      <c r="G47" s="390"/>
      <c r="H47" s="56"/>
      <c r="I47" s="21"/>
      <c r="J47" s="77"/>
      <c r="K47" s="77"/>
      <c r="L47" s="77"/>
      <c r="M47" s="77"/>
      <c r="N47" s="77"/>
      <c r="O47" s="77"/>
      <c r="P47" s="77"/>
      <c r="Q47" s="77"/>
      <c r="R47" s="77"/>
      <c r="S47" s="77"/>
      <c r="T47" s="77"/>
      <c r="U47" s="77"/>
      <c r="V47" s="77"/>
    </row>
    <row r="48" spans="2:22" s="9" customFormat="1" ht="20.25" customHeight="1" x14ac:dyDescent="0.25">
      <c r="B48" s="17" t="s">
        <v>818</v>
      </c>
      <c r="C48" s="299"/>
      <c r="D48" s="327" t="s">
        <v>753</v>
      </c>
      <c r="E48" s="336" t="s">
        <v>754</v>
      </c>
      <c r="F48" s="333">
        <v>2</v>
      </c>
      <c r="G48" s="390"/>
      <c r="H48" s="56"/>
      <c r="I48" s="21"/>
      <c r="J48" s="77"/>
      <c r="K48" s="77"/>
      <c r="L48" s="77"/>
      <c r="M48" s="77"/>
      <c r="N48" s="77"/>
      <c r="O48" s="77"/>
      <c r="P48" s="77"/>
      <c r="Q48" s="77"/>
      <c r="R48" s="77"/>
      <c r="S48" s="77"/>
      <c r="T48" s="77"/>
      <c r="U48" s="77"/>
      <c r="V48" s="77"/>
    </row>
    <row r="49" spans="2:22" s="9" customFormat="1" ht="20.25" customHeight="1" x14ac:dyDescent="0.25">
      <c r="B49" s="17" t="s">
        <v>819</v>
      </c>
      <c r="C49" s="299"/>
      <c r="D49" s="327" t="s">
        <v>755</v>
      </c>
      <c r="E49" s="336" t="s">
        <v>754</v>
      </c>
      <c r="F49" s="333">
        <v>2</v>
      </c>
      <c r="G49" s="390"/>
      <c r="H49" s="56"/>
      <c r="I49" s="21"/>
      <c r="J49" s="77"/>
      <c r="K49" s="77"/>
      <c r="L49" s="77"/>
      <c r="M49" s="77"/>
      <c r="N49" s="77"/>
      <c r="O49" s="77"/>
      <c r="P49" s="77"/>
      <c r="Q49" s="77"/>
      <c r="R49" s="77"/>
      <c r="S49" s="77"/>
      <c r="T49" s="77"/>
      <c r="U49" s="77"/>
      <c r="V49" s="77"/>
    </row>
    <row r="50" spans="2:22" s="9" customFormat="1" ht="20.25" customHeight="1" x14ac:dyDescent="0.25">
      <c r="B50" s="17" t="s">
        <v>820</v>
      </c>
      <c r="C50" s="299"/>
      <c r="D50" s="327" t="s">
        <v>756</v>
      </c>
      <c r="E50" s="336" t="s">
        <v>754</v>
      </c>
      <c r="F50" s="333">
        <v>2</v>
      </c>
      <c r="G50" s="390"/>
      <c r="H50" s="56"/>
      <c r="I50" s="21"/>
      <c r="J50" s="77"/>
      <c r="K50" s="77"/>
      <c r="L50" s="77"/>
      <c r="M50" s="77"/>
      <c r="N50" s="77"/>
      <c r="O50" s="77"/>
      <c r="P50" s="77"/>
      <c r="Q50" s="77"/>
      <c r="R50" s="77"/>
      <c r="S50" s="77"/>
      <c r="T50" s="77"/>
      <c r="U50" s="77"/>
      <c r="V50" s="77"/>
    </row>
    <row r="51" spans="2:22" s="9" customFormat="1" ht="20.25" customHeight="1" thickBot="1" x14ac:dyDescent="0.3">
      <c r="B51" s="17" t="s">
        <v>823</v>
      </c>
      <c r="C51" s="299"/>
      <c r="D51" s="327" t="s">
        <v>824</v>
      </c>
      <c r="E51" s="336" t="s">
        <v>825</v>
      </c>
      <c r="F51" s="333">
        <v>2</v>
      </c>
      <c r="G51" s="390"/>
      <c r="H51" s="56"/>
      <c r="I51" s="21">
        <v>200000</v>
      </c>
      <c r="J51" s="77"/>
      <c r="K51" s="77"/>
      <c r="L51" s="77"/>
      <c r="M51" s="77"/>
      <c r="N51" s="77"/>
      <c r="O51" s="77"/>
      <c r="P51" s="77"/>
      <c r="Q51" s="77"/>
      <c r="R51" s="77"/>
      <c r="S51" s="77"/>
      <c r="T51" s="77"/>
      <c r="U51" s="77"/>
      <c r="V51" s="77"/>
    </row>
    <row r="52" spans="2:22" s="9" customFormat="1" ht="24.6" customHeight="1" thickBot="1" x14ac:dyDescent="0.3">
      <c r="B52" s="23"/>
      <c r="C52" s="314"/>
      <c r="D52" s="449" t="s">
        <v>7</v>
      </c>
      <c r="E52" s="450"/>
      <c r="F52" s="450"/>
      <c r="G52" s="450"/>
      <c r="H52" s="451"/>
      <c r="I52" s="25"/>
      <c r="J52" s="77"/>
      <c r="K52" s="77"/>
      <c r="L52" s="77"/>
      <c r="M52" s="77"/>
      <c r="N52" s="77"/>
      <c r="O52" s="77"/>
      <c r="P52" s="77"/>
      <c r="Q52" s="77"/>
      <c r="R52" s="77"/>
      <c r="S52" s="77"/>
      <c r="T52" s="77"/>
      <c r="U52" s="77"/>
      <c r="V52" s="77"/>
    </row>
    <row r="53" spans="2:22" s="9" customFormat="1" x14ac:dyDescent="0.25">
      <c r="B53" s="29"/>
      <c r="C53" s="309"/>
      <c r="D53" s="310"/>
      <c r="E53" s="309"/>
      <c r="F53" s="309"/>
      <c r="G53" s="30"/>
      <c r="H53" s="30"/>
      <c r="I53" s="77"/>
      <c r="J53" s="77"/>
      <c r="K53" s="77"/>
      <c r="L53" s="77"/>
      <c r="M53" s="77"/>
      <c r="N53" s="77"/>
      <c r="O53" s="77"/>
      <c r="P53" s="77"/>
      <c r="Q53" s="77"/>
      <c r="R53" s="77"/>
      <c r="S53" s="77"/>
      <c r="T53" s="77"/>
      <c r="U53" s="77"/>
      <c r="V53" s="77"/>
    </row>
    <row r="54" spans="2:22" s="9" customFormat="1" x14ac:dyDescent="0.25">
      <c r="B54" s="29"/>
      <c r="C54" s="309"/>
      <c r="D54" s="311"/>
      <c r="E54" s="312"/>
      <c r="F54" s="309"/>
      <c r="G54" s="30"/>
      <c r="H54" s="30"/>
      <c r="I54" s="77"/>
      <c r="J54" s="77"/>
      <c r="K54" s="77"/>
      <c r="L54" s="77"/>
      <c r="M54" s="77"/>
      <c r="N54" s="77"/>
      <c r="O54" s="77"/>
      <c r="P54" s="77"/>
      <c r="Q54" s="77"/>
      <c r="R54" s="77"/>
      <c r="S54" s="77"/>
      <c r="T54" s="77"/>
      <c r="U54" s="77"/>
      <c r="V54" s="77"/>
    </row>
    <row r="55" spans="2:22" s="9" customFormat="1" x14ac:dyDescent="0.25">
      <c r="B55" s="29"/>
      <c r="C55" s="309"/>
      <c r="D55" s="313"/>
      <c r="E55" s="312"/>
      <c r="F55" s="309"/>
      <c r="G55" s="30"/>
      <c r="H55" s="30"/>
      <c r="I55" s="77"/>
      <c r="J55" s="77"/>
      <c r="K55" s="77"/>
      <c r="L55" s="77"/>
      <c r="M55" s="77"/>
      <c r="N55" s="77"/>
      <c r="O55" s="77"/>
      <c r="P55" s="77"/>
      <c r="Q55" s="77"/>
      <c r="R55" s="77"/>
      <c r="S55" s="77"/>
      <c r="T55" s="77"/>
      <c r="U55" s="77"/>
      <c r="V55" s="77"/>
    </row>
    <row r="56" spans="2:22" s="9" customFormat="1" x14ac:dyDescent="0.25">
      <c r="B56" s="29"/>
      <c r="C56" s="309"/>
      <c r="D56" s="313"/>
      <c r="E56" s="309"/>
      <c r="F56" s="309"/>
      <c r="G56" s="30"/>
      <c r="H56" s="30"/>
      <c r="I56" s="77"/>
      <c r="J56" s="77"/>
      <c r="K56" s="77"/>
      <c r="L56" s="77"/>
      <c r="M56" s="77"/>
      <c r="N56" s="77"/>
      <c r="O56" s="77"/>
      <c r="P56" s="77"/>
      <c r="Q56" s="77"/>
      <c r="R56" s="77"/>
      <c r="S56" s="77"/>
      <c r="T56" s="77"/>
      <c r="U56" s="77"/>
      <c r="V56" s="77"/>
    </row>
    <row r="57" spans="2:22" s="9" customFormat="1" x14ac:dyDescent="0.25">
      <c r="B57" s="29"/>
      <c r="C57" s="309"/>
      <c r="D57" s="313"/>
      <c r="E57" s="312"/>
      <c r="F57" s="309"/>
      <c r="G57" s="30"/>
      <c r="H57" s="30"/>
      <c r="I57" s="77"/>
      <c r="J57" s="77"/>
      <c r="K57" s="77"/>
      <c r="L57" s="77"/>
      <c r="M57" s="77"/>
      <c r="N57" s="77"/>
      <c r="O57" s="77"/>
      <c r="P57" s="77"/>
      <c r="Q57" s="77"/>
      <c r="R57" s="77"/>
      <c r="S57" s="77"/>
      <c r="T57" s="77"/>
      <c r="U57" s="77"/>
      <c r="V57" s="77"/>
    </row>
    <row r="58" spans="2:22" s="9" customFormat="1" x14ac:dyDescent="0.25">
      <c r="B58" s="29"/>
      <c r="C58" s="309"/>
      <c r="D58" s="313"/>
      <c r="E58" s="312"/>
      <c r="F58" s="309"/>
      <c r="G58" s="30"/>
      <c r="H58" s="30"/>
      <c r="I58" s="77"/>
      <c r="J58" s="77"/>
      <c r="K58" s="77"/>
      <c r="L58" s="77"/>
      <c r="M58" s="77"/>
      <c r="N58" s="77"/>
      <c r="O58" s="77"/>
      <c r="P58" s="77"/>
      <c r="Q58" s="77"/>
      <c r="R58" s="77"/>
      <c r="S58" s="77"/>
      <c r="T58" s="77"/>
      <c r="U58" s="77"/>
      <c r="V58" s="77"/>
    </row>
    <row r="59" spans="2:22" s="9" customFormat="1" x14ac:dyDescent="0.25">
      <c r="B59" s="29"/>
      <c r="C59" s="309"/>
      <c r="D59" s="313"/>
      <c r="E59" s="309"/>
      <c r="F59" s="309"/>
      <c r="G59" s="30"/>
      <c r="H59" s="30"/>
      <c r="I59" s="77"/>
      <c r="J59" s="77"/>
      <c r="K59" s="77"/>
      <c r="L59" s="77"/>
      <c r="M59" s="77"/>
      <c r="N59" s="77"/>
      <c r="O59" s="77"/>
      <c r="P59" s="77"/>
      <c r="Q59" s="77"/>
      <c r="R59" s="77"/>
      <c r="S59" s="77"/>
      <c r="T59" s="77"/>
      <c r="U59" s="77"/>
      <c r="V59" s="77"/>
    </row>
    <row r="60" spans="2:22" s="9" customFormat="1" x14ac:dyDescent="0.25">
      <c r="B60" s="29"/>
      <c r="C60" s="29"/>
      <c r="D60" s="29"/>
      <c r="E60" s="29"/>
      <c r="F60" s="29"/>
      <c r="G60" s="30"/>
      <c r="H60" s="30"/>
      <c r="I60" s="77"/>
      <c r="J60" s="77"/>
      <c r="K60" s="77"/>
      <c r="L60" s="77"/>
      <c r="M60" s="77"/>
      <c r="N60" s="77"/>
      <c r="O60" s="77"/>
      <c r="P60" s="77"/>
      <c r="Q60" s="77"/>
      <c r="R60" s="77"/>
      <c r="S60" s="77"/>
      <c r="T60" s="77"/>
      <c r="U60" s="77"/>
      <c r="V60" s="77"/>
    </row>
    <row r="61" spans="2:22" s="9" customFormat="1" x14ac:dyDescent="0.25">
      <c r="B61" s="29"/>
      <c r="C61" s="29"/>
      <c r="D61" s="29"/>
      <c r="E61" s="29"/>
      <c r="F61" s="29"/>
      <c r="G61" s="30"/>
      <c r="H61" s="30"/>
      <c r="I61" s="77"/>
      <c r="J61" s="77"/>
      <c r="K61" s="77"/>
      <c r="L61" s="77"/>
      <c r="M61" s="77"/>
      <c r="N61" s="77"/>
      <c r="O61" s="77"/>
      <c r="P61" s="77"/>
      <c r="Q61" s="77"/>
      <c r="R61" s="77"/>
      <c r="S61" s="77"/>
      <c r="T61" s="77"/>
      <c r="U61" s="77"/>
      <c r="V61" s="77"/>
    </row>
    <row r="62" spans="2:22" s="9" customFormat="1" x14ac:dyDescent="0.25">
      <c r="B62" s="29"/>
      <c r="C62" s="29"/>
      <c r="D62" s="29"/>
      <c r="E62" s="29"/>
      <c r="F62" s="29"/>
      <c r="G62" s="30"/>
      <c r="H62" s="30"/>
      <c r="I62" s="77"/>
      <c r="J62" s="77"/>
      <c r="K62" s="77"/>
      <c r="L62" s="77"/>
      <c r="M62" s="77"/>
      <c r="N62" s="77"/>
      <c r="O62" s="77"/>
      <c r="P62" s="77"/>
      <c r="Q62" s="77"/>
      <c r="R62" s="77"/>
      <c r="S62" s="77"/>
      <c r="T62" s="77"/>
      <c r="U62" s="77"/>
      <c r="V62" s="77"/>
    </row>
    <row r="63" spans="2:22" s="9" customFormat="1" x14ac:dyDescent="0.25">
      <c r="B63" s="29"/>
      <c r="C63" s="29"/>
      <c r="D63" s="29"/>
      <c r="E63" s="29"/>
      <c r="F63" s="29"/>
      <c r="G63" s="30"/>
      <c r="H63" s="30"/>
      <c r="I63" s="77"/>
      <c r="J63" s="77"/>
      <c r="K63" s="77"/>
      <c r="L63" s="77"/>
      <c r="M63" s="77"/>
      <c r="N63" s="77"/>
      <c r="O63" s="77"/>
      <c r="P63" s="77"/>
      <c r="Q63" s="77"/>
      <c r="R63" s="77"/>
      <c r="S63" s="77"/>
      <c r="T63" s="77"/>
      <c r="U63" s="77"/>
      <c r="V63" s="77"/>
    </row>
    <row r="64" spans="2:22" s="9" customFormat="1" x14ac:dyDescent="0.25">
      <c r="B64" s="29"/>
      <c r="C64" s="29"/>
      <c r="D64" s="29"/>
      <c r="E64" s="29"/>
      <c r="F64" s="29"/>
      <c r="G64" s="30"/>
      <c r="H64" s="30"/>
      <c r="I64" s="77"/>
      <c r="J64" s="77"/>
      <c r="K64" s="77"/>
      <c r="L64" s="77"/>
      <c r="M64" s="77"/>
      <c r="N64" s="77"/>
      <c r="O64" s="77"/>
      <c r="P64" s="77"/>
      <c r="Q64" s="77"/>
      <c r="R64" s="77"/>
      <c r="S64" s="77"/>
      <c r="T64" s="77"/>
      <c r="U64" s="77"/>
      <c r="V64" s="77"/>
    </row>
    <row r="65" spans="2:22" s="9" customFormat="1" x14ac:dyDescent="0.25">
      <c r="B65" s="29"/>
      <c r="C65" s="29"/>
      <c r="D65" s="29"/>
      <c r="E65" s="29"/>
      <c r="F65" s="29"/>
      <c r="G65" s="30"/>
      <c r="H65" s="30"/>
      <c r="I65" s="77"/>
      <c r="J65" s="77"/>
      <c r="K65" s="77"/>
      <c r="L65" s="77"/>
      <c r="M65" s="77"/>
      <c r="N65" s="77"/>
      <c r="O65" s="77"/>
      <c r="P65" s="77"/>
      <c r="Q65" s="77"/>
      <c r="R65" s="77"/>
      <c r="S65" s="77"/>
      <c r="T65" s="77"/>
      <c r="U65" s="77"/>
      <c r="V65" s="77"/>
    </row>
    <row r="66" spans="2:22" s="9" customFormat="1" x14ac:dyDescent="0.25">
      <c r="B66" s="29"/>
      <c r="C66" s="29"/>
      <c r="D66" s="29"/>
      <c r="E66" s="29"/>
      <c r="F66" s="29"/>
      <c r="G66" s="30"/>
      <c r="H66" s="30"/>
      <c r="I66" s="77"/>
      <c r="J66" s="77"/>
      <c r="K66" s="77"/>
      <c r="L66" s="77"/>
      <c r="M66" s="77"/>
      <c r="N66" s="77"/>
      <c r="O66" s="77"/>
      <c r="P66" s="77"/>
      <c r="Q66" s="77"/>
      <c r="R66" s="77"/>
      <c r="S66" s="77"/>
      <c r="T66" s="77"/>
      <c r="U66" s="77"/>
      <c r="V66" s="77"/>
    </row>
    <row r="67" spans="2:22" s="9" customFormat="1" x14ac:dyDescent="0.25">
      <c r="B67" s="29"/>
      <c r="C67" s="29"/>
      <c r="D67" s="29"/>
      <c r="E67" s="29"/>
      <c r="F67" s="29"/>
      <c r="G67" s="30"/>
      <c r="H67" s="30"/>
      <c r="I67" s="77"/>
      <c r="J67" s="77"/>
      <c r="K67" s="77"/>
      <c r="L67" s="77"/>
      <c r="M67" s="77"/>
      <c r="N67" s="77"/>
      <c r="O67" s="77"/>
      <c r="P67" s="77"/>
      <c r="Q67" s="77"/>
      <c r="R67" s="77"/>
      <c r="S67" s="77"/>
      <c r="T67" s="77"/>
      <c r="U67" s="77"/>
      <c r="V67" s="77"/>
    </row>
    <row r="68" spans="2:22" s="9" customFormat="1" x14ac:dyDescent="0.25">
      <c r="B68" s="29"/>
      <c r="C68" s="29"/>
      <c r="D68" s="29"/>
      <c r="E68" s="29"/>
      <c r="F68" s="29"/>
      <c r="G68" s="30"/>
      <c r="H68" s="30"/>
      <c r="I68" s="77"/>
      <c r="J68" s="77"/>
      <c r="K68" s="77"/>
      <c r="L68" s="77"/>
      <c r="M68" s="77"/>
      <c r="N68" s="77"/>
      <c r="O68" s="77"/>
      <c r="P68" s="77"/>
      <c r="Q68" s="77"/>
      <c r="R68" s="77"/>
      <c r="S68" s="77"/>
      <c r="T68" s="77"/>
      <c r="U68" s="77"/>
      <c r="V68" s="77"/>
    </row>
    <row r="69" spans="2:22" s="9" customFormat="1" x14ac:dyDescent="0.25">
      <c r="B69" s="29"/>
      <c r="C69" s="29"/>
      <c r="D69" s="29"/>
      <c r="E69" s="29"/>
      <c r="F69" s="29"/>
      <c r="G69" s="30"/>
      <c r="H69" s="30"/>
      <c r="I69" s="77"/>
      <c r="J69" s="77"/>
      <c r="K69" s="77"/>
      <c r="L69" s="77"/>
      <c r="M69" s="77"/>
      <c r="N69" s="77"/>
      <c r="O69" s="77"/>
      <c r="P69" s="77"/>
      <c r="Q69" s="77"/>
      <c r="R69" s="77"/>
      <c r="S69" s="77"/>
      <c r="T69" s="77"/>
      <c r="U69" s="77"/>
      <c r="V69" s="77"/>
    </row>
    <row r="70" spans="2:22" s="9" customFormat="1" x14ac:dyDescent="0.25">
      <c r="B70" s="29"/>
      <c r="C70" s="29"/>
      <c r="D70" s="29"/>
      <c r="E70" s="29"/>
      <c r="F70" s="29"/>
      <c r="G70" s="30"/>
      <c r="H70" s="30"/>
      <c r="I70" s="77"/>
      <c r="J70" s="77"/>
      <c r="K70" s="77"/>
      <c r="L70" s="77"/>
      <c r="M70" s="77"/>
      <c r="N70" s="77"/>
      <c r="O70" s="77"/>
      <c r="P70" s="77"/>
      <c r="Q70" s="77"/>
      <c r="R70" s="77"/>
      <c r="S70" s="77"/>
      <c r="T70" s="77"/>
      <c r="U70" s="77"/>
      <c r="V70" s="77"/>
    </row>
    <row r="71" spans="2:22" s="9" customFormat="1" x14ac:dyDescent="0.25">
      <c r="B71" s="29"/>
      <c r="C71" s="29"/>
      <c r="D71" s="29"/>
      <c r="E71" s="29"/>
      <c r="F71" s="29"/>
      <c r="G71" s="30"/>
      <c r="H71" s="30"/>
      <c r="I71" s="77"/>
      <c r="J71" s="77"/>
      <c r="K71" s="77"/>
      <c r="L71" s="77"/>
      <c r="M71" s="77"/>
      <c r="N71" s="77"/>
      <c r="O71" s="77"/>
      <c r="P71" s="77"/>
      <c r="Q71" s="77"/>
      <c r="R71" s="77"/>
      <c r="S71" s="77"/>
      <c r="T71" s="77"/>
      <c r="U71" s="77"/>
      <c r="V71" s="77"/>
    </row>
    <row r="72" spans="2:22" s="9" customFormat="1" x14ac:dyDescent="0.25">
      <c r="B72" s="29"/>
      <c r="C72" s="29"/>
      <c r="D72" s="29"/>
      <c r="E72" s="29"/>
      <c r="F72" s="29"/>
      <c r="G72" s="30"/>
      <c r="H72" s="30"/>
      <c r="I72" s="77"/>
      <c r="J72" s="77"/>
      <c r="K72" s="77"/>
      <c r="L72" s="77"/>
      <c r="M72" s="77"/>
      <c r="N72" s="77"/>
      <c r="O72" s="77"/>
      <c r="P72" s="77"/>
      <c r="Q72" s="77"/>
      <c r="R72" s="77"/>
      <c r="S72" s="77"/>
      <c r="T72" s="77"/>
      <c r="U72" s="77"/>
      <c r="V72" s="77"/>
    </row>
    <row r="73" spans="2:22" x14ac:dyDescent="0.2">
      <c r="B73" s="5"/>
      <c r="C73" s="5"/>
      <c r="D73" s="5"/>
      <c r="E73" s="5"/>
      <c r="F73" s="5"/>
      <c r="G73" s="7"/>
      <c r="H73" s="7"/>
    </row>
    <row r="74" spans="2:22" x14ac:dyDescent="0.2">
      <c r="B74" s="5"/>
      <c r="C74" s="5"/>
      <c r="D74" s="5"/>
      <c r="E74" s="5"/>
      <c r="F74" s="5"/>
      <c r="G74" s="7"/>
      <c r="H74" s="7"/>
    </row>
    <row r="75" spans="2:22" x14ac:dyDescent="0.2">
      <c r="B75" s="5"/>
      <c r="C75" s="5"/>
      <c r="D75" s="5"/>
      <c r="E75" s="5"/>
      <c r="F75" s="5"/>
      <c r="G75" s="7"/>
      <c r="H75" s="7"/>
    </row>
    <row r="76" spans="2:22" x14ac:dyDescent="0.2">
      <c r="B76" s="5"/>
      <c r="C76" s="5"/>
      <c r="D76" s="5"/>
      <c r="E76" s="5"/>
      <c r="F76" s="5"/>
      <c r="G76" s="7"/>
      <c r="H76" s="7"/>
    </row>
    <row r="77" spans="2:22" x14ac:dyDescent="0.2">
      <c r="B77" s="5"/>
      <c r="C77" s="5"/>
      <c r="D77" s="5"/>
      <c r="E77" s="5"/>
      <c r="F77" s="5"/>
      <c r="G77" s="7"/>
      <c r="H77" s="7"/>
    </row>
    <row r="78" spans="2:22" x14ac:dyDescent="0.2">
      <c r="B78" s="5"/>
      <c r="C78" s="5"/>
      <c r="D78" s="5"/>
      <c r="E78" s="5"/>
      <c r="F78" s="5"/>
      <c r="G78" s="7"/>
      <c r="H78" s="7"/>
    </row>
    <row r="79" spans="2:22" x14ac:dyDescent="0.2">
      <c r="B79" s="5"/>
      <c r="C79" s="5"/>
      <c r="D79" s="5"/>
      <c r="E79" s="5"/>
      <c r="F79" s="5"/>
      <c r="G79" s="7"/>
      <c r="H79" s="7"/>
    </row>
    <row r="80" spans="2:22" x14ac:dyDescent="0.2">
      <c r="B80" s="5"/>
      <c r="C80" s="5"/>
      <c r="D80" s="5"/>
      <c r="E80" s="5"/>
      <c r="F80" s="5"/>
      <c r="G80" s="7"/>
      <c r="H80" s="7"/>
    </row>
    <row r="81" spans="2:8" x14ac:dyDescent="0.2">
      <c r="B81" s="5"/>
      <c r="C81" s="5"/>
      <c r="D81" s="5"/>
      <c r="E81" s="5"/>
      <c r="F81" s="5"/>
      <c r="G81" s="7"/>
      <c r="H81" s="7"/>
    </row>
    <row r="82" spans="2:8" x14ac:dyDescent="0.2">
      <c r="B82" s="5"/>
      <c r="C82" s="5"/>
      <c r="D82" s="5"/>
      <c r="E82" s="5"/>
      <c r="F82" s="5"/>
      <c r="G82" s="7"/>
      <c r="H82" s="7"/>
    </row>
    <row r="83" spans="2:8" x14ac:dyDescent="0.2">
      <c r="B83" s="5"/>
      <c r="C83" s="5"/>
      <c r="D83" s="5"/>
      <c r="E83" s="5"/>
      <c r="F83" s="5"/>
      <c r="G83" s="7"/>
      <c r="H83" s="7"/>
    </row>
    <row r="84" spans="2:8" x14ac:dyDescent="0.2">
      <c r="B84" s="5"/>
      <c r="C84" s="5"/>
      <c r="D84" s="5"/>
      <c r="E84" s="5"/>
      <c r="F84" s="5"/>
      <c r="G84" s="7"/>
      <c r="H84" s="7"/>
    </row>
    <row r="85" spans="2:8" x14ac:dyDescent="0.2">
      <c r="B85" s="5"/>
      <c r="C85" s="5"/>
      <c r="D85" s="5"/>
      <c r="E85" s="5"/>
      <c r="F85" s="5"/>
      <c r="G85" s="7"/>
      <c r="H85" s="7"/>
    </row>
    <row r="86" spans="2:8" x14ac:dyDescent="0.2">
      <c r="B86" s="5"/>
      <c r="C86" s="5"/>
      <c r="D86" s="5"/>
      <c r="E86" s="5"/>
      <c r="F86" s="5"/>
      <c r="G86" s="7"/>
      <c r="H86" s="7"/>
    </row>
    <row r="87" spans="2:8" x14ac:dyDescent="0.2">
      <c r="B87" s="5"/>
      <c r="C87" s="5"/>
      <c r="D87" s="5"/>
      <c r="E87" s="5"/>
      <c r="F87" s="5"/>
      <c r="G87" s="7"/>
      <c r="H87" s="7"/>
    </row>
    <row r="88" spans="2:8" x14ac:dyDescent="0.2">
      <c r="B88" s="5"/>
      <c r="C88" s="5"/>
      <c r="D88" s="5"/>
      <c r="E88" s="5"/>
      <c r="F88" s="5"/>
      <c r="G88" s="7"/>
      <c r="H88" s="7"/>
    </row>
    <row r="89" spans="2:8" x14ac:dyDescent="0.2">
      <c r="B89" s="5"/>
      <c r="C89" s="5"/>
      <c r="D89" s="5"/>
      <c r="E89" s="5"/>
      <c r="F89" s="5"/>
      <c r="G89" s="7"/>
      <c r="H89" s="7"/>
    </row>
    <row r="90" spans="2:8" x14ac:dyDescent="0.2">
      <c r="B90" s="5"/>
      <c r="C90" s="5"/>
      <c r="D90" s="5"/>
      <c r="E90" s="5"/>
      <c r="F90" s="5"/>
      <c r="G90" s="7"/>
      <c r="H90" s="7"/>
    </row>
    <row r="91" spans="2:8" x14ac:dyDescent="0.2">
      <c r="B91" s="5"/>
      <c r="C91" s="5"/>
      <c r="D91" s="5"/>
      <c r="E91" s="5"/>
      <c r="F91" s="5"/>
      <c r="G91" s="7"/>
      <c r="H91" s="7"/>
    </row>
    <row r="92" spans="2:8" x14ac:dyDescent="0.2">
      <c r="B92" s="5"/>
      <c r="C92" s="5"/>
      <c r="D92" s="5"/>
      <c r="E92" s="5"/>
      <c r="F92" s="5"/>
      <c r="G92" s="7"/>
      <c r="H92" s="7"/>
    </row>
    <row r="93" spans="2:8" x14ac:dyDescent="0.2">
      <c r="B93" s="5"/>
      <c r="C93" s="5"/>
      <c r="D93" s="5"/>
      <c r="E93" s="5"/>
      <c r="F93" s="5"/>
    </row>
  </sheetData>
  <mergeCells count="2">
    <mergeCell ref="E3:F3"/>
    <mergeCell ref="D52:H52"/>
  </mergeCells>
  <pageMargins left="0.19685039370078741" right="0.27559055118110237" top="0.43307086614173229" bottom="0.35433070866141736" header="0.31496062992125984" footer="0.31496062992125984"/>
  <pageSetup paperSize="9" scale="60" firstPageNumber="11" orientation="portrait" useFirstPageNumber="1" r:id="rId1"/>
  <headerFooter>
    <oddFooter>&amp;C&amp;"-,Bold"&amp;12PAGE &amp;P OF BOQ</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803DA-0C1B-453B-841E-E495D5E55B98}">
  <sheetPr>
    <tabColor theme="4" tint="0.39997558519241921"/>
  </sheetPr>
  <dimension ref="B1:V93"/>
  <sheetViews>
    <sheetView view="pageBreakPreview" zoomScale="70" zoomScaleNormal="100" zoomScaleSheetLayoutView="70" workbookViewId="0">
      <selection activeCell="P58" sqref="P58"/>
    </sheetView>
  </sheetViews>
  <sheetFormatPr defaultColWidth="9.140625" defaultRowHeight="14.25" x14ac:dyDescent="0.2"/>
  <cols>
    <col min="1" max="1" width="1.140625" style="6" customWidth="1"/>
    <col min="2" max="2" width="9.7109375" style="6" customWidth="1"/>
    <col min="3" max="3" width="11" style="6" customWidth="1"/>
    <col min="4" max="4" width="52.7109375" style="6" customWidth="1"/>
    <col min="5" max="5" width="8.85546875" style="6" customWidth="1"/>
    <col min="6" max="6" width="7.7109375" style="6" customWidth="1"/>
    <col min="7" max="7" width="19.85546875" style="6" customWidth="1"/>
    <col min="8" max="8" width="22.42578125" style="6" customWidth="1"/>
    <col min="9" max="9" width="21.7109375" style="74" customWidth="1"/>
    <col min="10" max="22" width="9.140625" style="74"/>
    <col min="23" max="16384" width="9.140625" style="6"/>
  </cols>
  <sheetData>
    <row r="1" spans="2:22" ht="18" x14ac:dyDescent="0.25">
      <c r="B1" s="2"/>
      <c r="C1" s="2"/>
      <c r="D1" s="8"/>
      <c r="E1" s="1"/>
      <c r="F1" s="1"/>
      <c r="G1" s="7"/>
    </row>
    <row r="2" spans="2:22" s="12" customFormat="1" ht="18" customHeight="1" x14ac:dyDescent="0.25">
      <c r="B2" s="2" t="str">
        <f>'SCHED 2A-1_PS PROV Hosp'!B1</f>
        <v>SCHEDULED MAINTENANCE OF THEATRE HVAC SYSTEMS IN CLUSTER FOUR (4)</v>
      </c>
      <c r="D2" s="2"/>
      <c r="E2" s="3"/>
      <c r="F2" s="3"/>
      <c r="G2" s="7"/>
      <c r="I2" s="75"/>
      <c r="J2" s="75"/>
      <c r="K2" s="75"/>
      <c r="L2" s="75"/>
      <c r="M2" s="75"/>
      <c r="N2" s="75"/>
      <c r="O2" s="75"/>
      <c r="P2" s="75"/>
      <c r="Q2" s="75"/>
      <c r="R2" s="75"/>
      <c r="S2" s="75"/>
      <c r="T2" s="75"/>
      <c r="U2" s="75"/>
      <c r="V2" s="75"/>
    </row>
    <row r="3" spans="2:22" ht="15" customHeight="1" x14ac:dyDescent="0.25">
      <c r="B3" s="2" t="str">
        <f>'SCHED 1A-1_NMB_SB'!B2</f>
        <v>CONTRACT REF. NO:</v>
      </c>
      <c r="D3" s="2" t="str">
        <f>'SCHED 1A-1_NMB_SB'!D2</f>
        <v>SCMU3-24/25-0657-HO</v>
      </c>
      <c r="E3" s="446" t="s">
        <v>10</v>
      </c>
      <c r="F3" s="447"/>
      <c r="G3" s="250" t="str">
        <f>'SCHED 1A-1_NMB_SB'!G2</f>
        <v>NELSON MANDELA AND SARAH BAARTMAN</v>
      </c>
    </row>
    <row r="4" spans="2:22" ht="15" customHeight="1" x14ac:dyDescent="0.2">
      <c r="B4" s="2" t="str">
        <f>'SCHED 1A-1_NMB_SB'!B3</f>
        <v>ASSET TYPE:</v>
      </c>
      <c r="D4" s="2" t="str">
        <f>'SCHED 1A-1_NMB_SB'!D3</f>
        <v>HVAC THEATRE</v>
      </c>
      <c r="E4" s="2"/>
      <c r="F4" s="2"/>
      <c r="G4" s="7"/>
    </row>
    <row r="5" spans="2:22" x14ac:dyDescent="0.2">
      <c r="B5" s="2"/>
      <c r="C5" s="2"/>
      <c r="D5" s="2"/>
      <c r="E5" s="2"/>
      <c r="F5" s="2"/>
      <c r="G5" s="7"/>
    </row>
    <row r="6" spans="2:22" s="4" customFormat="1" ht="15" customHeight="1" x14ac:dyDescent="0.2">
      <c r="B6" s="4" t="s">
        <v>932</v>
      </c>
      <c r="D6" s="4" t="s">
        <v>926</v>
      </c>
      <c r="I6" s="76"/>
      <c r="J6" s="76"/>
      <c r="K6" s="76"/>
      <c r="L6" s="76"/>
      <c r="M6" s="76"/>
      <c r="N6" s="76"/>
      <c r="O6" s="76"/>
      <c r="P6" s="76"/>
      <c r="Q6" s="76"/>
      <c r="R6" s="76"/>
      <c r="S6" s="76"/>
      <c r="T6" s="76"/>
      <c r="U6" s="76"/>
      <c r="V6" s="76"/>
    </row>
    <row r="7" spans="2:22" ht="15" thickBot="1" x14ac:dyDescent="0.25">
      <c r="B7" s="5"/>
      <c r="C7" s="5"/>
      <c r="D7" s="5"/>
      <c r="E7" s="5"/>
      <c r="F7" s="5"/>
      <c r="G7" s="7"/>
    </row>
    <row r="8" spans="2:22" s="9" customFormat="1" ht="39" customHeight="1" thickBot="1" x14ac:dyDescent="0.3">
      <c r="B8" s="11" t="s">
        <v>12</v>
      </c>
      <c r="C8" s="11" t="s">
        <v>6</v>
      </c>
      <c r="D8" s="11" t="s">
        <v>0</v>
      </c>
      <c r="E8" s="11" t="s">
        <v>1</v>
      </c>
      <c r="F8" s="11" t="s">
        <v>4</v>
      </c>
      <c r="G8" s="347" t="s">
        <v>790</v>
      </c>
      <c r="H8" s="11" t="s">
        <v>789</v>
      </c>
      <c r="I8" s="11" t="s">
        <v>5</v>
      </c>
      <c r="J8" s="77"/>
      <c r="K8" s="77"/>
      <c r="L8" s="77"/>
      <c r="M8" s="77"/>
      <c r="N8" s="77"/>
      <c r="O8" s="77"/>
      <c r="P8" s="77"/>
      <c r="Q8" s="77"/>
      <c r="R8" s="77"/>
      <c r="S8" s="77"/>
      <c r="T8" s="77"/>
      <c r="U8" s="77"/>
      <c r="V8" s="77"/>
    </row>
    <row r="9" spans="2:22" s="9" customFormat="1" ht="38.25" x14ac:dyDescent="0.25">
      <c r="B9" s="26">
        <v>2</v>
      </c>
      <c r="C9" s="26" t="s">
        <v>695</v>
      </c>
      <c r="D9" s="325" t="s">
        <v>779</v>
      </c>
      <c r="E9" s="26"/>
      <c r="F9" s="330"/>
      <c r="G9" s="27"/>
      <c r="H9" s="27"/>
      <c r="I9" s="27"/>
      <c r="J9" s="77"/>
      <c r="K9" s="77"/>
      <c r="L9" s="77"/>
      <c r="M9" s="77"/>
      <c r="N9" s="77"/>
      <c r="O9" s="77"/>
      <c r="P9" s="77"/>
      <c r="Q9" s="77"/>
      <c r="R9" s="77"/>
      <c r="S9" s="77"/>
      <c r="T9" s="77"/>
      <c r="U9" s="77"/>
      <c r="V9" s="77"/>
    </row>
    <row r="10" spans="2:22" s="9" customFormat="1" x14ac:dyDescent="0.25">
      <c r="B10" s="28" t="s">
        <v>15</v>
      </c>
      <c r="C10" s="307"/>
      <c r="D10" s="326" t="s">
        <v>715</v>
      </c>
      <c r="E10" s="334"/>
      <c r="F10" s="331"/>
      <c r="G10" s="386"/>
      <c r="H10" s="55"/>
      <c r="I10" s="21"/>
      <c r="J10" s="77"/>
      <c r="K10" s="77"/>
      <c r="L10" s="77"/>
      <c r="M10" s="77"/>
      <c r="N10" s="77"/>
      <c r="O10" s="77"/>
      <c r="P10" s="77"/>
      <c r="Q10" s="77"/>
      <c r="R10" s="77"/>
      <c r="S10" s="77"/>
      <c r="T10" s="77"/>
      <c r="U10" s="77"/>
      <c r="V10" s="77"/>
    </row>
    <row r="11" spans="2:22" s="9" customFormat="1" ht="36" x14ac:dyDescent="0.25">
      <c r="B11" s="17"/>
      <c r="C11" s="307"/>
      <c r="D11" s="327" t="s">
        <v>716</v>
      </c>
      <c r="E11" s="357"/>
      <c r="F11" s="358"/>
      <c r="G11" s="387"/>
      <c r="H11" s="55"/>
      <c r="I11" s="21"/>
      <c r="J11" s="77"/>
      <c r="K11" s="77"/>
      <c r="L11" s="77"/>
      <c r="M11" s="77"/>
      <c r="N11" s="77"/>
      <c r="O11" s="77"/>
      <c r="P11" s="77"/>
      <c r="Q11" s="77"/>
      <c r="R11" s="77"/>
      <c r="S11" s="77"/>
      <c r="T11" s="77"/>
      <c r="U11" s="77"/>
      <c r="V11" s="77"/>
    </row>
    <row r="12" spans="2:22" s="9" customFormat="1" x14ac:dyDescent="0.25">
      <c r="B12" s="17" t="s">
        <v>758</v>
      </c>
      <c r="C12" s="308"/>
      <c r="D12" s="328" t="s">
        <v>717</v>
      </c>
      <c r="E12" s="336" t="s">
        <v>63</v>
      </c>
      <c r="F12" s="333">
        <v>4</v>
      </c>
      <c r="G12" s="388"/>
      <c r="H12" s="55"/>
      <c r="I12" s="21"/>
      <c r="J12" s="77"/>
      <c r="K12" s="77"/>
      <c r="L12" s="77"/>
      <c r="M12" s="77"/>
      <c r="N12" s="77"/>
      <c r="O12" s="77"/>
      <c r="P12" s="77"/>
      <c r="Q12" s="77"/>
      <c r="R12" s="77"/>
      <c r="S12" s="77"/>
      <c r="T12" s="77"/>
      <c r="U12" s="77"/>
      <c r="V12" s="77"/>
    </row>
    <row r="13" spans="2:22" s="9" customFormat="1" x14ac:dyDescent="0.25">
      <c r="B13" s="28" t="s">
        <v>630</v>
      </c>
      <c r="C13" s="308"/>
      <c r="D13" s="329" t="s">
        <v>718</v>
      </c>
      <c r="E13" s="336"/>
      <c r="F13" s="333">
        <v>4</v>
      </c>
      <c r="G13" s="388"/>
      <c r="H13" s="55"/>
      <c r="I13" s="21"/>
      <c r="J13" s="77"/>
      <c r="K13" s="77"/>
      <c r="L13" s="77"/>
      <c r="M13" s="77"/>
      <c r="N13" s="77"/>
      <c r="O13" s="77"/>
      <c r="P13" s="77"/>
      <c r="Q13" s="77"/>
      <c r="R13" s="77"/>
      <c r="S13" s="77"/>
      <c r="T13" s="77"/>
      <c r="U13" s="77"/>
      <c r="V13" s="77"/>
    </row>
    <row r="14" spans="2:22" s="9" customFormat="1" ht="51" x14ac:dyDescent="0.25">
      <c r="B14" s="17" t="s">
        <v>759</v>
      </c>
      <c r="C14" s="308"/>
      <c r="D14" s="302" t="s">
        <v>817</v>
      </c>
      <c r="E14" s="336" t="s">
        <v>63</v>
      </c>
      <c r="F14" s="333">
        <v>4</v>
      </c>
      <c r="G14" s="388"/>
      <c r="H14" s="55"/>
      <c r="I14" s="21"/>
      <c r="J14" s="77"/>
      <c r="K14" s="77"/>
      <c r="L14" s="77"/>
      <c r="M14" s="77"/>
      <c r="N14" s="77"/>
      <c r="O14" s="77"/>
      <c r="P14" s="77"/>
      <c r="Q14" s="77"/>
      <c r="R14" s="77"/>
      <c r="S14" s="77"/>
      <c r="T14" s="77"/>
      <c r="U14" s="77"/>
      <c r="V14" s="77"/>
    </row>
    <row r="15" spans="2:22" s="9" customFormat="1" ht="21.6" customHeight="1" x14ac:dyDescent="0.25">
      <c r="B15" s="28" t="s">
        <v>631</v>
      </c>
      <c r="C15" s="308"/>
      <c r="D15" s="329" t="s">
        <v>719</v>
      </c>
      <c r="E15" s="335"/>
      <c r="F15" s="332"/>
      <c r="G15" s="389"/>
      <c r="H15" s="55"/>
      <c r="I15" s="21"/>
      <c r="J15" s="77"/>
      <c r="K15" s="77"/>
      <c r="L15" s="77"/>
      <c r="M15" s="77"/>
      <c r="N15" s="77"/>
      <c r="O15" s="77"/>
      <c r="P15" s="77"/>
      <c r="Q15" s="77"/>
      <c r="R15" s="77"/>
      <c r="S15" s="77"/>
      <c r="T15" s="77"/>
      <c r="U15" s="77"/>
      <c r="V15" s="77"/>
    </row>
    <row r="16" spans="2:22" s="9" customFormat="1" ht="21.6" customHeight="1" x14ac:dyDescent="0.25">
      <c r="B16" s="17" t="s">
        <v>760</v>
      </c>
      <c r="C16" s="299"/>
      <c r="D16" s="327" t="s">
        <v>720</v>
      </c>
      <c r="E16" s="336" t="s">
        <v>721</v>
      </c>
      <c r="F16" s="333">
        <v>120</v>
      </c>
      <c r="G16" s="388"/>
      <c r="H16" s="55"/>
      <c r="I16" s="21"/>
      <c r="J16" s="77"/>
      <c r="K16" s="77"/>
      <c r="L16" s="77"/>
      <c r="M16" s="77"/>
      <c r="N16" s="77"/>
      <c r="O16" s="77"/>
      <c r="P16" s="77"/>
      <c r="Q16" s="77"/>
      <c r="R16" s="77"/>
      <c r="S16" s="77"/>
      <c r="T16" s="77"/>
      <c r="U16" s="77"/>
      <c r="V16" s="77"/>
    </row>
    <row r="17" spans="2:22" s="9" customFormat="1" ht="21.6" customHeight="1" x14ac:dyDescent="0.25">
      <c r="B17" s="17" t="s">
        <v>761</v>
      </c>
      <c r="C17" s="299"/>
      <c r="D17" s="327" t="s">
        <v>722</v>
      </c>
      <c r="E17" s="336" t="s">
        <v>721</v>
      </c>
      <c r="F17" s="333">
        <v>80</v>
      </c>
      <c r="G17" s="388"/>
      <c r="H17" s="55"/>
      <c r="I17" s="21"/>
      <c r="J17" s="77"/>
      <c r="K17" s="77"/>
      <c r="L17" s="77"/>
      <c r="M17" s="77"/>
      <c r="N17" s="77"/>
      <c r="O17" s="77"/>
      <c r="P17" s="77"/>
      <c r="Q17" s="77"/>
      <c r="R17" s="77"/>
      <c r="S17" s="77"/>
      <c r="T17" s="77"/>
      <c r="U17" s="77"/>
      <c r="V17" s="77"/>
    </row>
    <row r="18" spans="2:22" s="9" customFormat="1" ht="21.6" customHeight="1" x14ac:dyDescent="0.25">
      <c r="B18" s="17" t="s">
        <v>762</v>
      </c>
      <c r="C18" s="299"/>
      <c r="D18" s="327" t="s">
        <v>723</v>
      </c>
      <c r="E18" s="336" t="s">
        <v>721</v>
      </c>
      <c r="F18" s="333">
        <v>80</v>
      </c>
      <c r="G18" s="388"/>
      <c r="H18" s="55"/>
      <c r="I18" s="21"/>
      <c r="J18" s="77"/>
      <c r="K18" s="77"/>
      <c r="L18" s="77"/>
      <c r="M18" s="77"/>
      <c r="N18" s="77"/>
      <c r="O18" s="77"/>
      <c r="P18" s="77"/>
      <c r="Q18" s="77"/>
      <c r="R18" s="77"/>
      <c r="S18" s="77"/>
      <c r="T18" s="77"/>
      <c r="U18" s="77"/>
      <c r="V18" s="77"/>
    </row>
    <row r="19" spans="2:22" s="9" customFormat="1" ht="21.6" customHeight="1" x14ac:dyDescent="0.25">
      <c r="B19" s="17" t="s">
        <v>763</v>
      </c>
      <c r="C19" s="299"/>
      <c r="D19" s="327" t="s">
        <v>724</v>
      </c>
      <c r="E19" s="336" t="s">
        <v>721</v>
      </c>
      <c r="F19" s="333">
        <v>20</v>
      </c>
      <c r="G19" s="388"/>
      <c r="H19" s="55"/>
      <c r="I19" s="21"/>
      <c r="J19" s="77"/>
      <c r="K19" s="77"/>
      <c r="L19" s="77"/>
      <c r="M19" s="77"/>
      <c r="N19" s="77"/>
      <c r="O19" s="77"/>
      <c r="P19" s="77"/>
      <c r="Q19" s="77"/>
      <c r="R19" s="77"/>
      <c r="S19" s="77"/>
      <c r="T19" s="77"/>
      <c r="U19" s="77"/>
      <c r="V19" s="77"/>
    </row>
    <row r="20" spans="2:22" s="9" customFormat="1" ht="21.6" customHeight="1" x14ac:dyDescent="0.25">
      <c r="B20" s="17" t="s">
        <v>764</v>
      </c>
      <c r="C20" s="299"/>
      <c r="D20" s="327" t="s">
        <v>725</v>
      </c>
      <c r="E20" s="336" t="s">
        <v>721</v>
      </c>
      <c r="F20" s="333">
        <v>12</v>
      </c>
      <c r="G20" s="388"/>
      <c r="H20" s="55"/>
      <c r="I20" s="21"/>
      <c r="J20" s="77"/>
      <c r="K20" s="77"/>
      <c r="L20" s="77"/>
      <c r="M20" s="77"/>
      <c r="N20" s="77"/>
      <c r="O20" s="77"/>
      <c r="P20" s="77"/>
      <c r="Q20" s="77"/>
      <c r="R20" s="77"/>
      <c r="S20" s="77"/>
      <c r="T20" s="77"/>
      <c r="U20" s="77"/>
      <c r="V20" s="77"/>
    </row>
    <row r="21" spans="2:22" s="9" customFormat="1" ht="21.6" customHeight="1" x14ac:dyDescent="0.25">
      <c r="B21" s="17" t="s">
        <v>765</v>
      </c>
      <c r="C21" s="299"/>
      <c r="D21" s="327" t="s">
        <v>726</v>
      </c>
      <c r="E21" s="336" t="s">
        <v>721</v>
      </c>
      <c r="F21" s="333">
        <v>23</v>
      </c>
      <c r="G21" s="388"/>
      <c r="H21" s="55"/>
      <c r="I21" s="21"/>
      <c r="J21" s="77"/>
      <c r="K21" s="77"/>
      <c r="L21" s="77"/>
      <c r="M21" s="77"/>
      <c r="N21" s="77"/>
      <c r="O21" s="77"/>
      <c r="P21" s="77"/>
      <c r="Q21" s="77"/>
      <c r="R21" s="77"/>
      <c r="S21" s="77"/>
      <c r="T21" s="77"/>
      <c r="U21" s="77"/>
      <c r="V21" s="77"/>
    </row>
    <row r="22" spans="2:22" s="9" customFormat="1" ht="21.6" customHeight="1" x14ac:dyDescent="0.25">
      <c r="B22" s="17" t="s">
        <v>766</v>
      </c>
      <c r="C22" s="299"/>
      <c r="D22" s="327" t="s">
        <v>727</v>
      </c>
      <c r="E22" s="336" t="s">
        <v>721</v>
      </c>
      <c r="F22" s="333">
        <v>32</v>
      </c>
      <c r="G22" s="388"/>
      <c r="H22" s="55"/>
      <c r="I22" s="21"/>
      <c r="J22" s="77"/>
      <c r="K22" s="77"/>
      <c r="L22" s="77"/>
      <c r="M22" s="77"/>
      <c r="N22" s="77"/>
      <c r="O22" s="77"/>
      <c r="P22" s="77"/>
      <c r="Q22" s="77"/>
      <c r="R22" s="77"/>
      <c r="S22" s="77"/>
      <c r="T22" s="77"/>
      <c r="U22" s="77"/>
      <c r="V22" s="77"/>
    </row>
    <row r="23" spans="2:22" s="9" customFormat="1" ht="21.6" customHeight="1" x14ac:dyDescent="0.25">
      <c r="B23" s="28" t="s">
        <v>632</v>
      </c>
      <c r="C23" s="299"/>
      <c r="D23" s="326" t="s">
        <v>728</v>
      </c>
      <c r="E23" s="336"/>
      <c r="F23" s="333"/>
      <c r="G23" s="388"/>
      <c r="H23" s="55"/>
      <c r="I23" s="21"/>
      <c r="J23" s="77"/>
      <c r="K23" s="77"/>
      <c r="L23" s="77"/>
      <c r="M23" s="77"/>
      <c r="N23" s="77"/>
      <c r="O23" s="77"/>
      <c r="P23" s="77"/>
      <c r="Q23" s="77"/>
      <c r="R23" s="77"/>
      <c r="S23" s="77"/>
      <c r="T23" s="77"/>
      <c r="U23" s="77"/>
      <c r="V23" s="77"/>
    </row>
    <row r="24" spans="2:22" s="9" customFormat="1" ht="21.6" customHeight="1" x14ac:dyDescent="0.25">
      <c r="B24" s="17" t="s">
        <v>767</v>
      </c>
      <c r="C24" s="299"/>
      <c r="D24" s="327" t="s">
        <v>729</v>
      </c>
      <c r="E24" s="336" t="s">
        <v>730</v>
      </c>
      <c r="F24" s="333">
        <v>16</v>
      </c>
      <c r="G24" s="388"/>
      <c r="H24" s="55"/>
      <c r="I24" s="21"/>
      <c r="J24" s="77"/>
      <c r="K24" s="77"/>
      <c r="L24" s="77"/>
      <c r="M24" s="77"/>
      <c r="N24" s="77"/>
      <c r="O24" s="77"/>
      <c r="P24" s="77"/>
      <c r="Q24" s="77"/>
      <c r="R24" s="77"/>
      <c r="S24" s="77"/>
      <c r="T24" s="77"/>
      <c r="U24" s="77"/>
      <c r="V24" s="77"/>
    </row>
    <row r="25" spans="2:22" s="9" customFormat="1" ht="21.6" customHeight="1" x14ac:dyDescent="0.25">
      <c r="B25" s="17" t="s">
        <v>768</v>
      </c>
      <c r="C25" s="299"/>
      <c r="D25" s="327" t="s">
        <v>731</v>
      </c>
      <c r="E25" s="336" t="s">
        <v>730</v>
      </c>
      <c r="F25" s="333">
        <v>16</v>
      </c>
      <c r="G25" s="388"/>
      <c r="H25" s="55"/>
      <c r="I25" s="21"/>
      <c r="J25" s="77"/>
      <c r="K25" s="77"/>
      <c r="L25" s="77"/>
      <c r="M25" s="77"/>
      <c r="N25" s="77"/>
      <c r="O25" s="77"/>
      <c r="P25" s="77"/>
      <c r="Q25" s="77"/>
      <c r="R25" s="77"/>
      <c r="S25" s="77"/>
      <c r="T25" s="77"/>
      <c r="U25" s="77"/>
      <c r="V25" s="77"/>
    </row>
    <row r="26" spans="2:22" s="9" customFormat="1" ht="21.6" customHeight="1" x14ac:dyDescent="0.25">
      <c r="B26" s="17" t="s">
        <v>769</v>
      </c>
      <c r="C26" s="299"/>
      <c r="D26" s="327" t="s">
        <v>732</v>
      </c>
      <c r="E26" s="336" t="s">
        <v>730</v>
      </c>
      <c r="F26" s="333">
        <v>4</v>
      </c>
      <c r="G26" s="388"/>
      <c r="H26" s="55"/>
      <c r="I26" s="21"/>
      <c r="J26" s="77"/>
      <c r="K26" s="77"/>
      <c r="L26" s="77"/>
      <c r="M26" s="77"/>
      <c r="N26" s="77"/>
      <c r="O26" s="77"/>
      <c r="P26" s="77"/>
      <c r="Q26" s="77"/>
      <c r="R26" s="77"/>
      <c r="S26" s="77"/>
      <c r="T26" s="77"/>
      <c r="U26" s="77"/>
      <c r="V26" s="77"/>
    </row>
    <row r="27" spans="2:22" s="9" customFormat="1" ht="21.6" customHeight="1" x14ac:dyDescent="0.25">
      <c r="B27" s="17" t="s">
        <v>770</v>
      </c>
      <c r="C27" s="299"/>
      <c r="D27" s="327" t="s">
        <v>733</v>
      </c>
      <c r="E27" s="336" t="s">
        <v>730</v>
      </c>
      <c r="F27" s="333">
        <v>16</v>
      </c>
      <c r="G27" s="388"/>
      <c r="H27" s="55"/>
      <c r="I27" s="21"/>
      <c r="J27" s="77"/>
      <c r="K27" s="77"/>
      <c r="L27" s="77"/>
      <c r="M27" s="77"/>
      <c r="N27" s="77"/>
      <c r="O27" s="77"/>
      <c r="P27" s="77"/>
      <c r="Q27" s="77"/>
      <c r="R27" s="77"/>
      <c r="S27" s="77"/>
      <c r="T27" s="77"/>
      <c r="U27" s="77"/>
      <c r="V27" s="77"/>
    </row>
    <row r="28" spans="2:22" s="9" customFormat="1" ht="20.25" customHeight="1" x14ac:dyDescent="0.25">
      <c r="B28" s="28" t="s">
        <v>633</v>
      </c>
      <c r="C28" s="299"/>
      <c r="D28" s="326" t="s">
        <v>734</v>
      </c>
      <c r="E28" s="336"/>
      <c r="F28" s="333"/>
      <c r="G28" s="390"/>
      <c r="H28" s="56"/>
      <c r="I28" s="21"/>
      <c r="J28" s="77"/>
      <c r="K28" s="77"/>
      <c r="L28" s="77"/>
      <c r="M28" s="77"/>
      <c r="N28" s="77"/>
      <c r="O28" s="77"/>
      <c r="P28" s="77"/>
      <c r="Q28" s="77"/>
      <c r="R28" s="77"/>
      <c r="S28" s="77"/>
      <c r="T28" s="77"/>
      <c r="U28" s="77"/>
      <c r="V28" s="77"/>
    </row>
    <row r="29" spans="2:22" s="9" customFormat="1" ht="20.25" customHeight="1" x14ac:dyDescent="0.25">
      <c r="B29" s="17" t="s">
        <v>771</v>
      </c>
      <c r="C29" s="299"/>
      <c r="D29" s="327" t="s">
        <v>735</v>
      </c>
      <c r="E29" s="336" t="s">
        <v>730</v>
      </c>
      <c r="F29" s="333">
        <v>8</v>
      </c>
      <c r="G29" s="390"/>
      <c r="H29" s="56"/>
      <c r="I29" s="21"/>
      <c r="J29" s="77"/>
      <c r="K29" s="77"/>
      <c r="L29" s="77"/>
      <c r="M29" s="77"/>
      <c r="N29" s="77"/>
      <c r="O29" s="77"/>
      <c r="P29" s="77"/>
      <c r="Q29" s="77"/>
      <c r="R29" s="77"/>
      <c r="S29" s="77"/>
      <c r="T29" s="77"/>
      <c r="U29" s="77"/>
      <c r="V29" s="77"/>
    </row>
    <row r="30" spans="2:22" s="9" customFormat="1" ht="20.25" customHeight="1" x14ac:dyDescent="0.25">
      <c r="B30" s="17" t="s">
        <v>772</v>
      </c>
      <c r="C30" s="299"/>
      <c r="D30" s="327" t="s">
        <v>736</v>
      </c>
      <c r="E30" s="336" t="s">
        <v>730</v>
      </c>
      <c r="F30" s="333">
        <v>12</v>
      </c>
      <c r="G30" s="390"/>
      <c r="H30" s="56"/>
      <c r="I30" s="21"/>
      <c r="J30" s="77"/>
      <c r="K30" s="77"/>
      <c r="L30" s="77"/>
      <c r="M30" s="77"/>
      <c r="N30" s="77"/>
      <c r="O30" s="77"/>
      <c r="P30" s="77"/>
      <c r="Q30" s="77"/>
      <c r="R30" s="77"/>
      <c r="S30" s="77"/>
      <c r="T30" s="77"/>
      <c r="U30" s="77"/>
      <c r="V30" s="77"/>
    </row>
    <row r="31" spans="2:22" s="9" customFormat="1" ht="20.25" customHeight="1" x14ac:dyDescent="0.25">
      <c r="B31" s="28" t="s">
        <v>634</v>
      </c>
      <c r="C31" s="299"/>
      <c r="D31" s="326" t="s">
        <v>737</v>
      </c>
      <c r="E31" s="336"/>
      <c r="F31" s="333"/>
      <c r="G31" s="390"/>
      <c r="H31" s="56"/>
      <c r="I31" s="21"/>
      <c r="J31" s="77"/>
      <c r="K31" s="77"/>
      <c r="L31" s="77"/>
      <c r="M31" s="77"/>
      <c r="N31" s="77"/>
      <c r="O31" s="77"/>
      <c r="P31" s="77"/>
      <c r="Q31" s="77"/>
      <c r="R31" s="77"/>
      <c r="S31" s="77"/>
      <c r="T31" s="77"/>
      <c r="U31" s="77"/>
      <c r="V31" s="77"/>
    </row>
    <row r="32" spans="2:22" s="9" customFormat="1" ht="20.25" customHeight="1" x14ac:dyDescent="0.25">
      <c r="B32" s="17" t="s">
        <v>773</v>
      </c>
      <c r="C32" s="299"/>
      <c r="D32" s="327" t="s">
        <v>738</v>
      </c>
      <c r="E32" s="336" t="s">
        <v>730</v>
      </c>
      <c r="F32" s="333">
        <v>4</v>
      </c>
      <c r="G32" s="390"/>
      <c r="H32" s="56"/>
      <c r="I32" s="21"/>
      <c r="J32" s="77"/>
      <c r="K32" s="77"/>
      <c r="L32" s="77"/>
      <c r="M32" s="77"/>
      <c r="N32" s="77"/>
      <c r="O32" s="77"/>
      <c r="P32" s="77"/>
      <c r="Q32" s="77"/>
      <c r="R32" s="77"/>
      <c r="S32" s="77"/>
      <c r="T32" s="77"/>
      <c r="U32" s="77"/>
      <c r="V32" s="77"/>
    </row>
    <row r="33" spans="2:22" s="9" customFormat="1" ht="20.25" customHeight="1" x14ac:dyDescent="0.25">
      <c r="B33" s="28" t="s">
        <v>635</v>
      </c>
      <c r="C33" s="299"/>
      <c r="D33" s="326" t="s">
        <v>739</v>
      </c>
      <c r="E33" s="336"/>
      <c r="F33" s="333"/>
      <c r="G33" s="390"/>
      <c r="H33" s="56"/>
      <c r="I33" s="21"/>
      <c r="J33" s="77"/>
      <c r="K33" s="77"/>
      <c r="L33" s="77"/>
      <c r="M33" s="77"/>
      <c r="N33" s="77"/>
      <c r="O33" s="77"/>
      <c r="P33" s="77"/>
      <c r="Q33" s="77"/>
      <c r="R33" s="77"/>
      <c r="S33" s="77"/>
      <c r="T33" s="77"/>
      <c r="U33" s="77"/>
      <c r="V33" s="77"/>
    </row>
    <row r="34" spans="2:22" s="9" customFormat="1" ht="20.25" customHeight="1" x14ac:dyDescent="0.25">
      <c r="B34" s="17" t="s">
        <v>774</v>
      </c>
      <c r="C34" s="299"/>
      <c r="D34" s="327" t="s">
        <v>740</v>
      </c>
      <c r="E34" s="336" t="s">
        <v>730</v>
      </c>
      <c r="F34" s="333">
        <v>4</v>
      </c>
      <c r="G34" s="390"/>
      <c r="H34" s="56"/>
      <c r="I34" s="21"/>
      <c r="J34" s="77"/>
      <c r="K34" s="77"/>
      <c r="L34" s="77"/>
      <c r="M34" s="77"/>
      <c r="N34" s="77"/>
      <c r="O34" s="77"/>
      <c r="P34" s="77"/>
      <c r="Q34" s="77"/>
      <c r="R34" s="77"/>
      <c r="S34" s="77"/>
      <c r="T34" s="77"/>
      <c r="U34" s="77"/>
      <c r="V34" s="77"/>
    </row>
    <row r="35" spans="2:22" s="9" customFormat="1" ht="20.25" customHeight="1" x14ac:dyDescent="0.25">
      <c r="B35" s="17" t="s">
        <v>775</v>
      </c>
      <c r="C35" s="299"/>
      <c r="D35" s="327" t="s">
        <v>741</v>
      </c>
      <c r="E35" s="336" t="s">
        <v>730</v>
      </c>
      <c r="F35" s="333">
        <v>4</v>
      </c>
      <c r="G35" s="390"/>
      <c r="H35" s="56"/>
      <c r="I35" s="21"/>
      <c r="J35" s="77"/>
      <c r="K35" s="77"/>
      <c r="L35" s="77"/>
      <c r="M35" s="77"/>
      <c r="N35" s="77"/>
      <c r="O35" s="77"/>
      <c r="P35" s="77"/>
      <c r="Q35" s="77"/>
      <c r="R35" s="77"/>
      <c r="S35" s="77"/>
      <c r="T35" s="77"/>
      <c r="U35" s="77"/>
      <c r="V35" s="77"/>
    </row>
    <row r="36" spans="2:22" s="9" customFormat="1" ht="20.25" customHeight="1" x14ac:dyDescent="0.25">
      <c r="B36" s="17" t="s">
        <v>776</v>
      </c>
      <c r="C36" s="299"/>
      <c r="D36" s="327" t="s">
        <v>742</v>
      </c>
      <c r="E36" s="336" t="s">
        <v>730</v>
      </c>
      <c r="F36" s="333">
        <v>4</v>
      </c>
      <c r="G36" s="390"/>
      <c r="H36" s="56"/>
      <c r="I36" s="21"/>
      <c r="J36" s="77"/>
      <c r="K36" s="77"/>
      <c r="L36" s="77"/>
      <c r="M36" s="77"/>
      <c r="N36" s="77"/>
      <c r="O36" s="77"/>
      <c r="P36" s="77"/>
      <c r="Q36" s="77"/>
      <c r="R36" s="77"/>
      <c r="S36" s="77"/>
      <c r="T36" s="77"/>
      <c r="U36" s="77"/>
      <c r="V36" s="77"/>
    </row>
    <row r="37" spans="2:22" s="9" customFormat="1" ht="20.25" customHeight="1" x14ac:dyDescent="0.25">
      <c r="B37" s="28" t="s">
        <v>636</v>
      </c>
      <c r="C37" s="299"/>
      <c r="D37" s="326" t="s">
        <v>743</v>
      </c>
      <c r="E37" s="336"/>
      <c r="F37" s="333"/>
      <c r="G37" s="390"/>
      <c r="H37" s="56"/>
      <c r="I37" s="21"/>
      <c r="J37" s="77"/>
      <c r="K37" s="77"/>
      <c r="L37" s="77"/>
      <c r="M37" s="77"/>
      <c r="N37" s="77"/>
      <c r="O37" s="77"/>
      <c r="P37" s="77"/>
      <c r="Q37" s="77"/>
      <c r="R37" s="77"/>
      <c r="S37" s="77"/>
      <c r="T37" s="77"/>
      <c r="U37" s="77"/>
      <c r="V37" s="77"/>
    </row>
    <row r="38" spans="2:22" s="9" customFormat="1" ht="20.25" customHeight="1" x14ac:dyDescent="0.25">
      <c r="B38" s="17" t="s">
        <v>777</v>
      </c>
      <c r="C38" s="299"/>
      <c r="D38" s="327" t="s">
        <v>744</v>
      </c>
      <c r="E38" s="336" t="s">
        <v>730</v>
      </c>
      <c r="F38" s="333">
        <v>4</v>
      </c>
      <c r="G38" s="390"/>
      <c r="H38" s="56"/>
      <c r="I38" s="21"/>
      <c r="J38" s="77"/>
      <c r="K38" s="77"/>
      <c r="L38" s="77"/>
      <c r="M38" s="77"/>
      <c r="N38" s="77"/>
      <c r="O38" s="77"/>
      <c r="P38" s="77"/>
      <c r="Q38" s="77"/>
      <c r="R38" s="77"/>
      <c r="S38" s="77"/>
      <c r="T38" s="77"/>
      <c r="U38" s="77"/>
      <c r="V38" s="77"/>
    </row>
    <row r="39" spans="2:22" s="9" customFormat="1" ht="20.25" customHeight="1" x14ac:dyDescent="0.25">
      <c r="B39" s="28" t="s">
        <v>637</v>
      </c>
      <c r="C39" s="299"/>
      <c r="D39" s="326" t="s">
        <v>745</v>
      </c>
      <c r="E39" s="336"/>
      <c r="F39" s="333"/>
      <c r="G39" s="390"/>
      <c r="H39" s="56"/>
      <c r="I39" s="21"/>
      <c r="J39" s="77"/>
      <c r="K39" s="77"/>
      <c r="L39" s="77"/>
      <c r="M39" s="77"/>
      <c r="N39" s="77"/>
      <c r="O39" s="77"/>
      <c r="P39" s="77"/>
      <c r="Q39" s="77"/>
      <c r="R39" s="77"/>
      <c r="S39" s="77"/>
      <c r="T39" s="77"/>
      <c r="U39" s="77"/>
      <c r="V39" s="77"/>
    </row>
    <row r="40" spans="2:22" s="9" customFormat="1" ht="20.25" customHeight="1" x14ac:dyDescent="0.25">
      <c r="B40" s="17" t="s">
        <v>778</v>
      </c>
      <c r="C40" s="299"/>
      <c r="D40" s="327" t="s">
        <v>746</v>
      </c>
      <c r="E40" s="336" t="s">
        <v>730</v>
      </c>
      <c r="F40" s="333">
        <v>4</v>
      </c>
      <c r="G40" s="390"/>
      <c r="H40" s="56"/>
      <c r="I40" s="21"/>
      <c r="J40" s="77"/>
      <c r="K40" s="77"/>
      <c r="L40" s="77"/>
      <c r="M40" s="77"/>
      <c r="N40" s="77"/>
      <c r="O40" s="77"/>
      <c r="P40" s="77"/>
      <c r="Q40" s="77"/>
      <c r="R40" s="77"/>
      <c r="S40" s="77"/>
      <c r="T40" s="77"/>
      <c r="U40" s="77"/>
      <c r="V40" s="77"/>
    </row>
    <row r="41" spans="2:22" s="9" customFormat="1" ht="47.45" customHeight="1" x14ac:dyDescent="0.25">
      <c r="B41" s="17" t="s">
        <v>638</v>
      </c>
      <c r="C41" s="299"/>
      <c r="D41" s="328" t="s">
        <v>747</v>
      </c>
      <c r="E41" s="355"/>
      <c r="F41" s="356"/>
      <c r="G41" s="391"/>
      <c r="H41" s="340"/>
      <c r="I41" s="341"/>
      <c r="J41" s="77"/>
      <c r="K41" s="77"/>
      <c r="L41" s="77"/>
      <c r="M41" s="77"/>
      <c r="N41" s="77"/>
      <c r="O41" s="77"/>
      <c r="P41" s="77"/>
      <c r="Q41" s="77"/>
      <c r="R41" s="77"/>
      <c r="S41" s="77"/>
      <c r="T41" s="77"/>
      <c r="U41" s="77"/>
      <c r="V41" s="77"/>
    </row>
    <row r="42" spans="2:22" s="9" customFormat="1" ht="64.900000000000006" customHeight="1" x14ac:dyDescent="0.25">
      <c r="B42" s="17" t="s">
        <v>639</v>
      </c>
      <c r="C42" s="299"/>
      <c r="D42" s="328" t="s">
        <v>748</v>
      </c>
      <c r="E42" s="355"/>
      <c r="F42" s="356"/>
      <c r="G42" s="392"/>
      <c r="H42" s="343"/>
      <c r="I42" s="341"/>
      <c r="J42" s="77"/>
      <c r="K42" s="77"/>
      <c r="L42" s="77"/>
      <c r="M42" s="77"/>
      <c r="N42" s="77"/>
      <c r="O42" s="77"/>
      <c r="P42" s="77"/>
      <c r="Q42" s="77"/>
      <c r="R42" s="77"/>
      <c r="S42" s="77"/>
      <c r="T42" s="77"/>
      <c r="U42" s="77"/>
      <c r="V42" s="77"/>
    </row>
    <row r="43" spans="2:22" s="9" customFormat="1" ht="39.6" customHeight="1" x14ac:dyDescent="0.25">
      <c r="B43" s="17" t="s">
        <v>640</v>
      </c>
      <c r="C43" s="299"/>
      <c r="D43" s="328" t="s">
        <v>749</v>
      </c>
      <c r="E43" s="355"/>
      <c r="F43" s="356"/>
      <c r="G43" s="392"/>
      <c r="H43" s="343"/>
      <c r="I43" s="341"/>
      <c r="J43" s="77"/>
      <c r="K43" s="77"/>
      <c r="L43" s="77"/>
      <c r="M43" s="77"/>
      <c r="N43" s="77"/>
      <c r="O43" s="77"/>
      <c r="P43" s="77"/>
      <c r="Q43" s="77"/>
      <c r="R43" s="77"/>
      <c r="S43" s="77"/>
      <c r="T43" s="77"/>
      <c r="U43" s="77"/>
      <c r="V43" s="77"/>
    </row>
    <row r="44" spans="2:22" s="9" customFormat="1" ht="20.25" customHeight="1" x14ac:dyDescent="0.25">
      <c r="B44" s="28" t="s">
        <v>641</v>
      </c>
      <c r="C44" s="299"/>
      <c r="D44" s="326" t="s">
        <v>750</v>
      </c>
      <c r="E44" s="335"/>
      <c r="F44" s="333"/>
      <c r="G44" s="390"/>
      <c r="H44" s="56"/>
      <c r="I44" s="21"/>
      <c r="J44" s="77"/>
      <c r="K44" s="77"/>
      <c r="L44" s="77"/>
      <c r="M44" s="77"/>
      <c r="N44" s="77"/>
      <c r="O44" s="77"/>
      <c r="P44" s="77"/>
      <c r="Q44" s="77"/>
      <c r="R44" s="77"/>
      <c r="S44" s="77"/>
      <c r="T44" s="77"/>
      <c r="U44" s="77"/>
      <c r="V44" s="77"/>
    </row>
    <row r="45" spans="2:22" s="9" customFormat="1" ht="20.25" customHeight="1" x14ac:dyDescent="0.25">
      <c r="B45" s="17" t="s">
        <v>780</v>
      </c>
      <c r="C45" s="299"/>
      <c r="D45" s="327" t="s">
        <v>751</v>
      </c>
      <c r="E45" s="335" t="s">
        <v>752</v>
      </c>
      <c r="F45" s="333">
        <v>4</v>
      </c>
      <c r="G45" s="390"/>
      <c r="H45" s="56"/>
      <c r="I45" s="21"/>
      <c r="J45" s="77"/>
      <c r="K45" s="77"/>
      <c r="L45" s="77"/>
      <c r="M45" s="77"/>
      <c r="N45" s="77"/>
      <c r="O45" s="77"/>
      <c r="P45" s="77"/>
      <c r="Q45" s="77"/>
      <c r="R45" s="77"/>
      <c r="S45" s="77"/>
      <c r="T45" s="77"/>
      <c r="U45" s="77"/>
      <c r="V45" s="77"/>
    </row>
    <row r="46" spans="2:22" s="9" customFormat="1" ht="20.25" customHeight="1" x14ac:dyDescent="0.25">
      <c r="B46" s="17" t="s">
        <v>781</v>
      </c>
      <c r="C46" s="299"/>
      <c r="D46" s="327" t="s">
        <v>821</v>
      </c>
      <c r="E46" s="335" t="s">
        <v>822</v>
      </c>
      <c r="F46" s="333">
        <v>4</v>
      </c>
      <c r="G46" s="390"/>
      <c r="H46" s="56"/>
      <c r="I46" s="21"/>
      <c r="J46" s="77"/>
      <c r="K46" s="77"/>
      <c r="L46" s="77"/>
      <c r="M46" s="77"/>
      <c r="N46" s="77"/>
      <c r="O46" s="77"/>
      <c r="P46" s="77"/>
      <c r="Q46" s="77"/>
      <c r="R46" s="77"/>
      <c r="S46" s="77"/>
      <c r="T46" s="77"/>
      <c r="U46" s="77"/>
      <c r="V46" s="77"/>
    </row>
    <row r="47" spans="2:22" s="9" customFormat="1" ht="20.25" customHeight="1" x14ac:dyDescent="0.25">
      <c r="B47" s="17" t="s">
        <v>782</v>
      </c>
      <c r="C47" s="299"/>
      <c r="D47" s="327" t="s">
        <v>714</v>
      </c>
      <c r="E47" s="336" t="s">
        <v>752</v>
      </c>
      <c r="F47" s="333">
        <v>4</v>
      </c>
      <c r="G47" s="390"/>
      <c r="H47" s="56"/>
      <c r="I47" s="21"/>
      <c r="J47" s="77"/>
      <c r="K47" s="77"/>
      <c r="L47" s="77"/>
      <c r="M47" s="77"/>
      <c r="N47" s="77"/>
      <c r="O47" s="77"/>
      <c r="P47" s="77"/>
      <c r="Q47" s="77"/>
      <c r="R47" s="77"/>
      <c r="S47" s="77"/>
      <c r="T47" s="77"/>
      <c r="U47" s="77"/>
      <c r="V47" s="77"/>
    </row>
    <row r="48" spans="2:22" s="9" customFormat="1" ht="20.25" customHeight="1" x14ac:dyDescent="0.25">
      <c r="B48" s="17" t="s">
        <v>818</v>
      </c>
      <c r="C48" s="299"/>
      <c r="D48" s="327" t="s">
        <v>753</v>
      </c>
      <c r="E48" s="336" t="s">
        <v>754</v>
      </c>
      <c r="F48" s="333">
        <v>4</v>
      </c>
      <c r="G48" s="390"/>
      <c r="H48" s="56"/>
      <c r="I48" s="21"/>
      <c r="J48" s="77"/>
      <c r="K48" s="77"/>
      <c r="L48" s="77"/>
      <c r="M48" s="77"/>
      <c r="N48" s="77"/>
      <c r="O48" s="77"/>
      <c r="P48" s="77"/>
      <c r="Q48" s="77"/>
      <c r="R48" s="77"/>
      <c r="S48" s="77"/>
      <c r="T48" s="77"/>
      <c r="U48" s="77"/>
      <c r="V48" s="77"/>
    </row>
    <row r="49" spans="2:22" s="9" customFormat="1" ht="20.25" customHeight="1" x14ac:dyDescent="0.25">
      <c r="B49" s="17" t="s">
        <v>819</v>
      </c>
      <c r="C49" s="299"/>
      <c r="D49" s="327" t="s">
        <v>755</v>
      </c>
      <c r="E49" s="336" t="s">
        <v>754</v>
      </c>
      <c r="F49" s="333">
        <v>4</v>
      </c>
      <c r="G49" s="390"/>
      <c r="H49" s="56"/>
      <c r="I49" s="21"/>
      <c r="J49" s="77"/>
      <c r="K49" s="77"/>
      <c r="L49" s="77"/>
      <c r="M49" s="77"/>
      <c r="N49" s="77"/>
      <c r="O49" s="77"/>
      <c r="P49" s="77"/>
      <c r="Q49" s="77"/>
      <c r="R49" s="77"/>
      <c r="S49" s="77"/>
      <c r="T49" s="77"/>
      <c r="U49" s="77"/>
      <c r="V49" s="77"/>
    </row>
    <row r="50" spans="2:22" s="9" customFormat="1" ht="20.25" customHeight="1" x14ac:dyDescent="0.25">
      <c r="B50" s="17" t="s">
        <v>820</v>
      </c>
      <c r="C50" s="299"/>
      <c r="D50" s="327" t="s">
        <v>756</v>
      </c>
      <c r="E50" s="336" t="s">
        <v>754</v>
      </c>
      <c r="F50" s="333">
        <v>4</v>
      </c>
      <c r="G50" s="390"/>
      <c r="H50" s="56"/>
      <c r="I50" s="21"/>
      <c r="J50" s="77"/>
      <c r="K50" s="77"/>
      <c r="L50" s="77"/>
      <c r="M50" s="77"/>
      <c r="N50" s="77"/>
      <c r="O50" s="77"/>
      <c r="P50" s="77"/>
      <c r="Q50" s="77"/>
      <c r="R50" s="77"/>
      <c r="S50" s="77"/>
      <c r="T50" s="77"/>
      <c r="U50" s="77"/>
      <c r="V50" s="77"/>
    </row>
    <row r="51" spans="2:22" s="9" customFormat="1" ht="20.25" customHeight="1" thickBot="1" x14ac:dyDescent="0.3">
      <c r="B51" s="17" t="s">
        <v>823</v>
      </c>
      <c r="C51" s="299"/>
      <c r="D51" s="327" t="s">
        <v>824</v>
      </c>
      <c r="E51" s="336" t="s">
        <v>825</v>
      </c>
      <c r="F51" s="333">
        <v>4</v>
      </c>
      <c r="G51" s="390"/>
      <c r="H51" s="56"/>
      <c r="I51" s="21">
        <v>400000</v>
      </c>
      <c r="J51" s="77"/>
      <c r="K51" s="77"/>
      <c r="L51" s="77"/>
      <c r="M51" s="77"/>
      <c r="N51" s="77"/>
      <c r="O51" s="77"/>
      <c r="P51" s="77"/>
      <c r="Q51" s="77"/>
      <c r="R51" s="77"/>
      <c r="S51" s="77"/>
      <c r="T51" s="77"/>
      <c r="U51" s="77"/>
      <c r="V51" s="77"/>
    </row>
    <row r="52" spans="2:22" s="9" customFormat="1" ht="24.6" customHeight="1" thickBot="1" x14ac:dyDescent="0.3">
      <c r="B52" s="23"/>
      <c r="C52" s="314"/>
      <c r="D52" s="449" t="s">
        <v>7</v>
      </c>
      <c r="E52" s="450"/>
      <c r="F52" s="450"/>
      <c r="G52" s="450"/>
      <c r="H52" s="451"/>
      <c r="I52" s="25"/>
      <c r="J52" s="77"/>
      <c r="K52" s="77"/>
      <c r="L52" s="77"/>
      <c r="M52" s="77"/>
      <c r="N52" s="77"/>
      <c r="O52" s="77"/>
      <c r="P52" s="77"/>
      <c r="Q52" s="77"/>
      <c r="R52" s="77"/>
      <c r="S52" s="77"/>
      <c r="T52" s="77"/>
      <c r="U52" s="77"/>
      <c r="V52" s="77"/>
    </row>
    <row r="53" spans="2:22" s="9" customFormat="1" x14ac:dyDescent="0.25">
      <c r="B53" s="29"/>
      <c r="C53" s="309"/>
      <c r="D53" s="310"/>
      <c r="E53" s="309"/>
      <c r="F53" s="309"/>
      <c r="G53" s="30"/>
      <c r="H53" s="30"/>
      <c r="I53" s="77"/>
      <c r="J53" s="77"/>
      <c r="K53" s="77"/>
      <c r="L53" s="77"/>
      <c r="M53" s="77"/>
      <c r="N53" s="77"/>
      <c r="O53" s="77"/>
      <c r="P53" s="77"/>
      <c r="Q53" s="77"/>
      <c r="R53" s="77"/>
      <c r="S53" s="77"/>
      <c r="T53" s="77"/>
      <c r="U53" s="77"/>
      <c r="V53" s="77"/>
    </row>
    <row r="54" spans="2:22" s="9" customFormat="1" x14ac:dyDescent="0.25">
      <c r="B54" s="29"/>
      <c r="C54" s="309"/>
      <c r="D54" s="311"/>
      <c r="E54" s="312"/>
      <c r="F54" s="309"/>
      <c r="G54" s="30"/>
      <c r="H54" s="30"/>
      <c r="I54" s="77"/>
      <c r="J54" s="77"/>
      <c r="K54" s="77"/>
      <c r="L54" s="77"/>
      <c r="M54" s="77"/>
      <c r="N54" s="77"/>
      <c r="O54" s="77"/>
      <c r="P54" s="77"/>
      <c r="Q54" s="77"/>
      <c r="R54" s="77"/>
      <c r="S54" s="77"/>
      <c r="T54" s="77"/>
      <c r="U54" s="77"/>
      <c r="V54" s="77"/>
    </row>
    <row r="55" spans="2:22" s="9" customFormat="1" x14ac:dyDescent="0.25">
      <c r="B55" s="29"/>
      <c r="C55" s="309"/>
      <c r="D55" s="313"/>
      <c r="E55" s="312"/>
      <c r="F55" s="309"/>
      <c r="G55" s="30"/>
      <c r="H55" s="30"/>
      <c r="I55" s="77"/>
      <c r="J55" s="77"/>
      <c r="K55" s="77"/>
      <c r="L55" s="77"/>
      <c r="M55" s="77"/>
      <c r="N55" s="77"/>
      <c r="O55" s="77"/>
      <c r="P55" s="77"/>
      <c r="Q55" s="77"/>
      <c r="R55" s="77"/>
      <c r="S55" s="77"/>
      <c r="T55" s="77"/>
      <c r="U55" s="77"/>
      <c r="V55" s="77"/>
    </row>
    <row r="56" spans="2:22" s="9" customFormat="1" x14ac:dyDescent="0.25">
      <c r="B56" s="29"/>
      <c r="C56" s="309"/>
      <c r="D56" s="313"/>
      <c r="E56" s="309"/>
      <c r="F56" s="309"/>
      <c r="G56" s="30"/>
      <c r="H56" s="30"/>
      <c r="I56" s="77"/>
      <c r="J56" s="77"/>
      <c r="K56" s="77"/>
      <c r="L56" s="77"/>
      <c r="M56" s="77"/>
      <c r="N56" s="77"/>
      <c r="O56" s="77"/>
      <c r="P56" s="77"/>
      <c r="Q56" s="77"/>
      <c r="R56" s="77"/>
      <c r="S56" s="77"/>
      <c r="T56" s="77"/>
      <c r="U56" s="77"/>
      <c r="V56" s="77"/>
    </row>
    <row r="57" spans="2:22" s="9" customFormat="1" x14ac:dyDescent="0.25">
      <c r="B57" s="29"/>
      <c r="C57" s="309"/>
      <c r="D57" s="313"/>
      <c r="E57" s="312"/>
      <c r="F57" s="309"/>
      <c r="G57" s="30"/>
      <c r="H57" s="30"/>
      <c r="I57" s="77"/>
      <c r="J57" s="77"/>
      <c r="K57" s="77"/>
      <c r="L57" s="77"/>
      <c r="M57" s="77"/>
      <c r="N57" s="77"/>
      <c r="O57" s="77"/>
      <c r="P57" s="77"/>
      <c r="Q57" s="77"/>
      <c r="R57" s="77"/>
      <c r="S57" s="77"/>
      <c r="T57" s="77"/>
      <c r="U57" s="77"/>
      <c r="V57" s="77"/>
    </row>
    <row r="58" spans="2:22" s="9" customFormat="1" x14ac:dyDescent="0.25">
      <c r="B58" s="29"/>
      <c r="C58" s="309"/>
      <c r="D58" s="313"/>
      <c r="E58" s="312"/>
      <c r="F58" s="309"/>
      <c r="G58" s="30"/>
      <c r="H58" s="30"/>
      <c r="I58" s="77"/>
      <c r="J58" s="77"/>
      <c r="K58" s="77"/>
      <c r="L58" s="77"/>
      <c r="M58" s="77"/>
      <c r="N58" s="77"/>
      <c r="O58" s="77"/>
      <c r="P58" s="77"/>
      <c r="Q58" s="77"/>
      <c r="R58" s="77"/>
      <c r="S58" s="77"/>
      <c r="T58" s="77"/>
      <c r="U58" s="77"/>
      <c r="V58" s="77"/>
    </row>
    <row r="59" spans="2:22" s="9" customFormat="1" x14ac:dyDescent="0.25">
      <c r="B59" s="29"/>
      <c r="C59" s="309"/>
      <c r="D59" s="313"/>
      <c r="E59" s="309"/>
      <c r="F59" s="309"/>
      <c r="G59" s="30"/>
      <c r="H59" s="30"/>
      <c r="I59" s="77"/>
      <c r="J59" s="77"/>
      <c r="K59" s="77"/>
      <c r="L59" s="77"/>
      <c r="M59" s="77"/>
      <c r="N59" s="77"/>
      <c r="O59" s="77"/>
      <c r="P59" s="77"/>
      <c r="Q59" s="77"/>
      <c r="R59" s="77"/>
      <c r="S59" s="77"/>
      <c r="T59" s="77"/>
      <c r="U59" s="77"/>
      <c r="V59" s="77"/>
    </row>
    <row r="60" spans="2:22" s="9" customFormat="1" x14ac:dyDescent="0.25">
      <c r="B60" s="29"/>
      <c r="C60" s="29"/>
      <c r="D60" s="29"/>
      <c r="E60" s="29"/>
      <c r="F60" s="29"/>
      <c r="G60" s="30"/>
      <c r="H60" s="30"/>
      <c r="I60" s="77"/>
      <c r="J60" s="77"/>
      <c r="K60" s="77"/>
      <c r="L60" s="77"/>
      <c r="M60" s="77"/>
      <c r="N60" s="77"/>
      <c r="O60" s="77"/>
      <c r="P60" s="77"/>
      <c r="Q60" s="77"/>
      <c r="R60" s="77"/>
      <c r="S60" s="77"/>
      <c r="T60" s="77"/>
      <c r="U60" s="77"/>
      <c r="V60" s="77"/>
    </row>
    <row r="61" spans="2:22" s="9" customFormat="1" x14ac:dyDescent="0.25">
      <c r="B61" s="29"/>
      <c r="C61" s="29"/>
      <c r="D61" s="29"/>
      <c r="E61" s="29"/>
      <c r="F61" s="29"/>
      <c r="G61" s="30"/>
      <c r="H61" s="30"/>
      <c r="I61" s="77"/>
      <c r="J61" s="77"/>
      <c r="K61" s="77"/>
      <c r="L61" s="77"/>
      <c r="M61" s="77"/>
      <c r="N61" s="77"/>
      <c r="O61" s="77"/>
      <c r="P61" s="77"/>
      <c r="Q61" s="77"/>
      <c r="R61" s="77"/>
      <c r="S61" s="77"/>
      <c r="T61" s="77"/>
      <c r="U61" s="77"/>
      <c r="V61" s="77"/>
    </row>
    <row r="62" spans="2:22" s="9" customFormat="1" x14ac:dyDescent="0.25">
      <c r="B62" s="29"/>
      <c r="C62" s="29"/>
      <c r="D62" s="29"/>
      <c r="E62" s="29"/>
      <c r="F62" s="29"/>
      <c r="G62" s="30"/>
      <c r="H62" s="30"/>
      <c r="I62" s="77"/>
      <c r="J62" s="77"/>
      <c r="K62" s="77"/>
      <c r="L62" s="77"/>
      <c r="M62" s="77"/>
      <c r="N62" s="77"/>
      <c r="O62" s="77"/>
      <c r="P62" s="77"/>
      <c r="Q62" s="77"/>
      <c r="R62" s="77"/>
      <c r="S62" s="77"/>
      <c r="T62" s="77"/>
      <c r="U62" s="77"/>
      <c r="V62" s="77"/>
    </row>
    <row r="63" spans="2:22" s="9" customFormat="1" x14ac:dyDescent="0.25">
      <c r="B63" s="29"/>
      <c r="C63" s="29"/>
      <c r="D63" s="29"/>
      <c r="E63" s="29"/>
      <c r="F63" s="29"/>
      <c r="G63" s="30"/>
      <c r="H63" s="30"/>
      <c r="I63" s="77"/>
      <c r="J63" s="77"/>
      <c r="K63" s="77"/>
      <c r="L63" s="77"/>
      <c r="M63" s="77"/>
      <c r="N63" s="77"/>
      <c r="O63" s="77"/>
      <c r="P63" s="77"/>
      <c r="Q63" s="77"/>
      <c r="R63" s="77"/>
      <c r="S63" s="77"/>
      <c r="T63" s="77"/>
      <c r="U63" s="77"/>
      <c r="V63" s="77"/>
    </row>
    <row r="64" spans="2:22" s="9" customFormat="1" x14ac:dyDescent="0.25">
      <c r="B64" s="29"/>
      <c r="C64" s="29"/>
      <c r="D64" s="29"/>
      <c r="E64" s="29"/>
      <c r="F64" s="29"/>
      <c r="G64" s="30"/>
      <c r="H64" s="30"/>
      <c r="I64" s="77"/>
      <c r="J64" s="77"/>
      <c r="K64" s="77"/>
      <c r="L64" s="77"/>
      <c r="M64" s="77"/>
      <c r="N64" s="77"/>
      <c r="O64" s="77"/>
      <c r="P64" s="77"/>
      <c r="Q64" s="77"/>
      <c r="R64" s="77"/>
      <c r="S64" s="77"/>
      <c r="T64" s="77"/>
      <c r="U64" s="77"/>
      <c r="V64" s="77"/>
    </row>
    <row r="65" spans="2:22" s="9" customFormat="1" x14ac:dyDescent="0.25">
      <c r="B65" s="29"/>
      <c r="C65" s="29"/>
      <c r="D65" s="29"/>
      <c r="E65" s="29"/>
      <c r="F65" s="29"/>
      <c r="G65" s="30"/>
      <c r="H65" s="30"/>
      <c r="I65" s="77"/>
      <c r="J65" s="77"/>
      <c r="K65" s="77"/>
      <c r="L65" s="77"/>
      <c r="M65" s="77"/>
      <c r="N65" s="77"/>
      <c r="O65" s="77"/>
      <c r="P65" s="77"/>
      <c r="Q65" s="77"/>
      <c r="R65" s="77"/>
      <c r="S65" s="77"/>
      <c r="T65" s="77"/>
      <c r="U65" s="77"/>
      <c r="V65" s="77"/>
    </row>
    <row r="66" spans="2:22" s="9" customFormat="1" x14ac:dyDescent="0.25">
      <c r="B66" s="29"/>
      <c r="C66" s="29"/>
      <c r="D66" s="29"/>
      <c r="E66" s="29"/>
      <c r="F66" s="29"/>
      <c r="G66" s="30"/>
      <c r="H66" s="30"/>
      <c r="I66" s="77"/>
      <c r="J66" s="77"/>
      <c r="K66" s="77"/>
      <c r="L66" s="77"/>
      <c r="M66" s="77"/>
      <c r="N66" s="77"/>
      <c r="O66" s="77"/>
      <c r="P66" s="77"/>
      <c r="Q66" s="77"/>
      <c r="R66" s="77"/>
      <c r="S66" s="77"/>
      <c r="T66" s="77"/>
      <c r="U66" s="77"/>
      <c r="V66" s="77"/>
    </row>
    <row r="67" spans="2:22" s="9" customFormat="1" x14ac:dyDescent="0.25">
      <c r="B67" s="29"/>
      <c r="C67" s="29"/>
      <c r="D67" s="29"/>
      <c r="E67" s="29"/>
      <c r="F67" s="29"/>
      <c r="G67" s="30"/>
      <c r="H67" s="30"/>
      <c r="I67" s="77"/>
      <c r="J67" s="77"/>
      <c r="K67" s="77"/>
      <c r="L67" s="77"/>
      <c r="M67" s="77"/>
      <c r="N67" s="77"/>
      <c r="O67" s="77"/>
      <c r="P67" s="77"/>
      <c r="Q67" s="77"/>
      <c r="R67" s="77"/>
      <c r="S67" s="77"/>
      <c r="T67" s="77"/>
      <c r="U67" s="77"/>
      <c r="V67" s="77"/>
    </row>
    <row r="68" spans="2:22" s="9" customFormat="1" x14ac:dyDescent="0.25">
      <c r="B68" s="29"/>
      <c r="C68" s="29"/>
      <c r="D68" s="29"/>
      <c r="E68" s="29"/>
      <c r="F68" s="29"/>
      <c r="G68" s="30"/>
      <c r="H68" s="30"/>
      <c r="I68" s="77"/>
      <c r="J68" s="77"/>
      <c r="K68" s="77"/>
      <c r="L68" s="77"/>
      <c r="M68" s="77"/>
      <c r="N68" s="77"/>
      <c r="O68" s="77"/>
      <c r="P68" s="77"/>
      <c r="Q68" s="77"/>
      <c r="R68" s="77"/>
      <c r="S68" s="77"/>
      <c r="T68" s="77"/>
      <c r="U68" s="77"/>
      <c r="V68" s="77"/>
    </row>
    <row r="69" spans="2:22" s="9" customFormat="1" x14ac:dyDescent="0.25">
      <c r="B69" s="29"/>
      <c r="C69" s="29"/>
      <c r="D69" s="29"/>
      <c r="E69" s="29"/>
      <c r="F69" s="29"/>
      <c r="G69" s="30"/>
      <c r="H69" s="30"/>
      <c r="I69" s="77"/>
      <c r="J69" s="77"/>
      <c r="K69" s="77"/>
      <c r="L69" s="77"/>
      <c r="M69" s="77"/>
      <c r="N69" s="77"/>
      <c r="O69" s="77"/>
      <c r="P69" s="77"/>
      <c r="Q69" s="77"/>
      <c r="R69" s="77"/>
      <c r="S69" s="77"/>
      <c r="T69" s="77"/>
      <c r="U69" s="77"/>
      <c r="V69" s="77"/>
    </row>
    <row r="70" spans="2:22" s="9" customFormat="1" x14ac:dyDescent="0.25">
      <c r="B70" s="29"/>
      <c r="C70" s="29"/>
      <c r="D70" s="29"/>
      <c r="E70" s="29"/>
      <c r="F70" s="29"/>
      <c r="G70" s="30"/>
      <c r="H70" s="30"/>
      <c r="I70" s="77"/>
      <c r="J70" s="77"/>
      <c r="K70" s="77"/>
      <c r="L70" s="77"/>
      <c r="M70" s="77"/>
      <c r="N70" s="77"/>
      <c r="O70" s="77"/>
      <c r="P70" s="77"/>
      <c r="Q70" s="77"/>
      <c r="R70" s="77"/>
      <c r="S70" s="77"/>
      <c r="T70" s="77"/>
      <c r="U70" s="77"/>
      <c r="V70" s="77"/>
    </row>
    <row r="71" spans="2:22" s="9" customFormat="1" x14ac:dyDescent="0.25">
      <c r="B71" s="29"/>
      <c r="C71" s="29"/>
      <c r="D71" s="29"/>
      <c r="E71" s="29"/>
      <c r="F71" s="29"/>
      <c r="G71" s="30"/>
      <c r="H71" s="30"/>
      <c r="I71" s="77"/>
      <c r="J71" s="77"/>
      <c r="K71" s="77"/>
      <c r="L71" s="77"/>
      <c r="M71" s="77"/>
      <c r="N71" s="77"/>
      <c r="O71" s="77"/>
      <c r="P71" s="77"/>
      <c r="Q71" s="77"/>
      <c r="R71" s="77"/>
      <c r="S71" s="77"/>
      <c r="T71" s="77"/>
      <c r="U71" s="77"/>
      <c r="V71" s="77"/>
    </row>
    <row r="72" spans="2:22" s="9" customFormat="1" x14ac:dyDescent="0.25">
      <c r="B72" s="29"/>
      <c r="C72" s="29"/>
      <c r="D72" s="29"/>
      <c r="E72" s="29"/>
      <c r="F72" s="29"/>
      <c r="G72" s="30"/>
      <c r="H72" s="30"/>
      <c r="I72" s="77"/>
      <c r="J72" s="77"/>
      <c r="K72" s="77"/>
      <c r="L72" s="77"/>
      <c r="M72" s="77"/>
      <c r="N72" s="77"/>
      <c r="O72" s="77"/>
      <c r="P72" s="77"/>
      <c r="Q72" s="77"/>
      <c r="R72" s="77"/>
      <c r="S72" s="77"/>
      <c r="T72" s="77"/>
      <c r="U72" s="77"/>
      <c r="V72" s="77"/>
    </row>
    <row r="73" spans="2:22" x14ac:dyDescent="0.2">
      <c r="B73" s="5"/>
      <c r="C73" s="5"/>
      <c r="D73" s="5"/>
      <c r="E73" s="5"/>
      <c r="F73" s="5"/>
      <c r="G73" s="7"/>
      <c r="H73" s="7"/>
    </row>
    <row r="74" spans="2:22" x14ac:dyDescent="0.2">
      <c r="B74" s="5"/>
      <c r="C74" s="5"/>
      <c r="D74" s="5"/>
      <c r="E74" s="5"/>
      <c r="F74" s="5"/>
      <c r="G74" s="7"/>
      <c r="H74" s="7"/>
    </row>
    <row r="75" spans="2:22" x14ac:dyDescent="0.2">
      <c r="B75" s="5"/>
      <c r="C75" s="5"/>
      <c r="D75" s="5"/>
      <c r="E75" s="5"/>
      <c r="F75" s="5"/>
      <c r="G75" s="7"/>
      <c r="H75" s="7"/>
    </row>
    <row r="76" spans="2:22" x14ac:dyDescent="0.2">
      <c r="B76" s="5"/>
      <c r="C76" s="5"/>
      <c r="D76" s="5"/>
      <c r="E76" s="5"/>
      <c r="F76" s="5"/>
      <c r="G76" s="7"/>
      <c r="H76" s="7"/>
    </row>
    <row r="77" spans="2:22" x14ac:dyDescent="0.2">
      <c r="B77" s="5"/>
      <c r="C77" s="5"/>
      <c r="D77" s="5"/>
      <c r="E77" s="5"/>
      <c r="F77" s="5"/>
      <c r="G77" s="7"/>
      <c r="H77" s="7"/>
    </row>
    <row r="78" spans="2:22" x14ac:dyDescent="0.2">
      <c r="B78" s="5"/>
      <c r="C78" s="5"/>
      <c r="D78" s="5"/>
      <c r="E78" s="5"/>
      <c r="F78" s="5"/>
      <c r="G78" s="7"/>
      <c r="H78" s="7"/>
    </row>
    <row r="79" spans="2:22" x14ac:dyDescent="0.2">
      <c r="B79" s="5"/>
      <c r="C79" s="5"/>
      <c r="D79" s="5"/>
      <c r="E79" s="5"/>
      <c r="F79" s="5"/>
      <c r="G79" s="7"/>
      <c r="H79" s="7"/>
    </row>
    <row r="80" spans="2:22" x14ac:dyDescent="0.2">
      <c r="B80" s="5"/>
      <c r="C80" s="5"/>
      <c r="D80" s="5"/>
      <c r="E80" s="5"/>
      <c r="F80" s="5"/>
      <c r="G80" s="7"/>
      <c r="H80" s="7"/>
    </row>
    <row r="81" spans="2:8" x14ac:dyDescent="0.2">
      <c r="B81" s="5"/>
      <c r="C81" s="5"/>
      <c r="D81" s="5"/>
      <c r="E81" s="5"/>
      <c r="F81" s="5"/>
      <c r="G81" s="7"/>
      <c r="H81" s="7"/>
    </row>
    <row r="82" spans="2:8" x14ac:dyDescent="0.2">
      <c r="B82" s="5"/>
      <c r="C82" s="5"/>
      <c r="D82" s="5"/>
      <c r="E82" s="5"/>
      <c r="F82" s="5"/>
      <c r="G82" s="7"/>
      <c r="H82" s="7"/>
    </row>
    <row r="83" spans="2:8" x14ac:dyDescent="0.2">
      <c r="B83" s="5"/>
      <c r="C83" s="5"/>
      <c r="D83" s="5"/>
      <c r="E83" s="5"/>
      <c r="F83" s="5"/>
      <c r="G83" s="7"/>
      <c r="H83" s="7"/>
    </row>
    <row r="84" spans="2:8" x14ac:dyDescent="0.2">
      <c r="B84" s="5"/>
      <c r="C84" s="5"/>
      <c r="D84" s="5"/>
      <c r="E84" s="5"/>
      <c r="F84" s="5"/>
      <c r="G84" s="7"/>
      <c r="H84" s="7"/>
    </row>
    <row r="85" spans="2:8" x14ac:dyDescent="0.2">
      <c r="B85" s="5"/>
      <c r="C85" s="5"/>
      <c r="D85" s="5"/>
      <c r="E85" s="5"/>
      <c r="F85" s="5"/>
      <c r="G85" s="7"/>
      <c r="H85" s="7"/>
    </row>
    <row r="86" spans="2:8" x14ac:dyDescent="0.2">
      <c r="B86" s="5"/>
      <c r="C86" s="5"/>
      <c r="D86" s="5"/>
      <c r="E86" s="5"/>
      <c r="F86" s="5"/>
      <c r="G86" s="7"/>
      <c r="H86" s="7"/>
    </row>
    <row r="87" spans="2:8" x14ac:dyDescent="0.2">
      <c r="B87" s="5"/>
      <c r="C87" s="5"/>
      <c r="D87" s="5"/>
      <c r="E87" s="5"/>
      <c r="F87" s="5"/>
      <c r="G87" s="7"/>
      <c r="H87" s="7"/>
    </row>
    <row r="88" spans="2:8" x14ac:dyDescent="0.2">
      <c r="B88" s="5"/>
      <c r="C88" s="5"/>
      <c r="D88" s="5"/>
      <c r="E88" s="5"/>
      <c r="F88" s="5"/>
      <c r="G88" s="7"/>
      <c r="H88" s="7"/>
    </row>
    <row r="89" spans="2:8" x14ac:dyDescent="0.2">
      <c r="B89" s="5"/>
      <c r="C89" s="5"/>
      <c r="D89" s="5"/>
      <c r="E89" s="5"/>
      <c r="F89" s="5"/>
      <c r="G89" s="7"/>
      <c r="H89" s="7"/>
    </row>
    <row r="90" spans="2:8" x14ac:dyDescent="0.2">
      <c r="B90" s="5"/>
      <c r="C90" s="5"/>
      <c r="D90" s="5"/>
      <c r="E90" s="5"/>
      <c r="F90" s="5"/>
      <c r="G90" s="7"/>
      <c r="H90" s="7"/>
    </row>
    <row r="91" spans="2:8" x14ac:dyDescent="0.2">
      <c r="B91" s="5"/>
      <c r="C91" s="5"/>
      <c r="D91" s="5"/>
      <c r="E91" s="5"/>
      <c r="F91" s="5"/>
      <c r="G91" s="7"/>
      <c r="H91" s="7"/>
    </row>
    <row r="92" spans="2:8" x14ac:dyDescent="0.2">
      <c r="B92" s="5"/>
      <c r="C92" s="5"/>
      <c r="D92" s="5"/>
      <c r="E92" s="5"/>
      <c r="F92" s="5"/>
      <c r="G92" s="7"/>
      <c r="H92" s="7"/>
    </row>
    <row r="93" spans="2:8" x14ac:dyDescent="0.2">
      <c r="B93" s="5"/>
      <c r="C93" s="5"/>
      <c r="D93" s="5"/>
      <c r="E93" s="5"/>
      <c r="F93" s="5"/>
    </row>
  </sheetData>
  <mergeCells count="2">
    <mergeCell ref="E3:F3"/>
    <mergeCell ref="D52:H52"/>
  </mergeCells>
  <pageMargins left="0.19685039370078741" right="0.27559055118110237" top="0.43307086614173229" bottom="0.35433070866141736" header="0.31496062992125984" footer="0.31496062992125984"/>
  <pageSetup paperSize="9" scale="60" firstPageNumber="11" orientation="portrait" useFirstPageNumber="1" r:id="rId1"/>
  <headerFooter>
    <oddFooter>&amp;C&amp;"-,Bold"&amp;12PAGE &amp;P OF BOQ</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B1:H100"/>
  <sheetViews>
    <sheetView view="pageLayout" zoomScale="90" zoomScaleNormal="100" zoomScaleSheetLayoutView="70" zoomScalePageLayoutView="90" workbookViewId="0">
      <selection activeCell="G59" sqref="G59"/>
    </sheetView>
  </sheetViews>
  <sheetFormatPr defaultColWidth="9.140625" defaultRowHeight="14.25" x14ac:dyDescent="0.2"/>
  <cols>
    <col min="1" max="1" width="1.140625" style="13" customWidth="1"/>
    <col min="2" max="2" width="7.85546875" style="13" customWidth="1"/>
    <col min="3" max="3" width="12.85546875" style="13" customWidth="1"/>
    <col min="4" max="4" width="71.85546875" style="13" customWidth="1"/>
    <col min="5" max="5" width="8.42578125" style="13" bestFit="1" customWidth="1"/>
    <col min="6" max="6" width="10.140625" style="13" customWidth="1"/>
    <col min="7" max="7" width="23.140625" style="13" customWidth="1"/>
    <col min="8" max="8" width="26.42578125" style="13" customWidth="1"/>
    <col min="9" max="9" width="9.140625" style="13" customWidth="1"/>
    <col min="10" max="16384" width="9.140625" style="13"/>
  </cols>
  <sheetData>
    <row r="1" spans="2:8" ht="18" x14ac:dyDescent="0.25">
      <c r="B1" s="2"/>
      <c r="C1" s="2"/>
      <c r="D1" s="8"/>
      <c r="E1" s="1"/>
      <c r="F1" s="1"/>
      <c r="G1" s="14"/>
    </row>
    <row r="2" spans="2:8" s="12" customFormat="1" ht="16.899999999999999" customHeight="1" x14ac:dyDescent="0.2">
      <c r="B2" s="2" t="str">
        <f>'SCHED 2A-8_Humansdorp Hosp'!B2</f>
        <v>SCHEDULED MAINTENANCE OF THEATRE HVAC SYSTEMS IN CLUSTER FOUR (4)</v>
      </c>
      <c r="C2" s="7"/>
      <c r="D2" s="2"/>
      <c r="E2" s="252"/>
      <c r="F2" s="252"/>
      <c r="G2" s="7"/>
      <c r="H2" s="7"/>
    </row>
    <row r="3" spans="2:8" ht="24" customHeight="1" x14ac:dyDescent="0.2">
      <c r="B3" s="251" t="s">
        <v>9</v>
      </c>
      <c r="C3" s="39"/>
      <c r="D3" s="251" t="str">
        <f>SUMMARY!D4</f>
        <v>SCMU3-24/25-0657-HO</v>
      </c>
      <c r="E3" s="410" t="s">
        <v>10</v>
      </c>
      <c r="F3" s="452" t="str">
        <f>'SCHED 2A-8_Humansdorp Hosp'!G3</f>
        <v>NELSON MANDELA AND SARAH BAARTMAN</v>
      </c>
      <c r="G3" s="452"/>
    </row>
    <row r="4" spans="2:8" x14ac:dyDescent="0.2">
      <c r="B4" s="2" t="s">
        <v>8</v>
      </c>
      <c r="C4" s="14"/>
      <c r="D4" s="2" t="str">
        <f>'[1]SCHED 1A-1_BCM_ADM'!D3</f>
        <v xml:space="preserve">THEATRE HVAC </v>
      </c>
      <c r="E4" s="58"/>
      <c r="F4" s="14"/>
      <c r="G4" s="14"/>
    </row>
    <row r="5" spans="2:8" x14ac:dyDescent="0.2">
      <c r="B5" s="2"/>
      <c r="C5" s="2"/>
      <c r="D5" s="2"/>
      <c r="E5" s="2"/>
      <c r="F5" s="14"/>
      <c r="G5" s="14"/>
    </row>
    <row r="6" spans="2:8" s="4" customFormat="1" ht="12.75" x14ac:dyDescent="0.2">
      <c r="B6" s="4" t="s">
        <v>828</v>
      </c>
      <c r="D6" s="15" t="s">
        <v>829</v>
      </c>
      <c r="E6" s="295"/>
      <c r="F6" s="295"/>
      <c r="G6" s="295"/>
    </row>
    <row r="7" spans="2:8" ht="6" customHeight="1" thickBot="1" x14ac:dyDescent="0.25">
      <c r="B7" s="5"/>
      <c r="C7" s="5"/>
      <c r="D7" s="5"/>
      <c r="E7" s="5"/>
      <c r="F7" s="14"/>
      <c r="G7" s="14"/>
    </row>
    <row r="8" spans="2:8" s="33" customFormat="1" ht="44.25" customHeight="1" thickBot="1" x14ac:dyDescent="0.3">
      <c r="B8" s="11" t="s">
        <v>12</v>
      </c>
      <c r="C8" s="11" t="s">
        <v>6</v>
      </c>
      <c r="D8" s="11" t="s">
        <v>0</v>
      </c>
      <c r="E8" s="11" t="s">
        <v>1</v>
      </c>
      <c r="F8" s="11" t="s">
        <v>4</v>
      </c>
      <c r="G8" s="11" t="s">
        <v>2</v>
      </c>
      <c r="H8" s="11" t="s">
        <v>5</v>
      </c>
    </row>
    <row r="9" spans="2:8" s="33" customFormat="1" ht="57" customHeight="1" thickBot="1" x14ac:dyDescent="0.3">
      <c r="B9" s="31">
        <v>1</v>
      </c>
      <c r="C9" s="31" t="s">
        <v>830</v>
      </c>
      <c r="D9" s="32" t="s">
        <v>831</v>
      </c>
      <c r="E9" s="411"/>
      <c r="F9" s="411"/>
      <c r="G9" s="412"/>
      <c r="H9" s="412"/>
    </row>
    <row r="10" spans="2:8" s="33" customFormat="1" ht="24" customHeight="1" x14ac:dyDescent="0.25">
      <c r="B10" s="26" t="s">
        <v>16</v>
      </c>
      <c r="C10" s="26"/>
      <c r="D10" s="413" t="s">
        <v>898</v>
      </c>
      <c r="E10" s="414"/>
      <c r="F10" s="414"/>
      <c r="G10" s="415"/>
      <c r="H10" s="415"/>
    </row>
    <row r="11" spans="2:8" s="33" customFormat="1" ht="25.5" x14ac:dyDescent="0.25">
      <c r="B11" s="17" t="s">
        <v>832</v>
      </c>
      <c r="C11" s="28"/>
      <c r="D11" s="18" t="s">
        <v>833</v>
      </c>
      <c r="E11" s="17" t="s">
        <v>834</v>
      </c>
      <c r="F11" s="17" t="s">
        <v>899</v>
      </c>
      <c r="G11" s="17" t="s">
        <v>899</v>
      </c>
      <c r="H11" s="55"/>
    </row>
    <row r="12" spans="2:8" s="33" customFormat="1" ht="25.5" x14ac:dyDescent="0.25">
      <c r="B12" s="17" t="s">
        <v>835</v>
      </c>
      <c r="C12" s="28"/>
      <c r="D12" s="18" t="s">
        <v>836</v>
      </c>
      <c r="E12" s="17" t="s">
        <v>834</v>
      </c>
      <c r="F12" s="17">
        <v>6</v>
      </c>
      <c r="G12" s="55"/>
      <c r="H12" s="55"/>
    </row>
    <row r="13" spans="2:8" s="33" customFormat="1" ht="26.25" thickBot="1" x14ac:dyDescent="0.3">
      <c r="B13" s="17" t="s">
        <v>837</v>
      </c>
      <c r="C13" s="28"/>
      <c r="D13" s="18" t="s">
        <v>838</v>
      </c>
      <c r="E13" s="17" t="s">
        <v>834</v>
      </c>
      <c r="F13" s="17">
        <v>6</v>
      </c>
      <c r="G13" s="55"/>
      <c r="H13" s="55"/>
    </row>
    <row r="14" spans="2:8" s="33" customFormat="1" ht="24" customHeight="1" x14ac:dyDescent="0.25">
      <c r="B14" s="26" t="s">
        <v>17</v>
      </c>
      <c r="C14" s="26"/>
      <c r="D14" s="413" t="s">
        <v>900</v>
      </c>
      <c r="E14" s="414"/>
      <c r="F14" s="414"/>
      <c r="G14" s="415"/>
      <c r="H14" s="415"/>
    </row>
    <row r="15" spans="2:8" s="33" customFormat="1" ht="25.5" x14ac:dyDescent="0.25">
      <c r="B15" s="17" t="s">
        <v>839</v>
      </c>
      <c r="C15" s="28"/>
      <c r="D15" s="18" t="s">
        <v>833</v>
      </c>
      <c r="E15" s="17" t="s">
        <v>834</v>
      </c>
      <c r="F15" s="17" t="s">
        <v>899</v>
      </c>
      <c r="G15" s="17" t="s">
        <v>899</v>
      </c>
      <c r="H15" s="55"/>
    </row>
    <row r="16" spans="2:8" s="33" customFormat="1" ht="25.5" x14ac:dyDescent="0.25">
      <c r="B16" s="17" t="s">
        <v>840</v>
      </c>
      <c r="C16" s="28"/>
      <c r="D16" s="18" t="s">
        <v>836</v>
      </c>
      <c r="E16" s="17" t="s">
        <v>834</v>
      </c>
      <c r="F16" s="17">
        <v>6</v>
      </c>
      <c r="G16" s="55"/>
      <c r="H16" s="55"/>
    </row>
    <row r="17" spans="2:8" s="33" customFormat="1" ht="26.25" thickBot="1" x14ac:dyDescent="0.3">
      <c r="B17" s="17" t="s">
        <v>841</v>
      </c>
      <c r="C17" s="28"/>
      <c r="D17" s="18" t="s">
        <v>838</v>
      </c>
      <c r="E17" s="17" t="s">
        <v>834</v>
      </c>
      <c r="F17" s="17">
        <v>6</v>
      </c>
      <c r="G17" s="55"/>
      <c r="H17" s="55"/>
    </row>
    <row r="18" spans="2:8" s="33" customFormat="1" ht="34.9" customHeight="1" x14ac:dyDescent="0.25">
      <c r="B18" s="26" t="s">
        <v>18</v>
      </c>
      <c r="C18" s="26"/>
      <c r="D18" s="413" t="s">
        <v>901</v>
      </c>
      <c r="E18" s="414"/>
      <c r="F18" s="414"/>
      <c r="G18" s="415"/>
      <c r="H18" s="415"/>
    </row>
    <row r="19" spans="2:8" s="33" customFormat="1" ht="25.5" x14ac:dyDescent="0.25">
      <c r="B19" s="17" t="s">
        <v>842</v>
      </c>
      <c r="C19" s="28"/>
      <c r="D19" s="18" t="s">
        <v>833</v>
      </c>
      <c r="E19" s="17" t="s">
        <v>834</v>
      </c>
      <c r="F19" s="17" t="s">
        <v>899</v>
      </c>
      <c r="G19" s="55" t="s">
        <v>899</v>
      </c>
      <c r="H19" s="55"/>
    </row>
    <row r="20" spans="2:8" s="33" customFormat="1" ht="25.5" x14ac:dyDescent="0.25">
      <c r="B20" s="17" t="s">
        <v>843</v>
      </c>
      <c r="C20" s="28"/>
      <c r="D20" s="18" t="s">
        <v>836</v>
      </c>
      <c r="E20" s="17" t="s">
        <v>834</v>
      </c>
      <c r="F20" s="17">
        <v>6</v>
      </c>
      <c r="G20" s="55"/>
      <c r="H20" s="55"/>
    </row>
    <row r="21" spans="2:8" s="33" customFormat="1" ht="26.25" thickBot="1" x14ac:dyDescent="0.3">
      <c r="B21" s="17" t="s">
        <v>844</v>
      </c>
      <c r="C21" s="28"/>
      <c r="D21" s="18" t="s">
        <v>838</v>
      </c>
      <c r="E21" s="17" t="s">
        <v>834</v>
      </c>
      <c r="F21" s="17">
        <v>6</v>
      </c>
      <c r="G21" s="55"/>
      <c r="H21" s="55"/>
    </row>
    <row r="22" spans="2:8" s="33" customFormat="1" ht="38.450000000000003" customHeight="1" x14ac:dyDescent="0.25">
      <c r="B22" s="26" t="s">
        <v>19</v>
      </c>
      <c r="C22" s="26"/>
      <c r="D22" s="413" t="s">
        <v>902</v>
      </c>
      <c r="E22" s="414"/>
      <c r="F22" s="414"/>
      <c r="G22" s="416"/>
      <c r="H22" s="415"/>
    </row>
    <row r="23" spans="2:8" s="33" customFormat="1" ht="25.5" x14ac:dyDescent="0.25">
      <c r="B23" s="17" t="s">
        <v>845</v>
      </c>
      <c r="C23" s="28"/>
      <c r="D23" s="18" t="s">
        <v>833</v>
      </c>
      <c r="E23" s="17" t="s">
        <v>834</v>
      </c>
      <c r="F23" s="17" t="s">
        <v>899</v>
      </c>
      <c r="G23" s="55" t="s">
        <v>899</v>
      </c>
      <c r="H23" s="55"/>
    </row>
    <row r="24" spans="2:8" s="33" customFormat="1" ht="25.5" x14ac:dyDescent="0.25">
      <c r="B24" s="17" t="s">
        <v>846</v>
      </c>
      <c r="C24" s="28"/>
      <c r="D24" s="18" t="s">
        <v>836</v>
      </c>
      <c r="E24" s="17" t="s">
        <v>834</v>
      </c>
      <c r="F24" s="17">
        <v>6</v>
      </c>
      <c r="G24" s="55"/>
      <c r="H24" s="55"/>
    </row>
    <row r="25" spans="2:8" s="33" customFormat="1" ht="26.25" thickBot="1" x14ac:dyDescent="0.3">
      <c r="B25" s="17" t="s">
        <v>847</v>
      </c>
      <c r="C25" s="28"/>
      <c r="D25" s="18" t="s">
        <v>838</v>
      </c>
      <c r="E25" s="17" t="s">
        <v>834</v>
      </c>
      <c r="F25" s="17">
        <f>2*3*1</f>
        <v>6</v>
      </c>
      <c r="G25" s="55"/>
      <c r="H25" s="55"/>
    </row>
    <row r="26" spans="2:8" s="33" customFormat="1" ht="16.899999999999999" customHeight="1" x14ac:dyDescent="0.25">
      <c r="B26" s="26" t="s">
        <v>20</v>
      </c>
      <c r="C26" s="26"/>
      <c r="D26" s="413" t="s">
        <v>903</v>
      </c>
      <c r="E26" s="414"/>
      <c r="F26" s="414"/>
      <c r="G26" s="416"/>
      <c r="H26" s="415"/>
    </row>
    <row r="27" spans="2:8" s="33" customFormat="1" ht="25.5" x14ac:dyDescent="0.25">
      <c r="B27" s="17" t="s">
        <v>848</v>
      </c>
      <c r="C27" s="28"/>
      <c r="D27" s="18" t="s">
        <v>833</v>
      </c>
      <c r="E27" s="17" t="s">
        <v>834</v>
      </c>
      <c r="F27" s="17" t="s">
        <v>899</v>
      </c>
      <c r="G27" s="55" t="s">
        <v>904</v>
      </c>
      <c r="H27" s="55"/>
    </row>
    <row r="28" spans="2:8" s="33" customFormat="1" ht="25.5" x14ac:dyDescent="0.25">
      <c r="B28" s="17" t="s">
        <v>849</v>
      </c>
      <c r="C28" s="28"/>
      <c r="D28" s="18" t="s">
        <v>836</v>
      </c>
      <c r="E28" s="17" t="s">
        <v>834</v>
      </c>
      <c r="F28" s="17">
        <v>6</v>
      </c>
      <c r="G28" s="55"/>
      <c r="H28" s="55"/>
    </row>
    <row r="29" spans="2:8" s="33" customFormat="1" ht="26.25" thickBot="1" x14ac:dyDescent="0.3">
      <c r="B29" s="17" t="s">
        <v>850</v>
      </c>
      <c r="C29" s="28"/>
      <c r="D29" s="18" t="s">
        <v>838</v>
      </c>
      <c r="E29" s="17" t="s">
        <v>834</v>
      </c>
      <c r="F29" s="17">
        <f>2*3*1</f>
        <v>6</v>
      </c>
      <c r="G29" s="55"/>
      <c r="H29" s="55"/>
    </row>
    <row r="30" spans="2:8" s="33" customFormat="1" x14ac:dyDescent="0.25">
      <c r="B30" s="26" t="s">
        <v>32</v>
      </c>
      <c r="C30" s="26"/>
      <c r="D30" s="413" t="s">
        <v>905</v>
      </c>
      <c r="E30" s="414"/>
      <c r="F30" s="414"/>
      <c r="G30" s="416"/>
      <c r="H30" s="415"/>
    </row>
    <row r="31" spans="2:8" s="33" customFormat="1" ht="25.5" x14ac:dyDescent="0.25">
      <c r="B31" s="17" t="s">
        <v>851</v>
      </c>
      <c r="C31" s="28"/>
      <c r="D31" s="18" t="s">
        <v>833</v>
      </c>
      <c r="E31" s="17" t="s">
        <v>834</v>
      </c>
      <c r="F31" s="17" t="s">
        <v>899</v>
      </c>
      <c r="G31" s="55" t="s">
        <v>899</v>
      </c>
      <c r="H31" s="55"/>
    </row>
    <row r="32" spans="2:8" s="33" customFormat="1" ht="25.5" x14ac:dyDescent="0.25">
      <c r="B32" s="17" t="s">
        <v>852</v>
      </c>
      <c r="C32" s="28"/>
      <c r="D32" s="18" t="s">
        <v>836</v>
      </c>
      <c r="E32" s="17" t="s">
        <v>834</v>
      </c>
      <c r="F32" s="17">
        <v>6</v>
      </c>
      <c r="G32" s="55"/>
      <c r="H32" s="55"/>
    </row>
    <row r="33" spans="2:8" s="33" customFormat="1" ht="26.25" thickBot="1" x14ac:dyDescent="0.3">
      <c r="B33" s="17" t="s">
        <v>853</v>
      </c>
      <c r="C33" s="28"/>
      <c r="D33" s="18" t="s">
        <v>838</v>
      </c>
      <c r="E33" s="17" t="s">
        <v>834</v>
      </c>
      <c r="F33" s="17">
        <f>2*3*1</f>
        <v>6</v>
      </c>
      <c r="G33" s="55"/>
      <c r="H33" s="56"/>
    </row>
    <row r="34" spans="2:8" s="33" customFormat="1" ht="22.15" customHeight="1" thickBot="1" x14ac:dyDescent="0.3">
      <c r="B34" s="23" t="s">
        <v>854</v>
      </c>
      <c r="C34" s="23"/>
      <c r="D34" s="23"/>
      <c r="E34" s="23"/>
      <c r="F34" s="23"/>
      <c r="G34" s="24"/>
      <c r="H34" s="418"/>
    </row>
    <row r="35" spans="2:8" s="33" customFormat="1" ht="22.15" customHeight="1" thickBot="1" x14ac:dyDescent="0.3">
      <c r="B35" s="23" t="s">
        <v>855</v>
      </c>
      <c r="C35" s="31"/>
      <c r="D35" s="32"/>
      <c r="E35" s="411"/>
      <c r="F35" s="411"/>
      <c r="G35" s="412"/>
      <c r="H35" s="418"/>
    </row>
    <row r="36" spans="2:8" s="33" customFormat="1" ht="42.6" customHeight="1" thickBot="1" x14ac:dyDescent="0.3">
      <c r="B36" s="11" t="s">
        <v>12</v>
      </c>
      <c r="C36" s="11" t="s">
        <v>6</v>
      </c>
      <c r="D36" s="11" t="s">
        <v>0</v>
      </c>
      <c r="E36" s="11" t="s">
        <v>1</v>
      </c>
      <c r="F36" s="11" t="s">
        <v>4</v>
      </c>
      <c r="G36" s="11" t="s">
        <v>2</v>
      </c>
      <c r="H36" s="11" t="s">
        <v>5</v>
      </c>
    </row>
    <row r="37" spans="2:8" s="33" customFormat="1" ht="26.45" customHeight="1" x14ac:dyDescent="0.25">
      <c r="B37" s="26" t="s">
        <v>36</v>
      </c>
      <c r="C37" s="26"/>
      <c r="D37" s="413" t="s">
        <v>906</v>
      </c>
      <c r="E37" s="414"/>
      <c r="F37" s="414"/>
      <c r="G37" s="415"/>
      <c r="H37" s="415"/>
    </row>
    <row r="38" spans="2:8" s="33" customFormat="1" ht="25.5" x14ac:dyDescent="0.25">
      <c r="B38" s="17" t="s">
        <v>856</v>
      </c>
      <c r="C38" s="28"/>
      <c r="D38" s="18" t="s">
        <v>833</v>
      </c>
      <c r="E38" s="17" t="s">
        <v>834</v>
      </c>
      <c r="F38" s="17" t="s">
        <v>899</v>
      </c>
      <c r="G38" s="55" t="s">
        <v>899</v>
      </c>
      <c r="H38" s="55"/>
    </row>
    <row r="39" spans="2:8" s="33" customFormat="1" ht="25.5" x14ac:dyDescent="0.25">
      <c r="B39" s="17" t="s">
        <v>857</v>
      </c>
      <c r="C39" s="28"/>
      <c r="D39" s="18" t="s">
        <v>836</v>
      </c>
      <c r="E39" s="17" t="s">
        <v>834</v>
      </c>
      <c r="F39" s="17">
        <v>6</v>
      </c>
      <c r="G39" s="55"/>
      <c r="H39" s="55"/>
    </row>
    <row r="40" spans="2:8" s="33" customFormat="1" ht="26.25" thickBot="1" x14ac:dyDescent="0.3">
      <c r="B40" s="17" t="s">
        <v>858</v>
      </c>
      <c r="C40" s="28"/>
      <c r="D40" s="18" t="s">
        <v>838</v>
      </c>
      <c r="E40" s="17" t="s">
        <v>834</v>
      </c>
      <c r="F40" s="17">
        <f>2*3*1</f>
        <v>6</v>
      </c>
      <c r="G40" s="55"/>
      <c r="H40" s="55"/>
    </row>
    <row r="41" spans="2:8" s="33" customFormat="1" ht="23.45" customHeight="1" x14ac:dyDescent="0.25">
      <c r="B41" s="26" t="s">
        <v>37</v>
      </c>
      <c r="C41" s="26"/>
      <c r="D41" s="413" t="s">
        <v>907</v>
      </c>
      <c r="E41" s="414"/>
      <c r="F41" s="414"/>
      <c r="G41" s="415"/>
      <c r="H41" s="415"/>
    </row>
    <row r="42" spans="2:8" s="33" customFormat="1" ht="25.5" x14ac:dyDescent="0.25">
      <c r="B42" s="17" t="s">
        <v>859</v>
      </c>
      <c r="C42" s="28"/>
      <c r="D42" s="18" t="s">
        <v>833</v>
      </c>
      <c r="E42" s="17" t="s">
        <v>834</v>
      </c>
      <c r="F42" s="17" t="s">
        <v>899</v>
      </c>
      <c r="G42" s="55" t="s">
        <v>899</v>
      </c>
      <c r="H42" s="55"/>
    </row>
    <row r="43" spans="2:8" s="33" customFormat="1" ht="25.5" x14ac:dyDescent="0.25">
      <c r="B43" s="17" t="s">
        <v>860</v>
      </c>
      <c r="C43" s="28"/>
      <c r="D43" s="18" t="s">
        <v>836</v>
      </c>
      <c r="E43" s="17" t="s">
        <v>834</v>
      </c>
      <c r="F43" s="17">
        <v>6</v>
      </c>
      <c r="G43" s="55"/>
      <c r="H43" s="55"/>
    </row>
    <row r="44" spans="2:8" s="33" customFormat="1" ht="26.25" thickBot="1" x14ac:dyDescent="0.3">
      <c r="B44" s="17" t="s">
        <v>861</v>
      </c>
      <c r="C44" s="28"/>
      <c r="D44" s="18" t="s">
        <v>838</v>
      </c>
      <c r="E44" s="17" t="s">
        <v>834</v>
      </c>
      <c r="F44" s="17">
        <v>6</v>
      </c>
      <c r="G44" s="55"/>
      <c r="H44" s="55"/>
    </row>
    <row r="45" spans="2:8" s="33" customFormat="1" ht="25.9" customHeight="1" x14ac:dyDescent="0.25">
      <c r="B45" s="26" t="s">
        <v>862</v>
      </c>
      <c r="C45" s="26"/>
      <c r="D45" s="413" t="s">
        <v>908</v>
      </c>
      <c r="E45" s="414"/>
      <c r="F45" s="414"/>
      <c r="G45" s="415"/>
      <c r="H45" s="415"/>
    </row>
    <row r="46" spans="2:8" s="33" customFormat="1" ht="25.5" x14ac:dyDescent="0.25">
      <c r="B46" s="17" t="s">
        <v>863</v>
      </c>
      <c r="C46" s="28"/>
      <c r="D46" s="18" t="s">
        <v>833</v>
      </c>
      <c r="E46" s="17" t="s">
        <v>834</v>
      </c>
      <c r="F46" s="17" t="s">
        <v>899</v>
      </c>
      <c r="G46" s="55" t="s">
        <v>899</v>
      </c>
      <c r="H46" s="55"/>
    </row>
    <row r="47" spans="2:8" s="33" customFormat="1" ht="25.5" x14ac:dyDescent="0.25">
      <c r="B47" s="17" t="s">
        <v>864</v>
      </c>
      <c r="C47" s="28"/>
      <c r="D47" s="18" t="s">
        <v>836</v>
      </c>
      <c r="E47" s="17" t="s">
        <v>834</v>
      </c>
      <c r="F47" s="17">
        <v>6</v>
      </c>
      <c r="G47" s="55"/>
      <c r="H47" s="55"/>
    </row>
    <row r="48" spans="2:8" s="33" customFormat="1" ht="26.25" thickBot="1" x14ac:dyDescent="0.3">
      <c r="B48" s="17" t="s">
        <v>865</v>
      </c>
      <c r="C48" s="28"/>
      <c r="D48" s="18" t="s">
        <v>838</v>
      </c>
      <c r="E48" s="17" t="s">
        <v>834</v>
      </c>
      <c r="F48" s="17">
        <f>2*3*1</f>
        <v>6</v>
      </c>
      <c r="G48" s="55"/>
      <c r="H48" s="55"/>
    </row>
    <row r="49" spans="2:8" s="33" customFormat="1" ht="25.9" customHeight="1" x14ac:dyDescent="0.25">
      <c r="B49" s="417" t="s">
        <v>866</v>
      </c>
      <c r="C49" s="26"/>
      <c r="D49" s="413" t="s">
        <v>909</v>
      </c>
      <c r="E49" s="414"/>
      <c r="F49" s="414"/>
      <c r="G49" s="415"/>
      <c r="H49" s="415"/>
    </row>
    <row r="50" spans="2:8" s="33" customFormat="1" ht="25.5" x14ac:dyDescent="0.25">
      <c r="B50" s="17" t="s">
        <v>867</v>
      </c>
      <c r="C50" s="28"/>
      <c r="D50" s="18" t="s">
        <v>833</v>
      </c>
      <c r="E50" s="17" t="s">
        <v>834</v>
      </c>
      <c r="F50" s="17" t="s">
        <v>899</v>
      </c>
      <c r="G50" s="55" t="s">
        <v>899</v>
      </c>
      <c r="H50" s="55"/>
    </row>
    <row r="51" spans="2:8" s="33" customFormat="1" ht="25.5" x14ac:dyDescent="0.25">
      <c r="B51" s="17" t="s">
        <v>868</v>
      </c>
      <c r="C51" s="28"/>
      <c r="D51" s="18" t="s">
        <v>836</v>
      </c>
      <c r="E51" s="17" t="s">
        <v>834</v>
      </c>
      <c r="F51" s="17">
        <v>6</v>
      </c>
      <c r="G51" s="55"/>
      <c r="H51" s="55"/>
    </row>
    <row r="52" spans="2:8" s="33" customFormat="1" ht="26.25" thickBot="1" x14ac:dyDescent="0.3">
      <c r="B52" s="17" t="s">
        <v>869</v>
      </c>
      <c r="C52" s="28"/>
      <c r="D52" s="18" t="s">
        <v>838</v>
      </c>
      <c r="E52" s="17" t="s">
        <v>834</v>
      </c>
      <c r="F52" s="17">
        <f>2*3*1</f>
        <v>6</v>
      </c>
      <c r="G52" s="55"/>
      <c r="H52" s="55"/>
    </row>
    <row r="53" spans="2:8" s="33" customFormat="1" ht="22.15" customHeight="1" x14ac:dyDescent="0.25">
      <c r="B53" s="26" t="s">
        <v>870</v>
      </c>
      <c r="C53" s="26"/>
      <c r="D53" s="413" t="s">
        <v>910</v>
      </c>
      <c r="E53" s="414"/>
      <c r="F53" s="414"/>
      <c r="G53" s="415"/>
      <c r="H53" s="415"/>
    </row>
    <row r="54" spans="2:8" s="33" customFormat="1" ht="25.5" x14ac:dyDescent="0.25">
      <c r="B54" s="17" t="s">
        <v>871</v>
      </c>
      <c r="C54" s="28"/>
      <c r="D54" s="18" t="s">
        <v>833</v>
      </c>
      <c r="E54" s="17" t="s">
        <v>834</v>
      </c>
      <c r="F54" s="17" t="s">
        <v>899</v>
      </c>
      <c r="G54" s="55" t="s">
        <v>899</v>
      </c>
      <c r="H54" s="55"/>
    </row>
    <row r="55" spans="2:8" s="33" customFormat="1" ht="25.5" x14ac:dyDescent="0.25">
      <c r="B55" s="17" t="s">
        <v>872</v>
      </c>
      <c r="C55" s="28"/>
      <c r="D55" s="18" t="s">
        <v>836</v>
      </c>
      <c r="E55" s="17" t="s">
        <v>834</v>
      </c>
      <c r="F55" s="17">
        <v>6</v>
      </c>
      <c r="G55" s="55"/>
      <c r="H55" s="55"/>
    </row>
    <row r="56" spans="2:8" s="33" customFormat="1" ht="26.25" thickBot="1" x14ac:dyDescent="0.3">
      <c r="B56" s="17" t="s">
        <v>873</v>
      </c>
      <c r="C56" s="28"/>
      <c r="D56" s="18" t="s">
        <v>838</v>
      </c>
      <c r="E56" s="17" t="s">
        <v>834</v>
      </c>
      <c r="F56" s="17">
        <f>2*3*1</f>
        <v>6</v>
      </c>
      <c r="G56" s="55"/>
      <c r="H56" s="55"/>
    </row>
    <row r="57" spans="2:8" s="33" customFormat="1" ht="25.9" customHeight="1" x14ac:dyDescent="0.25">
      <c r="B57" s="417" t="s">
        <v>874</v>
      </c>
      <c r="C57" s="26"/>
      <c r="D57" s="413" t="s">
        <v>911</v>
      </c>
      <c r="E57" s="414"/>
      <c r="F57" s="414"/>
      <c r="G57" s="415"/>
      <c r="H57" s="415"/>
    </row>
    <row r="58" spans="2:8" s="33" customFormat="1" ht="25.5" x14ac:dyDescent="0.25">
      <c r="B58" s="17" t="s">
        <v>875</v>
      </c>
      <c r="C58" s="28"/>
      <c r="D58" s="18" t="s">
        <v>833</v>
      </c>
      <c r="E58" s="17" t="s">
        <v>834</v>
      </c>
      <c r="F58" s="17" t="s">
        <v>899</v>
      </c>
      <c r="G58" s="55" t="s">
        <v>899</v>
      </c>
      <c r="H58" s="55"/>
    </row>
    <row r="59" spans="2:8" s="33" customFormat="1" ht="25.5" x14ac:dyDescent="0.25">
      <c r="B59" s="17" t="s">
        <v>876</v>
      </c>
      <c r="C59" s="28"/>
      <c r="D59" s="18" t="s">
        <v>836</v>
      </c>
      <c r="E59" s="17" t="s">
        <v>834</v>
      </c>
      <c r="F59" s="17">
        <v>6</v>
      </c>
      <c r="G59" s="55"/>
      <c r="H59" s="55"/>
    </row>
    <row r="60" spans="2:8" s="33" customFormat="1" ht="26.25" thickBot="1" x14ac:dyDescent="0.3">
      <c r="B60" s="17" t="s">
        <v>877</v>
      </c>
      <c r="C60" s="28"/>
      <c r="D60" s="18" t="s">
        <v>838</v>
      </c>
      <c r="E60" s="17" t="s">
        <v>834</v>
      </c>
      <c r="F60" s="17">
        <f>2*3*1</f>
        <v>6</v>
      </c>
      <c r="G60" s="55"/>
      <c r="H60" s="55"/>
    </row>
    <row r="61" spans="2:8" s="33" customFormat="1" ht="22.9" customHeight="1" thickBot="1" x14ac:dyDescent="0.3">
      <c r="B61" s="23" t="s">
        <v>854</v>
      </c>
      <c r="C61" s="23"/>
      <c r="D61" s="23"/>
      <c r="E61" s="23"/>
      <c r="F61" s="23"/>
      <c r="G61" s="24"/>
      <c r="H61" s="418"/>
    </row>
    <row r="62" spans="2:8" s="33" customFormat="1" ht="22.9" customHeight="1" thickBot="1" x14ac:dyDescent="0.3">
      <c r="B62" s="419" t="s">
        <v>855</v>
      </c>
      <c r="C62" s="422"/>
      <c r="D62" s="423"/>
      <c r="E62" s="424"/>
      <c r="F62" s="424"/>
      <c r="G62" s="425"/>
      <c r="H62" s="418"/>
    </row>
    <row r="63" spans="2:8" s="33" customFormat="1" ht="30.6" customHeight="1" thickBot="1" x14ac:dyDescent="0.3">
      <c r="B63" s="11" t="s">
        <v>12</v>
      </c>
      <c r="C63" s="11" t="s">
        <v>6</v>
      </c>
      <c r="D63" s="11" t="s">
        <v>0</v>
      </c>
      <c r="E63" s="11" t="s">
        <v>1</v>
      </c>
      <c r="F63" s="11" t="s">
        <v>4</v>
      </c>
      <c r="G63" s="11" t="s">
        <v>2</v>
      </c>
      <c r="H63" s="11" t="s">
        <v>5</v>
      </c>
    </row>
    <row r="64" spans="2:8" s="33" customFormat="1" x14ac:dyDescent="0.25">
      <c r="B64" s="26" t="s">
        <v>874</v>
      </c>
      <c r="C64" s="26"/>
      <c r="D64" s="413" t="s">
        <v>912</v>
      </c>
      <c r="E64" s="414"/>
      <c r="F64" s="414"/>
      <c r="G64" s="415"/>
      <c r="H64" s="415"/>
    </row>
    <row r="65" spans="2:8" s="33" customFormat="1" ht="25.5" x14ac:dyDescent="0.25">
      <c r="B65" s="17" t="s">
        <v>875</v>
      </c>
      <c r="C65" s="28"/>
      <c r="D65" s="18" t="s">
        <v>833</v>
      </c>
      <c r="E65" s="17" t="s">
        <v>834</v>
      </c>
      <c r="F65" s="17" t="s">
        <v>899</v>
      </c>
      <c r="G65" s="55" t="s">
        <v>899</v>
      </c>
      <c r="H65" s="55"/>
    </row>
    <row r="66" spans="2:8" s="33" customFormat="1" ht="25.5" x14ac:dyDescent="0.25">
      <c r="B66" s="17" t="s">
        <v>876</v>
      </c>
      <c r="C66" s="28"/>
      <c r="D66" s="18" t="s">
        <v>836</v>
      </c>
      <c r="E66" s="17" t="s">
        <v>834</v>
      </c>
      <c r="F66" s="17">
        <v>6</v>
      </c>
      <c r="G66" s="55"/>
      <c r="H66" s="55"/>
    </row>
    <row r="67" spans="2:8" s="33" customFormat="1" ht="26.25" thickBot="1" x14ac:dyDescent="0.3">
      <c r="B67" s="17" t="s">
        <v>877</v>
      </c>
      <c r="C67" s="28"/>
      <c r="D67" s="18" t="s">
        <v>838</v>
      </c>
      <c r="E67" s="17" t="s">
        <v>834</v>
      </c>
      <c r="F67" s="17">
        <f>2*3*1</f>
        <v>6</v>
      </c>
      <c r="G67" s="55"/>
      <c r="H67" s="55"/>
    </row>
    <row r="68" spans="2:8" x14ac:dyDescent="0.2">
      <c r="B68" s="26" t="s">
        <v>878</v>
      </c>
      <c r="C68" s="26"/>
      <c r="D68" s="413" t="s">
        <v>913</v>
      </c>
      <c r="E68" s="414"/>
      <c r="F68" s="414"/>
      <c r="G68" s="415"/>
      <c r="H68" s="415"/>
    </row>
    <row r="69" spans="2:8" ht="37.15" customHeight="1" x14ac:dyDescent="0.2">
      <c r="B69" s="17" t="s">
        <v>879</v>
      </c>
      <c r="C69" s="402"/>
      <c r="D69" s="18" t="s">
        <v>833</v>
      </c>
      <c r="E69" s="17" t="s">
        <v>834</v>
      </c>
      <c r="F69" s="17" t="s">
        <v>899</v>
      </c>
      <c r="G69" s="55" t="s">
        <v>899</v>
      </c>
      <c r="H69" s="55"/>
    </row>
    <row r="70" spans="2:8" ht="37.15" customHeight="1" x14ac:dyDescent="0.2">
      <c r="B70" s="17" t="s">
        <v>880</v>
      </c>
      <c r="C70" s="402"/>
      <c r="D70" s="18" t="s">
        <v>836</v>
      </c>
      <c r="E70" s="17" t="s">
        <v>834</v>
      </c>
      <c r="F70" s="17">
        <v>6</v>
      </c>
      <c r="G70" s="55"/>
      <c r="H70" s="55"/>
    </row>
    <row r="71" spans="2:8" ht="37.15" customHeight="1" thickBot="1" x14ac:dyDescent="0.25">
      <c r="B71" s="17" t="s">
        <v>881</v>
      </c>
      <c r="C71" s="402"/>
      <c r="D71" s="18" t="s">
        <v>838</v>
      </c>
      <c r="E71" s="17" t="s">
        <v>834</v>
      </c>
      <c r="F71" s="17">
        <f>2*3*1</f>
        <v>6</v>
      </c>
      <c r="G71" s="55"/>
      <c r="H71" s="55"/>
    </row>
    <row r="72" spans="2:8" x14ac:dyDescent="0.2">
      <c r="B72" s="26" t="s">
        <v>882</v>
      </c>
      <c r="C72" s="26"/>
      <c r="D72" s="413" t="s">
        <v>914</v>
      </c>
      <c r="E72" s="414"/>
      <c r="F72" s="414"/>
      <c r="G72" s="415"/>
      <c r="H72" s="415"/>
    </row>
    <row r="73" spans="2:8" ht="25.5" x14ac:dyDescent="0.2">
      <c r="B73" s="17" t="s">
        <v>883</v>
      </c>
      <c r="C73" s="28"/>
      <c r="D73" s="18" t="s">
        <v>833</v>
      </c>
      <c r="E73" s="17" t="s">
        <v>834</v>
      </c>
      <c r="F73" s="17" t="s">
        <v>899</v>
      </c>
      <c r="G73" s="55" t="s">
        <v>899</v>
      </c>
      <c r="H73" s="55"/>
    </row>
    <row r="74" spans="2:8" ht="25.5" x14ac:dyDescent="0.2">
      <c r="B74" s="17" t="s">
        <v>884</v>
      </c>
      <c r="C74" s="28"/>
      <c r="D74" s="18" t="s">
        <v>836</v>
      </c>
      <c r="E74" s="17" t="s">
        <v>834</v>
      </c>
      <c r="F74" s="17">
        <v>6</v>
      </c>
      <c r="G74" s="55"/>
      <c r="H74" s="55"/>
    </row>
    <row r="75" spans="2:8" ht="26.25" thickBot="1" x14ac:dyDescent="0.25">
      <c r="B75" s="17" t="s">
        <v>885</v>
      </c>
      <c r="C75" s="28"/>
      <c r="D75" s="18" t="s">
        <v>838</v>
      </c>
      <c r="E75" s="17" t="s">
        <v>834</v>
      </c>
      <c r="F75" s="17">
        <f>2*3*1</f>
        <v>6</v>
      </c>
      <c r="G75" s="55"/>
      <c r="H75" s="55"/>
    </row>
    <row r="76" spans="2:8" x14ac:dyDescent="0.2">
      <c r="B76" s="26" t="s">
        <v>886</v>
      </c>
      <c r="C76" s="26"/>
      <c r="D76" s="413" t="s">
        <v>915</v>
      </c>
      <c r="E76" s="414"/>
      <c r="F76" s="414"/>
      <c r="G76" s="415"/>
      <c r="H76" s="415"/>
    </row>
    <row r="77" spans="2:8" ht="25.5" x14ac:dyDescent="0.2">
      <c r="B77" s="17" t="s">
        <v>887</v>
      </c>
      <c r="C77" s="28"/>
      <c r="D77" s="18" t="s">
        <v>833</v>
      </c>
      <c r="E77" s="17" t="s">
        <v>834</v>
      </c>
      <c r="F77" s="17" t="s">
        <v>899</v>
      </c>
      <c r="G77" s="55" t="s">
        <v>899</v>
      </c>
      <c r="H77" s="55"/>
    </row>
    <row r="78" spans="2:8" ht="25.5" x14ac:dyDescent="0.2">
      <c r="B78" s="17" t="s">
        <v>888</v>
      </c>
      <c r="C78" s="28"/>
      <c r="D78" s="18" t="s">
        <v>836</v>
      </c>
      <c r="E78" s="17" t="s">
        <v>834</v>
      </c>
      <c r="F78" s="17">
        <v>6</v>
      </c>
      <c r="G78" s="55"/>
      <c r="H78" s="55"/>
    </row>
    <row r="79" spans="2:8" ht="26.25" thickBot="1" x14ac:dyDescent="0.25">
      <c r="B79" s="17" t="s">
        <v>889</v>
      </c>
      <c r="C79" s="28"/>
      <c r="D79" s="18" t="s">
        <v>838</v>
      </c>
      <c r="E79" s="17" t="s">
        <v>834</v>
      </c>
      <c r="F79" s="17">
        <f>2*3*1</f>
        <v>6</v>
      </c>
      <c r="G79" s="55"/>
      <c r="H79" s="55"/>
    </row>
    <row r="80" spans="2:8" x14ac:dyDescent="0.2">
      <c r="B80" s="26" t="s">
        <v>890</v>
      </c>
      <c r="C80" s="26"/>
      <c r="D80" s="413" t="s">
        <v>915</v>
      </c>
      <c r="E80" s="414"/>
      <c r="F80" s="414"/>
      <c r="G80" s="416"/>
      <c r="H80" s="415"/>
    </row>
    <row r="81" spans="2:8" ht="25.5" x14ac:dyDescent="0.2">
      <c r="B81" s="17" t="s">
        <v>891</v>
      </c>
      <c r="C81" s="28"/>
      <c r="D81" s="18" t="s">
        <v>833</v>
      </c>
      <c r="E81" s="17" t="s">
        <v>834</v>
      </c>
      <c r="F81" s="17" t="s">
        <v>899</v>
      </c>
      <c r="G81" s="55" t="s">
        <v>899</v>
      </c>
      <c r="H81" s="55"/>
    </row>
    <row r="82" spans="2:8" ht="25.5" x14ac:dyDescent="0.2">
      <c r="B82" s="17" t="s">
        <v>892</v>
      </c>
      <c r="C82" s="28"/>
      <c r="D82" s="18" t="s">
        <v>836</v>
      </c>
      <c r="E82" s="17" t="s">
        <v>834</v>
      </c>
      <c r="F82" s="17">
        <v>6</v>
      </c>
      <c r="G82" s="55"/>
      <c r="H82" s="55"/>
    </row>
    <row r="83" spans="2:8" ht="26.25" thickBot="1" x14ac:dyDescent="0.25">
      <c r="B83" s="17" t="s">
        <v>893</v>
      </c>
      <c r="C83" s="28"/>
      <c r="D83" s="18" t="s">
        <v>838</v>
      </c>
      <c r="E83" s="17" t="s">
        <v>834</v>
      </c>
      <c r="F83" s="17">
        <v>6</v>
      </c>
      <c r="G83" s="55"/>
      <c r="H83" s="55"/>
    </row>
    <row r="84" spans="2:8" x14ac:dyDescent="0.2">
      <c r="B84" s="26" t="s">
        <v>894</v>
      </c>
      <c r="C84" s="402"/>
      <c r="D84" s="413" t="s">
        <v>916</v>
      </c>
      <c r="E84" s="414"/>
      <c r="F84" s="414"/>
      <c r="G84" s="416"/>
      <c r="H84" s="415"/>
    </row>
    <row r="85" spans="2:8" ht="25.5" x14ac:dyDescent="0.2">
      <c r="B85" s="17" t="s">
        <v>895</v>
      </c>
      <c r="C85" s="402"/>
      <c r="D85" s="18" t="s">
        <v>833</v>
      </c>
      <c r="E85" s="17" t="s">
        <v>834</v>
      </c>
      <c r="F85" s="17" t="s">
        <v>899</v>
      </c>
      <c r="G85" s="55" t="s">
        <v>899</v>
      </c>
      <c r="H85" s="55"/>
    </row>
    <row r="86" spans="2:8" ht="25.5" x14ac:dyDescent="0.2">
      <c r="B86" s="17" t="s">
        <v>896</v>
      </c>
      <c r="C86" s="402"/>
      <c r="D86" s="18" t="s">
        <v>836</v>
      </c>
      <c r="E86" s="17" t="s">
        <v>834</v>
      </c>
      <c r="F86" s="17">
        <v>6</v>
      </c>
      <c r="G86" s="55"/>
      <c r="H86" s="55"/>
    </row>
    <row r="87" spans="2:8" ht="26.25" thickBot="1" x14ac:dyDescent="0.25">
      <c r="B87" s="17" t="s">
        <v>897</v>
      </c>
      <c r="C87" s="402"/>
      <c r="D87" s="18" t="s">
        <v>838</v>
      </c>
      <c r="E87" s="17" t="s">
        <v>834</v>
      </c>
      <c r="F87" s="17">
        <v>6</v>
      </c>
      <c r="G87" s="55"/>
      <c r="H87" s="55"/>
    </row>
    <row r="88" spans="2:8" x14ac:dyDescent="0.2">
      <c r="B88" s="26" t="s">
        <v>917</v>
      </c>
      <c r="C88" s="402"/>
      <c r="D88" s="413" t="s">
        <v>916</v>
      </c>
      <c r="E88" s="414"/>
      <c r="F88" s="414"/>
      <c r="G88" s="416"/>
      <c r="H88" s="415"/>
    </row>
    <row r="89" spans="2:8" ht="25.5" x14ac:dyDescent="0.2">
      <c r="B89" s="17" t="s">
        <v>918</v>
      </c>
      <c r="C89" s="402"/>
      <c r="D89" s="18" t="s">
        <v>833</v>
      </c>
      <c r="E89" s="17" t="s">
        <v>834</v>
      </c>
      <c r="F89" s="17" t="s">
        <v>899</v>
      </c>
      <c r="G89" s="55" t="s">
        <v>899</v>
      </c>
      <c r="H89" s="55"/>
    </row>
    <row r="90" spans="2:8" ht="25.5" x14ac:dyDescent="0.2">
      <c r="B90" s="17" t="s">
        <v>919</v>
      </c>
      <c r="C90" s="402"/>
      <c r="D90" s="18" t="s">
        <v>836</v>
      </c>
      <c r="E90" s="17" t="s">
        <v>834</v>
      </c>
      <c r="F90" s="17">
        <v>6</v>
      </c>
      <c r="G90" s="55"/>
      <c r="H90" s="55"/>
    </row>
    <row r="91" spans="2:8" ht="26.25" thickBot="1" x14ac:dyDescent="0.25">
      <c r="B91" s="364" t="s">
        <v>920</v>
      </c>
      <c r="C91" s="420"/>
      <c r="D91" s="421" t="s">
        <v>838</v>
      </c>
      <c r="E91" s="364" t="s">
        <v>834</v>
      </c>
      <c r="F91" s="364">
        <v>6</v>
      </c>
      <c r="G91" s="365"/>
      <c r="H91" s="427"/>
    </row>
    <row r="92" spans="2:8" ht="15" thickBot="1" x14ac:dyDescent="0.25">
      <c r="B92" s="26" t="s">
        <v>917</v>
      </c>
      <c r="C92" s="402"/>
      <c r="D92" s="413" t="s">
        <v>921</v>
      </c>
      <c r="E92" s="414"/>
      <c r="F92" s="414"/>
      <c r="G92" s="416"/>
      <c r="H92" s="426"/>
    </row>
    <row r="93" spans="2:8" ht="25.5" x14ac:dyDescent="0.2">
      <c r="B93" s="17" t="s">
        <v>918</v>
      </c>
      <c r="C93" s="402"/>
      <c r="D93" s="18" t="s">
        <v>833</v>
      </c>
      <c r="E93" s="17" t="s">
        <v>834</v>
      </c>
      <c r="F93" s="17" t="s">
        <v>899</v>
      </c>
      <c r="G93" s="55" t="s">
        <v>899</v>
      </c>
      <c r="H93" s="371"/>
    </row>
    <row r="94" spans="2:8" ht="25.5" x14ac:dyDescent="0.2">
      <c r="B94" s="17" t="s">
        <v>919</v>
      </c>
      <c r="C94" s="402"/>
      <c r="D94" s="18" t="s">
        <v>836</v>
      </c>
      <c r="E94" s="17" t="s">
        <v>834</v>
      </c>
      <c r="F94" s="17">
        <v>6</v>
      </c>
      <c r="G94" s="55"/>
      <c r="H94" s="55"/>
    </row>
    <row r="95" spans="2:8" ht="40.5" customHeight="1" thickBot="1" x14ac:dyDescent="0.25">
      <c r="B95" s="364" t="s">
        <v>920</v>
      </c>
      <c r="C95" s="420"/>
      <c r="D95" s="421" t="s">
        <v>838</v>
      </c>
      <c r="E95" s="364" t="s">
        <v>834</v>
      </c>
      <c r="F95" s="364">
        <v>6</v>
      </c>
      <c r="G95" s="365"/>
      <c r="H95" s="365"/>
    </row>
    <row r="96" spans="2:8" x14ac:dyDescent="0.2">
      <c r="B96" s="26" t="s">
        <v>923</v>
      </c>
      <c r="C96" s="402"/>
      <c r="D96" s="413" t="s">
        <v>922</v>
      </c>
      <c r="E96" s="414"/>
      <c r="F96" s="414"/>
      <c r="G96" s="416"/>
      <c r="H96" s="415"/>
    </row>
    <row r="97" spans="2:8" ht="33.6" customHeight="1" x14ac:dyDescent="0.2">
      <c r="B97" s="17" t="s">
        <v>924</v>
      </c>
      <c r="C97" s="402"/>
      <c r="D97" s="18" t="s">
        <v>833</v>
      </c>
      <c r="E97" s="17" t="s">
        <v>834</v>
      </c>
      <c r="F97" s="17" t="s">
        <v>899</v>
      </c>
      <c r="G97" s="55" t="s">
        <v>899</v>
      </c>
      <c r="H97" s="55"/>
    </row>
    <row r="98" spans="2:8" ht="33.6" customHeight="1" x14ac:dyDescent="0.2">
      <c r="B98" s="17"/>
      <c r="C98" s="402"/>
      <c r="D98" s="18" t="s">
        <v>836</v>
      </c>
      <c r="E98" s="17" t="s">
        <v>834</v>
      </c>
      <c r="F98" s="17">
        <v>6</v>
      </c>
      <c r="G98" s="55"/>
      <c r="H98" s="55"/>
    </row>
    <row r="99" spans="2:8" ht="33.6" customHeight="1" thickBot="1" x14ac:dyDescent="0.25">
      <c r="B99" s="17" t="s">
        <v>925</v>
      </c>
      <c r="C99" s="402"/>
      <c r="D99" s="421" t="s">
        <v>838</v>
      </c>
      <c r="E99" s="364" t="s">
        <v>834</v>
      </c>
      <c r="F99" s="364">
        <v>6</v>
      </c>
      <c r="G99" s="365"/>
      <c r="H99" s="55"/>
    </row>
    <row r="100" spans="2:8" ht="21.6" customHeight="1" thickBot="1" x14ac:dyDescent="0.25">
      <c r="B100" s="23" t="s">
        <v>854</v>
      </c>
      <c r="C100" s="23"/>
      <c r="D100" s="23"/>
      <c r="E100" s="23"/>
      <c r="F100" s="23"/>
      <c r="G100" s="24"/>
      <c r="H100" s="418"/>
    </row>
  </sheetData>
  <mergeCells count="1">
    <mergeCell ref="F3:G3"/>
  </mergeCells>
  <phoneticPr fontId="27" type="noConversion"/>
  <pageMargins left="0.19685039370078741" right="0.19685039370078741" top="0.74803149606299213" bottom="0.74803149606299213" header="0.31496062992125984" footer="0.31496062992125984"/>
  <pageSetup paperSize="9" scale="58" firstPageNumber="15" fitToHeight="0" orientation="portrait" useFirstPageNumber="1" r:id="rId1"/>
  <headerFooter>
    <oddFooter>&amp;C&amp;"-,Bold"&amp;12PAGE &amp;P OF BOQ</oddFooter>
  </headerFooter>
  <rowBreaks count="2" manualBreakCount="2">
    <brk id="34" min="1" max="7" man="1"/>
    <brk id="61" min="1"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14226-9E37-4C78-8D32-82CECFA14E5C}">
  <sheetPr>
    <tabColor rgb="FFFFFF00"/>
  </sheetPr>
  <dimension ref="B1:H76"/>
  <sheetViews>
    <sheetView view="pageLayout" zoomScaleNormal="100" zoomScaleSheetLayoutView="85" workbookViewId="0">
      <selection activeCell="H14" sqref="H14"/>
    </sheetView>
  </sheetViews>
  <sheetFormatPr defaultColWidth="9.140625" defaultRowHeight="14.25" x14ac:dyDescent="0.2"/>
  <cols>
    <col min="1" max="1" width="1.140625" style="13" customWidth="1"/>
    <col min="2" max="2" width="7.85546875" style="13" customWidth="1"/>
    <col min="3" max="3" width="11.7109375" style="13" customWidth="1"/>
    <col min="4" max="4" width="52.7109375" style="13" customWidth="1"/>
    <col min="5" max="5" width="8.42578125" style="13" bestFit="1" customWidth="1"/>
    <col min="6" max="6" width="10.140625" style="13" customWidth="1"/>
    <col min="7" max="7" width="24.85546875" style="13" customWidth="1"/>
    <col min="8" max="8" width="25.5703125" style="13" customWidth="1"/>
    <col min="9" max="9" width="9.140625" style="13" customWidth="1"/>
    <col min="10" max="16384" width="9.140625" style="13"/>
  </cols>
  <sheetData>
    <row r="1" spans="2:8" ht="18" x14ac:dyDescent="0.25">
      <c r="B1" s="2"/>
      <c r="C1" s="2"/>
      <c r="D1" s="8"/>
      <c r="E1" s="1"/>
      <c r="F1" s="1"/>
      <c r="G1" s="14"/>
    </row>
    <row r="2" spans="2:8" s="12" customFormat="1" ht="16.899999999999999" customHeight="1" x14ac:dyDescent="0.2">
      <c r="B2" s="2" t="str">
        <f>'SCHEDULE 3'!B2</f>
        <v>SCHEDULED MAINTENANCE OF THEATRE HVAC SYSTEMS IN CLUSTER FOUR (4)</v>
      </c>
      <c r="C2" s="7"/>
      <c r="D2" s="2"/>
      <c r="E2" s="252"/>
      <c r="F2" s="252"/>
      <c r="G2" s="7"/>
      <c r="H2" s="7"/>
    </row>
    <row r="3" spans="2:8" ht="24" customHeight="1" x14ac:dyDescent="0.2">
      <c r="B3" s="251" t="s">
        <v>9</v>
      </c>
      <c r="C3" s="39"/>
      <c r="D3" s="251" t="str">
        <f>'SCHED 1A-1_NMB_SB'!D2</f>
        <v>SCMU3-24/25-0657-HO</v>
      </c>
      <c r="E3" s="453" t="s">
        <v>10</v>
      </c>
      <c r="F3" s="454"/>
      <c r="G3" s="455" t="str">
        <f>SUMMARY!F4</f>
        <v>NELSON MANDELA AND SARAH BAARTMAN</v>
      </c>
      <c r="H3" s="455"/>
    </row>
    <row r="4" spans="2:8" x14ac:dyDescent="0.2">
      <c r="B4" s="2" t="s">
        <v>8</v>
      </c>
      <c r="C4" s="14"/>
      <c r="D4" s="2" t="str">
        <f>'SCHED 1A-1_NMB_SB'!D3</f>
        <v>HVAC THEATRE</v>
      </c>
      <c r="E4" s="58"/>
      <c r="F4" s="2"/>
      <c r="G4" s="14"/>
      <c r="H4" s="14"/>
    </row>
    <row r="5" spans="2:8" x14ac:dyDescent="0.2">
      <c r="B5" s="2"/>
      <c r="C5" s="2"/>
      <c r="D5" s="2"/>
      <c r="E5" s="2"/>
      <c r="F5" s="2"/>
      <c r="G5" s="14"/>
      <c r="H5" s="14"/>
    </row>
    <row r="6" spans="2:8" s="4" customFormat="1" ht="12.75" x14ac:dyDescent="0.2">
      <c r="B6" s="4" t="s">
        <v>827</v>
      </c>
      <c r="D6" s="15" t="s">
        <v>24</v>
      </c>
      <c r="E6" s="295"/>
      <c r="F6" s="295"/>
      <c r="G6" s="295"/>
      <c r="H6" s="295"/>
    </row>
    <row r="7" spans="2:8" ht="6" customHeight="1" thickBot="1" x14ac:dyDescent="0.25">
      <c r="B7" s="5"/>
      <c r="C7" s="5"/>
      <c r="D7" s="5"/>
      <c r="E7" s="5"/>
      <c r="F7" s="5"/>
      <c r="G7" s="14"/>
      <c r="H7" s="14"/>
    </row>
    <row r="8" spans="2:8" s="33" customFormat="1" ht="44.25" customHeight="1" thickBot="1" x14ac:dyDescent="0.3">
      <c r="B8" s="16" t="s">
        <v>12</v>
      </c>
      <c r="C8" s="16" t="s">
        <v>6</v>
      </c>
      <c r="D8" s="16" t="s">
        <v>0</v>
      </c>
      <c r="E8" s="16" t="s">
        <v>1</v>
      </c>
      <c r="F8" s="16" t="s">
        <v>4</v>
      </c>
      <c r="G8" s="16" t="s">
        <v>2</v>
      </c>
      <c r="H8" s="16" t="s">
        <v>5</v>
      </c>
    </row>
    <row r="9" spans="2:8" s="33" customFormat="1" ht="42" customHeight="1" x14ac:dyDescent="0.25">
      <c r="B9" s="59">
        <v>1</v>
      </c>
      <c r="C9" s="59" t="s">
        <v>22</v>
      </c>
      <c r="D9" s="60" t="s">
        <v>25</v>
      </c>
      <c r="E9" s="61"/>
      <c r="F9" s="61"/>
      <c r="G9" s="62"/>
      <c r="H9" s="62"/>
    </row>
    <row r="10" spans="2:8" s="33" customFormat="1" ht="24" customHeight="1" x14ac:dyDescent="0.25">
      <c r="B10" s="17" t="s">
        <v>16</v>
      </c>
      <c r="C10" s="35"/>
      <c r="D10" s="18" t="s">
        <v>26</v>
      </c>
      <c r="E10" s="17" t="s">
        <v>703</v>
      </c>
      <c r="F10" s="63">
        <f>(4*36*11)/2</f>
        <v>792</v>
      </c>
      <c r="G10" s="36"/>
      <c r="H10" s="34"/>
    </row>
    <row r="11" spans="2:8" s="33" customFormat="1" ht="24" customHeight="1" x14ac:dyDescent="0.25">
      <c r="B11" s="17" t="s">
        <v>17</v>
      </c>
      <c r="C11" s="35"/>
      <c r="D11" s="18" t="s">
        <v>27</v>
      </c>
      <c r="E11" s="17" t="s">
        <v>703</v>
      </c>
      <c r="F11" s="63">
        <f>(4*36*11)/2</f>
        <v>792</v>
      </c>
      <c r="G11" s="36"/>
      <c r="H11" s="34"/>
    </row>
    <row r="12" spans="2:8" s="33" customFormat="1" ht="24" customHeight="1" x14ac:dyDescent="0.25">
      <c r="B12" s="17" t="s">
        <v>18</v>
      </c>
      <c r="C12" s="35"/>
      <c r="D12" s="18" t="s">
        <v>28</v>
      </c>
      <c r="E12" s="17" t="s">
        <v>703</v>
      </c>
      <c r="F12" s="63">
        <v>1824</v>
      </c>
      <c r="G12" s="36"/>
      <c r="H12" s="34"/>
    </row>
    <row r="13" spans="2:8" s="33" customFormat="1" ht="24" customHeight="1" x14ac:dyDescent="0.25">
      <c r="B13" s="17" t="s">
        <v>19</v>
      </c>
      <c r="C13" s="35"/>
      <c r="D13" s="29" t="s">
        <v>29</v>
      </c>
      <c r="E13" s="17" t="s">
        <v>703</v>
      </c>
      <c r="F13" s="63">
        <v>1824</v>
      </c>
      <c r="G13" s="36"/>
      <c r="H13" s="34"/>
    </row>
    <row r="14" spans="2:8" s="33" customFormat="1" ht="24" customHeight="1" x14ac:dyDescent="0.25">
      <c r="B14" s="17" t="s">
        <v>20</v>
      </c>
      <c r="C14" s="35"/>
      <c r="D14" s="18" t="s">
        <v>30</v>
      </c>
      <c r="E14" s="17" t="s">
        <v>703</v>
      </c>
      <c r="F14" s="63">
        <v>1824</v>
      </c>
      <c r="G14" s="36"/>
      <c r="H14" s="34"/>
    </row>
    <row r="15" spans="2:8" s="33" customFormat="1" ht="24" customHeight="1" thickBot="1" x14ac:dyDescent="0.3">
      <c r="B15" s="43" t="s">
        <v>32</v>
      </c>
      <c r="C15" s="37"/>
      <c r="D15" s="20" t="s">
        <v>31</v>
      </c>
      <c r="E15" s="17" t="s">
        <v>703</v>
      </c>
      <c r="F15" s="63">
        <v>792</v>
      </c>
      <c r="G15" s="36"/>
      <c r="H15" s="34"/>
    </row>
    <row r="16" spans="2:8" s="33" customFormat="1" ht="60" customHeight="1" x14ac:dyDescent="0.25">
      <c r="B16" s="187">
        <v>2</v>
      </c>
      <c r="C16" s="188" t="s">
        <v>42</v>
      </c>
      <c r="D16" s="193" t="s">
        <v>35</v>
      </c>
      <c r="E16" s="194"/>
      <c r="F16" s="194"/>
      <c r="G16" s="195"/>
      <c r="H16" s="196"/>
    </row>
    <row r="17" spans="2:8" s="33" customFormat="1" ht="24.6" customHeight="1" thickBot="1" x14ac:dyDescent="0.3">
      <c r="B17" s="185" t="s">
        <v>15</v>
      </c>
      <c r="C17" s="186"/>
      <c r="D17" s="189" t="s">
        <v>39</v>
      </c>
      <c r="E17" s="185" t="s">
        <v>704</v>
      </c>
      <c r="F17" s="190">
        <f>(195*4*12)*19</f>
        <v>177840</v>
      </c>
      <c r="G17" s="191"/>
      <c r="H17" s="192"/>
    </row>
    <row r="18" spans="2:8" s="33" customFormat="1" ht="45.75" customHeight="1" x14ac:dyDescent="0.25">
      <c r="B18" s="45">
        <v>3</v>
      </c>
      <c r="C18" s="46" t="s">
        <v>42</v>
      </c>
      <c r="D18" s="47" t="s">
        <v>43</v>
      </c>
      <c r="E18" s="48"/>
      <c r="F18" s="48"/>
      <c r="G18" s="49"/>
      <c r="H18" s="50"/>
    </row>
    <row r="19" spans="2:8" s="33" customFormat="1" ht="24.6" customHeight="1" x14ac:dyDescent="0.25">
      <c r="B19" s="17" t="s">
        <v>21</v>
      </c>
      <c r="C19" s="35"/>
      <c r="D19" s="18" t="s">
        <v>34</v>
      </c>
      <c r="E19" s="17" t="s">
        <v>705</v>
      </c>
      <c r="F19" s="43">
        <v>60</v>
      </c>
      <c r="G19" s="36"/>
      <c r="H19" s="34"/>
    </row>
    <row r="20" spans="2:8" s="33" customFormat="1" ht="24.6" customHeight="1" thickBot="1" x14ac:dyDescent="0.3">
      <c r="B20" s="43" t="s">
        <v>23</v>
      </c>
      <c r="C20" s="37"/>
      <c r="D20" s="20" t="s">
        <v>33</v>
      </c>
      <c r="E20" s="43" t="s">
        <v>706</v>
      </c>
      <c r="F20" s="43">
        <v>60</v>
      </c>
      <c r="G20" s="54"/>
      <c r="H20" s="34"/>
    </row>
    <row r="21" spans="2:8" s="33" customFormat="1" ht="57.75" customHeight="1" thickBot="1" x14ac:dyDescent="0.3">
      <c r="B21" s="51">
        <v>4</v>
      </c>
      <c r="C21" s="51" t="s">
        <v>44</v>
      </c>
      <c r="D21" s="57" t="s">
        <v>45</v>
      </c>
      <c r="E21" s="44" t="s">
        <v>41</v>
      </c>
      <c r="F21" s="44">
        <v>1</v>
      </c>
      <c r="G21" s="296">
        <v>4000000</v>
      </c>
      <c r="H21" s="297">
        <f>G21</f>
        <v>4000000</v>
      </c>
    </row>
    <row r="22" spans="2:8" s="33" customFormat="1" ht="84.75" customHeight="1" thickBot="1" x14ac:dyDescent="0.3">
      <c r="B22" s="51">
        <v>5</v>
      </c>
      <c r="C22" s="51" t="s">
        <v>46</v>
      </c>
      <c r="D22" s="52" t="s">
        <v>47</v>
      </c>
      <c r="E22" s="44" t="s">
        <v>3</v>
      </c>
      <c r="F22" s="44"/>
      <c r="G22" s="73"/>
      <c r="H22" s="53"/>
    </row>
    <row r="23" spans="2:8" s="33" customFormat="1" ht="16.899999999999999" customHeight="1" x14ac:dyDescent="0.25">
      <c r="B23" s="17"/>
      <c r="C23" s="17"/>
      <c r="D23" s="18"/>
      <c r="E23" s="17"/>
      <c r="F23" s="17"/>
      <c r="G23" s="36"/>
      <c r="H23" s="38"/>
    </row>
    <row r="24" spans="2:8" s="33" customFormat="1" ht="16.899999999999999" customHeight="1" x14ac:dyDescent="0.25">
      <c r="B24" s="17"/>
      <c r="C24" s="28"/>
      <c r="D24" s="18"/>
      <c r="E24" s="17"/>
      <c r="F24" s="17"/>
      <c r="G24" s="36"/>
      <c r="H24" s="34"/>
    </row>
    <row r="25" spans="2:8" s="33" customFormat="1" ht="16.899999999999999" customHeight="1" x14ac:dyDescent="0.25">
      <c r="B25" s="17"/>
      <c r="C25" s="17"/>
      <c r="D25" s="18"/>
      <c r="E25" s="17"/>
      <c r="F25" s="17"/>
      <c r="G25" s="34"/>
      <c r="H25" s="34"/>
    </row>
    <row r="26" spans="2:8" s="33" customFormat="1" ht="16.899999999999999" customHeight="1" thickBot="1" x14ac:dyDescent="0.3">
      <c r="B26" s="17"/>
      <c r="C26" s="17"/>
      <c r="D26" s="18"/>
      <c r="E26" s="17"/>
      <c r="F26" s="17"/>
      <c r="G26" s="34"/>
      <c r="H26" s="34"/>
    </row>
    <row r="27" spans="2:8" s="33" customFormat="1" ht="30" customHeight="1" thickBot="1" x14ac:dyDescent="0.3">
      <c r="B27" s="449" t="s">
        <v>7</v>
      </c>
      <c r="C27" s="450"/>
      <c r="D27" s="450"/>
      <c r="E27" s="450"/>
      <c r="F27" s="450"/>
      <c r="G27" s="451"/>
      <c r="H27" s="184"/>
    </row>
    <row r="28" spans="2:8" s="33" customFormat="1" x14ac:dyDescent="0.25">
      <c r="B28" s="29"/>
      <c r="C28" s="29"/>
      <c r="D28" s="29"/>
      <c r="E28" s="29"/>
      <c r="F28" s="29"/>
      <c r="G28" s="39"/>
      <c r="H28" s="39"/>
    </row>
    <row r="29" spans="2:8" s="33" customFormat="1" ht="5.25" customHeight="1" x14ac:dyDescent="0.25">
      <c r="B29" s="29"/>
      <c r="C29" s="29"/>
      <c r="D29" s="29"/>
      <c r="E29" s="29"/>
      <c r="F29" s="29"/>
      <c r="G29" s="39"/>
      <c r="H29" s="39"/>
    </row>
    <row r="30" spans="2:8" s="33" customFormat="1" x14ac:dyDescent="0.25">
      <c r="B30" s="29"/>
      <c r="C30" s="29"/>
      <c r="D30" s="29"/>
      <c r="E30" s="29"/>
      <c r="F30" s="29"/>
      <c r="G30" s="39"/>
      <c r="H30" s="39"/>
    </row>
    <row r="31" spans="2:8" s="33" customFormat="1" x14ac:dyDescent="0.25">
      <c r="B31" s="29"/>
      <c r="C31" s="29"/>
      <c r="D31" s="29"/>
      <c r="E31" s="29"/>
      <c r="F31" s="29"/>
      <c r="G31" s="39"/>
      <c r="H31" s="39"/>
    </row>
    <row r="32" spans="2:8" s="33" customFormat="1" x14ac:dyDescent="0.25">
      <c r="B32" s="29"/>
      <c r="C32" s="29"/>
      <c r="D32" s="29"/>
      <c r="E32" s="29"/>
      <c r="F32" s="29"/>
      <c r="G32" s="39"/>
      <c r="H32" s="39"/>
    </row>
    <row r="33" spans="2:8" s="33" customFormat="1" ht="23.25" x14ac:dyDescent="0.25">
      <c r="B33" s="29"/>
      <c r="C33" s="29"/>
      <c r="D33" s="29"/>
      <c r="E33" s="29"/>
      <c r="F33" s="29"/>
      <c r="G33" s="161"/>
      <c r="H33" s="39"/>
    </row>
    <row r="34" spans="2:8" s="33" customFormat="1" ht="20.25" x14ac:dyDescent="0.25">
      <c r="B34" s="29"/>
      <c r="C34" s="29"/>
      <c r="D34" s="29"/>
      <c r="E34" s="29"/>
      <c r="F34" s="29"/>
      <c r="G34" s="162"/>
      <c r="H34" s="174"/>
    </row>
    <row r="35" spans="2:8" s="33" customFormat="1" x14ac:dyDescent="0.25">
      <c r="B35" s="29"/>
      <c r="C35" s="29"/>
      <c r="D35" s="29"/>
      <c r="E35" s="29"/>
      <c r="F35" s="29"/>
      <c r="G35" s="39"/>
      <c r="H35" s="39"/>
    </row>
    <row r="36" spans="2:8" s="33" customFormat="1" x14ac:dyDescent="0.25">
      <c r="B36" s="29"/>
      <c r="C36" s="29"/>
      <c r="D36" s="29"/>
      <c r="E36" s="29"/>
      <c r="F36" s="29"/>
      <c r="G36" s="39"/>
      <c r="H36" s="39"/>
    </row>
    <row r="37" spans="2:8" s="33" customFormat="1" x14ac:dyDescent="0.25">
      <c r="B37" s="29"/>
      <c r="C37" s="29"/>
      <c r="D37" s="29"/>
      <c r="E37" s="29"/>
      <c r="F37" s="29"/>
      <c r="G37" s="39"/>
      <c r="H37" s="39"/>
    </row>
    <row r="38" spans="2:8" s="33" customFormat="1" x14ac:dyDescent="0.25">
      <c r="B38" s="29"/>
      <c r="C38" s="29"/>
      <c r="D38" s="29"/>
      <c r="E38" s="29"/>
      <c r="F38" s="29"/>
      <c r="G38" s="39"/>
      <c r="H38" s="39"/>
    </row>
    <row r="39" spans="2:8" s="33" customFormat="1" x14ac:dyDescent="0.25">
      <c r="B39" s="29"/>
      <c r="C39" s="29"/>
      <c r="D39" s="29"/>
      <c r="E39" s="29"/>
      <c r="F39" s="29"/>
      <c r="G39" s="39"/>
      <c r="H39" s="39"/>
    </row>
    <row r="40" spans="2:8" s="33" customFormat="1" x14ac:dyDescent="0.25">
      <c r="B40" s="29"/>
      <c r="C40" s="29"/>
      <c r="D40" s="29"/>
      <c r="E40" s="29"/>
      <c r="F40" s="29"/>
      <c r="G40" s="39"/>
      <c r="H40" s="39"/>
    </row>
    <row r="41" spans="2:8" s="33" customFormat="1" x14ac:dyDescent="0.25">
      <c r="B41" s="29"/>
      <c r="C41" s="29"/>
      <c r="D41" s="29"/>
      <c r="E41" s="29"/>
      <c r="F41" s="29"/>
      <c r="G41" s="39"/>
      <c r="H41" s="39"/>
    </row>
    <row r="42" spans="2:8" s="33" customFormat="1" x14ac:dyDescent="0.25">
      <c r="B42" s="29"/>
      <c r="C42" s="29"/>
      <c r="D42" s="29"/>
      <c r="E42" s="29"/>
      <c r="F42" s="29"/>
      <c r="G42" s="39"/>
      <c r="H42" s="39"/>
    </row>
    <row r="43" spans="2:8" s="33" customFormat="1" x14ac:dyDescent="0.25">
      <c r="B43" s="29"/>
      <c r="C43" s="29"/>
      <c r="D43" s="29"/>
      <c r="E43" s="29"/>
      <c r="F43" s="29"/>
      <c r="G43" s="39"/>
      <c r="H43" s="39"/>
    </row>
    <row r="44" spans="2:8" s="33" customFormat="1" x14ac:dyDescent="0.25">
      <c r="B44" s="29"/>
      <c r="C44" s="29"/>
      <c r="D44" s="29"/>
      <c r="E44" s="29"/>
      <c r="F44" s="29"/>
      <c r="G44" s="39"/>
      <c r="H44" s="39"/>
    </row>
    <row r="45" spans="2:8" s="33" customFormat="1" x14ac:dyDescent="0.25">
      <c r="B45" s="29"/>
      <c r="C45" s="29"/>
      <c r="D45" s="29"/>
      <c r="E45" s="29"/>
      <c r="F45" s="29"/>
      <c r="G45" s="39"/>
      <c r="H45" s="39"/>
    </row>
    <row r="46" spans="2:8" s="33" customFormat="1" x14ac:dyDescent="0.25">
      <c r="B46" s="29"/>
      <c r="C46" s="29"/>
      <c r="D46" s="29"/>
      <c r="E46" s="29"/>
      <c r="F46" s="29"/>
      <c r="G46" s="39"/>
      <c r="H46" s="39"/>
    </row>
    <row r="47" spans="2:8" s="33" customFormat="1" x14ac:dyDescent="0.25">
      <c r="B47" s="29"/>
      <c r="C47" s="29"/>
      <c r="D47" s="29"/>
      <c r="E47" s="29"/>
      <c r="F47" s="29"/>
      <c r="G47" s="39"/>
      <c r="H47" s="39"/>
    </row>
    <row r="48" spans="2:8" s="33" customFormat="1" x14ac:dyDescent="0.25">
      <c r="B48" s="29"/>
      <c r="C48" s="29"/>
      <c r="D48" s="29"/>
      <c r="E48" s="29"/>
      <c r="F48" s="29"/>
      <c r="G48" s="39"/>
      <c r="H48" s="39"/>
    </row>
    <row r="49" spans="2:8" s="33" customFormat="1" x14ac:dyDescent="0.25">
      <c r="B49" s="29"/>
      <c r="C49" s="29"/>
      <c r="D49" s="29"/>
      <c r="E49" s="29"/>
      <c r="F49" s="29"/>
      <c r="G49" s="39"/>
      <c r="H49" s="39"/>
    </row>
    <row r="50" spans="2:8" s="33" customFormat="1" x14ac:dyDescent="0.25">
      <c r="B50" s="29"/>
      <c r="C50" s="29"/>
      <c r="D50" s="29"/>
      <c r="E50" s="29"/>
      <c r="F50" s="29"/>
      <c r="G50" s="39"/>
      <c r="H50" s="39"/>
    </row>
    <row r="51" spans="2:8" s="33" customFormat="1" x14ac:dyDescent="0.25">
      <c r="B51" s="29"/>
      <c r="C51" s="29"/>
      <c r="D51" s="29"/>
      <c r="E51" s="29"/>
      <c r="F51" s="29"/>
      <c r="G51" s="39"/>
      <c r="H51" s="39"/>
    </row>
    <row r="52" spans="2:8" s="33" customFormat="1" x14ac:dyDescent="0.25">
      <c r="B52" s="29"/>
      <c r="C52" s="29"/>
      <c r="D52" s="29"/>
      <c r="E52" s="29"/>
      <c r="F52" s="29"/>
      <c r="G52" s="39"/>
      <c r="H52" s="39"/>
    </row>
    <row r="53" spans="2:8" s="33" customFormat="1" x14ac:dyDescent="0.25">
      <c r="B53" s="29"/>
      <c r="C53" s="29"/>
      <c r="D53" s="29"/>
      <c r="E53" s="29"/>
      <c r="F53" s="29"/>
      <c r="G53" s="39"/>
      <c r="H53" s="39"/>
    </row>
    <row r="54" spans="2:8" s="33" customFormat="1" x14ac:dyDescent="0.25">
      <c r="B54" s="29"/>
      <c r="C54" s="29"/>
      <c r="D54" s="29"/>
      <c r="E54" s="29"/>
      <c r="F54" s="29"/>
      <c r="G54" s="39"/>
      <c r="H54" s="39"/>
    </row>
    <row r="55" spans="2:8" s="33" customFormat="1" x14ac:dyDescent="0.25">
      <c r="B55" s="29"/>
      <c r="C55" s="29"/>
      <c r="D55" s="29"/>
      <c r="E55" s="29"/>
      <c r="F55" s="29"/>
      <c r="G55" s="39"/>
      <c r="H55" s="39"/>
    </row>
    <row r="56" spans="2:8" s="33" customFormat="1" x14ac:dyDescent="0.25">
      <c r="B56" s="29"/>
      <c r="C56" s="29"/>
      <c r="D56" s="29"/>
      <c r="E56" s="29"/>
      <c r="F56" s="29"/>
      <c r="G56" s="39"/>
      <c r="H56" s="39"/>
    </row>
    <row r="57" spans="2:8" s="33" customFormat="1" x14ac:dyDescent="0.25">
      <c r="B57" s="29"/>
      <c r="C57" s="29"/>
      <c r="D57" s="29"/>
      <c r="E57" s="29"/>
      <c r="F57" s="29"/>
      <c r="G57" s="39"/>
      <c r="H57" s="39"/>
    </row>
    <row r="58" spans="2:8" s="33" customFormat="1" x14ac:dyDescent="0.25">
      <c r="B58" s="29"/>
      <c r="C58" s="29"/>
      <c r="D58" s="29"/>
      <c r="E58" s="29"/>
      <c r="F58" s="29"/>
      <c r="G58" s="39"/>
      <c r="H58" s="39"/>
    </row>
    <row r="59" spans="2:8" s="33" customFormat="1" x14ac:dyDescent="0.25">
      <c r="B59" s="29"/>
      <c r="C59" s="29"/>
      <c r="D59" s="29"/>
      <c r="E59" s="29"/>
      <c r="F59" s="29"/>
      <c r="G59" s="39"/>
      <c r="H59" s="39"/>
    </row>
    <row r="60" spans="2:8" s="33" customFormat="1" x14ac:dyDescent="0.25">
      <c r="B60" s="29"/>
      <c r="C60" s="29"/>
      <c r="D60" s="29"/>
      <c r="E60" s="29"/>
      <c r="F60" s="29"/>
      <c r="G60" s="39"/>
      <c r="H60" s="39"/>
    </row>
    <row r="61" spans="2:8" s="33" customFormat="1" x14ac:dyDescent="0.25">
      <c r="B61" s="29"/>
      <c r="C61" s="29"/>
      <c r="D61" s="29"/>
      <c r="E61" s="29"/>
      <c r="F61" s="29"/>
      <c r="G61" s="39"/>
      <c r="H61" s="39"/>
    </row>
    <row r="62" spans="2:8" s="33" customFormat="1" x14ac:dyDescent="0.25">
      <c r="B62" s="29"/>
      <c r="C62" s="29"/>
      <c r="D62" s="29"/>
      <c r="E62" s="29"/>
      <c r="F62" s="29"/>
      <c r="G62" s="39"/>
      <c r="H62" s="39"/>
    </row>
    <row r="63" spans="2:8" s="33" customFormat="1" x14ac:dyDescent="0.25">
      <c r="B63" s="29"/>
      <c r="C63" s="29"/>
      <c r="D63" s="29"/>
      <c r="E63" s="29"/>
      <c r="F63" s="29"/>
      <c r="G63" s="39"/>
      <c r="H63" s="39"/>
    </row>
    <row r="64" spans="2:8" s="33" customFormat="1" x14ac:dyDescent="0.25">
      <c r="B64" s="29"/>
      <c r="C64" s="29"/>
      <c r="D64" s="29"/>
      <c r="E64" s="29"/>
      <c r="F64" s="29"/>
      <c r="G64" s="39"/>
      <c r="H64" s="39"/>
    </row>
    <row r="65" spans="2:8" s="33" customFormat="1" x14ac:dyDescent="0.25">
      <c r="B65" s="29"/>
      <c r="C65" s="29"/>
      <c r="D65" s="29"/>
      <c r="E65" s="29"/>
      <c r="F65" s="29"/>
      <c r="G65" s="39"/>
      <c r="H65" s="39"/>
    </row>
    <row r="66" spans="2:8" x14ac:dyDescent="0.2">
      <c r="B66" s="5"/>
      <c r="C66" s="5"/>
      <c r="D66" s="5"/>
      <c r="E66" s="5"/>
      <c r="F66" s="5"/>
      <c r="G66" s="14"/>
      <c r="H66" s="14"/>
    </row>
    <row r="67" spans="2:8" x14ac:dyDescent="0.2">
      <c r="B67" s="5"/>
      <c r="C67" s="5"/>
      <c r="D67" s="5"/>
      <c r="E67" s="5"/>
      <c r="F67" s="5"/>
      <c r="G67" s="14"/>
      <c r="H67" s="14"/>
    </row>
    <row r="68" spans="2:8" x14ac:dyDescent="0.2">
      <c r="B68" s="5"/>
      <c r="C68" s="5"/>
      <c r="D68" s="5"/>
      <c r="E68" s="5"/>
      <c r="F68" s="5"/>
      <c r="G68" s="14"/>
      <c r="H68" s="14"/>
    </row>
    <row r="69" spans="2:8" x14ac:dyDescent="0.2">
      <c r="B69" s="5"/>
      <c r="C69" s="5"/>
      <c r="D69" s="5"/>
      <c r="E69" s="5"/>
      <c r="F69" s="5"/>
      <c r="G69" s="14"/>
      <c r="H69" s="14"/>
    </row>
    <row r="70" spans="2:8" x14ac:dyDescent="0.2">
      <c r="B70" s="5"/>
      <c r="C70" s="5"/>
      <c r="D70" s="5"/>
      <c r="E70" s="5"/>
      <c r="F70" s="5"/>
      <c r="G70" s="14"/>
      <c r="H70" s="14"/>
    </row>
    <row r="71" spans="2:8" x14ac:dyDescent="0.2">
      <c r="B71" s="5"/>
      <c r="C71" s="5"/>
      <c r="D71" s="5"/>
      <c r="E71" s="5"/>
      <c r="F71" s="5"/>
    </row>
    <row r="72" spans="2:8" x14ac:dyDescent="0.2">
      <c r="B72" s="5"/>
      <c r="C72" s="5"/>
      <c r="D72" s="5"/>
      <c r="E72" s="5"/>
      <c r="F72" s="5"/>
    </row>
    <row r="73" spans="2:8" x14ac:dyDescent="0.2">
      <c r="B73" s="5"/>
      <c r="C73" s="5"/>
      <c r="D73" s="5"/>
      <c r="E73" s="5"/>
      <c r="F73" s="5"/>
    </row>
    <row r="74" spans="2:8" x14ac:dyDescent="0.2">
      <c r="B74" s="5"/>
      <c r="C74" s="5"/>
      <c r="D74" s="5"/>
      <c r="E74" s="5"/>
      <c r="F74" s="5"/>
    </row>
    <row r="75" spans="2:8" x14ac:dyDescent="0.2">
      <c r="B75" s="5"/>
      <c r="C75" s="5"/>
      <c r="D75" s="5"/>
      <c r="E75" s="5"/>
      <c r="F75" s="5"/>
    </row>
    <row r="76" spans="2:8" x14ac:dyDescent="0.2">
      <c r="B76" s="5"/>
      <c r="C76" s="5"/>
      <c r="D76" s="5"/>
      <c r="E76" s="5"/>
      <c r="F76" s="5"/>
    </row>
  </sheetData>
  <mergeCells count="3">
    <mergeCell ref="E3:F3"/>
    <mergeCell ref="G3:H3"/>
    <mergeCell ref="B27:G27"/>
  </mergeCells>
  <pageMargins left="0.19685039370078741" right="0.19685039370078741" top="0.74803149606299213" bottom="0.74803149606299213" header="0.31496062992125984" footer="0.31496062992125984"/>
  <pageSetup paperSize="9" scale="65" firstPageNumber="18" fitToHeight="0" orientation="portrait" useFirstPageNumber="1" r:id="rId1"/>
  <headerFooter>
    <oddFooter>&amp;C&amp;"-,Bold"&amp;12PAGE &amp;P OF BOQ</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M57"/>
  <sheetViews>
    <sheetView view="pageBreakPreview"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1</v>
      </c>
      <c r="I9" s="508"/>
    </row>
    <row r="10" spans="1:13" x14ac:dyDescent="0.25">
      <c r="A10" s="85" t="s">
        <v>49</v>
      </c>
      <c r="B10" s="83"/>
      <c r="E10" s="86"/>
      <c r="F10" s="494" t="s">
        <v>50</v>
      </c>
      <c r="G10" s="495"/>
      <c r="H10" s="509">
        <v>43770</v>
      </c>
      <c r="I10" s="497"/>
    </row>
    <row r="11" spans="1:13" x14ac:dyDescent="0.25">
      <c r="A11" s="85" t="s">
        <v>51</v>
      </c>
      <c r="B11" s="83"/>
      <c r="E11" s="86"/>
      <c r="F11" s="494" t="s">
        <v>52</v>
      </c>
      <c r="G11" s="495"/>
      <c r="H11" s="496" t="s">
        <v>91</v>
      </c>
      <c r="I11" s="497"/>
    </row>
    <row r="12" spans="1:13" x14ac:dyDescent="0.25">
      <c r="A12" s="85" t="s">
        <v>53</v>
      </c>
      <c r="B12" s="83"/>
      <c r="E12" s="86"/>
      <c r="F12" s="494" t="s">
        <v>54</v>
      </c>
      <c r="G12" s="495"/>
      <c r="H12" s="496">
        <v>39138</v>
      </c>
      <c r="I12" s="497"/>
    </row>
    <row r="13" spans="1:13" x14ac:dyDescent="0.25">
      <c r="A13" s="85" t="s">
        <v>55</v>
      </c>
      <c r="B13" s="83"/>
      <c r="E13" s="86"/>
      <c r="F13" s="494" t="s">
        <v>56</v>
      </c>
      <c r="G13" s="495"/>
      <c r="H13" s="496" t="s">
        <v>90</v>
      </c>
      <c r="I13" s="497"/>
      <c r="M13" t="s">
        <v>57</v>
      </c>
    </row>
    <row r="14" spans="1:13" x14ac:dyDescent="0.25">
      <c r="A14" s="87"/>
      <c r="B14" s="88"/>
      <c r="C14" s="88"/>
      <c r="D14" s="88"/>
      <c r="E14" s="89"/>
      <c r="F14" s="494" t="s">
        <v>58</v>
      </c>
      <c r="G14" s="495"/>
      <c r="H14" s="496" t="s">
        <v>59</v>
      </c>
      <c r="I14" s="497"/>
    </row>
    <row r="15" spans="1:13" x14ac:dyDescent="0.25">
      <c r="A15" s="500" t="s">
        <v>144</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2" x14ac:dyDescent="0.25">
      <c r="A17" s="90" t="s">
        <v>61</v>
      </c>
      <c r="B17" s="91" t="s">
        <v>62</v>
      </c>
      <c r="C17" s="91"/>
      <c r="D17" s="92"/>
      <c r="E17" s="93" t="s">
        <v>63</v>
      </c>
      <c r="F17" s="93" t="s">
        <v>64</v>
      </c>
      <c r="G17" s="93" t="s">
        <v>65</v>
      </c>
      <c r="H17" s="93" t="s">
        <v>66</v>
      </c>
      <c r="I17" s="94" t="s">
        <v>67</v>
      </c>
    </row>
    <row r="18" spans="1:12" x14ac:dyDescent="0.25">
      <c r="A18" s="95"/>
      <c r="B18" s="476"/>
      <c r="C18" s="498"/>
      <c r="D18" s="477"/>
      <c r="E18" s="96"/>
      <c r="F18" s="97"/>
      <c r="G18" s="96"/>
      <c r="H18" s="98"/>
      <c r="I18" s="99">
        <f>SUM(G18*H18)</f>
        <v>0</v>
      </c>
    </row>
    <row r="19" spans="1:12" x14ac:dyDescent="0.25">
      <c r="A19" s="100"/>
      <c r="B19" s="486"/>
      <c r="C19" s="447"/>
      <c r="D19" s="487"/>
      <c r="E19" s="101"/>
      <c r="F19" s="86"/>
      <c r="G19" s="101"/>
      <c r="H19" s="102"/>
      <c r="I19" s="99">
        <f t="shared" ref="I19:I20" si="0">SUM(G19*H19)</f>
        <v>0</v>
      </c>
    </row>
    <row r="20" spans="1:12" x14ac:dyDescent="0.25">
      <c r="A20" s="100"/>
      <c r="B20" s="481"/>
      <c r="C20" s="499"/>
      <c r="D20" s="482"/>
      <c r="E20" s="101"/>
      <c r="F20" s="86"/>
      <c r="G20" s="103"/>
      <c r="H20" s="104"/>
      <c r="I20" s="105">
        <f t="shared" si="0"/>
        <v>0</v>
      </c>
    </row>
    <row r="21" spans="1:12" x14ac:dyDescent="0.25">
      <c r="A21" s="488" t="s">
        <v>68</v>
      </c>
      <c r="B21" s="489"/>
      <c r="C21" s="489"/>
      <c r="D21" s="489"/>
      <c r="E21" s="489"/>
      <c r="F21" s="489"/>
      <c r="G21" s="489"/>
      <c r="H21" s="490"/>
      <c r="I21" s="99">
        <f>SUM(I18:I20)</f>
        <v>0</v>
      </c>
    </row>
    <row r="22" spans="1:12" x14ac:dyDescent="0.25">
      <c r="A22" s="467" t="s">
        <v>69</v>
      </c>
      <c r="B22" s="468"/>
      <c r="C22" s="468"/>
      <c r="D22" s="468"/>
      <c r="E22" s="468"/>
      <c r="F22" s="468"/>
      <c r="G22" s="468"/>
      <c r="H22" s="468"/>
      <c r="I22" s="469"/>
    </row>
    <row r="23" spans="1:12" x14ac:dyDescent="0.25">
      <c r="A23" s="106" t="s">
        <v>70</v>
      </c>
      <c r="B23" s="107" t="s">
        <v>62</v>
      </c>
      <c r="C23" s="107"/>
      <c r="D23" s="107"/>
      <c r="E23" s="108"/>
      <c r="F23" s="151" t="s">
        <v>65</v>
      </c>
      <c r="G23" s="108" t="s">
        <v>136</v>
      </c>
      <c r="H23" s="109" t="s">
        <v>66</v>
      </c>
      <c r="I23" s="110" t="s">
        <v>67</v>
      </c>
    </row>
    <row r="24" spans="1:12" x14ac:dyDescent="0.25">
      <c r="A24" s="111">
        <v>1</v>
      </c>
      <c r="B24" s="473" t="s">
        <v>92</v>
      </c>
      <c r="C24" s="474"/>
      <c r="D24" s="474"/>
      <c r="E24" s="475"/>
      <c r="F24" s="143">
        <v>2</v>
      </c>
      <c r="G24" s="152">
        <v>0.15</v>
      </c>
      <c r="H24" s="114">
        <v>110</v>
      </c>
      <c r="I24" s="115">
        <f>H24*F24*1.15</f>
        <v>252.99999999999997</v>
      </c>
    </row>
    <row r="25" spans="1:12" x14ac:dyDescent="0.25">
      <c r="A25" s="111">
        <v>2</v>
      </c>
      <c r="B25" s="483" t="s">
        <v>141</v>
      </c>
      <c r="C25" s="484"/>
      <c r="D25" s="484"/>
      <c r="E25" s="485"/>
      <c r="F25" s="112">
        <v>2</v>
      </c>
      <c r="G25" s="113">
        <v>0.15</v>
      </c>
      <c r="H25" s="114">
        <v>65</v>
      </c>
      <c r="I25" s="115">
        <f>H25*F25*1.15</f>
        <v>149.5</v>
      </c>
    </row>
    <row r="26" spans="1:12" x14ac:dyDescent="0.25">
      <c r="A26" s="111">
        <v>3</v>
      </c>
      <c r="B26" s="483" t="s">
        <v>93</v>
      </c>
      <c r="C26" s="484"/>
      <c r="D26" s="484"/>
      <c r="E26" s="485"/>
      <c r="F26" s="112">
        <v>1</v>
      </c>
      <c r="G26" s="113">
        <v>0.15</v>
      </c>
      <c r="H26" s="114">
        <v>6239</v>
      </c>
      <c r="I26" s="115">
        <f>H26*F26*1.15</f>
        <v>7174.8499999999995</v>
      </c>
    </row>
    <row r="27" spans="1:12" x14ac:dyDescent="0.25">
      <c r="A27" s="111">
        <v>4</v>
      </c>
      <c r="B27" s="483" t="s">
        <v>94</v>
      </c>
      <c r="C27" s="484"/>
      <c r="D27" s="484"/>
      <c r="E27" s="485"/>
      <c r="F27" s="112">
        <v>2</v>
      </c>
      <c r="G27" s="113">
        <v>0.15</v>
      </c>
      <c r="H27" s="114">
        <v>21.6</v>
      </c>
      <c r="I27" s="115">
        <f>H27*F27*1.15</f>
        <v>49.68</v>
      </c>
    </row>
    <row r="28" spans="1:12" x14ac:dyDescent="0.25">
      <c r="A28" s="111">
        <v>5</v>
      </c>
      <c r="B28" s="483" t="s">
        <v>143</v>
      </c>
      <c r="C28" s="484"/>
      <c r="D28" s="484"/>
      <c r="E28" s="485"/>
      <c r="F28" s="112">
        <v>2</v>
      </c>
      <c r="G28" s="113">
        <v>0.15</v>
      </c>
      <c r="H28" s="114">
        <v>65.5</v>
      </c>
      <c r="I28" s="115">
        <f t="shared" ref="I28:I29" si="1">H28*F28*1.15</f>
        <v>150.64999999999998</v>
      </c>
    </row>
    <row r="29" spans="1:12" x14ac:dyDescent="0.25">
      <c r="A29" s="111">
        <v>6</v>
      </c>
      <c r="B29" s="483" t="s">
        <v>142</v>
      </c>
      <c r="C29" s="484"/>
      <c r="D29" s="484"/>
      <c r="E29" s="485"/>
      <c r="F29" s="112">
        <v>2</v>
      </c>
      <c r="G29" s="113">
        <v>0.15</v>
      </c>
      <c r="H29" s="114">
        <v>68.5</v>
      </c>
      <c r="I29" s="115">
        <f t="shared" si="1"/>
        <v>157.54999999999998</v>
      </c>
    </row>
    <row r="30" spans="1:12" x14ac:dyDescent="0.25">
      <c r="A30" s="111"/>
      <c r="B30" s="486"/>
      <c r="C30" s="447"/>
      <c r="D30" s="447"/>
      <c r="E30" s="487"/>
      <c r="F30" s="112"/>
      <c r="G30" s="147"/>
      <c r="H30" s="114"/>
      <c r="I30" s="115"/>
    </row>
    <row r="31" spans="1:12" x14ac:dyDescent="0.25">
      <c r="A31" s="111"/>
      <c r="B31" s="478"/>
      <c r="C31" s="479"/>
      <c r="D31" s="479"/>
      <c r="E31" s="480"/>
      <c r="F31" s="103"/>
      <c r="G31" s="148"/>
      <c r="H31" s="114"/>
      <c r="I31" s="115"/>
      <c r="L31" s="116"/>
    </row>
    <row r="32" spans="1:12" x14ac:dyDescent="0.25">
      <c r="A32" s="488" t="s">
        <v>72</v>
      </c>
      <c r="B32" s="489"/>
      <c r="C32" s="489"/>
      <c r="D32" s="489"/>
      <c r="E32" s="489"/>
      <c r="F32" s="489"/>
      <c r="G32" s="489"/>
      <c r="H32" s="490"/>
      <c r="I32" s="158">
        <f>SUM(I24:I31)</f>
        <v>7935.23</v>
      </c>
    </row>
    <row r="33" spans="1:9" x14ac:dyDescent="0.25">
      <c r="A33" s="467" t="s">
        <v>73</v>
      </c>
      <c r="B33" s="468"/>
      <c r="C33" s="468"/>
      <c r="D33" s="468"/>
      <c r="E33" s="468"/>
      <c r="F33" s="468"/>
      <c r="G33" s="468"/>
      <c r="H33" s="468"/>
      <c r="I33" s="469"/>
    </row>
    <row r="34" spans="1:9" x14ac:dyDescent="0.25">
      <c r="A34" s="106" t="s">
        <v>74</v>
      </c>
      <c r="B34" s="512" t="s">
        <v>75</v>
      </c>
      <c r="C34" s="513"/>
      <c r="D34" s="514"/>
      <c r="E34" s="470" t="s">
        <v>63</v>
      </c>
      <c r="F34" s="472"/>
      <c r="G34" s="108" t="s">
        <v>65</v>
      </c>
      <c r="H34" s="109" t="s">
        <v>66</v>
      </c>
      <c r="I34" s="110" t="s">
        <v>67</v>
      </c>
    </row>
    <row r="35" spans="1:9" x14ac:dyDescent="0.25">
      <c r="A35" s="111">
        <v>1</v>
      </c>
      <c r="B35" s="491" t="s">
        <v>76</v>
      </c>
      <c r="C35" s="492"/>
      <c r="D35" s="493"/>
      <c r="E35" s="476" t="s">
        <v>77</v>
      </c>
      <c r="F35" s="477"/>
      <c r="G35" s="143">
        <v>15</v>
      </c>
      <c r="H35" s="141">
        <v>450</v>
      </c>
      <c r="I35" s="118">
        <f>SUM(G35*H35)</f>
        <v>6750</v>
      </c>
    </row>
    <row r="36" spans="1:9" x14ac:dyDescent="0.25">
      <c r="A36" s="111">
        <v>2</v>
      </c>
      <c r="B36" s="461" t="s">
        <v>78</v>
      </c>
      <c r="C36" s="462"/>
      <c r="D36" s="463"/>
      <c r="E36" s="486" t="s">
        <v>77</v>
      </c>
      <c r="F36" s="487"/>
      <c r="G36" s="112"/>
      <c r="H36" s="142">
        <v>350</v>
      </c>
      <c r="I36" s="115">
        <f t="shared" ref="I36:I40" si="2">SUM(G36*H36)</f>
        <v>0</v>
      </c>
    </row>
    <row r="37" spans="1:9" x14ac:dyDescent="0.25">
      <c r="A37" s="111">
        <v>3</v>
      </c>
      <c r="B37" s="461" t="s">
        <v>79</v>
      </c>
      <c r="C37" s="462"/>
      <c r="D37" s="463"/>
      <c r="E37" s="486" t="s">
        <v>77</v>
      </c>
      <c r="F37" s="487"/>
      <c r="G37" s="112"/>
      <c r="H37" s="142">
        <v>300</v>
      </c>
      <c r="I37" s="115">
        <f t="shared" si="2"/>
        <v>0</v>
      </c>
    </row>
    <row r="38" spans="1:9" x14ac:dyDescent="0.25">
      <c r="A38" s="111">
        <v>4</v>
      </c>
      <c r="B38" s="461" t="s">
        <v>80</v>
      </c>
      <c r="C38" s="462"/>
      <c r="D38" s="463"/>
      <c r="E38" s="486" t="s">
        <v>77</v>
      </c>
      <c r="F38" s="487"/>
      <c r="G38" s="112">
        <v>15</v>
      </c>
      <c r="H38" s="142">
        <v>200</v>
      </c>
      <c r="I38" s="115">
        <f t="shared" si="2"/>
        <v>3000</v>
      </c>
    </row>
    <row r="39" spans="1:9" x14ac:dyDescent="0.25">
      <c r="A39" s="111">
        <v>5</v>
      </c>
      <c r="B39" s="461" t="s">
        <v>81</v>
      </c>
      <c r="C39" s="462"/>
      <c r="D39" s="463"/>
      <c r="E39" s="486" t="s">
        <v>77</v>
      </c>
      <c r="F39" s="487"/>
      <c r="G39" s="112"/>
      <c r="H39" s="144">
        <v>200</v>
      </c>
      <c r="I39" s="115">
        <f t="shared" si="2"/>
        <v>0</v>
      </c>
    </row>
    <row r="40" spans="1:9" x14ac:dyDescent="0.25">
      <c r="A40" s="111">
        <v>6</v>
      </c>
      <c r="B40" s="461" t="s">
        <v>31</v>
      </c>
      <c r="C40" s="462"/>
      <c r="D40" s="463"/>
      <c r="E40" s="486" t="s">
        <v>77</v>
      </c>
      <c r="F40" s="487"/>
      <c r="G40" s="112"/>
      <c r="H40" s="144">
        <v>140</v>
      </c>
      <c r="I40" s="115">
        <f t="shared" si="2"/>
        <v>0</v>
      </c>
    </row>
    <row r="41" spans="1:9" x14ac:dyDescent="0.25">
      <c r="A41" s="111"/>
      <c r="B41" s="461"/>
      <c r="C41" s="462"/>
      <c r="D41" s="463"/>
      <c r="E41" s="119"/>
      <c r="F41" s="86"/>
      <c r="G41" s="86"/>
      <c r="H41" s="102"/>
      <c r="I41" s="115"/>
    </row>
    <row r="42" spans="1:9" x14ac:dyDescent="0.25">
      <c r="A42" s="100"/>
      <c r="B42" s="461"/>
      <c r="C42" s="462"/>
      <c r="D42" s="463"/>
      <c r="F42" s="86"/>
      <c r="G42" s="86"/>
      <c r="H42" s="102"/>
      <c r="I42" s="115"/>
    </row>
    <row r="43" spans="1:9" x14ac:dyDescent="0.25">
      <c r="A43" s="120"/>
      <c r="B43" s="464"/>
      <c r="C43" s="465"/>
      <c r="D43" s="466"/>
      <c r="E43" s="88"/>
      <c r="F43" s="89"/>
      <c r="G43" s="86"/>
      <c r="H43" s="104"/>
      <c r="I43" s="115"/>
    </row>
    <row r="44" spans="1:9" x14ac:dyDescent="0.25">
      <c r="A44" s="488" t="s">
        <v>82</v>
      </c>
      <c r="B44" s="489"/>
      <c r="C44" s="489"/>
      <c r="D44" s="489"/>
      <c r="E44" s="489"/>
      <c r="F44" s="489"/>
      <c r="G44" s="489"/>
      <c r="H44" s="490"/>
      <c r="I44" s="126">
        <f>SUM(I35:I43)</f>
        <v>9750</v>
      </c>
    </row>
    <row r="45" spans="1:9" x14ac:dyDescent="0.25">
      <c r="A45" s="467" t="s">
        <v>83</v>
      </c>
      <c r="B45" s="468"/>
      <c r="C45" s="468"/>
      <c r="D45" s="468"/>
      <c r="E45" s="468"/>
      <c r="F45" s="468"/>
      <c r="G45" s="468"/>
      <c r="H45" s="468"/>
      <c r="I45" s="469"/>
    </row>
    <row r="46" spans="1:9" x14ac:dyDescent="0.25">
      <c r="A46" s="106" t="s">
        <v>84</v>
      </c>
      <c r="B46" s="470" t="s">
        <v>85</v>
      </c>
      <c r="C46" s="471"/>
      <c r="D46" s="472"/>
      <c r="E46" s="470" t="s">
        <v>86</v>
      </c>
      <c r="F46" s="472"/>
      <c r="G46" s="122" t="s">
        <v>87</v>
      </c>
      <c r="H46" s="122" t="s">
        <v>66</v>
      </c>
      <c r="I46" s="123" t="s">
        <v>67</v>
      </c>
    </row>
    <row r="47" spans="1:9" x14ac:dyDescent="0.25">
      <c r="A47" s="111">
        <v>12</v>
      </c>
      <c r="B47" s="473" t="s">
        <v>127</v>
      </c>
      <c r="C47" s="474"/>
      <c r="D47" s="475"/>
      <c r="E47" s="476"/>
      <c r="F47" s="477"/>
      <c r="G47" s="112"/>
      <c r="H47" s="124"/>
      <c r="I47" s="115"/>
    </row>
    <row r="48" spans="1:9" x14ac:dyDescent="0.25">
      <c r="A48" s="111"/>
      <c r="B48" s="483" t="s">
        <v>128</v>
      </c>
      <c r="C48" s="484"/>
      <c r="D48" s="485"/>
      <c r="E48" s="486">
        <v>2</v>
      </c>
      <c r="F48" s="487"/>
      <c r="G48" s="112">
        <v>154.4</v>
      </c>
      <c r="H48" s="124">
        <v>5</v>
      </c>
      <c r="I48" s="115">
        <f>H48*G48</f>
        <v>772</v>
      </c>
    </row>
    <row r="49" spans="1:12" x14ac:dyDescent="0.25">
      <c r="A49" s="125"/>
      <c r="B49" s="478"/>
      <c r="C49" s="479"/>
      <c r="D49" s="480"/>
      <c r="E49" s="481"/>
      <c r="F49" s="482"/>
      <c r="G49" s="112"/>
      <c r="H49" s="124"/>
      <c r="I49" s="115"/>
    </row>
    <row r="50" spans="1:12" x14ac:dyDescent="0.25">
      <c r="A50" s="489" t="s">
        <v>88</v>
      </c>
      <c r="B50" s="489"/>
      <c r="C50" s="489"/>
      <c r="D50" s="489"/>
      <c r="E50" s="489"/>
      <c r="F50" s="489"/>
      <c r="G50" s="489"/>
      <c r="H50" s="490"/>
      <c r="I50" s="126">
        <f>SUM(I47:I49)</f>
        <v>772</v>
      </c>
    </row>
    <row r="51" spans="1:12" x14ac:dyDescent="0.25">
      <c r="A51" s="127"/>
      <c r="B51" s="128"/>
      <c r="C51" s="128"/>
      <c r="D51" s="128"/>
      <c r="E51" s="128"/>
      <c r="F51" s="129"/>
      <c r="G51" s="130"/>
      <c r="H51" s="130"/>
      <c r="I51" s="131"/>
      <c r="L51" s="83"/>
    </row>
    <row r="52" spans="1:12" x14ac:dyDescent="0.25">
      <c r="A52" s="456"/>
      <c r="B52" s="457"/>
      <c r="C52" s="457"/>
      <c r="D52" s="457"/>
      <c r="E52" s="457"/>
      <c r="F52" s="132"/>
      <c r="G52" s="460" t="s">
        <v>89</v>
      </c>
      <c r="H52" s="457"/>
      <c r="I52" s="133">
        <f>I50+I44+I32+I21</f>
        <v>18457.23</v>
      </c>
    </row>
    <row r="53" spans="1:12" x14ac:dyDescent="0.25">
      <c r="A53" s="456"/>
      <c r="B53" s="457"/>
      <c r="C53" s="457"/>
      <c r="D53" s="457"/>
      <c r="E53" s="457"/>
      <c r="F53" s="86"/>
      <c r="G53" s="134"/>
      <c r="H53" s="135"/>
      <c r="I53" s="136"/>
    </row>
    <row r="54" spans="1:12" ht="15.75" thickBot="1" x14ac:dyDescent="0.3">
      <c r="A54" s="456"/>
      <c r="B54" s="457"/>
      <c r="C54" s="457"/>
      <c r="D54" s="457"/>
      <c r="E54" s="457"/>
      <c r="F54" s="86"/>
      <c r="G54" s="510" t="s">
        <v>132</v>
      </c>
      <c r="H54" s="511"/>
      <c r="I54" s="145">
        <f>I52+I53</f>
        <v>18457.23</v>
      </c>
    </row>
    <row r="55" spans="1:12" ht="16.5" thickTop="1" thickBot="1" x14ac:dyDescent="0.3">
      <c r="A55" s="137"/>
      <c r="B55" s="138"/>
      <c r="C55" s="458"/>
      <c r="D55" s="459"/>
      <c r="E55" s="459"/>
      <c r="F55" s="459"/>
      <c r="G55" s="139"/>
      <c r="H55" s="139"/>
      <c r="I55" s="140"/>
    </row>
    <row r="57" spans="1:12" x14ac:dyDescent="0.25">
      <c r="A57" s="83"/>
      <c r="B57" s="83"/>
    </row>
  </sheetData>
  <mergeCells count="67">
    <mergeCell ref="G54:H54"/>
    <mergeCell ref="A50:H50"/>
    <mergeCell ref="E48:F48"/>
    <mergeCell ref="A21:H21"/>
    <mergeCell ref="A44:H44"/>
    <mergeCell ref="B34:D34"/>
    <mergeCell ref="E34:F34"/>
    <mergeCell ref="A22:I22"/>
    <mergeCell ref="B24:E24"/>
    <mergeCell ref="B25:E25"/>
    <mergeCell ref="B26:E26"/>
    <mergeCell ref="B31:E31"/>
    <mergeCell ref="B29:E29"/>
    <mergeCell ref="B30:E30"/>
    <mergeCell ref="B36:D36"/>
    <mergeCell ref="E36:F36"/>
    <mergeCell ref="A9:E9"/>
    <mergeCell ref="F9:G9"/>
    <mergeCell ref="H9:I9"/>
    <mergeCell ref="F10:G10"/>
    <mergeCell ref="H10:I10"/>
    <mergeCell ref="F11:G11"/>
    <mergeCell ref="H11:I11"/>
    <mergeCell ref="B27:E27"/>
    <mergeCell ref="B28:E28"/>
    <mergeCell ref="F12:G12"/>
    <mergeCell ref="H12:I12"/>
    <mergeCell ref="F13:G13"/>
    <mergeCell ref="H13:I13"/>
    <mergeCell ref="F14:G14"/>
    <mergeCell ref="H14:I14"/>
    <mergeCell ref="B18:D18"/>
    <mergeCell ref="B19:D19"/>
    <mergeCell ref="B20:D20"/>
    <mergeCell ref="A15:I15"/>
    <mergeCell ref="A16:I16"/>
    <mergeCell ref="B37:D37"/>
    <mergeCell ref="E37:F37"/>
    <mergeCell ref="A32:H32"/>
    <mergeCell ref="A33:I33"/>
    <mergeCell ref="B35:D35"/>
    <mergeCell ref="E35:F35"/>
    <mergeCell ref="B38:D38"/>
    <mergeCell ref="E38:F38"/>
    <mergeCell ref="B39:D39"/>
    <mergeCell ref="E39:F39"/>
    <mergeCell ref="B40:D40"/>
    <mergeCell ref="E40:F40"/>
    <mergeCell ref="A52:B52"/>
    <mergeCell ref="C52:E52"/>
    <mergeCell ref="G52:H52"/>
    <mergeCell ref="B41:D41"/>
    <mergeCell ref="B42:D42"/>
    <mergeCell ref="B43:D43"/>
    <mergeCell ref="A45:I45"/>
    <mergeCell ref="B46:D46"/>
    <mergeCell ref="E46:F46"/>
    <mergeCell ref="B47:D47"/>
    <mergeCell ref="E47:F47"/>
    <mergeCell ref="B49:D49"/>
    <mergeCell ref="E49:F49"/>
    <mergeCell ref="B48:D48"/>
    <mergeCell ref="A53:B53"/>
    <mergeCell ref="C53:E53"/>
    <mergeCell ref="A54:B54"/>
    <mergeCell ref="C54:E54"/>
    <mergeCell ref="C55:F55"/>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M57"/>
  <sheetViews>
    <sheetView view="pageBreakPreview"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2</v>
      </c>
      <c r="I9" s="508"/>
    </row>
    <row r="10" spans="1:13" x14ac:dyDescent="0.25">
      <c r="A10" s="85" t="s">
        <v>49</v>
      </c>
      <c r="B10" s="83"/>
      <c r="E10" s="86"/>
      <c r="F10" s="494" t="s">
        <v>50</v>
      </c>
      <c r="G10" s="495"/>
      <c r="H10" s="509">
        <v>43498</v>
      </c>
      <c r="I10" s="497"/>
    </row>
    <row r="11" spans="1:13" x14ac:dyDescent="0.25">
      <c r="A11" s="85" t="s">
        <v>51</v>
      </c>
      <c r="B11" s="83"/>
      <c r="E11" s="86"/>
      <c r="F11" s="494" t="s">
        <v>52</v>
      </c>
      <c r="G11" s="495"/>
      <c r="H11" s="496" t="s">
        <v>96</v>
      </c>
      <c r="I11" s="497"/>
    </row>
    <row r="12" spans="1:13" x14ac:dyDescent="0.25">
      <c r="A12" s="85" t="s">
        <v>53</v>
      </c>
      <c r="B12" s="83"/>
      <c r="E12" s="86"/>
      <c r="F12" s="494" t="s">
        <v>54</v>
      </c>
      <c r="G12" s="495"/>
      <c r="H12" s="496">
        <v>40578</v>
      </c>
      <c r="I12" s="497"/>
    </row>
    <row r="13" spans="1:13" x14ac:dyDescent="0.25">
      <c r="A13" s="85" t="s">
        <v>55</v>
      </c>
      <c r="B13" s="83"/>
      <c r="E13" s="86"/>
      <c r="F13" s="494" t="s">
        <v>56</v>
      </c>
      <c r="G13" s="495"/>
      <c r="H13" s="496" t="s">
        <v>90</v>
      </c>
      <c r="I13" s="497"/>
      <c r="M13" t="s">
        <v>57</v>
      </c>
    </row>
    <row r="14" spans="1:13" x14ac:dyDescent="0.25">
      <c r="A14" s="87"/>
      <c r="B14" s="88"/>
      <c r="C14" s="88"/>
      <c r="D14" s="88"/>
      <c r="E14" s="89"/>
      <c r="F14" s="494" t="s">
        <v>58</v>
      </c>
      <c r="G14" s="495"/>
      <c r="H14" s="496" t="s">
        <v>59</v>
      </c>
      <c r="I14" s="497"/>
    </row>
    <row r="15" spans="1:13" x14ac:dyDescent="0.25">
      <c r="A15" s="500" t="s">
        <v>133</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2" x14ac:dyDescent="0.25">
      <c r="A17" s="90" t="s">
        <v>61</v>
      </c>
      <c r="B17" s="91" t="s">
        <v>62</v>
      </c>
      <c r="C17" s="91"/>
      <c r="D17" s="92"/>
      <c r="E17" s="93" t="s">
        <v>63</v>
      </c>
      <c r="F17" s="93" t="s">
        <v>64</v>
      </c>
      <c r="G17" s="93" t="s">
        <v>65</v>
      </c>
      <c r="H17" s="93" t="s">
        <v>66</v>
      </c>
      <c r="I17" s="94" t="s">
        <v>67</v>
      </c>
    </row>
    <row r="18" spans="1:12" x14ac:dyDescent="0.25">
      <c r="A18" s="95"/>
      <c r="B18" s="476"/>
      <c r="C18" s="498"/>
      <c r="D18" s="477"/>
      <c r="E18" s="96"/>
      <c r="F18" s="97"/>
      <c r="G18" s="96"/>
      <c r="H18" s="98"/>
      <c r="I18" s="99">
        <f>SUM(G18*H18)</f>
        <v>0</v>
      </c>
    </row>
    <row r="19" spans="1:12" x14ac:dyDescent="0.25">
      <c r="A19" s="100"/>
      <c r="B19" s="486"/>
      <c r="C19" s="447"/>
      <c r="D19" s="487"/>
      <c r="E19" s="101"/>
      <c r="F19" s="86"/>
      <c r="G19" s="101"/>
      <c r="H19" s="102"/>
      <c r="I19" s="99">
        <f t="shared" ref="I19:I20" si="0">SUM(G19*H19)</f>
        <v>0</v>
      </c>
    </row>
    <row r="20" spans="1:12" x14ac:dyDescent="0.25">
      <c r="A20" s="100"/>
      <c r="B20" s="481"/>
      <c r="C20" s="499"/>
      <c r="D20" s="482"/>
      <c r="E20" s="101"/>
      <c r="F20" s="86"/>
      <c r="G20" s="103"/>
      <c r="H20" s="104"/>
      <c r="I20" s="105">
        <f t="shared" si="0"/>
        <v>0</v>
      </c>
    </row>
    <row r="21" spans="1:12" x14ac:dyDescent="0.25">
      <c r="A21" s="488" t="s">
        <v>68</v>
      </c>
      <c r="B21" s="489"/>
      <c r="C21" s="489"/>
      <c r="D21" s="489"/>
      <c r="E21" s="489"/>
      <c r="F21" s="489"/>
      <c r="G21" s="489"/>
      <c r="H21" s="490"/>
      <c r="I21" s="99">
        <f>SUM(I18:I20)</f>
        <v>0</v>
      </c>
    </row>
    <row r="22" spans="1:12" x14ac:dyDescent="0.25">
      <c r="A22" s="467" t="s">
        <v>69</v>
      </c>
      <c r="B22" s="468"/>
      <c r="C22" s="468"/>
      <c r="D22" s="468"/>
      <c r="E22" s="468"/>
      <c r="F22" s="468"/>
      <c r="G22" s="468"/>
      <c r="H22" s="468"/>
      <c r="I22" s="469"/>
    </row>
    <row r="23" spans="1:12" x14ac:dyDescent="0.25">
      <c r="A23" s="106" t="s">
        <v>70</v>
      </c>
      <c r="B23" s="107" t="s">
        <v>62</v>
      </c>
      <c r="C23" s="107"/>
      <c r="D23" s="107"/>
      <c r="E23" s="108"/>
      <c r="F23" s="151" t="s">
        <v>65</v>
      </c>
      <c r="G23" s="109" t="s">
        <v>71</v>
      </c>
      <c r="H23" s="109" t="s">
        <v>66</v>
      </c>
      <c r="I23" s="110" t="s">
        <v>67</v>
      </c>
    </row>
    <row r="24" spans="1:12" x14ac:dyDescent="0.25">
      <c r="A24" s="111"/>
      <c r="B24" s="473"/>
      <c r="C24" s="474"/>
      <c r="D24" s="474"/>
      <c r="E24" s="475"/>
      <c r="F24" s="159"/>
      <c r="G24" s="96"/>
      <c r="H24" s="114"/>
      <c r="I24" s="115"/>
    </row>
    <row r="25" spans="1:12" x14ac:dyDescent="0.25">
      <c r="A25" s="111"/>
      <c r="B25" s="483"/>
      <c r="C25" s="484"/>
      <c r="D25" s="484"/>
      <c r="E25" s="485"/>
      <c r="F25" s="119"/>
      <c r="G25" s="101"/>
      <c r="H25" s="114"/>
      <c r="I25" s="115"/>
    </row>
    <row r="26" spans="1:12" x14ac:dyDescent="0.25">
      <c r="A26" s="111"/>
      <c r="B26" s="483"/>
      <c r="C26" s="484"/>
      <c r="D26" s="484"/>
      <c r="E26" s="485"/>
      <c r="F26" s="119"/>
      <c r="G26" s="101"/>
      <c r="H26" s="114"/>
      <c r="I26" s="115"/>
    </row>
    <row r="27" spans="1:12" x14ac:dyDescent="0.25">
      <c r="A27" s="111"/>
      <c r="B27" s="483"/>
      <c r="C27" s="484"/>
      <c r="D27" s="484"/>
      <c r="E27" s="485"/>
      <c r="F27" s="119"/>
      <c r="G27" s="101"/>
      <c r="H27" s="114"/>
      <c r="I27" s="115"/>
    </row>
    <row r="28" spans="1:12" x14ac:dyDescent="0.25">
      <c r="A28" s="111"/>
      <c r="B28" s="483"/>
      <c r="C28" s="484"/>
      <c r="D28" s="484"/>
      <c r="E28" s="485"/>
      <c r="F28" s="119"/>
      <c r="G28" s="101"/>
      <c r="H28" s="114"/>
      <c r="I28" s="115"/>
    </row>
    <row r="29" spans="1:12" x14ac:dyDescent="0.25">
      <c r="A29" s="111"/>
      <c r="B29" s="486"/>
      <c r="C29" s="447"/>
      <c r="D29" s="447"/>
      <c r="E29" s="487"/>
      <c r="F29" s="119"/>
      <c r="G29" s="101"/>
      <c r="H29" s="114"/>
      <c r="I29" s="115"/>
    </row>
    <row r="30" spans="1:12" x14ac:dyDescent="0.25">
      <c r="A30" s="111"/>
      <c r="B30" s="486"/>
      <c r="C30" s="447"/>
      <c r="D30" s="447"/>
      <c r="E30" s="487"/>
      <c r="F30" s="119"/>
      <c r="G30" s="101"/>
      <c r="H30" s="114"/>
      <c r="I30" s="115"/>
    </row>
    <row r="31" spans="1:12" x14ac:dyDescent="0.25">
      <c r="A31" s="111"/>
      <c r="B31" s="478"/>
      <c r="C31" s="479"/>
      <c r="D31" s="479"/>
      <c r="E31" s="480"/>
      <c r="F31" s="119"/>
      <c r="G31" s="160"/>
      <c r="H31" s="114"/>
      <c r="I31" s="115"/>
      <c r="L31" s="116"/>
    </row>
    <row r="32" spans="1:12" x14ac:dyDescent="0.25">
      <c r="A32" s="488" t="s">
        <v>72</v>
      </c>
      <c r="B32" s="489"/>
      <c r="C32" s="489"/>
      <c r="D32" s="489"/>
      <c r="E32" s="489"/>
      <c r="F32" s="489"/>
      <c r="G32" s="489"/>
      <c r="H32" s="490"/>
      <c r="I32" s="117">
        <f>SUM(I24:I31)</f>
        <v>0</v>
      </c>
    </row>
    <row r="33" spans="1:9" x14ac:dyDescent="0.25">
      <c r="A33" s="467" t="s">
        <v>73</v>
      </c>
      <c r="B33" s="468"/>
      <c r="C33" s="468"/>
      <c r="D33" s="468"/>
      <c r="E33" s="468"/>
      <c r="F33" s="468"/>
      <c r="G33" s="468"/>
      <c r="H33" s="468"/>
      <c r="I33" s="469"/>
    </row>
    <row r="34" spans="1:9" x14ac:dyDescent="0.25">
      <c r="A34" s="106" t="s">
        <v>74</v>
      </c>
      <c r="B34" s="512" t="s">
        <v>75</v>
      </c>
      <c r="C34" s="513"/>
      <c r="D34" s="514"/>
      <c r="E34" s="470" t="s">
        <v>63</v>
      </c>
      <c r="F34" s="472"/>
      <c r="G34" s="108" t="s">
        <v>65</v>
      </c>
      <c r="H34" s="109" t="s">
        <v>66</v>
      </c>
      <c r="I34" s="110" t="s">
        <v>67</v>
      </c>
    </row>
    <row r="35" spans="1:9" x14ac:dyDescent="0.25">
      <c r="A35" s="111">
        <v>1</v>
      </c>
      <c r="B35" s="491" t="s">
        <v>76</v>
      </c>
      <c r="C35" s="492"/>
      <c r="D35" s="493"/>
      <c r="E35" s="476" t="s">
        <v>77</v>
      </c>
      <c r="F35" s="477"/>
      <c r="G35" s="143">
        <v>6</v>
      </c>
      <c r="H35" s="141">
        <v>450</v>
      </c>
      <c r="I35" s="118">
        <f>SUM(G35*H35)</f>
        <v>2700</v>
      </c>
    </row>
    <row r="36" spans="1:9" x14ac:dyDescent="0.25">
      <c r="A36" s="111">
        <v>2</v>
      </c>
      <c r="B36" s="461" t="s">
        <v>78</v>
      </c>
      <c r="C36" s="462"/>
      <c r="D36" s="463"/>
      <c r="E36" s="486" t="s">
        <v>77</v>
      </c>
      <c r="F36" s="487"/>
      <c r="G36" s="112"/>
      <c r="H36" s="142">
        <v>350</v>
      </c>
      <c r="I36" s="115">
        <f t="shared" ref="I36:I40" si="1">SUM(G36*H36)</f>
        <v>0</v>
      </c>
    </row>
    <row r="37" spans="1:9" x14ac:dyDescent="0.25">
      <c r="A37" s="111">
        <v>3</v>
      </c>
      <c r="B37" s="461" t="s">
        <v>79</v>
      </c>
      <c r="C37" s="462"/>
      <c r="D37" s="463"/>
      <c r="E37" s="486" t="s">
        <v>77</v>
      </c>
      <c r="F37" s="487"/>
      <c r="G37" s="112"/>
      <c r="H37" s="142">
        <v>300</v>
      </c>
      <c r="I37" s="115">
        <f t="shared" si="1"/>
        <v>0</v>
      </c>
    </row>
    <row r="38" spans="1:9" x14ac:dyDescent="0.25">
      <c r="A38" s="111">
        <v>4</v>
      </c>
      <c r="B38" s="461" t="s">
        <v>80</v>
      </c>
      <c r="C38" s="462"/>
      <c r="D38" s="463"/>
      <c r="E38" s="486" t="s">
        <v>77</v>
      </c>
      <c r="F38" s="487"/>
      <c r="G38" s="112">
        <v>6</v>
      </c>
      <c r="H38" s="142">
        <v>200</v>
      </c>
      <c r="I38" s="115">
        <f t="shared" si="1"/>
        <v>1200</v>
      </c>
    </row>
    <row r="39" spans="1:9" x14ac:dyDescent="0.25">
      <c r="A39" s="111">
        <v>5</v>
      </c>
      <c r="B39" s="461" t="s">
        <v>81</v>
      </c>
      <c r="C39" s="462"/>
      <c r="D39" s="463"/>
      <c r="E39" s="486" t="s">
        <v>77</v>
      </c>
      <c r="F39" s="487"/>
      <c r="G39" s="112"/>
      <c r="H39" s="144">
        <v>200</v>
      </c>
      <c r="I39" s="115">
        <f t="shared" si="1"/>
        <v>0</v>
      </c>
    </row>
    <row r="40" spans="1:9" x14ac:dyDescent="0.25">
      <c r="A40" s="111">
        <v>6</v>
      </c>
      <c r="B40" s="461" t="s">
        <v>31</v>
      </c>
      <c r="C40" s="462"/>
      <c r="D40" s="463"/>
      <c r="E40" s="486" t="s">
        <v>77</v>
      </c>
      <c r="F40" s="487"/>
      <c r="G40" s="112"/>
      <c r="H40" s="144">
        <v>140</v>
      </c>
      <c r="I40" s="115">
        <f t="shared" si="1"/>
        <v>0</v>
      </c>
    </row>
    <row r="41" spans="1:9" x14ac:dyDescent="0.25">
      <c r="A41" s="111"/>
      <c r="B41" s="461"/>
      <c r="C41" s="462"/>
      <c r="D41" s="463"/>
      <c r="E41" s="119"/>
      <c r="F41" s="86"/>
      <c r="G41" s="86"/>
      <c r="H41" s="102"/>
      <c r="I41" s="115"/>
    </row>
    <row r="42" spans="1:9" x14ac:dyDescent="0.25">
      <c r="A42" s="100"/>
      <c r="B42" s="461"/>
      <c r="C42" s="462"/>
      <c r="D42" s="463"/>
      <c r="F42" s="86"/>
      <c r="G42" s="86"/>
      <c r="H42" s="102"/>
      <c r="I42" s="115"/>
    </row>
    <row r="43" spans="1:9" x14ac:dyDescent="0.25">
      <c r="A43" s="120"/>
      <c r="B43" s="464"/>
      <c r="C43" s="465"/>
      <c r="D43" s="466"/>
      <c r="E43" s="88"/>
      <c r="F43" s="89"/>
      <c r="G43" s="86"/>
      <c r="H43" s="104"/>
      <c r="I43" s="115"/>
    </row>
    <row r="44" spans="1:9" x14ac:dyDescent="0.25">
      <c r="A44" s="488" t="s">
        <v>82</v>
      </c>
      <c r="B44" s="489"/>
      <c r="C44" s="489"/>
      <c r="D44" s="489"/>
      <c r="E44" s="489"/>
      <c r="F44" s="489"/>
      <c r="G44" s="489"/>
      <c r="H44" s="490"/>
      <c r="I44" s="126">
        <f>SUM(I35:I43)</f>
        <v>3900</v>
      </c>
    </row>
    <row r="45" spans="1:9" x14ac:dyDescent="0.25">
      <c r="A45" s="467" t="s">
        <v>83</v>
      </c>
      <c r="B45" s="468"/>
      <c r="C45" s="468"/>
      <c r="D45" s="468"/>
      <c r="E45" s="468"/>
      <c r="F45" s="468"/>
      <c r="G45" s="468"/>
      <c r="H45" s="468"/>
      <c r="I45" s="469"/>
    </row>
    <row r="46" spans="1:9" x14ac:dyDescent="0.25">
      <c r="A46" s="106" t="s">
        <v>84</v>
      </c>
      <c r="B46" s="470" t="s">
        <v>85</v>
      </c>
      <c r="C46" s="471"/>
      <c r="D46" s="472"/>
      <c r="E46" s="470" t="s">
        <v>86</v>
      </c>
      <c r="F46" s="472"/>
      <c r="G46" s="122" t="s">
        <v>87</v>
      </c>
      <c r="H46" s="122" t="s">
        <v>66</v>
      </c>
      <c r="I46" s="123" t="s">
        <v>67</v>
      </c>
    </row>
    <row r="47" spans="1:9" x14ac:dyDescent="0.25">
      <c r="A47" s="111">
        <v>12</v>
      </c>
      <c r="B47" s="473" t="s">
        <v>97</v>
      </c>
      <c r="C47" s="474"/>
      <c r="D47" s="475"/>
      <c r="E47" s="476"/>
      <c r="F47" s="477"/>
      <c r="G47" s="112"/>
      <c r="H47" s="124"/>
      <c r="I47" s="115"/>
    </row>
    <row r="48" spans="1:9" x14ac:dyDescent="0.25">
      <c r="A48" s="111"/>
      <c r="B48" s="483" t="s">
        <v>129</v>
      </c>
      <c r="C48" s="484"/>
      <c r="D48" s="485"/>
      <c r="E48" s="486">
        <v>1</v>
      </c>
      <c r="F48" s="487"/>
      <c r="G48" s="112">
        <v>47</v>
      </c>
      <c r="H48" s="124">
        <v>5</v>
      </c>
      <c r="I48" s="115">
        <f>H48*G48</f>
        <v>235</v>
      </c>
    </row>
    <row r="49" spans="1:12" x14ac:dyDescent="0.25">
      <c r="A49" s="125"/>
      <c r="B49" s="478"/>
      <c r="C49" s="479"/>
      <c r="D49" s="480"/>
      <c r="E49" s="481"/>
      <c r="F49" s="482"/>
      <c r="G49" s="112"/>
      <c r="H49" s="124"/>
      <c r="I49" s="115"/>
    </row>
    <row r="50" spans="1:12" x14ac:dyDescent="0.25">
      <c r="A50" s="489" t="s">
        <v>88</v>
      </c>
      <c r="B50" s="489"/>
      <c r="C50" s="489"/>
      <c r="D50" s="489"/>
      <c r="E50" s="489"/>
      <c r="F50" s="489"/>
      <c r="G50" s="489"/>
      <c r="H50" s="490"/>
      <c r="I50" s="126">
        <f>SUM(I47:I49)</f>
        <v>235</v>
      </c>
    </row>
    <row r="51" spans="1:12" x14ac:dyDescent="0.25">
      <c r="A51" s="127"/>
      <c r="B51" s="128"/>
      <c r="C51" s="128"/>
      <c r="D51" s="128"/>
      <c r="E51" s="128"/>
      <c r="F51" s="129"/>
      <c r="G51" s="130"/>
      <c r="H51" s="130"/>
      <c r="I51" s="131"/>
      <c r="L51" s="83"/>
    </row>
    <row r="52" spans="1:12" x14ac:dyDescent="0.25">
      <c r="A52" s="456"/>
      <c r="B52" s="457"/>
      <c r="C52" s="457"/>
      <c r="D52" s="457"/>
      <c r="E52" s="457"/>
      <c r="F52" s="132"/>
      <c r="G52" s="460" t="s">
        <v>89</v>
      </c>
      <c r="H52" s="457"/>
      <c r="I52" s="133">
        <f>I50+I44+I32+I21</f>
        <v>4135</v>
      </c>
    </row>
    <row r="53" spans="1:12" x14ac:dyDescent="0.25">
      <c r="A53" s="456"/>
      <c r="B53" s="457"/>
      <c r="C53" s="457"/>
      <c r="D53" s="457"/>
      <c r="E53" s="457"/>
      <c r="F53" s="86"/>
      <c r="G53" s="134"/>
      <c r="H53" s="135"/>
      <c r="I53" s="136"/>
    </row>
    <row r="54" spans="1:12" ht="15.75" thickBot="1" x14ac:dyDescent="0.3">
      <c r="A54" s="456"/>
      <c r="B54" s="457"/>
      <c r="C54" s="457"/>
      <c r="D54" s="457"/>
      <c r="E54" s="457"/>
      <c r="F54" s="86"/>
      <c r="G54" s="510" t="s">
        <v>132</v>
      </c>
      <c r="H54" s="511"/>
      <c r="I54" s="145">
        <f>I52</f>
        <v>4135</v>
      </c>
    </row>
    <row r="55" spans="1:12" ht="16.5" thickTop="1" thickBot="1" x14ac:dyDescent="0.3">
      <c r="A55" s="137"/>
      <c r="B55" s="138"/>
      <c r="C55" s="458"/>
      <c r="D55" s="459"/>
      <c r="E55" s="459"/>
      <c r="F55" s="459"/>
      <c r="G55" s="139"/>
      <c r="H55" s="139"/>
      <c r="I55" s="140"/>
    </row>
    <row r="57" spans="1:12" x14ac:dyDescent="0.25">
      <c r="A57" s="83"/>
      <c r="B57" s="83"/>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57"/>
  <sheetViews>
    <sheetView view="pageBreakPreview" zoomScale="60" zoomScaleNormal="100" workbookViewId="0">
      <selection activeCell="A45" sqref="A45"/>
    </sheetView>
  </sheetViews>
  <sheetFormatPr defaultRowHeight="15" x14ac:dyDescent="0.25"/>
  <cols>
    <col min="1" max="1" width="12" bestFit="1" customWidth="1"/>
    <col min="4" max="4" width="16.42578125" customWidth="1"/>
    <col min="6" max="6" width="8.85546875" customWidth="1"/>
    <col min="7" max="7" width="11" customWidth="1"/>
    <col min="8" max="8" width="14.140625" customWidth="1"/>
    <col min="9" max="9" width="16.425781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3</v>
      </c>
      <c r="I9" s="508"/>
    </row>
    <row r="10" spans="1:13" x14ac:dyDescent="0.25">
      <c r="A10" s="85" t="s">
        <v>49</v>
      </c>
      <c r="B10" s="83"/>
      <c r="E10" s="86"/>
      <c r="F10" s="494" t="s">
        <v>50</v>
      </c>
      <c r="G10" s="495"/>
      <c r="H10" s="509">
        <v>43801</v>
      </c>
      <c r="I10" s="497"/>
    </row>
    <row r="11" spans="1:13" x14ac:dyDescent="0.25">
      <c r="A11" s="85" t="s">
        <v>51</v>
      </c>
      <c r="B11" s="83"/>
      <c r="E11" s="86"/>
      <c r="F11" s="494" t="s">
        <v>52</v>
      </c>
      <c r="G11" s="495"/>
      <c r="H11" s="496" t="s">
        <v>98</v>
      </c>
      <c r="I11" s="497"/>
    </row>
    <row r="12" spans="1:13" x14ac:dyDescent="0.25">
      <c r="A12" s="85" t="s">
        <v>53</v>
      </c>
      <c r="B12" s="83"/>
      <c r="E12" s="86"/>
      <c r="F12" s="494" t="s">
        <v>54</v>
      </c>
      <c r="G12" s="495"/>
      <c r="H12" s="496">
        <v>41253</v>
      </c>
      <c r="I12" s="497"/>
    </row>
    <row r="13" spans="1:13" x14ac:dyDescent="0.25">
      <c r="A13" s="85" t="s">
        <v>55</v>
      </c>
      <c r="B13" s="83"/>
      <c r="E13" s="86"/>
      <c r="F13" s="494" t="s">
        <v>56</v>
      </c>
      <c r="G13" s="495"/>
      <c r="H13" s="496" t="s">
        <v>90</v>
      </c>
      <c r="I13" s="497"/>
      <c r="M13" t="s">
        <v>57</v>
      </c>
    </row>
    <row r="14" spans="1:13" x14ac:dyDescent="0.25">
      <c r="A14" s="87"/>
      <c r="B14" s="88"/>
      <c r="C14" s="88"/>
      <c r="D14" s="88"/>
      <c r="E14" s="89"/>
      <c r="F14" s="494" t="s">
        <v>58</v>
      </c>
      <c r="G14" s="495"/>
      <c r="H14" s="496" t="s">
        <v>59</v>
      </c>
      <c r="I14" s="497"/>
    </row>
    <row r="15" spans="1:13" x14ac:dyDescent="0.25">
      <c r="A15" s="500" t="s">
        <v>99</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2" x14ac:dyDescent="0.25">
      <c r="A17" s="90" t="s">
        <v>61</v>
      </c>
      <c r="B17" s="154" t="s">
        <v>62</v>
      </c>
      <c r="C17" s="154"/>
      <c r="D17" s="155"/>
      <c r="E17" s="93" t="s">
        <v>63</v>
      </c>
      <c r="F17" s="93" t="s">
        <v>64</v>
      </c>
      <c r="G17" s="156" t="s">
        <v>65</v>
      </c>
      <c r="H17" s="156" t="s">
        <v>66</v>
      </c>
      <c r="I17" s="157" t="s">
        <v>67</v>
      </c>
    </row>
    <row r="18" spans="1:12" x14ac:dyDescent="0.25">
      <c r="A18" s="95"/>
      <c r="B18" s="476"/>
      <c r="C18" s="498"/>
      <c r="D18" s="477"/>
      <c r="E18" s="96"/>
      <c r="F18" s="97"/>
      <c r="G18" s="96"/>
      <c r="H18" s="98"/>
      <c r="I18" s="99">
        <f>SUM(G18*H18)</f>
        <v>0</v>
      </c>
    </row>
    <row r="19" spans="1:12" x14ac:dyDescent="0.25">
      <c r="A19" s="100"/>
      <c r="B19" s="486"/>
      <c r="C19" s="447"/>
      <c r="D19" s="487"/>
      <c r="E19" s="101"/>
      <c r="F19" s="86"/>
      <c r="G19" s="101"/>
      <c r="H19" s="102"/>
      <c r="I19" s="99">
        <f t="shared" ref="I19:I20" si="0">SUM(G19*H19)</f>
        <v>0</v>
      </c>
    </row>
    <row r="20" spans="1:12" x14ac:dyDescent="0.25">
      <c r="A20" s="100"/>
      <c r="B20" s="481"/>
      <c r="C20" s="499"/>
      <c r="D20" s="482"/>
      <c r="E20" s="101"/>
      <c r="F20" s="86"/>
      <c r="G20" s="103"/>
      <c r="H20" s="104"/>
      <c r="I20" s="105">
        <f t="shared" si="0"/>
        <v>0</v>
      </c>
    </row>
    <row r="21" spans="1:12" x14ac:dyDescent="0.25">
      <c r="A21" s="488" t="s">
        <v>68</v>
      </c>
      <c r="B21" s="489"/>
      <c r="C21" s="489"/>
      <c r="D21" s="489"/>
      <c r="E21" s="489"/>
      <c r="F21" s="489"/>
      <c r="G21" s="489"/>
      <c r="H21" s="490"/>
      <c r="I21" s="99">
        <f>SUM(I18:I20)</f>
        <v>0</v>
      </c>
    </row>
    <row r="22" spans="1:12" x14ac:dyDescent="0.25">
      <c r="A22" s="467" t="s">
        <v>69</v>
      </c>
      <c r="B22" s="468"/>
      <c r="C22" s="468"/>
      <c r="D22" s="468"/>
      <c r="E22" s="468"/>
      <c r="F22" s="468"/>
      <c r="G22" s="468"/>
      <c r="H22" s="468"/>
      <c r="I22" s="469"/>
    </row>
    <row r="23" spans="1:12" x14ac:dyDescent="0.25">
      <c r="A23" s="106" t="s">
        <v>70</v>
      </c>
      <c r="B23" s="107" t="s">
        <v>62</v>
      </c>
      <c r="C23" s="107"/>
      <c r="D23" s="107"/>
      <c r="E23" s="108"/>
      <c r="F23" s="109" t="s">
        <v>65</v>
      </c>
      <c r="G23" s="109" t="s">
        <v>71</v>
      </c>
      <c r="H23" s="109" t="s">
        <v>66</v>
      </c>
      <c r="I23" s="110" t="s">
        <v>67</v>
      </c>
    </row>
    <row r="24" spans="1:12" x14ac:dyDescent="0.25">
      <c r="A24" s="111"/>
      <c r="B24" s="473"/>
      <c r="C24" s="474"/>
      <c r="D24" s="474"/>
      <c r="E24" s="475"/>
      <c r="F24" s="112"/>
      <c r="G24" s="113"/>
      <c r="H24" s="114"/>
      <c r="I24" s="115"/>
    </row>
    <row r="25" spans="1:12" x14ac:dyDescent="0.25">
      <c r="A25" s="111"/>
      <c r="B25" s="483"/>
      <c r="C25" s="484"/>
      <c r="D25" s="484"/>
      <c r="E25" s="485"/>
      <c r="F25" s="112"/>
      <c r="G25" s="113"/>
      <c r="H25" s="114"/>
      <c r="I25" s="115"/>
    </row>
    <row r="26" spans="1:12" x14ac:dyDescent="0.25">
      <c r="A26" s="111"/>
      <c r="B26" s="483"/>
      <c r="C26" s="484"/>
      <c r="D26" s="484"/>
      <c r="E26" s="485"/>
      <c r="F26" s="112"/>
      <c r="G26" s="113"/>
      <c r="H26" s="114"/>
      <c r="I26" s="115"/>
    </row>
    <row r="27" spans="1:12" x14ac:dyDescent="0.25">
      <c r="A27" s="111"/>
      <c r="B27" s="483"/>
      <c r="C27" s="484"/>
      <c r="D27" s="484"/>
      <c r="E27" s="485"/>
      <c r="F27" s="112"/>
      <c r="G27" s="113"/>
      <c r="H27" s="114"/>
      <c r="I27" s="115"/>
    </row>
    <row r="28" spans="1:12" x14ac:dyDescent="0.25">
      <c r="A28" s="111"/>
      <c r="B28" s="483"/>
      <c r="C28" s="484"/>
      <c r="D28" s="484"/>
      <c r="E28" s="485"/>
      <c r="F28" s="112"/>
      <c r="G28" s="113"/>
      <c r="H28" s="114"/>
      <c r="I28" s="115"/>
    </row>
    <row r="29" spans="1:12" x14ac:dyDescent="0.25">
      <c r="A29" s="111"/>
      <c r="B29" s="486"/>
      <c r="C29" s="447"/>
      <c r="D29" s="447"/>
      <c r="E29" s="487"/>
      <c r="F29" s="101"/>
      <c r="G29" s="113"/>
      <c r="H29" s="114"/>
      <c r="I29" s="115"/>
    </row>
    <row r="30" spans="1:12" x14ac:dyDescent="0.25">
      <c r="A30" s="111"/>
      <c r="B30" s="486"/>
      <c r="C30" s="447"/>
      <c r="D30" s="447"/>
      <c r="E30" s="487"/>
      <c r="F30" s="101"/>
      <c r="G30" s="113"/>
      <c r="H30" s="114"/>
      <c r="I30" s="115"/>
    </row>
    <row r="31" spans="1:12" x14ac:dyDescent="0.25">
      <c r="A31" s="111"/>
      <c r="B31" s="478"/>
      <c r="C31" s="479"/>
      <c r="D31" s="479"/>
      <c r="E31" s="480"/>
      <c r="F31" s="101"/>
      <c r="G31" s="113"/>
      <c r="H31" s="114"/>
      <c r="I31" s="115"/>
      <c r="L31" s="116"/>
    </row>
    <row r="32" spans="1:12" x14ac:dyDescent="0.25">
      <c r="A32" s="488" t="s">
        <v>72</v>
      </c>
      <c r="B32" s="489"/>
      <c r="C32" s="489"/>
      <c r="D32" s="489"/>
      <c r="E32" s="489"/>
      <c r="F32" s="489"/>
      <c r="G32" s="489"/>
      <c r="H32" s="490"/>
      <c r="I32" s="117">
        <f>SUM(I24:I31)</f>
        <v>0</v>
      </c>
    </row>
    <row r="33" spans="1:9" x14ac:dyDescent="0.25">
      <c r="A33" s="467" t="s">
        <v>73</v>
      </c>
      <c r="B33" s="468"/>
      <c r="C33" s="468"/>
      <c r="D33" s="468"/>
      <c r="E33" s="468"/>
      <c r="F33" s="468"/>
      <c r="G33" s="468"/>
      <c r="H33" s="468"/>
      <c r="I33" s="469"/>
    </row>
    <row r="34" spans="1:9" x14ac:dyDescent="0.25">
      <c r="A34" s="106" t="s">
        <v>74</v>
      </c>
      <c r="B34" s="512" t="s">
        <v>75</v>
      </c>
      <c r="C34" s="513"/>
      <c r="D34" s="514"/>
      <c r="E34" s="470" t="s">
        <v>63</v>
      </c>
      <c r="F34" s="472"/>
      <c r="G34" s="108" t="s">
        <v>65</v>
      </c>
      <c r="H34" s="109" t="s">
        <v>66</v>
      </c>
      <c r="I34" s="110" t="s">
        <v>67</v>
      </c>
    </row>
    <row r="35" spans="1:9" x14ac:dyDescent="0.25">
      <c r="A35" s="111">
        <v>1</v>
      </c>
      <c r="B35" s="491" t="s">
        <v>76</v>
      </c>
      <c r="C35" s="492"/>
      <c r="D35" s="493"/>
      <c r="E35" s="476" t="s">
        <v>77</v>
      </c>
      <c r="F35" s="477"/>
      <c r="G35" s="163">
        <v>1.5</v>
      </c>
      <c r="H35" s="141">
        <v>450</v>
      </c>
      <c r="I35" s="118">
        <f>SUM(G35*H35)</f>
        <v>675</v>
      </c>
    </row>
    <row r="36" spans="1:9" x14ac:dyDescent="0.25">
      <c r="A36" s="111">
        <v>2</v>
      </c>
      <c r="B36" s="461" t="s">
        <v>78</v>
      </c>
      <c r="C36" s="462"/>
      <c r="D36" s="463"/>
      <c r="E36" s="486" t="s">
        <v>77</v>
      </c>
      <c r="F36" s="487"/>
      <c r="G36" s="112"/>
      <c r="H36" s="142">
        <v>350</v>
      </c>
      <c r="I36" s="115">
        <f t="shared" ref="I36:I40" si="1">SUM(G36*H36)</f>
        <v>0</v>
      </c>
    </row>
    <row r="37" spans="1:9" x14ac:dyDescent="0.25">
      <c r="A37" s="111">
        <v>3</v>
      </c>
      <c r="B37" s="461" t="s">
        <v>79</v>
      </c>
      <c r="C37" s="462"/>
      <c r="D37" s="463"/>
      <c r="E37" s="486" t="s">
        <v>77</v>
      </c>
      <c r="F37" s="487"/>
      <c r="G37" s="112"/>
      <c r="H37" s="142">
        <v>300</v>
      </c>
      <c r="I37" s="115">
        <f t="shared" si="1"/>
        <v>0</v>
      </c>
    </row>
    <row r="38" spans="1:9" x14ac:dyDescent="0.25">
      <c r="A38" s="111">
        <v>4</v>
      </c>
      <c r="B38" s="461" t="s">
        <v>80</v>
      </c>
      <c r="C38" s="462"/>
      <c r="D38" s="463"/>
      <c r="E38" s="486" t="s">
        <v>77</v>
      </c>
      <c r="F38" s="487"/>
      <c r="G38" s="164">
        <v>1.5</v>
      </c>
      <c r="H38" s="142">
        <v>200</v>
      </c>
      <c r="I38" s="115">
        <f t="shared" si="1"/>
        <v>300</v>
      </c>
    </row>
    <row r="39" spans="1:9" x14ac:dyDescent="0.25">
      <c r="A39" s="111">
        <v>5</v>
      </c>
      <c r="B39" s="461" t="s">
        <v>81</v>
      </c>
      <c r="C39" s="462"/>
      <c r="D39" s="463"/>
      <c r="E39" s="486" t="s">
        <v>77</v>
      </c>
      <c r="F39" s="487"/>
      <c r="G39" s="112"/>
      <c r="H39" s="144">
        <v>200</v>
      </c>
      <c r="I39" s="115">
        <f t="shared" si="1"/>
        <v>0</v>
      </c>
    </row>
    <row r="40" spans="1:9" x14ac:dyDescent="0.25">
      <c r="A40" s="111">
        <v>6</v>
      </c>
      <c r="B40" s="461" t="s">
        <v>31</v>
      </c>
      <c r="C40" s="462"/>
      <c r="D40" s="463"/>
      <c r="E40" s="486" t="s">
        <v>77</v>
      </c>
      <c r="F40" s="487"/>
      <c r="G40" s="112"/>
      <c r="H40" s="144">
        <v>140</v>
      </c>
      <c r="I40" s="115">
        <f t="shared" si="1"/>
        <v>0</v>
      </c>
    </row>
    <row r="41" spans="1:9" x14ac:dyDescent="0.25">
      <c r="A41" s="111"/>
      <c r="B41" s="461"/>
      <c r="C41" s="462"/>
      <c r="D41" s="463"/>
      <c r="E41" s="119"/>
      <c r="F41" s="86"/>
      <c r="G41" s="86"/>
      <c r="H41" s="102"/>
      <c r="I41" s="115"/>
    </row>
    <row r="42" spans="1:9" x14ac:dyDescent="0.25">
      <c r="A42" s="100"/>
      <c r="B42" s="461"/>
      <c r="C42" s="462"/>
      <c r="D42" s="463"/>
      <c r="F42" s="86"/>
      <c r="G42" s="86"/>
      <c r="H42" s="102"/>
      <c r="I42" s="115"/>
    </row>
    <row r="43" spans="1:9" x14ac:dyDescent="0.25">
      <c r="A43" s="120"/>
      <c r="B43" s="464"/>
      <c r="C43" s="465"/>
      <c r="D43" s="466"/>
      <c r="E43" s="88"/>
      <c r="F43" s="89"/>
      <c r="G43" s="86"/>
      <c r="H43" s="104"/>
      <c r="I43" s="115"/>
    </row>
    <row r="44" spans="1:9" x14ac:dyDescent="0.25">
      <c r="A44" s="488" t="s">
        <v>82</v>
      </c>
      <c r="B44" s="489"/>
      <c r="C44" s="489"/>
      <c r="D44" s="489"/>
      <c r="E44" s="489"/>
      <c r="F44" s="489"/>
      <c r="G44" s="489"/>
      <c r="H44" s="490"/>
      <c r="I44" s="121">
        <f>SUM(I35:I43)</f>
        <v>975</v>
      </c>
    </row>
    <row r="45" spans="1:9" x14ac:dyDescent="0.25">
      <c r="A45" s="467" t="s">
        <v>83</v>
      </c>
      <c r="B45" s="468"/>
      <c r="C45" s="468"/>
      <c r="D45" s="468"/>
      <c r="E45" s="468"/>
      <c r="F45" s="468"/>
      <c r="G45" s="468"/>
      <c r="H45" s="468"/>
      <c r="I45" s="469"/>
    </row>
    <row r="46" spans="1:9" x14ac:dyDescent="0.25">
      <c r="A46" s="106" t="s">
        <v>84</v>
      </c>
      <c r="B46" s="470" t="s">
        <v>85</v>
      </c>
      <c r="C46" s="471"/>
      <c r="D46" s="472"/>
      <c r="E46" s="470" t="s">
        <v>86</v>
      </c>
      <c r="F46" s="472"/>
      <c r="G46" s="122" t="s">
        <v>87</v>
      </c>
      <c r="H46" s="122" t="s">
        <v>66</v>
      </c>
      <c r="I46" s="123" t="s">
        <v>67</v>
      </c>
    </row>
    <row r="47" spans="1:9" x14ac:dyDescent="0.25">
      <c r="A47" s="111">
        <v>12</v>
      </c>
      <c r="B47" s="473" t="s">
        <v>100</v>
      </c>
      <c r="C47" s="474"/>
      <c r="D47" s="475"/>
      <c r="E47" s="476"/>
      <c r="F47" s="477"/>
      <c r="G47" s="112"/>
      <c r="H47" s="124"/>
      <c r="I47" s="115"/>
    </row>
    <row r="48" spans="1:9" x14ac:dyDescent="0.25">
      <c r="A48" s="111"/>
      <c r="B48" s="483" t="s">
        <v>101</v>
      </c>
      <c r="C48" s="484"/>
      <c r="D48" s="485"/>
      <c r="E48" s="486">
        <v>1</v>
      </c>
      <c r="F48" s="487"/>
      <c r="G48" s="112">
        <v>21.4</v>
      </c>
      <c r="H48" s="124">
        <v>5</v>
      </c>
      <c r="I48" s="115">
        <f>H48*G48</f>
        <v>107</v>
      </c>
    </row>
    <row r="49" spans="1:12" x14ac:dyDescent="0.25">
      <c r="A49" s="125"/>
      <c r="B49" s="478"/>
      <c r="C49" s="479"/>
      <c r="D49" s="480"/>
      <c r="E49" s="481"/>
      <c r="F49" s="482"/>
      <c r="G49" s="112"/>
      <c r="H49" s="124"/>
      <c r="I49" s="115"/>
    </row>
    <row r="50" spans="1:12" x14ac:dyDescent="0.25">
      <c r="A50" s="489" t="s">
        <v>88</v>
      </c>
      <c r="B50" s="489"/>
      <c r="C50" s="489"/>
      <c r="D50" s="489"/>
      <c r="E50" s="489"/>
      <c r="F50" s="489"/>
      <c r="G50" s="489"/>
      <c r="H50" s="490"/>
      <c r="I50" s="126">
        <f>SUM(I47:I49)</f>
        <v>107</v>
      </c>
    </row>
    <row r="51" spans="1:12" x14ac:dyDescent="0.25">
      <c r="A51" s="127"/>
      <c r="B51" s="128"/>
      <c r="C51" s="128"/>
      <c r="D51" s="128"/>
      <c r="E51" s="128"/>
      <c r="F51" s="129"/>
      <c r="G51" s="130"/>
      <c r="H51" s="130"/>
      <c r="I51" s="131"/>
      <c r="L51" s="83"/>
    </row>
    <row r="52" spans="1:12" x14ac:dyDescent="0.25">
      <c r="A52" s="456"/>
      <c r="B52" s="457"/>
      <c r="C52" s="457"/>
      <c r="D52" s="457"/>
      <c r="E52" s="457"/>
      <c r="F52" s="132"/>
      <c r="G52" s="460" t="s">
        <v>89</v>
      </c>
      <c r="H52" s="457"/>
      <c r="I52" s="133">
        <f>I50+I44+I32+I21</f>
        <v>1082</v>
      </c>
    </row>
    <row r="53" spans="1:12" x14ac:dyDescent="0.25">
      <c r="A53" s="456"/>
      <c r="B53" s="457"/>
      <c r="C53" s="457"/>
      <c r="D53" s="457"/>
      <c r="E53" s="457"/>
      <c r="F53" s="86"/>
      <c r="G53" s="134"/>
      <c r="H53" s="135"/>
      <c r="I53" s="136"/>
    </row>
    <row r="54" spans="1:12" ht="15.75" thickBot="1" x14ac:dyDescent="0.3">
      <c r="A54" s="456"/>
      <c r="B54" s="457"/>
      <c r="C54" s="457"/>
      <c r="D54" s="457"/>
      <c r="E54" s="457"/>
      <c r="F54" s="86"/>
      <c r="G54" s="510" t="s">
        <v>132</v>
      </c>
      <c r="H54" s="511"/>
      <c r="I54" s="145">
        <f>I52+I53</f>
        <v>1082</v>
      </c>
    </row>
    <row r="55" spans="1:12" ht="16.5" thickTop="1" thickBot="1" x14ac:dyDescent="0.3">
      <c r="A55" s="137"/>
      <c r="B55" s="138"/>
      <c r="C55" s="458"/>
      <c r="D55" s="459"/>
      <c r="E55" s="459"/>
      <c r="F55" s="459"/>
      <c r="G55" s="139"/>
      <c r="H55" s="139"/>
      <c r="I55" s="140"/>
    </row>
    <row r="57" spans="1:12" x14ac:dyDescent="0.25">
      <c r="A57" s="83"/>
      <c r="B57" s="83"/>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57"/>
  <sheetViews>
    <sheetView view="pageBreakPreview" topLeftCell="A10"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4</v>
      </c>
      <c r="I9" s="508"/>
    </row>
    <row r="10" spans="1:13" x14ac:dyDescent="0.25">
      <c r="A10" s="85" t="s">
        <v>49</v>
      </c>
      <c r="B10" s="83"/>
      <c r="E10" s="86"/>
      <c r="F10" s="494" t="s">
        <v>50</v>
      </c>
      <c r="G10" s="495"/>
      <c r="H10" s="509">
        <v>43771</v>
      </c>
      <c r="I10" s="497"/>
    </row>
    <row r="11" spans="1:13" x14ac:dyDescent="0.25">
      <c r="A11" s="85" t="s">
        <v>51</v>
      </c>
      <c r="B11" s="83"/>
      <c r="E11" s="86"/>
      <c r="F11" s="494" t="s">
        <v>52</v>
      </c>
      <c r="G11" s="495"/>
      <c r="H11" s="496" t="s">
        <v>130</v>
      </c>
      <c r="I11" s="497"/>
    </row>
    <row r="12" spans="1:13" x14ac:dyDescent="0.25">
      <c r="A12" s="85" t="s">
        <v>53</v>
      </c>
      <c r="B12" s="83"/>
      <c r="E12" s="86"/>
      <c r="F12" s="494" t="s">
        <v>54</v>
      </c>
      <c r="G12" s="495"/>
      <c r="H12" s="496">
        <v>41177</v>
      </c>
      <c r="I12" s="497"/>
    </row>
    <row r="13" spans="1:13" x14ac:dyDescent="0.25">
      <c r="A13" s="85" t="s">
        <v>55</v>
      </c>
      <c r="B13" s="83"/>
      <c r="E13" s="86"/>
      <c r="F13" s="494" t="s">
        <v>56</v>
      </c>
      <c r="G13" s="495"/>
      <c r="H13" s="496" t="s">
        <v>90</v>
      </c>
      <c r="I13" s="497"/>
      <c r="M13" t="s">
        <v>57</v>
      </c>
    </row>
    <row r="14" spans="1:13" x14ac:dyDescent="0.25">
      <c r="A14" s="87"/>
      <c r="B14" s="88"/>
      <c r="C14" s="88"/>
      <c r="D14" s="88"/>
      <c r="E14" s="89"/>
      <c r="F14" s="494" t="s">
        <v>58</v>
      </c>
      <c r="G14" s="495"/>
      <c r="H14" s="496" t="s">
        <v>59</v>
      </c>
      <c r="I14" s="497"/>
    </row>
    <row r="15" spans="1:13" x14ac:dyDescent="0.25">
      <c r="A15" s="500" t="s">
        <v>134</v>
      </c>
      <c r="B15" s="501"/>
      <c r="C15" s="501"/>
      <c r="D15" s="501"/>
      <c r="E15" s="501"/>
      <c r="F15" s="501"/>
      <c r="G15" s="501"/>
      <c r="H15" s="501"/>
      <c r="I15" s="502"/>
    </row>
    <row r="16" spans="1:13" ht="15.75" thickBot="1" x14ac:dyDescent="0.3">
      <c r="A16" s="515" t="s">
        <v>60</v>
      </c>
      <c r="B16" s="516"/>
      <c r="C16" s="516"/>
      <c r="D16" s="516"/>
      <c r="E16" s="516"/>
      <c r="F16" s="516"/>
      <c r="G16" s="516"/>
      <c r="H16" s="516"/>
      <c r="I16" s="517"/>
    </row>
    <row r="17" spans="1:12" x14ac:dyDescent="0.25">
      <c r="A17" s="90" t="s">
        <v>61</v>
      </c>
      <c r="B17" s="518" t="s">
        <v>62</v>
      </c>
      <c r="C17" s="519"/>
      <c r="D17" s="520"/>
      <c r="E17" s="156" t="s">
        <v>63</v>
      </c>
      <c r="F17" s="156" t="s">
        <v>64</v>
      </c>
      <c r="G17" s="156" t="s">
        <v>65</v>
      </c>
      <c r="H17" s="156" t="s">
        <v>66</v>
      </c>
      <c r="I17" s="157" t="s">
        <v>67</v>
      </c>
    </row>
    <row r="18" spans="1:12" x14ac:dyDescent="0.25">
      <c r="A18" s="95"/>
      <c r="B18" s="476"/>
      <c r="C18" s="498"/>
      <c r="D18" s="477"/>
      <c r="E18" s="96"/>
      <c r="F18" s="97"/>
      <c r="G18" s="96"/>
      <c r="H18" s="98"/>
      <c r="I18" s="99">
        <f>SUM(G18*H18)</f>
        <v>0</v>
      </c>
    </row>
    <row r="19" spans="1:12" x14ac:dyDescent="0.25">
      <c r="A19" s="100"/>
      <c r="B19" s="486"/>
      <c r="C19" s="447"/>
      <c r="D19" s="487"/>
      <c r="E19" s="101"/>
      <c r="F19" s="86"/>
      <c r="G19" s="101"/>
      <c r="H19" s="102"/>
      <c r="I19" s="99">
        <f t="shared" ref="I19:I20" si="0">SUM(G19*H19)</f>
        <v>0</v>
      </c>
    </row>
    <row r="20" spans="1:12" x14ac:dyDescent="0.25">
      <c r="A20" s="100"/>
      <c r="B20" s="481"/>
      <c r="C20" s="499"/>
      <c r="D20" s="482"/>
      <c r="E20" s="101"/>
      <c r="F20" s="86"/>
      <c r="G20" s="103"/>
      <c r="H20" s="104"/>
      <c r="I20" s="105">
        <f t="shared" si="0"/>
        <v>0</v>
      </c>
    </row>
    <row r="21" spans="1:12" x14ac:dyDescent="0.25">
      <c r="A21" s="488" t="s">
        <v>68</v>
      </c>
      <c r="B21" s="489"/>
      <c r="C21" s="489"/>
      <c r="D21" s="489"/>
      <c r="E21" s="489"/>
      <c r="F21" s="489"/>
      <c r="G21" s="489"/>
      <c r="H21" s="490"/>
      <c r="I21" s="99">
        <f>SUM(I18:I20)</f>
        <v>0</v>
      </c>
    </row>
    <row r="22" spans="1:12" x14ac:dyDescent="0.25">
      <c r="A22" s="467" t="s">
        <v>69</v>
      </c>
      <c r="B22" s="468"/>
      <c r="C22" s="468"/>
      <c r="D22" s="468"/>
      <c r="E22" s="468"/>
      <c r="F22" s="468"/>
      <c r="G22" s="468"/>
      <c r="H22" s="468"/>
      <c r="I22" s="469"/>
    </row>
    <row r="23" spans="1:12" x14ac:dyDescent="0.25">
      <c r="A23" s="106" t="s">
        <v>70</v>
      </c>
      <c r="B23" s="107" t="s">
        <v>62</v>
      </c>
      <c r="C23" s="107"/>
      <c r="D23" s="107"/>
      <c r="E23" s="108"/>
      <c r="F23" s="151" t="s">
        <v>65</v>
      </c>
      <c r="G23" s="108" t="s">
        <v>137</v>
      </c>
      <c r="H23" s="122" t="s">
        <v>66</v>
      </c>
      <c r="I23" s="123" t="s">
        <v>67</v>
      </c>
    </row>
    <row r="24" spans="1:12" x14ac:dyDescent="0.25">
      <c r="A24" s="111">
        <v>1</v>
      </c>
      <c r="B24" s="473" t="s">
        <v>102</v>
      </c>
      <c r="C24" s="474"/>
      <c r="D24" s="474"/>
      <c r="E24" s="475"/>
      <c r="F24" s="143">
        <v>1</v>
      </c>
      <c r="G24" s="152">
        <v>0.15</v>
      </c>
      <c r="H24" s="114">
        <v>396</v>
      </c>
      <c r="I24" s="115">
        <f>H24*F24*1.15</f>
        <v>455.4</v>
      </c>
    </row>
    <row r="25" spans="1:12" x14ac:dyDescent="0.25">
      <c r="A25" s="111">
        <v>2</v>
      </c>
      <c r="B25" s="483" t="s">
        <v>103</v>
      </c>
      <c r="C25" s="484"/>
      <c r="D25" s="484"/>
      <c r="E25" s="485"/>
      <c r="F25" s="112">
        <v>1</v>
      </c>
      <c r="G25" s="113">
        <v>0.15</v>
      </c>
      <c r="H25" s="114">
        <v>12</v>
      </c>
      <c r="I25" s="115">
        <f>H25*F25*1.15</f>
        <v>13.799999999999999</v>
      </c>
    </row>
    <row r="26" spans="1:12" x14ac:dyDescent="0.25">
      <c r="A26" s="111"/>
      <c r="B26" s="483"/>
      <c r="C26" s="484"/>
      <c r="D26" s="484"/>
      <c r="E26" s="485"/>
      <c r="F26" s="101"/>
      <c r="G26" s="147"/>
      <c r="H26" s="114"/>
      <c r="I26" s="115"/>
    </row>
    <row r="27" spans="1:12" x14ac:dyDescent="0.25">
      <c r="A27" s="111"/>
      <c r="B27" s="483"/>
      <c r="C27" s="484"/>
      <c r="D27" s="484"/>
      <c r="E27" s="485"/>
      <c r="F27" s="101"/>
      <c r="G27" s="147"/>
      <c r="H27" s="114"/>
      <c r="I27" s="115"/>
    </row>
    <row r="28" spans="1:12" x14ac:dyDescent="0.25">
      <c r="A28" s="111"/>
      <c r="B28" s="483"/>
      <c r="C28" s="484"/>
      <c r="D28" s="484"/>
      <c r="E28" s="485"/>
      <c r="F28" s="101"/>
      <c r="G28" s="147"/>
      <c r="H28" s="114"/>
      <c r="I28" s="115"/>
    </row>
    <row r="29" spans="1:12" x14ac:dyDescent="0.25">
      <c r="A29" s="111"/>
      <c r="B29" s="486"/>
      <c r="C29" s="447"/>
      <c r="D29" s="447"/>
      <c r="E29" s="487"/>
      <c r="F29" s="101"/>
      <c r="G29" s="147"/>
      <c r="H29" s="114"/>
      <c r="I29" s="115"/>
    </row>
    <row r="30" spans="1:12" x14ac:dyDescent="0.25">
      <c r="A30" s="111"/>
      <c r="B30" s="486"/>
      <c r="C30" s="447"/>
      <c r="D30" s="447"/>
      <c r="E30" s="487"/>
      <c r="F30" s="101"/>
      <c r="G30" s="86"/>
      <c r="H30" s="114"/>
      <c r="I30" s="115"/>
    </row>
    <row r="31" spans="1:12" x14ac:dyDescent="0.25">
      <c r="A31" s="111"/>
      <c r="B31" s="478"/>
      <c r="C31" s="479"/>
      <c r="D31" s="479"/>
      <c r="E31" s="480"/>
      <c r="F31" s="103"/>
      <c r="G31" s="148"/>
      <c r="H31" s="114"/>
      <c r="I31" s="115"/>
      <c r="L31" s="153"/>
    </row>
    <row r="32" spans="1:12" x14ac:dyDescent="0.25">
      <c r="A32" s="488" t="s">
        <v>72</v>
      </c>
      <c r="B32" s="489"/>
      <c r="C32" s="489"/>
      <c r="D32" s="489"/>
      <c r="E32" s="489"/>
      <c r="F32" s="489"/>
      <c r="G32" s="489"/>
      <c r="H32" s="490"/>
      <c r="I32" s="158">
        <f>SUM(I24:I31)</f>
        <v>469.2</v>
      </c>
    </row>
    <row r="33" spans="1:9" x14ac:dyDescent="0.25">
      <c r="A33" s="467" t="s">
        <v>73</v>
      </c>
      <c r="B33" s="468"/>
      <c r="C33" s="468"/>
      <c r="D33" s="468"/>
      <c r="E33" s="468"/>
      <c r="F33" s="468"/>
      <c r="G33" s="468"/>
      <c r="H33" s="468"/>
      <c r="I33" s="469"/>
    </row>
    <row r="34" spans="1:9" x14ac:dyDescent="0.25">
      <c r="A34" s="106" t="s">
        <v>74</v>
      </c>
      <c r="B34" s="470" t="s">
        <v>75</v>
      </c>
      <c r="C34" s="471"/>
      <c r="D34" s="472"/>
      <c r="E34" s="470" t="s">
        <v>63</v>
      </c>
      <c r="F34" s="472"/>
      <c r="G34" s="150" t="s">
        <v>65</v>
      </c>
      <c r="H34" s="122" t="s">
        <v>66</v>
      </c>
      <c r="I34" s="123" t="s">
        <v>67</v>
      </c>
    </row>
    <row r="35" spans="1:9" x14ac:dyDescent="0.25">
      <c r="A35" s="111">
        <v>1</v>
      </c>
      <c r="B35" s="491" t="s">
        <v>76</v>
      </c>
      <c r="C35" s="492"/>
      <c r="D35" s="493"/>
      <c r="E35" s="476" t="s">
        <v>77</v>
      </c>
      <c r="F35" s="477"/>
      <c r="G35" s="143">
        <v>2</v>
      </c>
      <c r="H35" s="141">
        <v>450</v>
      </c>
      <c r="I35" s="118">
        <f>SUM(G35*H35)</f>
        <v>900</v>
      </c>
    </row>
    <row r="36" spans="1:9" x14ac:dyDescent="0.25">
      <c r="A36" s="111">
        <v>2</v>
      </c>
      <c r="B36" s="461" t="s">
        <v>78</v>
      </c>
      <c r="C36" s="462"/>
      <c r="D36" s="463"/>
      <c r="E36" s="486" t="s">
        <v>77</v>
      </c>
      <c r="F36" s="487"/>
      <c r="G36" s="112"/>
      <c r="H36" s="142">
        <v>350</v>
      </c>
      <c r="I36" s="115">
        <f t="shared" ref="I36:I40" si="1">SUM(G36*H36)</f>
        <v>0</v>
      </c>
    </row>
    <row r="37" spans="1:9" x14ac:dyDescent="0.25">
      <c r="A37" s="111">
        <v>3</v>
      </c>
      <c r="B37" s="461" t="s">
        <v>79</v>
      </c>
      <c r="C37" s="462"/>
      <c r="D37" s="463"/>
      <c r="E37" s="486" t="s">
        <v>77</v>
      </c>
      <c r="F37" s="487"/>
      <c r="G37" s="112"/>
      <c r="H37" s="142">
        <v>300</v>
      </c>
      <c r="I37" s="115">
        <f t="shared" si="1"/>
        <v>0</v>
      </c>
    </row>
    <row r="38" spans="1:9" x14ac:dyDescent="0.25">
      <c r="A38" s="111">
        <v>4</v>
      </c>
      <c r="B38" s="461" t="s">
        <v>80</v>
      </c>
      <c r="C38" s="462"/>
      <c r="D38" s="463"/>
      <c r="E38" s="486" t="s">
        <v>77</v>
      </c>
      <c r="F38" s="487"/>
      <c r="G38" s="112">
        <v>2</v>
      </c>
      <c r="H38" s="142">
        <v>200</v>
      </c>
      <c r="I38" s="115">
        <f t="shared" si="1"/>
        <v>400</v>
      </c>
    </row>
    <row r="39" spans="1:9" x14ac:dyDescent="0.25">
      <c r="A39" s="111">
        <v>5</v>
      </c>
      <c r="B39" s="461" t="s">
        <v>81</v>
      </c>
      <c r="C39" s="462"/>
      <c r="D39" s="463"/>
      <c r="E39" s="486" t="s">
        <v>77</v>
      </c>
      <c r="F39" s="487"/>
      <c r="G39" s="112"/>
      <c r="H39" s="144">
        <v>200</v>
      </c>
      <c r="I39" s="115">
        <f t="shared" si="1"/>
        <v>0</v>
      </c>
    </row>
    <row r="40" spans="1:9" x14ac:dyDescent="0.25">
      <c r="A40" s="111">
        <v>6</v>
      </c>
      <c r="B40" s="461" t="s">
        <v>31</v>
      </c>
      <c r="C40" s="462"/>
      <c r="D40" s="463"/>
      <c r="E40" s="486" t="s">
        <v>77</v>
      </c>
      <c r="F40" s="487"/>
      <c r="G40" s="112"/>
      <c r="H40" s="144">
        <v>140</v>
      </c>
      <c r="I40" s="115">
        <f t="shared" si="1"/>
        <v>0</v>
      </c>
    </row>
    <row r="41" spans="1:9" x14ac:dyDescent="0.25">
      <c r="A41" s="111"/>
      <c r="B41" s="461"/>
      <c r="C41" s="462"/>
      <c r="D41" s="463"/>
      <c r="E41" s="119"/>
      <c r="F41" s="86"/>
      <c r="G41" s="86"/>
      <c r="H41" s="102"/>
      <c r="I41" s="115"/>
    </row>
    <row r="42" spans="1:9" x14ac:dyDescent="0.25">
      <c r="A42" s="100"/>
      <c r="B42" s="461"/>
      <c r="C42" s="462"/>
      <c r="D42" s="463"/>
      <c r="F42" s="86"/>
      <c r="G42" s="86"/>
      <c r="H42" s="102"/>
      <c r="I42" s="115"/>
    </row>
    <row r="43" spans="1:9" x14ac:dyDescent="0.25">
      <c r="A43" s="120"/>
      <c r="B43" s="464"/>
      <c r="C43" s="465"/>
      <c r="D43" s="466"/>
      <c r="E43" s="88"/>
      <c r="F43" s="89"/>
      <c r="G43" s="86"/>
      <c r="H43" s="104"/>
      <c r="I43" s="115"/>
    </row>
    <row r="44" spans="1:9" x14ac:dyDescent="0.25">
      <c r="A44" s="488" t="s">
        <v>82</v>
      </c>
      <c r="B44" s="489"/>
      <c r="C44" s="489"/>
      <c r="D44" s="489"/>
      <c r="E44" s="489"/>
      <c r="F44" s="489"/>
      <c r="G44" s="489"/>
      <c r="H44" s="490"/>
      <c r="I44" s="126">
        <f>SUM(I35:I43)</f>
        <v>1300</v>
      </c>
    </row>
    <row r="45" spans="1:9" x14ac:dyDescent="0.25">
      <c r="A45" s="467" t="s">
        <v>83</v>
      </c>
      <c r="B45" s="468"/>
      <c r="C45" s="468"/>
      <c r="D45" s="468"/>
      <c r="E45" s="468"/>
      <c r="F45" s="468"/>
      <c r="G45" s="468"/>
      <c r="H45" s="468"/>
      <c r="I45" s="469"/>
    </row>
    <row r="46" spans="1:9" x14ac:dyDescent="0.25">
      <c r="A46" s="106" t="s">
        <v>84</v>
      </c>
      <c r="B46" s="470" t="s">
        <v>85</v>
      </c>
      <c r="C46" s="471"/>
      <c r="D46" s="472"/>
      <c r="E46" s="470" t="s">
        <v>86</v>
      </c>
      <c r="F46" s="472"/>
      <c r="G46" s="122" t="s">
        <v>87</v>
      </c>
      <c r="H46" s="122" t="s">
        <v>66</v>
      </c>
      <c r="I46" s="123" t="s">
        <v>67</v>
      </c>
    </row>
    <row r="47" spans="1:9" x14ac:dyDescent="0.25">
      <c r="A47" s="111">
        <v>1</v>
      </c>
      <c r="B47" s="473" t="s">
        <v>131</v>
      </c>
      <c r="C47" s="474"/>
      <c r="D47" s="475"/>
      <c r="E47" s="476"/>
      <c r="F47" s="477"/>
      <c r="G47" s="112"/>
      <c r="H47" s="124"/>
      <c r="I47" s="115"/>
    </row>
    <row r="48" spans="1:9" x14ac:dyDescent="0.25">
      <c r="A48" s="111"/>
      <c r="B48" s="483" t="s">
        <v>104</v>
      </c>
      <c r="C48" s="484"/>
      <c r="D48" s="485"/>
      <c r="E48" s="486">
        <v>1</v>
      </c>
      <c r="F48" s="487"/>
      <c r="G48" s="112">
        <v>28.6</v>
      </c>
      <c r="H48" s="124">
        <v>5</v>
      </c>
      <c r="I48" s="115">
        <f>H48*G48</f>
        <v>143</v>
      </c>
    </row>
    <row r="49" spans="1:12" x14ac:dyDescent="0.25">
      <c r="A49" s="125"/>
      <c r="B49" s="478"/>
      <c r="C49" s="479"/>
      <c r="D49" s="480"/>
      <c r="E49" s="481"/>
      <c r="F49" s="482"/>
      <c r="G49" s="112"/>
      <c r="H49" s="124"/>
      <c r="I49" s="115"/>
    </row>
    <row r="50" spans="1:12" x14ac:dyDescent="0.25">
      <c r="A50" s="489" t="s">
        <v>88</v>
      </c>
      <c r="B50" s="489"/>
      <c r="C50" s="489"/>
      <c r="D50" s="489"/>
      <c r="E50" s="489"/>
      <c r="F50" s="489"/>
      <c r="G50" s="489"/>
      <c r="H50" s="490"/>
      <c r="I50" s="126">
        <f>SUM(I47:I49)</f>
        <v>143</v>
      </c>
    </row>
    <row r="51" spans="1:12" x14ac:dyDescent="0.25">
      <c r="A51" s="127"/>
      <c r="B51" s="128"/>
      <c r="C51" s="128"/>
      <c r="D51" s="128"/>
      <c r="E51" s="128"/>
      <c r="F51" s="129"/>
      <c r="G51" s="130"/>
      <c r="H51" s="130"/>
      <c r="I51" s="131"/>
      <c r="L51" s="83"/>
    </row>
    <row r="52" spans="1:12" x14ac:dyDescent="0.25">
      <c r="A52" s="456"/>
      <c r="B52" s="457"/>
      <c r="C52" s="457"/>
      <c r="D52" s="457"/>
      <c r="E52" s="457"/>
      <c r="F52" s="132"/>
      <c r="G52" s="460" t="s">
        <v>89</v>
      </c>
      <c r="H52" s="457"/>
      <c r="I52" s="133">
        <f>I50+I44+I32+I21</f>
        <v>1912.2</v>
      </c>
    </row>
    <row r="53" spans="1:12" x14ac:dyDescent="0.25">
      <c r="A53" s="456"/>
      <c r="B53" s="457"/>
      <c r="C53" s="457"/>
      <c r="D53" s="457"/>
      <c r="E53" s="457"/>
      <c r="F53" s="86"/>
      <c r="G53" s="134"/>
      <c r="H53" s="135"/>
      <c r="I53" s="136"/>
    </row>
    <row r="54" spans="1:12" ht="15.75" thickBot="1" x14ac:dyDescent="0.3">
      <c r="A54" s="456"/>
      <c r="B54" s="457"/>
      <c r="C54" s="457"/>
      <c r="D54" s="457"/>
      <c r="E54" s="457"/>
      <c r="F54" s="86"/>
      <c r="G54" s="510" t="s">
        <v>132</v>
      </c>
      <c r="H54" s="511"/>
      <c r="I54" s="145">
        <f>I52+I53</f>
        <v>1912.2</v>
      </c>
    </row>
    <row r="55" spans="1:12" ht="16.5" thickTop="1" thickBot="1" x14ac:dyDescent="0.3">
      <c r="A55" s="137"/>
      <c r="B55" s="138"/>
      <c r="C55" s="458"/>
      <c r="D55" s="459"/>
      <c r="E55" s="459"/>
      <c r="F55" s="459"/>
      <c r="G55" s="139"/>
      <c r="H55" s="139"/>
      <c r="I55" s="140"/>
    </row>
    <row r="57" spans="1:12" x14ac:dyDescent="0.25">
      <c r="A57" s="83"/>
      <c r="B57" s="83"/>
    </row>
  </sheetData>
  <mergeCells count="68">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B17:D17"/>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57"/>
  <sheetViews>
    <sheetView view="pageBreakPreview" topLeftCell="A7"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5</v>
      </c>
      <c r="I9" s="508"/>
    </row>
    <row r="10" spans="1:13" x14ac:dyDescent="0.25">
      <c r="A10" s="85" t="s">
        <v>49</v>
      </c>
      <c r="B10" s="83"/>
      <c r="E10" s="86"/>
      <c r="F10" s="494" t="s">
        <v>50</v>
      </c>
      <c r="G10" s="495"/>
      <c r="H10" s="509">
        <v>43740</v>
      </c>
      <c r="I10" s="497"/>
    </row>
    <row r="11" spans="1:13" x14ac:dyDescent="0.25">
      <c r="A11" s="85" t="s">
        <v>51</v>
      </c>
      <c r="B11" s="83"/>
      <c r="E11" s="86"/>
      <c r="F11" s="494" t="s">
        <v>52</v>
      </c>
      <c r="G11" s="495"/>
      <c r="H11" s="496" t="s">
        <v>91</v>
      </c>
      <c r="I11" s="497"/>
    </row>
    <row r="12" spans="1:13" x14ac:dyDescent="0.25">
      <c r="A12" s="85" t="s">
        <v>53</v>
      </c>
      <c r="B12" s="83"/>
      <c r="E12" s="86"/>
      <c r="F12" s="494" t="s">
        <v>54</v>
      </c>
      <c r="G12" s="495"/>
      <c r="H12" s="496">
        <v>41140</v>
      </c>
      <c r="I12" s="497"/>
    </row>
    <row r="13" spans="1:13" x14ac:dyDescent="0.25">
      <c r="A13" s="85" t="s">
        <v>55</v>
      </c>
      <c r="B13" s="83"/>
      <c r="E13" s="86"/>
      <c r="F13" s="494" t="s">
        <v>56</v>
      </c>
      <c r="G13" s="495"/>
      <c r="H13" s="496" t="s">
        <v>90</v>
      </c>
      <c r="I13" s="497"/>
      <c r="M13" t="s">
        <v>57</v>
      </c>
    </row>
    <row r="14" spans="1:13" x14ac:dyDescent="0.25">
      <c r="A14" s="87"/>
      <c r="B14" s="88"/>
      <c r="C14" s="88"/>
      <c r="D14" s="88"/>
      <c r="E14" s="89"/>
      <c r="F14" s="494" t="s">
        <v>58</v>
      </c>
      <c r="G14" s="495"/>
      <c r="H14" s="496" t="s">
        <v>59</v>
      </c>
      <c r="I14" s="497"/>
    </row>
    <row r="15" spans="1:13" x14ac:dyDescent="0.25">
      <c r="A15" s="500" t="s">
        <v>105</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2" x14ac:dyDescent="0.25">
      <c r="A17" s="90" t="s">
        <v>61</v>
      </c>
      <c r="B17" s="518" t="s">
        <v>62</v>
      </c>
      <c r="C17" s="519"/>
      <c r="D17" s="520"/>
      <c r="E17" s="93" t="s">
        <v>63</v>
      </c>
      <c r="F17" s="93" t="s">
        <v>64</v>
      </c>
      <c r="G17" s="156" t="s">
        <v>65</v>
      </c>
      <c r="H17" s="156" t="s">
        <v>66</v>
      </c>
      <c r="I17" s="157" t="s">
        <v>67</v>
      </c>
    </row>
    <row r="18" spans="1:12" x14ac:dyDescent="0.25">
      <c r="A18" s="95"/>
      <c r="B18" s="476"/>
      <c r="C18" s="498"/>
      <c r="D18" s="477"/>
      <c r="E18" s="96"/>
      <c r="F18" s="97"/>
      <c r="G18" s="96"/>
      <c r="H18" s="98"/>
      <c r="I18" s="99">
        <f>SUM(G18*H18)</f>
        <v>0</v>
      </c>
    </row>
    <row r="19" spans="1:12" x14ac:dyDescent="0.25">
      <c r="A19" s="100"/>
      <c r="B19" s="486"/>
      <c r="C19" s="447"/>
      <c r="D19" s="487"/>
      <c r="E19" s="101"/>
      <c r="F19" s="86"/>
      <c r="G19" s="101"/>
      <c r="H19" s="102"/>
      <c r="I19" s="99">
        <f t="shared" ref="I19:I20" si="0">SUM(G19*H19)</f>
        <v>0</v>
      </c>
    </row>
    <row r="20" spans="1:12" x14ac:dyDescent="0.25">
      <c r="A20" s="100"/>
      <c r="B20" s="481"/>
      <c r="C20" s="499"/>
      <c r="D20" s="482"/>
      <c r="E20" s="101"/>
      <c r="F20" s="86"/>
      <c r="G20" s="103"/>
      <c r="H20" s="104"/>
      <c r="I20" s="105">
        <f t="shared" si="0"/>
        <v>0</v>
      </c>
    </row>
    <row r="21" spans="1:12" x14ac:dyDescent="0.25">
      <c r="A21" s="488" t="s">
        <v>68</v>
      </c>
      <c r="B21" s="489"/>
      <c r="C21" s="489"/>
      <c r="D21" s="489"/>
      <c r="E21" s="489"/>
      <c r="F21" s="489"/>
      <c r="G21" s="489"/>
      <c r="H21" s="490"/>
      <c r="I21" s="99">
        <f>SUM(I18:I20)</f>
        <v>0</v>
      </c>
    </row>
    <row r="22" spans="1:12" x14ac:dyDescent="0.25">
      <c r="A22" s="467" t="s">
        <v>69</v>
      </c>
      <c r="B22" s="468"/>
      <c r="C22" s="468"/>
      <c r="D22" s="468"/>
      <c r="E22" s="468"/>
      <c r="F22" s="468"/>
      <c r="G22" s="468"/>
      <c r="H22" s="468"/>
      <c r="I22" s="469"/>
    </row>
    <row r="23" spans="1:12" x14ac:dyDescent="0.25">
      <c r="A23" s="106" t="s">
        <v>70</v>
      </c>
      <c r="B23" s="470" t="s">
        <v>62</v>
      </c>
      <c r="C23" s="471"/>
      <c r="D23" s="471"/>
      <c r="E23" s="472"/>
      <c r="F23" s="470" t="s">
        <v>65</v>
      </c>
      <c r="G23" s="472"/>
      <c r="H23" s="122" t="s">
        <v>66</v>
      </c>
      <c r="I23" s="123" t="s">
        <v>67</v>
      </c>
    </row>
    <row r="24" spans="1:12" x14ac:dyDescent="0.25">
      <c r="A24" s="111"/>
      <c r="B24" s="473"/>
      <c r="C24" s="474"/>
      <c r="D24" s="474"/>
      <c r="E24" s="475"/>
      <c r="F24" s="476"/>
      <c r="G24" s="477"/>
      <c r="H24" s="114"/>
      <c r="I24" s="115"/>
    </row>
    <row r="25" spans="1:12" x14ac:dyDescent="0.25">
      <c r="A25" s="111"/>
      <c r="B25" s="483"/>
      <c r="C25" s="484"/>
      <c r="D25" s="484"/>
      <c r="E25" s="485"/>
      <c r="F25" s="486"/>
      <c r="G25" s="487"/>
      <c r="H25" s="114"/>
      <c r="I25" s="115"/>
    </row>
    <row r="26" spans="1:12" x14ac:dyDescent="0.25">
      <c r="A26" s="111"/>
      <c r="B26" s="483"/>
      <c r="C26" s="484"/>
      <c r="D26" s="484"/>
      <c r="E26" s="485"/>
      <c r="F26" s="486"/>
      <c r="G26" s="487"/>
      <c r="H26" s="114"/>
      <c r="I26" s="115"/>
    </row>
    <row r="27" spans="1:12" x14ac:dyDescent="0.25">
      <c r="A27" s="111"/>
      <c r="B27" s="483"/>
      <c r="C27" s="484"/>
      <c r="D27" s="484"/>
      <c r="E27" s="485"/>
      <c r="F27" s="486"/>
      <c r="G27" s="487"/>
      <c r="H27" s="114"/>
      <c r="I27" s="115"/>
    </row>
    <row r="28" spans="1:12" x14ac:dyDescent="0.25">
      <c r="A28" s="111"/>
      <c r="B28" s="483"/>
      <c r="C28" s="484"/>
      <c r="D28" s="484"/>
      <c r="E28" s="485"/>
      <c r="F28" s="486"/>
      <c r="G28" s="487"/>
      <c r="H28" s="114"/>
      <c r="I28" s="115"/>
    </row>
    <row r="29" spans="1:12" x14ac:dyDescent="0.25">
      <c r="A29" s="111"/>
      <c r="B29" s="486"/>
      <c r="C29" s="447"/>
      <c r="D29" s="447"/>
      <c r="E29" s="487"/>
      <c r="F29" s="461"/>
      <c r="G29" s="463"/>
      <c r="H29" s="114"/>
      <c r="I29" s="115"/>
    </row>
    <row r="30" spans="1:12" x14ac:dyDescent="0.25">
      <c r="A30" s="111"/>
      <c r="B30" s="486"/>
      <c r="C30" s="447"/>
      <c r="D30" s="447"/>
      <c r="E30" s="487"/>
      <c r="F30" s="461"/>
      <c r="G30" s="463"/>
      <c r="H30" s="114"/>
      <c r="I30" s="115"/>
    </row>
    <row r="31" spans="1:12" x14ac:dyDescent="0.25">
      <c r="A31" s="111"/>
      <c r="B31" s="478"/>
      <c r="C31" s="479"/>
      <c r="D31" s="479"/>
      <c r="E31" s="480"/>
      <c r="F31" s="119"/>
      <c r="G31" s="149"/>
      <c r="H31" s="114"/>
      <c r="I31" s="115"/>
      <c r="L31" s="116"/>
    </row>
    <row r="32" spans="1:12" x14ac:dyDescent="0.25">
      <c r="A32" s="488" t="s">
        <v>72</v>
      </c>
      <c r="B32" s="489"/>
      <c r="C32" s="489"/>
      <c r="D32" s="489"/>
      <c r="E32" s="489"/>
      <c r="F32" s="489"/>
      <c r="G32" s="489"/>
      <c r="H32" s="490"/>
      <c r="I32" s="117">
        <f>SUM(I24:I31)</f>
        <v>0</v>
      </c>
    </row>
    <row r="33" spans="1:9" x14ac:dyDescent="0.25">
      <c r="A33" s="467" t="s">
        <v>73</v>
      </c>
      <c r="B33" s="468"/>
      <c r="C33" s="468"/>
      <c r="D33" s="468"/>
      <c r="E33" s="468"/>
      <c r="F33" s="468"/>
      <c r="G33" s="468"/>
      <c r="H33" s="468"/>
      <c r="I33" s="469"/>
    </row>
    <row r="34" spans="1:9" x14ac:dyDescent="0.25">
      <c r="A34" s="106" t="s">
        <v>74</v>
      </c>
      <c r="B34" s="470" t="s">
        <v>75</v>
      </c>
      <c r="C34" s="471"/>
      <c r="D34" s="472"/>
      <c r="E34" s="470" t="s">
        <v>63</v>
      </c>
      <c r="F34" s="472"/>
      <c r="G34" s="150" t="s">
        <v>65</v>
      </c>
      <c r="H34" s="122" t="s">
        <v>66</v>
      </c>
      <c r="I34" s="123" t="s">
        <v>67</v>
      </c>
    </row>
    <row r="35" spans="1:9" x14ac:dyDescent="0.25">
      <c r="A35" s="111">
        <v>1</v>
      </c>
      <c r="B35" s="491" t="s">
        <v>76</v>
      </c>
      <c r="C35" s="492"/>
      <c r="D35" s="493"/>
      <c r="E35" s="476" t="s">
        <v>77</v>
      </c>
      <c r="F35" s="477"/>
      <c r="G35" s="143">
        <v>1</v>
      </c>
      <c r="H35" s="141">
        <v>450</v>
      </c>
      <c r="I35" s="118">
        <f>SUM(G35*H35)</f>
        <v>450</v>
      </c>
    </row>
    <row r="36" spans="1:9" x14ac:dyDescent="0.25">
      <c r="A36" s="111">
        <v>2</v>
      </c>
      <c r="B36" s="461" t="s">
        <v>78</v>
      </c>
      <c r="C36" s="462"/>
      <c r="D36" s="463"/>
      <c r="E36" s="486" t="s">
        <v>77</v>
      </c>
      <c r="F36" s="487"/>
      <c r="G36" s="112"/>
      <c r="H36" s="142">
        <v>350</v>
      </c>
      <c r="I36" s="115">
        <f t="shared" ref="I36:I40" si="1">SUM(G36*H36)</f>
        <v>0</v>
      </c>
    </row>
    <row r="37" spans="1:9" x14ac:dyDescent="0.25">
      <c r="A37" s="111">
        <v>3</v>
      </c>
      <c r="B37" s="461" t="s">
        <v>79</v>
      </c>
      <c r="C37" s="462"/>
      <c r="D37" s="463"/>
      <c r="E37" s="486" t="s">
        <v>77</v>
      </c>
      <c r="F37" s="487"/>
      <c r="G37" s="112"/>
      <c r="H37" s="142">
        <v>300</v>
      </c>
      <c r="I37" s="115">
        <f t="shared" si="1"/>
        <v>0</v>
      </c>
    </row>
    <row r="38" spans="1:9" x14ac:dyDescent="0.25">
      <c r="A38" s="111">
        <v>4</v>
      </c>
      <c r="B38" s="461" t="s">
        <v>80</v>
      </c>
      <c r="C38" s="462"/>
      <c r="D38" s="463"/>
      <c r="E38" s="486" t="s">
        <v>77</v>
      </c>
      <c r="F38" s="487"/>
      <c r="G38" s="112">
        <v>1</v>
      </c>
      <c r="H38" s="142">
        <v>200</v>
      </c>
      <c r="I38" s="115">
        <f t="shared" si="1"/>
        <v>200</v>
      </c>
    </row>
    <row r="39" spans="1:9" x14ac:dyDescent="0.25">
      <c r="A39" s="111">
        <v>5</v>
      </c>
      <c r="B39" s="461" t="s">
        <v>81</v>
      </c>
      <c r="C39" s="462"/>
      <c r="D39" s="463"/>
      <c r="E39" s="486" t="s">
        <v>77</v>
      </c>
      <c r="F39" s="487"/>
      <c r="G39" s="112"/>
      <c r="H39" s="144">
        <v>200</v>
      </c>
      <c r="I39" s="115">
        <f t="shared" si="1"/>
        <v>0</v>
      </c>
    </row>
    <row r="40" spans="1:9" x14ac:dyDescent="0.25">
      <c r="A40" s="111">
        <v>6</v>
      </c>
      <c r="B40" s="461" t="s">
        <v>31</v>
      </c>
      <c r="C40" s="462"/>
      <c r="D40" s="463"/>
      <c r="E40" s="486" t="s">
        <v>77</v>
      </c>
      <c r="F40" s="487"/>
      <c r="G40" s="112"/>
      <c r="H40" s="144">
        <v>140</v>
      </c>
      <c r="I40" s="115">
        <f t="shared" si="1"/>
        <v>0</v>
      </c>
    </row>
    <row r="41" spans="1:9" x14ac:dyDescent="0.25">
      <c r="A41" s="111"/>
      <c r="B41" s="461"/>
      <c r="C41" s="462"/>
      <c r="D41" s="463"/>
      <c r="E41" s="119"/>
      <c r="F41" s="86"/>
      <c r="G41" s="86"/>
      <c r="H41" s="102"/>
      <c r="I41" s="115"/>
    </row>
    <row r="42" spans="1:9" x14ac:dyDescent="0.25">
      <c r="A42" s="100"/>
      <c r="B42" s="461"/>
      <c r="C42" s="462"/>
      <c r="D42" s="463"/>
      <c r="F42" s="86"/>
      <c r="G42" s="86"/>
      <c r="H42" s="102"/>
      <c r="I42" s="115"/>
    </row>
    <row r="43" spans="1:9" x14ac:dyDescent="0.25">
      <c r="A43" s="120"/>
      <c r="B43" s="464"/>
      <c r="C43" s="465"/>
      <c r="D43" s="466"/>
      <c r="E43" s="88"/>
      <c r="F43" s="89"/>
      <c r="G43" s="86"/>
      <c r="H43" s="104"/>
      <c r="I43" s="115"/>
    </row>
    <row r="44" spans="1:9" x14ac:dyDescent="0.25">
      <c r="A44" s="488" t="s">
        <v>82</v>
      </c>
      <c r="B44" s="489"/>
      <c r="C44" s="489"/>
      <c r="D44" s="489"/>
      <c r="E44" s="489"/>
      <c r="F44" s="489"/>
      <c r="G44" s="489"/>
      <c r="H44" s="490"/>
      <c r="I44" s="121">
        <f>SUM(I35:I43)</f>
        <v>650</v>
      </c>
    </row>
    <row r="45" spans="1:9" x14ac:dyDescent="0.25">
      <c r="A45" s="467" t="s">
        <v>83</v>
      </c>
      <c r="B45" s="468"/>
      <c r="C45" s="468"/>
      <c r="D45" s="468"/>
      <c r="E45" s="468"/>
      <c r="F45" s="468"/>
      <c r="G45" s="468"/>
      <c r="H45" s="468"/>
      <c r="I45" s="469"/>
    </row>
    <row r="46" spans="1:9" x14ac:dyDescent="0.25">
      <c r="A46" s="106" t="s">
        <v>84</v>
      </c>
      <c r="B46" s="470" t="s">
        <v>85</v>
      </c>
      <c r="C46" s="471"/>
      <c r="D46" s="472"/>
      <c r="E46" s="470" t="s">
        <v>86</v>
      </c>
      <c r="F46" s="472"/>
      <c r="G46" s="122" t="s">
        <v>87</v>
      </c>
      <c r="H46" s="122" t="s">
        <v>66</v>
      </c>
      <c r="I46" s="123" t="s">
        <v>67</v>
      </c>
    </row>
    <row r="47" spans="1:9" x14ac:dyDescent="0.25">
      <c r="A47" s="111">
        <v>1</v>
      </c>
      <c r="B47" s="473" t="s">
        <v>106</v>
      </c>
      <c r="C47" s="474"/>
      <c r="D47" s="475"/>
      <c r="E47" s="476"/>
      <c r="F47" s="477"/>
      <c r="G47" s="112"/>
      <c r="H47" s="124"/>
      <c r="I47" s="115"/>
    </row>
    <row r="48" spans="1:9" x14ac:dyDescent="0.25">
      <c r="A48" s="111"/>
      <c r="B48" s="483" t="s">
        <v>107</v>
      </c>
      <c r="C48" s="484"/>
      <c r="D48" s="485"/>
      <c r="E48" s="486">
        <v>1</v>
      </c>
      <c r="F48" s="487"/>
      <c r="G48" s="112">
        <v>77.2</v>
      </c>
      <c r="H48" s="124">
        <v>5</v>
      </c>
      <c r="I48" s="115">
        <f>H48*G48</f>
        <v>386</v>
      </c>
    </row>
    <row r="49" spans="1:12" x14ac:dyDescent="0.25">
      <c r="A49" s="125"/>
      <c r="B49" s="478"/>
      <c r="C49" s="479"/>
      <c r="D49" s="480"/>
      <c r="E49" s="481"/>
      <c r="F49" s="482"/>
      <c r="G49" s="112"/>
      <c r="H49" s="124"/>
      <c r="I49" s="115"/>
    </row>
    <row r="50" spans="1:12" x14ac:dyDescent="0.25">
      <c r="A50" s="489" t="s">
        <v>88</v>
      </c>
      <c r="B50" s="489"/>
      <c r="C50" s="489"/>
      <c r="D50" s="489"/>
      <c r="E50" s="489"/>
      <c r="F50" s="489"/>
      <c r="G50" s="489"/>
      <c r="H50" s="490"/>
      <c r="I50" s="126">
        <f>SUM(I47:I49)</f>
        <v>386</v>
      </c>
    </row>
    <row r="51" spans="1:12" x14ac:dyDescent="0.25">
      <c r="A51" s="127"/>
      <c r="B51" s="128"/>
      <c r="C51" s="128"/>
      <c r="D51" s="128"/>
      <c r="E51" s="128"/>
      <c r="F51" s="129"/>
      <c r="G51" s="130"/>
      <c r="H51" s="130"/>
      <c r="I51" s="131"/>
      <c r="L51" s="83"/>
    </row>
    <row r="52" spans="1:12" x14ac:dyDescent="0.25">
      <c r="A52" s="456"/>
      <c r="B52" s="457"/>
      <c r="C52" s="457"/>
      <c r="D52" s="457"/>
      <c r="E52" s="457"/>
      <c r="F52" s="132"/>
      <c r="G52" s="460" t="s">
        <v>89</v>
      </c>
      <c r="H52" s="457"/>
      <c r="I52" s="133">
        <f>I50+I44+I32+I21</f>
        <v>1036</v>
      </c>
    </row>
    <row r="53" spans="1:12" x14ac:dyDescent="0.25">
      <c r="A53" s="456"/>
      <c r="B53" s="457"/>
      <c r="C53" s="457"/>
      <c r="D53" s="457"/>
      <c r="E53" s="457"/>
      <c r="F53" s="86"/>
      <c r="G53" s="134"/>
      <c r="H53" s="135"/>
      <c r="I53" s="136"/>
    </row>
    <row r="54" spans="1:12" ht="15.75" thickBot="1" x14ac:dyDescent="0.3">
      <c r="A54" s="456"/>
      <c r="B54" s="457"/>
      <c r="C54" s="457"/>
      <c r="D54" s="457"/>
      <c r="E54" s="457"/>
      <c r="F54" s="86"/>
      <c r="G54" s="510" t="s">
        <v>132</v>
      </c>
      <c r="H54" s="511"/>
      <c r="I54" s="145">
        <f>I52+I53</f>
        <v>1036</v>
      </c>
    </row>
    <row r="55" spans="1:12" ht="16.5" thickTop="1" thickBot="1" x14ac:dyDescent="0.3">
      <c r="A55" s="137"/>
      <c r="B55" s="138"/>
      <c r="C55" s="458"/>
      <c r="D55" s="459"/>
      <c r="E55" s="459"/>
      <c r="F55" s="459"/>
      <c r="G55" s="139"/>
      <c r="H55" s="139"/>
      <c r="I55" s="140"/>
    </row>
    <row r="57" spans="1:12" x14ac:dyDescent="0.25">
      <c r="A57" s="83"/>
      <c r="B57" s="83"/>
    </row>
  </sheetData>
  <mergeCells count="77">
    <mergeCell ref="B23:E23"/>
    <mergeCell ref="F26:G26"/>
    <mergeCell ref="F27:G27"/>
    <mergeCell ref="F28:G28"/>
    <mergeCell ref="F29:G29"/>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A21:H21"/>
    <mergeCell ref="F12:G12"/>
    <mergeCell ref="H12:I12"/>
    <mergeCell ref="F13:G13"/>
    <mergeCell ref="H13:I13"/>
    <mergeCell ref="F14:G14"/>
    <mergeCell ref="H14:I14"/>
    <mergeCell ref="A15:I15"/>
    <mergeCell ref="A16:I16"/>
    <mergeCell ref="B18:D18"/>
    <mergeCell ref="B19:D19"/>
    <mergeCell ref="B20:D20"/>
    <mergeCell ref="B17:D17"/>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M57"/>
  <sheetViews>
    <sheetView view="pageBreakPreview" topLeftCell="A13"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6</v>
      </c>
      <c r="I9" s="508"/>
    </row>
    <row r="10" spans="1:13" x14ac:dyDescent="0.25">
      <c r="A10" s="85" t="s">
        <v>49</v>
      </c>
      <c r="B10" s="83"/>
      <c r="E10" s="86"/>
      <c r="F10" s="494" t="s">
        <v>50</v>
      </c>
      <c r="G10" s="495"/>
      <c r="H10" s="509" t="s">
        <v>108</v>
      </c>
      <c r="I10" s="497"/>
    </row>
    <row r="11" spans="1:13" x14ac:dyDescent="0.25">
      <c r="A11" s="85" t="s">
        <v>51</v>
      </c>
      <c r="B11" s="83"/>
      <c r="E11" s="86"/>
      <c r="F11" s="494" t="s">
        <v>52</v>
      </c>
      <c r="G11" s="495"/>
      <c r="H11" s="496" t="s">
        <v>109</v>
      </c>
      <c r="I11" s="497"/>
    </row>
    <row r="12" spans="1:13" x14ac:dyDescent="0.25">
      <c r="A12" s="85" t="s">
        <v>53</v>
      </c>
      <c r="B12" s="83"/>
      <c r="E12" s="86"/>
      <c r="F12" s="494" t="s">
        <v>54</v>
      </c>
      <c r="G12" s="495"/>
      <c r="H12" s="496">
        <v>41408</v>
      </c>
      <c r="I12" s="497"/>
    </row>
    <row r="13" spans="1:13" x14ac:dyDescent="0.25">
      <c r="A13" s="85" t="s">
        <v>55</v>
      </c>
      <c r="B13" s="83"/>
      <c r="E13" s="86"/>
      <c r="F13" s="494" t="s">
        <v>56</v>
      </c>
      <c r="G13" s="495"/>
      <c r="H13" s="496" t="s">
        <v>90</v>
      </c>
      <c r="I13" s="497"/>
      <c r="M13" t="s">
        <v>57</v>
      </c>
    </row>
    <row r="14" spans="1:13" x14ac:dyDescent="0.25">
      <c r="A14" s="87"/>
      <c r="B14" s="88"/>
      <c r="C14" s="88"/>
      <c r="D14" s="88"/>
      <c r="E14" s="89"/>
      <c r="F14" s="494" t="s">
        <v>58</v>
      </c>
      <c r="G14" s="495"/>
      <c r="H14" s="496" t="s">
        <v>59</v>
      </c>
      <c r="I14" s="497"/>
    </row>
    <row r="15" spans="1:13" x14ac:dyDescent="0.25">
      <c r="A15" s="500" t="s">
        <v>110</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2" x14ac:dyDescent="0.25">
      <c r="A17" s="90" t="s">
        <v>61</v>
      </c>
      <c r="B17" s="91" t="s">
        <v>62</v>
      </c>
      <c r="C17" s="91"/>
      <c r="D17" s="92"/>
      <c r="E17" s="93" t="s">
        <v>63</v>
      </c>
      <c r="F17" s="93" t="s">
        <v>64</v>
      </c>
      <c r="G17" s="93" t="s">
        <v>65</v>
      </c>
      <c r="H17" s="93" t="s">
        <v>66</v>
      </c>
      <c r="I17" s="94" t="s">
        <v>67</v>
      </c>
    </row>
    <row r="18" spans="1:12" x14ac:dyDescent="0.25">
      <c r="A18" s="95"/>
      <c r="B18" s="476"/>
      <c r="C18" s="498"/>
      <c r="D18" s="477"/>
      <c r="E18" s="96"/>
      <c r="F18" s="97"/>
      <c r="G18" s="96"/>
      <c r="H18" s="98"/>
      <c r="I18" s="99">
        <f>SUM(G18*H18)</f>
        <v>0</v>
      </c>
    </row>
    <row r="19" spans="1:12" x14ac:dyDescent="0.25">
      <c r="A19" s="100"/>
      <c r="B19" s="486"/>
      <c r="C19" s="447"/>
      <c r="D19" s="487"/>
      <c r="E19" s="101"/>
      <c r="F19" s="86"/>
      <c r="G19" s="101"/>
      <c r="H19" s="102"/>
      <c r="I19" s="99">
        <f t="shared" ref="I19:I20" si="0">SUM(G19*H19)</f>
        <v>0</v>
      </c>
    </row>
    <row r="20" spans="1:12" x14ac:dyDescent="0.25">
      <c r="A20" s="100"/>
      <c r="B20" s="481"/>
      <c r="C20" s="499"/>
      <c r="D20" s="482"/>
      <c r="E20" s="101"/>
      <c r="F20" s="86"/>
      <c r="G20" s="103"/>
      <c r="H20" s="104"/>
      <c r="I20" s="105">
        <f t="shared" si="0"/>
        <v>0</v>
      </c>
    </row>
    <row r="21" spans="1:12" x14ac:dyDescent="0.25">
      <c r="A21" s="488" t="s">
        <v>68</v>
      </c>
      <c r="B21" s="489"/>
      <c r="C21" s="489"/>
      <c r="D21" s="489"/>
      <c r="E21" s="489"/>
      <c r="F21" s="489"/>
      <c r="G21" s="489"/>
      <c r="H21" s="490"/>
      <c r="I21" s="99">
        <f>SUM(I18:I20)</f>
        <v>0</v>
      </c>
    </row>
    <row r="22" spans="1:12" x14ac:dyDescent="0.25">
      <c r="A22" s="467" t="s">
        <v>69</v>
      </c>
      <c r="B22" s="468"/>
      <c r="C22" s="468"/>
      <c r="D22" s="468"/>
      <c r="E22" s="468"/>
      <c r="F22" s="468"/>
      <c r="G22" s="468"/>
      <c r="H22" s="468"/>
      <c r="I22" s="469"/>
    </row>
    <row r="23" spans="1:12" x14ac:dyDescent="0.25">
      <c r="A23" s="106" t="s">
        <v>70</v>
      </c>
      <c r="B23" s="107" t="s">
        <v>62</v>
      </c>
      <c r="C23" s="107"/>
      <c r="D23" s="107"/>
      <c r="E23" s="108"/>
      <c r="F23" s="470" t="s">
        <v>65</v>
      </c>
      <c r="G23" s="472"/>
      <c r="H23" s="109" t="s">
        <v>66</v>
      </c>
      <c r="I23" s="110" t="s">
        <v>67</v>
      </c>
    </row>
    <row r="24" spans="1:12" x14ac:dyDescent="0.25">
      <c r="A24" s="111"/>
      <c r="B24" s="473"/>
      <c r="C24" s="474"/>
      <c r="D24" s="474"/>
      <c r="E24" s="475"/>
      <c r="F24" s="476"/>
      <c r="G24" s="477"/>
      <c r="H24" s="114"/>
      <c r="I24" s="115"/>
    </row>
    <row r="25" spans="1:12" x14ac:dyDescent="0.25">
      <c r="A25" s="111"/>
      <c r="B25" s="483"/>
      <c r="C25" s="484"/>
      <c r="D25" s="484"/>
      <c r="E25" s="485"/>
      <c r="F25" s="486"/>
      <c r="G25" s="487"/>
      <c r="H25" s="114"/>
      <c r="I25" s="115"/>
    </row>
    <row r="26" spans="1:12" x14ac:dyDescent="0.25">
      <c r="A26" s="111"/>
      <c r="B26" s="483"/>
      <c r="C26" s="484"/>
      <c r="D26" s="484"/>
      <c r="E26" s="485"/>
      <c r="F26" s="486"/>
      <c r="G26" s="487"/>
      <c r="H26" s="114"/>
      <c r="I26" s="115"/>
    </row>
    <row r="27" spans="1:12" x14ac:dyDescent="0.25">
      <c r="A27" s="111"/>
      <c r="B27" s="483"/>
      <c r="C27" s="484"/>
      <c r="D27" s="484"/>
      <c r="E27" s="485"/>
      <c r="F27" s="486"/>
      <c r="G27" s="487"/>
      <c r="H27" s="114"/>
      <c r="I27" s="115"/>
    </row>
    <row r="28" spans="1:12" x14ac:dyDescent="0.25">
      <c r="A28" s="111"/>
      <c r="B28" s="483"/>
      <c r="C28" s="484"/>
      <c r="D28" s="484"/>
      <c r="E28" s="485"/>
      <c r="F28" s="486"/>
      <c r="G28" s="487"/>
      <c r="H28" s="114"/>
      <c r="I28" s="115"/>
    </row>
    <row r="29" spans="1:12" x14ac:dyDescent="0.25">
      <c r="A29" s="111"/>
      <c r="B29" s="486"/>
      <c r="C29" s="447"/>
      <c r="D29" s="447"/>
      <c r="E29" s="487"/>
      <c r="F29" s="461"/>
      <c r="G29" s="463"/>
      <c r="H29" s="114"/>
      <c r="I29" s="115"/>
    </row>
    <row r="30" spans="1:12" x14ac:dyDescent="0.25">
      <c r="A30" s="111"/>
      <c r="B30" s="486"/>
      <c r="C30" s="447"/>
      <c r="D30" s="447"/>
      <c r="E30" s="487"/>
      <c r="F30" s="461"/>
      <c r="G30" s="463"/>
      <c r="H30" s="114"/>
      <c r="I30" s="115"/>
    </row>
    <row r="31" spans="1:12" x14ac:dyDescent="0.25">
      <c r="A31" s="111"/>
      <c r="B31" s="478"/>
      <c r="C31" s="479"/>
      <c r="D31" s="479"/>
      <c r="E31" s="480"/>
      <c r="F31" s="464"/>
      <c r="G31" s="466"/>
      <c r="H31" s="114"/>
      <c r="I31" s="115"/>
      <c r="L31" s="116"/>
    </row>
    <row r="32" spans="1:12" x14ac:dyDescent="0.25">
      <c r="A32" s="488" t="s">
        <v>72</v>
      </c>
      <c r="B32" s="489"/>
      <c r="C32" s="489"/>
      <c r="D32" s="489"/>
      <c r="E32" s="489"/>
      <c r="F32" s="489"/>
      <c r="G32" s="489"/>
      <c r="H32" s="490"/>
      <c r="I32" s="117">
        <f>SUM(I24:I31)</f>
        <v>0</v>
      </c>
    </row>
    <row r="33" spans="1:9" x14ac:dyDescent="0.25">
      <c r="A33" s="467" t="s">
        <v>73</v>
      </c>
      <c r="B33" s="468"/>
      <c r="C33" s="468"/>
      <c r="D33" s="468"/>
      <c r="E33" s="468"/>
      <c r="F33" s="468"/>
      <c r="G33" s="468"/>
      <c r="H33" s="468"/>
      <c r="I33" s="469"/>
    </row>
    <row r="34" spans="1:9" x14ac:dyDescent="0.25">
      <c r="A34" s="106" t="s">
        <v>74</v>
      </c>
      <c r="B34" s="512" t="s">
        <v>75</v>
      </c>
      <c r="C34" s="513"/>
      <c r="D34" s="514"/>
      <c r="E34" s="470" t="s">
        <v>63</v>
      </c>
      <c r="F34" s="472"/>
      <c r="G34" s="108" t="s">
        <v>65</v>
      </c>
      <c r="H34" s="109" t="s">
        <v>66</v>
      </c>
      <c r="I34" s="110" t="s">
        <v>67</v>
      </c>
    </row>
    <row r="35" spans="1:9" x14ac:dyDescent="0.25">
      <c r="A35" s="111">
        <v>1</v>
      </c>
      <c r="B35" s="491" t="s">
        <v>76</v>
      </c>
      <c r="C35" s="492"/>
      <c r="D35" s="493"/>
      <c r="E35" s="476" t="s">
        <v>77</v>
      </c>
      <c r="F35" s="477"/>
      <c r="G35" s="143">
        <v>1</v>
      </c>
      <c r="H35" s="141">
        <v>450</v>
      </c>
      <c r="I35" s="118">
        <f>SUM(G35*H35)</f>
        <v>450</v>
      </c>
    </row>
    <row r="36" spans="1:9" x14ac:dyDescent="0.25">
      <c r="A36" s="111">
        <v>2</v>
      </c>
      <c r="B36" s="461" t="s">
        <v>78</v>
      </c>
      <c r="C36" s="462"/>
      <c r="D36" s="463"/>
      <c r="E36" s="486" t="s">
        <v>77</v>
      </c>
      <c r="F36" s="487"/>
      <c r="G36" s="112"/>
      <c r="H36" s="142">
        <v>350</v>
      </c>
      <c r="I36" s="115">
        <f t="shared" ref="I36:I40" si="1">SUM(G36*H36)</f>
        <v>0</v>
      </c>
    </row>
    <row r="37" spans="1:9" x14ac:dyDescent="0.25">
      <c r="A37" s="111">
        <v>3</v>
      </c>
      <c r="B37" s="461" t="s">
        <v>79</v>
      </c>
      <c r="C37" s="462"/>
      <c r="D37" s="463"/>
      <c r="E37" s="486" t="s">
        <v>77</v>
      </c>
      <c r="F37" s="487"/>
      <c r="G37" s="112"/>
      <c r="H37" s="142">
        <v>300</v>
      </c>
      <c r="I37" s="115">
        <f t="shared" si="1"/>
        <v>0</v>
      </c>
    </row>
    <row r="38" spans="1:9" x14ac:dyDescent="0.25">
      <c r="A38" s="111">
        <v>4</v>
      </c>
      <c r="B38" s="461" t="s">
        <v>80</v>
      </c>
      <c r="C38" s="462"/>
      <c r="D38" s="463"/>
      <c r="E38" s="486" t="s">
        <v>77</v>
      </c>
      <c r="F38" s="487"/>
      <c r="G38" s="112">
        <v>1</v>
      </c>
      <c r="H38" s="142">
        <v>200</v>
      </c>
      <c r="I38" s="115">
        <f t="shared" si="1"/>
        <v>200</v>
      </c>
    </row>
    <row r="39" spans="1:9" x14ac:dyDescent="0.25">
      <c r="A39" s="111">
        <v>5</v>
      </c>
      <c r="B39" s="461" t="s">
        <v>81</v>
      </c>
      <c r="C39" s="462"/>
      <c r="D39" s="463"/>
      <c r="E39" s="486" t="s">
        <v>77</v>
      </c>
      <c r="F39" s="487"/>
      <c r="G39" s="112"/>
      <c r="H39" s="144">
        <v>200</v>
      </c>
      <c r="I39" s="115">
        <f t="shared" si="1"/>
        <v>0</v>
      </c>
    </row>
    <row r="40" spans="1:9" x14ac:dyDescent="0.25">
      <c r="A40" s="111">
        <v>6</v>
      </c>
      <c r="B40" s="461" t="s">
        <v>31</v>
      </c>
      <c r="C40" s="462"/>
      <c r="D40" s="463"/>
      <c r="E40" s="486" t="s">
        <v>77</v>
      </c>
      <c r="F40" s="487"/>
      <c r="G40" s="112"/>
      <c r="H40" s="144">
        <v>140</v>
      </c>
      <c r="I40" s="115">
        <f t="shared" si="1"/>
        <v>0</v>
      </c>
    </row>
    <row r="41" spans="1:9" x14ac:dyDescent="0.25">
      <c r="A41" s="111"/>
      <c r="B41" s="461"/>
      <c r="C41" s="462"/>
      <c r="D41" s="463"/>
      <c r="E41" s="119"/>
      <c r="F41" s="86"/>
      <c r="G41" s="86"/>
      <c r="H41" s="102"/>
      <c r="I41" s="115"/>
    </row>
    <row r="42" spans="1:9" x14ac:dyDescent="0.25">
      <c r="A42" s="100"/>
      <c r="B42" s="461"/>
      <c r="C42" s="462"/>
      <c r="D42" s="463"/>
      <c r="F42" s="86"/>
      <c r="G42" s="86"/>
      <c r="H42" s="102"/>
      <c r="I42" s="115"/>
    </row>
    <row r="43" spans="1:9" x14ac:dyDescent="0.25">
      <c r="A43" s="120"/>
      <c r="B43" s="464"/>
      <c r="C43" s="465"/>
      <c r="D43" s="466"/>
      <c r="E43" s="88"/>
      <c r="F43" s="89"/>
      <c r="G43" s="86"/>
      <c r="H43" s="104"/>
      <c r="I43" s="115"/>
    </row>
    <row r="44" spans="1:9" x14ac:dyDescent="0.25">
      <c r="A44" s="488" t="s">
        <v>82</v>
      </c>
      <c r="B44" s="489"/>
      <c r="C44" s="489"/>
      <c r="D44" s="489"/>
      <c r="E44" s="489"/>
      <c r="F44" s="489"/>
      <c r="G44" s="489"/>
      <c r="H44" s="490"/>
      <c r="I44" s="121">
        <f>SUM(I35:I43)</f>
        <v>650</v>
      </c>
    </row>
    <row r="45" spans="1:9" x14ac:dyDescent="0.25">
      <c r="A45" s="467" t="s">
        <v>83</v>
      </c>
      <c r="B45" s="468"/>
      <c r="C45" s="468"/>
      <c r="D45" s="468"/>
      <c r="E45" s="468"/>
      <c r="F45" s="468"/>
      <c r="G45" s="468"/>
      <c r="H45" s="468"/>
      <c r="I45" s="469"/>
    </row>
    <row r="46" spans="1:9" x14ac:dyDescent="0.25">
      <c r="A46" s="106" t="s">
        <v>84</v>
      </c>
      <c r="B46" s="470" t="s">
        <v>85</v>
      </c>
      <c r="C46" s="471"/>
      <c r="D46" s="472"/>
      <c r="E46" s="470" t="s">
        <v>86</v>
      </c>
      <c r="F46" s="472"/>
      <c r="G46" s="122" t="s">
        <v>87</v>
      </c>
      <c r="H46" s="122" t="s">
        <v>66</v>
      </c>
      <c r="I46" s="123" t="s">
        <v>67</v>
      </c>
    </row>
    <row r="47" spans="1:9" x14ac:dyDescent="0.25">
      <c r="A47" s="111">
        <v>12</v>
      </c>
      <c r="B47" s="473" t="s">
        <v>111</v>
      </c>
      <c r="C47" s="474"/>
      <c r="D47" s="475"/>
      <c r="E47" s="476"/>
      <c r="F47" s="477"/>
      <c r="G47" s="112"/>
      <c r="H47" s="124"/>
      <c r="I47" s="115"/>
    </row>
    <row r="48" spans="1:9" x14ac:dyDescent="0.25">
      <c r="A48" s="111"/>
      <c r="B48" s="483" t="s">
        <v>107</v>
      </c>
      <c r="C48" s="484"/>
      <c r="D48" s="485"/>
      <c r="E48" s="486">
        <v>1</v>
      </c>
      <c r="F48" s="487"/>
      <c r="G48" s="112">
        <v>48.8</v>
      </c>
      <c r="H48" s="124">
        <v>5</v>
      </c>
      <c r="I48" s="115">
        <f>H48*G48</f>
        <v>244</v>
      </c>
    </row>
    <row r="49" spans="1:12" x14ac:dyDescent="0.25">
      <c r="A49" s="125"/>
      <c r="B49" s="478"/>
      <c r="C49" s="479"/>
      <c r="D49" s="480"/>
      <c r="E49" s="481"/>
      <c r="F49" s="482"/>
      <c r="G49" s="112"/>
      <c r="H49" s="124"/>
      <c r="I49" s="115"/>
    </row>
    <row r="50" spans="1:12" x14ac:dyDescent="0.25">
      <c r="A50" s="489" t="s">
        <v>88</v>
      </c>
      <c r="B50" s="489"/>
      <c r="C50" s="489"/>
      <c r="D50" s="489"/>
      <c r="E50" s="489"/>
      <c r="F50" s="489"/>
      <c r="G50" s="489"/>
      <c r="H50" s="490"/>
      <c r="I50" s="126">
        <f>SUM(I47:I49)</f>
        <v>244</v>
      </c>
    </row>
    <row r="51" spans="1:12" x14ac:dyDescent="0.25">
      <c r="A51" s="127"/>
      <c r="B51" s="128"/>
      <c r="C51" s="128"/>
      <c r="D51" s="128"/>
      <c r="E51" s="128"/>
      <c r="F51" s="129"/>
      <c r="G51" s="130"/>
      <c r="H51" s="130"/>
      <c r="I51" s="131"/>
      <c r="L51" s="83"/>
    </row>
    <row r="52" spans="1:12" x14ac:dyDescent="0.25">
      <c r="A52" s="456"/>
      <c r="B52" s="457"/>
      <c r="C52" s="457"/>
      <c r="D52" s="457"/>
      <c r="E52" s="457"/>
      <c r="F52" s="132"/>
      <c r="G52" s="460" t="s">
        <v>89</v>
      </c>
      <c r="H52" s="457"/>
      <c r="I52" s="133">
        <f>I50+I44+I32+I21</f>
        <v>894</v>
      </c>
    </row>
    <row r="53" spans="1:12" x14ac:dyDescent="0.25">
      <c r="A53" s="456"/>
      <c r="B53" s="457"/>
      <c r="C53" s="457"/>
      <c r="D53" s="457"/>
      <c r="E53" s="457"/>
      <c r="F53" s="86"/>
      <c r="G53" s="134"/>
      <c r="H53" s="135"/>
      <c r="I53" s="136"/>
    </row>
    <row r="54" spans="1:12" ht="15.75" thickBot="1" x14ac:dyDescent="0.3">
      <c r="A54" s="456"/>
      <c r="B54" s="457"/>
      <c r="C54" s="457"/>
      <c r="D54" s="457"/>
      <c r="E54" s="457"/>
      <c r="F54" s="86"/>
      <c r="G54" s="510" t="s">
        <v>132</v>
      </c>
      <c r="H54" s="511"/>
      <c r="I54" s="145">
        <f>I52+I53</f>
        <v>894</v>
      </c>
    </row>
    <row r="55" spans="1:12" ht="16.5" thickTop="1" thickBot="1" x14ac:dyDescent="0.3">
      <c r="A55" s="137"/>
      <c r="B55" s="138"/>
      <c r="C55" s="458"/>
      <c r="D55" s="459"/>
      <c r="E55" s="459"/>
      <c r="F55" s="459"/>
      <c r="G55" s="139"/>
      <c r="H55" s="139"/>
      <c r="I55" s="140"/>
    </row>
    <row r="57" spans="1:12" x14ac:dyDescent="0.25">
      <c r="A57" s="83"/>
      <c r="B57" s="83"/>
    </row>
  </sheetData>
  <mergeCells count="76">
    <mergeCell ref="F31:G31"/>
    <mergeCell ref="F26:G26"/>
    <mergeCell ref="F27:G27"/>
    <mergeCell ref="F28:G28"/>
    <mergeCell ref="F29:G29"/>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M57"/>
  <sheetViews>
    <sheetView view="pageBreakPreview" topLeftCell="A13"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7</v>
      </c>
      <c r="I9" s="508"/>
    </row>
    <row r="10" spans="1:13" x14ac:dyDescent="0.25">
      <c r="A10" s="85" t="s">
        <v>49</v>
      </c>
      <c r="B10" s="83"/>
      <c r="E10" s="86"/>
      <c r="F10" s="494" t="s">
        <v>50</v>
      </c>
      <c r="G10" s="495"/>
      <c r="H10" s="509" t="s">
        <v>112</v>
      </c>
      <c r="I10" s="497"/>
    </row>
    <row r="11" spans="1:13" x14ac:dyDescent="0.25">
      <c r="A11" s="85" t="s">
        <v>51</v>
      </c>
      <c r="B11" s="83"/>
      <c r="E11" s="86"/>
      <c r="F11" s="494" t="s">
        <v>52</v>
      </c>
      <c r="G11" s="495"/>
      <c r="H11" s="496" t="s">
        <v>109</v>
      </c>
      <c r="I11" s="497"/>
    </row>
    <row r="12" spans="1:13" x14ac:dyDescent="0.25">
      <c r="A12" s="85" t="s">
        <v>53</v>
      </c>
      <c r="B12" s="83"/>
      <c r="E12" s="86"/>
      <c r="F12" s="494" t="s">
        <v>54</v>
      </c>
      <c r="G12" s="495"/>
      <c r="H12" s="496">
        <v>43238</v>
      </c>
      <c r="I12" s="497"/>
    </row>
    <row r="13" spans="1:13" x14ac:dyDescent="0.25">
      <c r="A13" s="85" t="s">
        <v>55</v>
      </c>
      <c r="B13" s="83"/>
      <c r="E13" s="86"/>
      <c r="F13" s="494" t="s">
        <v>56</v>
      </c>
      <c r="G13" s="495"/>
      <c r="H13" s="496" t="s">
        <v>90</v>
      </c>
      <c r="I13" s="497"/>
      <c r="M13" t="s">
        <v>57</v>
      </c>
    </row>
    <row r="14" spans="1:13" x14ac:dyDescent="0.25">
      <c r="A14" s="87"/>
      <c r="B14" s="88"/>
      <c r="C14" s="88"/>
      <c r="D14" s="88"/>
      <c r="E14" s="89"/>
      <c r="F14" s="494" t="s">
        <v>58</v>
      </c>
      <c r="G14" s="495"/>
      <c r="H14" s="496" t="s">
        <v>59</v>
      </c>
      <c r="I14" s="497"/>
    </row>
    <row r="15" spans="1:13" x14ac:dyDescent="0.25">
      <c r="A15" s="500" t="s">
        <v>113</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2" x14ac:dyDescent="0.25">
      <c r="A17" s="90" t="s">
        <v>61</v>
      </c>
      <c r="B17" s="91" t="s">
        <v>62</v>
      </c>
      <c r="C17" s="91"/>
      <c r="D17" s="92"/>
      <c r="E17" s="93" t="s">
        <v>63</v>
      </c>
      <c r="F17" s="93" t="s">
        <v>64</v>
      </c>
      <c r="G17" s="93" t="s">
        <v>65</v>
      </c>
      <c r="H17" s="93" t="s">
        <v>66</v>
      </c>
      <c r="I17" s="94" t="s">
        <v>67</v>
      </c>
    </row>
    <row r="18" spans="1:12" x14ac:dyDescent="0.25">
      <c r="A18" s="95"/>
      <c r="B18" s="476"/>
      <c r="C18" s="498"/>
      <c r="D18" s="477"/>
      <c r="E18" s="96"/>
      <c r="F18" s="97"/>
      <c r="G18" s="96"/>
      <c r="H18" s="98"/>
      <c r="I18" s="99">
        <f>SUM(G18*H18)</f>
        <v>0</v>
      </c>
    </row>
    <row r="19" spans="1:12" x14ac:dyDescent="0.25">
      <c r="A19" s="100"/>
      <c r="B19" s="486"/>
      <c r="C19" s="447"/>
      <c r="D19" s="487"/>
      <c r="E19" s="101"/>
      <c r="F19" s="86"/>
      <c r="G19" s="101"/>
      <c r="H19" s="102"/>
      <c r="I19" s="99">
        <f t="shared" ref="I19:I20" si="0">SUM(G19*H19)</f>
        <v>0</v>
      </c>
    </row>
    <row r="20" spans="1:12" x14ac:dyDescent="0.25">
      <c r="A20" s="100"/>
      <c r="B20" s="481"/>
      <c r="C20" s="499"/>
      <c r="D20" s="482"/>
      <c r="E20" s="101"/>
      <c r="F20" s="86"/>
      <c r="G20" s="103"/>
      <c r="H20" s="104"/>
      <c r="I20" s="105">
        <f t="shared" si="0"/>
        <v>0</v>
      </c>
    </row>
    <row r="21" spans="1:12" x14ac:dyDescent="0.25">
      <c r="A21" s="488" t="s">
        <v>68</v>
      </c>
      <c r="B21" s="489"/>
      <c r="C21" s="489"/>
      <c r="D21" s="489"/>
      <c r="E21" s="489"/>
      <c r="F21" s="489"/>
      <c r="G21" s="489"/>
      <c r="H21" s="490"/>
      <c r="I21" s="99">
        <f>SUM(I18:I20)</f>
        <v>0</v>
      </c>
    </row>
    <row r="22" spans="1:12" x14ac:dyDescent="0.25">
      <c r="A22" s="467" t="s">
        <v>69</v>
      </c>
      <c r="B22" s="468"/>
      <c r="C22" s="468"/>
      <c r="D22" s="468"/>
      <c r="E22" s="468"/>
      <c r="F22" s="468"/>
      <c r="G22" s="468"/>
      <c r="H22" s="468"/>
      <c r="I22" s="469"/>
    </row>
    <row r="23" spans="1:12" x14ac:dyDescent="0.25">
      <c r="A23" s="106" t="s">
        <v>70</v>
      </c>
      <c r="B23" s="107" t="s">
        <v>62</v>
      </c>
      <c r="C23" s="107"/>
      <c r="D23" s="107"/>
      <c r="E23" s="108"/>
      <c r="F23" s="470" t="s">
        <v>65</v>
      </c>
      <c r="G23" s="472"/>
      <c r="H23" s="109" t="s">
        <v>66</v>
      </c>
      <c r="I23" s="110" t="s">
        <v>67</v>
      </c>
    </row>
    <row r="24" spans="1:12" x14ac:dyDescent="0.25">
      <c r="A24" s="111"/>
      <c r="B24" s="473"/>
      <c r="C24" s="474"/>
      <c r="D24" s="474"/>
      <c r="E24" s="475"/>
      <c r="F24" s="476"/>
      <c r="G24" s="477"/>
      <c r="H24" s="114"/>
      <c r="I24" s="115"/>
    </row>
    <row r="25" spans="1:12" x14ac:dyDescent="0.25">
      <c r="A25" s="111"/>
      <c r="B25" s="483"/>
      <c r="C25" s="484"/>
      <c r="D25" s="484"/>
      <c r="E25" s="485"/>
      <c r="F25" s="486"/>
      <c r="G25" s="487"/>
      <c r="H25" s="114"/>
      <c r="I25" s="115"/>
    </row>
    <row r="26" spans="1:12" x14ac:dyDescent="0.25">
      <c r="A26" s="111"/>
      <c r="B26" s="483"/>
      <c r="C26" s="484"/>
      <c r="D26" s="484"/>
      <c r="E26" s="485"/>
      <c r="F26" s="486"/>
      <c r="G26" s="487"/>
      <c r="H26" s="114"/>
      <c r="I26" s="115"/>
    </row>
    <row r="27" spans="1:12" x14ac:dyDescent="0.25">
      <c r="A27" s="111"/>
      <c r="B27" s="483"/>
      <c r="C27" s="484"/>
      <c r="D27" s="484"/>
      <c r="E27" s="485"/>
      <c r="F27" s="486"/>
      <c r="G27" s="487"/>
      <c r="H27" s="114"/>
      <c r="I27" s="115"/>
    </row>
    <row r="28" spans="1:12" x14ac:dyDescent="0.25">
      <c r="A28" s="111"/>
      <c r="B28" s="483"/>
      <c r="C28" s="484"/>
      <c r="D28" s="484"/>
      <c r="E28" s="485"/>
      <c r="F28" s="486"/>
      <c r="G28" s="487"/>
      <c r="H28" s="114"/>
      <c r="I28" s="115"/>
    </row>
    <row r="29" spans="1:12" x14ac:dyDescent="0.25">
      <c r="A29" s="111"/>
      <c r="B29" s="486"/>
      <c r="C29" s="447"/>
      <c r="D29" s="447"/>
      <c r="E29" s="487"/>
      <c r="F29" s="461"/>
      <c r="G29" s="463"/>
      <c r="H29" s="114"/>
      <c r="I29" s="115"/>
    </row>
    <row r="30" spans="1:12" x14ac:dyDescent="0.25">
      <c r="A30" s="111"/>
      <c r="B30" s="486"/>
      <c r="C30" s="447"/>
      <c r="D30" s="447"/>
      <c r="E30" s="487"/>
      <c r="F30" s="461"/>
      <c r="G30" s="463"/>
      <c r="H30" s="114"/>
      <c r="I30" s="115"/>
    </row>
    <row r="31" spans="1:12" x14ac:dyDescent="0.25">
      <c r="A31" s="111"/>
      <c r="B31" s="478"/>
      <c r="C31" s="479"/>
      <c r="D31" s="479"/>
      <c r="E31" s="480"/>
      <c r="F31" s="464"/>
      <c r="G31" s="466"/>
      <c r="H31" s="114"/>
      <c r="I31" s="115"/>
      <c r="L31" s="116"/>
    </row>
    <row r="32" spans="1:12" x14ac:dyDescent="0.25">
      <c r="A32" s="488" t="s">
        <v>72</v>
      </c>
      <c r="B32" s="489"/>
      <c r="C32" s="489"/>
      <c r="D32" s="489"/>
      <c r="E32" s="489"/>
      <c r="F32" s="489"/>
      <c r="G32" s="489"/>
      <c r="H32" s="490"/>
      <c r="I32" s="117">
        <f>SUM(I24:I31)</f>
        <v>0</v>
      </c>
    </row>
    <row r="33" spans="1:9" x14ac:dyDescent="0.25">
      <c r="A33" s="467" t="s">
        <v>73</v>
      </c>
      <c r="B33" s="468"/>
      <c r="C33" s="468"/>
      <c r="D33" s="468"/>
      <c r="E33" s="468"/>
      <c r="F33" s="468"/>
      <c r="G33" s="468"/>
      <c r="H33" s="468"/>
      <c r="I33" s="469"/>
    </row>
    <row r="34" spans="1:9" x14ac:dyDescent="0.25">
      <c r="A34" s="106" t="s">
        <v>74</v>
      </c>
      <c r="B34" s="470" t="s">
        <v>75</v>
      </c>
      <c r="C34" s="471"/>
      <c r="D34" s="472"/>
      <c r="E34" s="470" t="s">
        <v>63</v>
      </c>
      <c r="F34" s="472"/>
      <c r="G34" s="108" t="s">
        <v>65</v>
      </c>
      <c r="H34" s="109" t="s">
        <v>66</v>
      </c>
      <c r="I34" s="110" t="s">
        <v>67</v>
      </c>
    </row>
    <row r="35" spans="1:9" x14ac:dyDescent="0.25">
      <c r="A35" s="111">
        <v>1</v>
      </c>
      <c r="B35" s="491" t="s">
        <v>76</v>
      </c>
      <c r="C35" s="492"/>
      <c r="D35" s="493"/>
      <c r="E35" s="476" t="s">
        <v>77</v>
      </c>
      <c r="F35" s="477"/>
      <c r="G35" s="143">
        <v>1.5</v>
      </c>
      <c r="H35" s="141">
        <v>450</v>
      </c>
      <c r="I35" s="118">
        <f>SUM(G35*H35)</f>
        <v>675</v>
      </c>
    </row>
    <row r="36" spans="1:9" x14ac:dyDescent="0.25">
      <c r="A36" s="111">
        <v>2</v>
      </c>
      <c r="B36" s="461" t="s">
        <v>78</v>
      </c>
      <c r="C36" s="462"/>
      <c r="D36" s="463"/>
      <c r="E36" s="486" t="s">
        <v>77</v>
      </c>
      <c r="F36" s="487"/>
      <c r="G36" s="112"/>
      <c r="H36" s="142">
        <v>350</v>
      </c>
      <c r="I36" s="115">
        <f t="shared" ref="I36:I40" si="1">SUM(G36*H36)</f>
        <v>0</v>
      </c>
    </row>
    <row r="37" spans="1:9" x14ac:dyDescent="0.25">
      <c r="A37" s="111">
        <v>3</v>
      </c>
      <c r="B37" s="461" t="s">
        <v>79</v>
      </c>
      <c r="C37" s="462"/>
      <c r="D37" s="463"/>
      <c r="E37" s="486" t="s">
        <v>77</v>
      </c>
      <c r="F37" s="487"/>
      <c r="G37" s="112"/>
      <c r="H37" s="142">
        <v>300</v>
      </c>
      <c r="I37" s="115">
        <f t="shared" si="1"/>
        <v>0</v>
      </c>
    </row>
    <row r="38" spans="1:9" x14ac:dyDescent="0.25">
      <c r="A38" s="111">
        <v>4</v>
      </c>
      <c r="B38" s="461" t="s">
        <v>80</v>
      </c>
      <c r="C38" s="462"/>
      <c r="D38" s="463"/>
      <c r="E38" s="486" t="s">
        <v>77</v>
      </c>
      <c r="F38" s="487"/>
      <c r="G38" s="112">
        <v>1.5</v>
      </c>
      <c r="H38" s="142">
        <v>200</v>
      </c>
      <c r="I38" s="115">
        <f t="shared" si="1"/>
        <v>300</v>
      </c>
    </row>
    <row r="39" spans="1:9" x14ac:dyDescent="0.25">
      <c r="A39" s="111">
        <v>5</v>
      </c>
      <c r="B39" s="461" t="s">
        <v>81</v>
      </c>
      <c r="C39" s="462"/>
      <c r="D39" s="463"/>
      <c r="E39" s="486" t="s">
        <v>77</v>
      </c>
      <c r="F39" s="487"/>
      <c r="G39" s="112"/>
      <c r="H39" s="144">
        <v>200</v>
      </c>
      <c r="I39" s="115">
        <f t="shared" si="1"/>
        <v>0</v>
      </c>
    </row>
    <row r="40" spans="1:9" x14ac:dyDescent="0.25">
      <c r="A40" s="111">
        <v>6</v>
      </c>
      <c r="B40" s="461" t="s">
        <v>31</v>
      </c>
      <c r="C40" s="462"/>
      <c r="D40" s="463"/>
      <c r="E40" s="486" t="s">
        <v>77</v>
      </c>
      <c r="F40" s="487"/>
      <c r="G40" s="112"/>
      <c r="H40" s="144">
        <v>140</v>
      </c>
      <c r="I40" s="115">
        <f t="shared" si="1"/>
        <v>0</v>
      </c>
    </row>
    <row r="41" spans="1:9" x14ac:dyDescent="0.25">
      <c r="A41" s="111"/>
      <c r="B41" s="461"/>
      <c r="C41" s="462"/>
      <c r="D41" s="463"/>
      <c r="E41" s="119"/>
      <c r="F41" s="86"/>
      <c r="G41" s="86"/>
      <c r="H41" s="102"/>
      <c r="I41" s="115"/>
    </row>
    <row r="42" spans="1:9" x14ac:dyDescent="0.25">
      <c r="A42" s="100"/>
      <c r="B42" s="461"/>
      <c r="C42" s="462"/>
      <c r="D42" s="463"/>
      <c r="F42" s="86"/>
      <c r="G42" s="86"/>
      <c r="H42" s="102"/>
      <c r="I42" s="115"/>
    </row>
    <row r="43" spans="1:9" x14ac:dyDescent="0.25">
      <c r="A43" s="120"/>
      <c r="B43" s="464"/>
      <c r="C43" s="465"/>
      <c r="D43" s="466"/>
      <c r="E43" s="88"/>
      <c r="F43" s="89"/>
      <c r="G43" s="86"/>
      <c r="H43" s="104"/>
      <c r="I43" s="115"/>
    </row>
    <row r="44" spans="1:9" x14ac:dyDescent="0.25">
      <c r="A44" s="488" t="s">
        <v>82</v>
      </c>
      <c r="B44" s="489"/>
      <c r="C44" s="489"/>
      <c r="D44" s="489"/>
      <c r="E44" s="489"/>
      <c r="F44" s="489"/>
      <c r="G44" s="489"/>
      <c r="H44" s="490"/>
      <c r="I44" s="121">
        <f>SUM(I35:I43)</f>
        <v>975</v>
      </c>
    </row>
    <row r="45" spans="1:9" x14ac:dyDescent="0.25">
      <c r="A45" s="467" t="s">
        <v>83</v>
      </c>
      <c r="B45" s="468"/>
      <c r="C45" s="468"/>
      <c r="D45" s="468"/>
      <c r="E45" s="468"/>
      <c r="F45" s="468"/>
      <c r="G45" s="468"/>
      <c r="H45" s="468"/>
      <c r="I45" s="469"/>
    </row>
    <row r="46" spans="1:9" x14ac:dyDescent="0.25">
      <c r="A46" s="106" t="s">
        <v>84</v>
      </c>
      <c r="B46" s="470" t="s">
        <v>85</v>
      </c>
      <c r="C46" s="471"/>
      <c r="D46" s="472"/>
      <c r="E46" s="470" t="s">
        <v>86</v>
      </c>
      <c r="F46" s="472"/>
      <c r="G46" s="122" t="s">
        <v>87</v>
      </c>
      <c r="H46" s="122" t="s">
        <v>66</v>
      </c>
      <c r="I46" s="123" t="s">
        <v>67</v>
      </c>
    </row>
    <row r="47" spans="1:9" x14ac:dyDescent="0.25">
      <c r="A47" s="111">
        <v>1</v>
      </c>
      <c r="B47" s="473" t="s">
        <v>111</v>
      </c>
      <c r="C47" s="474"/>
      <c r="D47" s="475"/>
      <c r="E47" s="476"/>
      <c r="F47" s="477"/>
      <c r="G47" s="112"/>
      <c r="H47" s="124"/>
      <c r="I47" s="115"/>
    </row>
    <row r="48" spans="1:9" x14ac:dyDescent="0.25">
      <c r="A48" s="111"/>
      <c r="B48" s="483" t="s">
        <v>107</v>
      </c>
      <c r="C48" s="484"/>
      <c r="D48" s="485"/>
      <c r="E48" s="486">
        <v>1</v>
      </c>
      <c r="F48" s="487"/>
      <c r="G48" s="112">
        <v>48.8</v>
      </c>
      <c r="H48" s="124">
        <v>5</v>
      </c>
      <c r="I48" s="115">
        <f>H48*G48</f>
        <v>244</v>
      </c>
    </row>
    <row r="49" spans="1:12" x14ac:dyDescent="0.25">
      <c r="A49" s="125"/>
      <c r="B49" s="478"/>
      <c r="C49" s="479"/>
      <c r="D49" s="480"/>
      <c r="E49" s="481"/>
      <c r="F49" s="482"/>
      <c r="G49" s="112"/>
      <c r="H49" s="124"/>
      <c r="I49" s="115"/>
    </row>
    <row r="50" spans="1:12" x14ac:dyDescent="0.25">
      <c r="A50" s="489" t="s">
        <v>88</v>
      </c>
      <c r="B50" s="489"/>
      <c r="C50" s="489"/>
      <c r="D50" s="489"/>
      <c r="E50" s="489"/>
      <c r="F50" s="489"/>
      <c r="G50" s="489"/>
      <c r="H50" s="490"/>
      <c r="I50" s="126">
        <f>SUM(I47:I49)</f>
        <v>244</v>
      </c>
    </row>
    <row r="51" spans="1:12" x14ac:dyDescent="0.25">
      <c r="A51" s="127"/>
      <c r="B51" s="128"/>
      <c r="C51" s="128"/>
      <c r="D51" s="128"/>
      <c r="E51" s="128"/>
      <c r="F51" s="129"/>
      <c r="G51" s="130"/>
      <c r="H51" s="130"/>
      <c r="I51" s="131"/>
      <c r="L51" s="83"/>
    </row>
    <row r="52" spans="1:12" x14ac:dyDescent="0.25">
      <c r="A52" s="456"/>
      <c r="B52" s="457"/>
      <c r="C52" s="457"/>
      <c r="D52" s="457"/>
      <c r="E52" s="457"/>
      <c r="F52" s="132"/>
      <c r="G52" s="460" t="s">
        <v>89</v>
      </c>
      <c r="H52" s="457"/>
      <c r="I52" s="133">
        <f>I50+I44+I32+I21</f>
        <v>1219</v>
      </c>
    </row>
    <row r="53" spans="1:12" x14ac:dyDescent="0.25">
      <c r="A53" s="456"/>
      <c r="B53" s="457"/>
      <c r="C53" s="457"/>
      <c r="D53" s="457"/>
      <c r="E53" s="457"/>
      <c r="F53" s="86"/>
      <c r="G53" s="134"/>
      <c r="H53" s="135"/>
      <c r="I53" s="136"/>
    </row>
    <row r="54" spans="1:12" ht="15.75" thickBot="1" x14ac:dyDescent="0.3">
      <c r="A54" s="456"/>
      <c r="B54" s="457"/>
      <c r="C54" s="457"/>
      <c r="D54" s="457"/>
      <c r="E54" s="457"/>
      <c r="F54" s="86"/>
      <c r="G54" s="510" t="s">
        <v>132</v>
      </c>
      <c r="H54" s="511"/>
      <c r="I54" s="145">
        <f>I52+I53</f>
        <v>1219</v>
      </c>
    </row>
    <row r="55" spans="1:12" ht="16.5" thickTop="1" thickBot="1" x14ac:dyDescent="0.3">
      <c r="A55" s="137"/>
      <c r="B55" s="138"/>
      <c r="C55" s="458"/>
      <c r="D55" s="459"/>
      <c r="E55" s="459"/>
      <c r="F55" s="459"/>
      <c r="G55" s="139"/>
      <c r="H55" s="139"/>
      <c r="I55" s="140"/>
    </row>
    <row r="57" spans="1:12" x14ac:dyDescent="0.25">
      <c r="A57" s="83"/>
      <c r="B57" s="83"/>
    </row>
  </sheetData>
  <mergeCells count="76">
    <mergeCell ref="F31:G31"/>
    <mergeCell ref="F26:G26"/>
    <mergeCell ref="F27:G27"/>
    <mergeCell ref="F28:G28"/>
    <mergeCell ref="F29:G29"/>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M57"/>
  <sheetViews>
    <sheetView view="pageBreakPreview" topLeftCell="A13"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8</v>
      </c>
      <c r="I9" s="508"/>
    </row>
    <row r="10" spans="1:13" x14ac:dyDescent="0.25">
      <c r="A10" s="85" t="s">
        <v>49</v>
      </c>
      <c r="B10" s="83"/>
      <c r="E10" s="86"/>
      <c r="F10" s="494" t="s">
        <v>50</v>
      </c>
      <c r="G10" s="495"/>
      <c r="H10" s="509" t="s">
        <v>114</v>
      </c>
      <c r="I10" s="497"/>
    </row>
    <row r="11" spans="1:13" x14ac:dyDescent="0.25">
      <c r="A11" s="85" t="s">
        <v>51</v>
      </c>
      <c r="B11" s="83"/>
      <c r="E11" s="86"/>
      <c r="F11" s="494" t="s">
        <v>52</v>
      </c>
      <c r="G11" s="495"/>
      <c r="H11" s="496" t="s">
        <v>115</v>
      </c>
      <c r="I11" s="497"/>
    </row>
    <row r="12" spans="1:13" x14ac:dyDescent="0.25">
      <c r="A12" s="85" t="s">
        <v>53</v>
      </c>
      <c r="B12" s="83"/>
      <c r="E12" s="86"/>
      <c r="F12" s="494" t="s">
        <v>54</v>
      </c>
      <c r="G12" s="495"/>
      <c r="H12" s="496">
        <v>43191</v>
      </c>
      <c r="I12" s="497"/>
    </row>
    <row r="13" spans="1:13" x14ac:dyDescent="0.25">
      <c r="A13" s="85" t="s">
        <v>55</v>
      </c>
      <c r="B13" s="83"/>
      <c r="E13" s="86"/>
      <c r="F13" s="494" t="s">
        <v>56</v>
      </c>
      <c r="G13" s="495"/>
      <c r="H13" s="496" t="s">
        <v>90</v>
      </c>
      <c r="I13" s="497"/>
      <c r="M13" t="s">
        <v>57</v>
      </c>
    </row>
    <row r="14" spans="1:13" x14ac:dyDescent="0.25">
      <c r="A14" s="87"/>
      <c r="B14" s="88"/>
      <c r="C14" s="88"/>
      <c r="D14" s="88"/>
      <c r="E14" s="89"/>
      <c r="F14" s="494" t="s">
        <v>58</v>
      </c>
      <c r="G14" s="495"/>
      <c r="H14" s="496" t="s">
        <v>59</v>
      </c>
      <c r="I14" s="497"/>
    </row>
    <row r="15" spans="1:13" x14ac:dyDescent="0.25">
      <c r="A15" s="500" t="s">
        <v>116</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2" x14ac:dyDescent="0.25">
      <c r="A17" s="90" t="s">
        <v>61</v>
      </c>
      <c r="B17" s="91" t="s">
        <v>62</v>
      </c>
      <c r="C17" s="91"/>
      <c r="D17" s="92"/>
      <c r="E17" s="93" t="s">
        <v>63</v>
      </c>
      <c r="F17" s="93" t="s">
        <v>64</v>
      </c>
      <c r="G17" s="93" t="s">
        <v>65</v>
      </c>
      <c r="H17" s="93" t="s">
        <v>66</v>
      </c>
      <c r="I17" s="94" t="s">
        <v>67</v>
      </c>
    </row>
    <row r="18" spans="1:12" x14ac:dyDescent="0.25">
      <c r="A18" s="95"/>
      <c r="B18" s="476"/>
      <c r="C18" s="498"/>
      <c r="D18" s="477"/>
      <c r="E18" s="96"/>
      <c r="F18" s="97"/>
      <c r="G18" s="96"/>
      <c r="H18" s="98"/>
      <c r="I18" s="99">
        <f>SUM(G18*H18)</f>
        <v>0</v>
      </c>
    </row>
    <row r="19" spans="1:12" x14ac:dyDescent="0.25">
      <c r="A19" s="100"/>
      <c r="B19" s="486"/>
      <c r="C19" s="447"/>
      <c r="D19" s="487"/>
      <c r="E19" s="101"/>
      <c r="F19" s="86"/>
      <c r="G19" s="101"/>
      <c r="H19" s="102"/>
      <c r="I19" s="99">
        <f t="shared" ref="I19:I20" si="0">SUM(G19*H19)</f>
        <v>0</v>
      </c>
    </row>
    <row r="20" spans="1:12" x14ac:dyDescent="0.25">
      <c r="A20" s="100"/>
      <c r="B20" s="481"/>
      <c r="C20" s="499"/>
      <c r="D20" s="482"/>
      <c r="E20" s="101"/>
      <c r="F20" s="86"/>
      <c r="G20" s="103"/>
      <c r="H20" s="104"/>
      <c r="I20" s="105">
        <f t="shared" si="0"/>
        <v>0</v>
      </c>
    </row>
    <row r="21" spans="1:12" x14ac:dyDescent="0.25">
      <c r="A21" s="488" t="s">
        <v>68</v>
      </c>
      <c r="B21" s="489"/>
      <c r="C21" s="489"/>
      <c r="D21" s="489"/>
      <c r="E21" s="489"/>
      <c r="F21" s="489"/>
      <c r="G21" s="489"/>
      <c r="H21" s="490"/>
      <c r="I21" s="99">
        <f>SUM(I18:I20)</f>
        <v>0</v>
      </c>
    </row>
    <row r="22" spans="1:12" x14ac:dyDescent="0.25">
      <c r="A22" s="467" t="s">
        <v>69</v>
      </c>
      <c r="B22" s="468"/>
      <c r="C22" s="468"/>
      <c r="D22" s="468"/>
      <c r="E22" s="468"/>
      <c r="F22" s="468"/>
      <c r="G22" s="468"/>
      <c r="H22" s="468"/>
      <c r="I22" s="469"/>
    </row>
    <row r="23" spans="1:12" x14ac:dyDescent="0.25">
      <c r="A23" s="106" t="s">
        <v>70</v>
      </c>
      <c r="B23" s="107" t="s">
        <v>62</v>
      </c>
      <c r="C23" s="107"/>
      <c r="D23" s="107"/>
      <c r="E23" s="108"/>
      <c r="F23" s="109" t="s">
        <v>65</v>
      </c>
      <c r="G23" s="108" t="s">
        <v>137</v>
      </c>
      <c r="H23" s="109" t="s">
        <v>66</v>
      </c>
      <c r="I23" s="110" t="s">
        <v>67</v>
      </c>
    </row>
    <row r="24" spans="1:12" x14ac:dyDescent="0.25">
      <c r="A24" s="111"/>
      <c r="B24" s="473"/>
      <c r="C24" s="474"/>
      <c r="D24" s="474"/>
      <c r="E24" s="475"/>
      <c r="F24" s="96"/>
      <c r="G24" s="97"/>
      <c r="H24" s="114"/>
      <c r="I24" s="115"/>
    </row>
    <row r="25" spans="1:12" x14ac:dyDescent="0.25">
      <c r="A25" s="111"/>
      <c r="B25" s="483"/>
      <c r="C25" s="484"/>
      <c r="D25" s="484"/>
      <c r="E25" s="485"/>
      <c r="F25" s="101"/>
      <c r="G25" s="86"/>
      <c r="H25" s="114"/>
      <c r="I25" s="115"/>
    </row>
    <row r="26" spans="1:12" x14ac:dyDescent="0.25">
      <c r="A26" s="111"/>
      <c r="B26" s="483"/>
      <c r="C26" s="484"/>
      <c r="D26" s="484"/>
      <c r="E26" s="485"/>
      <c r="F26" s="101"/>
      <c r="G26" s="86"/>
      <c r="H26" s="114"/>
      <c r="I26" s="115"/>
    </row>
    <row r="27" spans="1:12" x14ac:dyDescent="0.25">
      <c r="A27" s="111"/>
      <c r="B27" s="483"/>
      <c r="C27" s="484"/>
      <c r="D27" s="484"/>
      <c r="E27" s="485"/>
      <c r="F27" s="101"/>
      <c r="G27" s="86"/>
      <c r="H27" s="114"/>
      <c r="I27" s="115"/>
    </row>
    <row r="28" spans="1:12" x14ac:dyDescent="0.25">
      <c r="A28" s="111"/>
      <c r="B28" s="483"/>
      <c r="C28" s="484"/>
      <c r="D28" s="484"/>
      <c r="E28" s="485"/>
      <c r="F28" s="101"/>
      <c r="G28" s="86"/>
      <c r="H28" s="114"/>
      <c r="I28" s="115"/>
    </row>
    <row r="29" spans="1:12" x14ac:dyDescent="0.25">
      <c r="A29" s="111"/>
      <c r="B29" s="486"/>
      <c r="C29" s="447"/>
      <c r="D29" s="447"/>
      <c r="E29" s="487"/>
      <c r="F29" s="101"/>
      <c r="G29" s="86"/>
      <c r="H29" s="114"/>
      <c r="I29" s="115"/>
    </row>
    <row r="30" spans="1:12" x14ac:dyDescent="0.25">
      <c r="A30" s="111"/>
      <c r="B30" s="486"/>
      <c r="C30" s="447"/>
      <c r="D30" s="447"/>
      <c r="E30" s="487"/>
      <c r="F30" s="101"/>
      <c r="G30" s="86"/>
      <c r="H30" s="114"/>
      <c r="I30" s="115"/>
    </row>
    <row r="31" spans="1:12" x14ac:dyDescent="0.25">
      <c r="A31" s="111"/>
      <c r="B31" s="478"/>
      <c r="C31" s="479"/>
      <c r="D31" s="479"/>
      <c r="E31" s="480"/>
      <c r="F31" s="103"/>
      <c r="G31" s="89"/>
      <c r="H31" s="114"/>
      <c r="I31" s="115"/>
      <c r="L31" s="116"/>
    </row>
    <row r="32" spans="1:12" x14ac:dyDescent="0.25">
      <c r="A32" s="488" t="s">
        <v>72</v>
      </c>
      <c r="B32" s="489"/>
      <c r="C32" s="489"/>
      <c r="D32" s="489"/>
      <c r="E32" s="489"/>
      <c r="F32" s="489"/>
      <c r="G32" s="489"/>
      <c r="H32" s="490"/>
      <c r="I32" s="117">
        <f>SUM(I24:I31)</f>
        <v>0</v>
      </c>
    </row>
    <row r="33" spans="1:9" x14ac:dyDescent="0.25">
      <c r="A33" s="467" t="s">
        <v>73</v>
      </c>
      <c r="B33" s="468"/>
      <c r="C33" s="468"/>
      <c r="D33" s="468"/>
      <c r="E33" s="468"/>
      <c r="F33" s="468"/>
      <c r="G33" s="468"/>
      <c r="H33" s="468"/>
      <c r="I33" s="469"/>
    </row>
    <row r="34" spans="1:9" x14ac:dyDescent="0.25">
      <c r="A34" s="106" t="s">
        <v>74</v>
      </c>
      <c r="B34" s="470" t="s">
        <v>75</v>
      </c>
      <c r="C34" s="471"/>
      <c r="D34" s="472"/>
      <c r="E34" s="470" t="s">
        <v>63</v>
      </c>
      <c r="F34" s="472"/>
      <c r="G34" s="108" t="s">
        <v>65</v>
      </c>
      <c r="H34" s="109" t="s">
        <v>66</v>
      </c>
      <c r="I34" s="110" t="s">
        <v>67</v>
      </c>
    </row>
    <row r="35" spans="1:9" x14ac:dyDescent="0.25">
      <c r="A35" s="111">
        <v>1</v>
      </c>
      <c r="B35" s="491" t="s">
        <v>76</v>
      </c>
      <c r="C35" s="492"/>
      <c r="D35" s="493"/>
      <c r="E35" s="476" t="s">
        <v>77</v>
      </c>
      <c r="F35" s="477"/>
      <c r="G35" s="143">
        <v>2.5</v>
      </c>
      <c r="H35" s="141">
        <v>450</v>
      </c>
      <c r="I35" s="118">
        <f>SUM(G35*H35)</f>
        <v>1125</v>
      </c>
    </row>
    <row r="36" spans="1:9" x14ac:dyDescent="0.25">
      <c r="A36" s="111">
        <v>2</v>
      </c>
      <c r="B36" s="461" t="s">
        <v>78</v>
      </c>
      <c r="C36" s="462"/>
      <c r="D36" s="463"/>
      <c r="E36" s="486" t="s">
        <v>77</v>
      </c>
      <c r="F36" s="487"/>
      <c r="G36" s="112"/>
      <c r="H36" s="142">
        <v>350</v>
      </c>
      <c r="I36" s="115">
        <f t="shared" ref="I36:I40" si="1">SUM(G36*H36)</f>
        <v>0</v>
      </c>
    </row>
    <row r="37" spans="1:9" x14ac:dyDescent="0.25">
      <c r="A37" s="111">
        <v>3</v>
      </c>
      <c r="B37" s="461" t="s">
        <v>79</v>
      </c>
      <c r="C37" s="462"/>
      <c r="D37" s="463"/>
      <c r="E37" s="486" t="s">
        <v>77</v>
      </c>
      <c r="F37" s="487"/>
      <c r="G37" s="112"/>
      <c r="H37" s="142">
        <v>300</v>
      </c>
      <c r="I37" s="115">
        <f t="shared" si="1"/>
        <v>0</v>
      </c>
    </row>
    <row r="38" spans="1:9" x14ac:dyDescent="0.25">
      <c r="A38" s="111">
        <v>4</v>
      </c>
      <c r="B38" s="461" t="s">
        <v>80</v>
      </c>
      <c r="C38" s="462"/>
      <c r="D38" s="463"/>
      <c r="E38" s="486" t="s">
        <v>77</v>
      </c>
      <c r="F38" s="487"/>
      <c r="G38" s="112">
        <v>2.5</v>
      </c>
      <c r="H38" s="142">
        <v>200</v>
      </c>
      <c r="I38" s="115">
        <f t="shared" si="1"/>
        <v>500</v>
      </c>
    </row>
    <row r="39" spans="1:9" x14ac:dyDescent="0.25">
      <c r="A39" s="111">
        <v>5</v>
      </c>
      <c r="B39" s="461" t="s">
        <v>81</v>
      </c>
      <c r="C39" s="462"/>
      <c r="D39" s="463"/>
      <c r="E39" s="486" t="s">
        <v>77</v>
      </c>
      <c r="F39" s="487"/>
      <c r="G39" s="112"/>
      <c r="H39" s="144">
        <v>200</v>
      </c>
      <c r="I39" s="115">
        <f t="shared" si="1"/>
        <v>0</v>
      </c>
    </row>
    <row r="40" spans="1:9" x14ac:dyDescent="0.25">
      <c r="A40" s="111">
        <v>6</v>
      </c>
      <c r="B40" s="461" t="s">
        <v>31</v>
      </c>
      <c r="C40" s="462"/>
      <c r="D40" s="463"/>
      <c r="E40" s="486" t="s">
        <v>77</v>
      </c>
      <c r="F40" s="487"/>
      <c r="G40" s="112"/>
      <c r="H40" s="144">
        <v>140</v>
      </c>
      <c r="I40" s="115">
        <f t="shared" si="1"/>
        <v>0</v>
      </c>
    </row>
    <row r="41" spans="1:9" x14ac:dyDescent="0.25">
      <c r="A41" s="111"/>
      <c r="B41" s="461"/>
      <c r="C41" s="462"/>
      <c r="D41" s="463"/>
      <c r="E41" s="119"/>
      <c r="F41" s="86"/>
      <c r="G41" s="86"/>
      <c r="H41" s="102"/>
      <c r="I41" s="115"/>
    </row>
    <row r="42" spans="1:9" x14ac:dyDescent="0.25">
      <c r="A42" s="100"/>
      <c r="B42" s="461"/>
      <c r="C42" s="462"/>
      <c r="D42" s="463"/>
      <c r="F42" s="86"/>
      <c r="G42" s="86"/>
      <c r="H42" s="102"/>
      <c r="I42" s="115"/>
    </row>
    <row r="43" spans="1:9" x14ac:dyDescent="0.25">
      <c r="A43" s="120"/>
      <c r="B43" s="464"/>
      <c r="C43" s="465"/>
      <c r="D43" s="466"/>
      <c r="E43" s="88"/>
      <c r="F43" s="89"/>
      <c r="G43" s="86"/>
      <c r="H43" s="104"/>
      <c r="I43" s="115"/>
    </row>
    <row r="44" spans="1:9" x14ac:dyDescent="0.25">
      <c r="A44" s="488" t="s">
        <v>82</v>
      </c>
      <c r="B44" s="489"/>
      <c r="C44" s="489"/>
      <c r="D44" s="489"/>
      <c r="E44" s="489"/>
      <c r="F44" s="489"/>
      <c r="G44" s="489"/>
      <c r="H44" s="490"/>
      <c r="I44" s="121">
        <f>SUM(I35:I43)</f>
        <v>1625</v>
      </c>
    </row>
    <row r="45" spans="1:9" x14ac:dyDescent="0.25">
      <c r="A45" s="467" t="s">
        <v>83</v>
      </c>
      <c r="B45" s="468"/>
      <c r="C45" s="468"/>
      <c r="D45" s="468"/>
      <c r="E45" s="468"/>
      <c r="F45" s="468"/>
      <c r="G45" s="468"/>
      <c r="H45" s="468"/>
      <c r="I45" s="469"/>
    </row>
    <row r="46" spans="1:9" x14ac:dyDescent="0.25">
      <c r="A46" s="106" t="s">
        <v>84</v>
      </c>
      <c r="B46" s="470" t="s">
        <v>85</v>
      </c>
      <c r="C46" s="471"/>
      <c r="D46" s="472"/>
      <c r="E46" s="470" t="s">
        <v>86</v>
      </c>
      <c r="F46" s="472"/>
      <c r="G46" s="122" t="s">
        <v>87</v>
      </c>
      <c r="H46" s="122" t="s">
        <v>66</v>
      </c>
      <c r="I46" s="123" t="s">
        <v>67</v>
      </c>
    </row>
    <row r="47" spans="1:9" x14ac:dyDescent="0.25">
      <c r="A47" s="111">
        <v>1</v>
      </c>
      <c r="B47" s="473" t="s">
        <v>117</v>
      </c>
      <c r="C47" s="474"/>
      <c r="D47" s="475"/>
      <c r="E47" s="476"/>
      <c r="F47" s="477"/>
      <c r="G47" s="112"/>
      <c r="H47" s="124"/>
      <c r="I47" s="115"/>
    </row>
    <row r="48" spans="1:9" x14ac:dyDescent="0.25">
      <c r="A48" s="111"/>
      <c r="B48" s="483" t="s">
        <v>95</v>
      </c>
      <c r="C48" s="484"/>
      <c r="D48" s="485"/>
      <c r="E48" s="486">
        <v>1</v>
      </c>
      <c r="F48" s="487"/>
      <c r="G48" s="112">
        <v>81.400000000000006</v>
      </c>
      <c r="H48" s="124">
        <v>5</v>
      </c>
      <c r="I48" s="115">
        <f>H48*G48</f>
        <v>407</v>
      </c>
    </row>
    <row r="49" spans="1:12" x14ac:dyDescent="0.25">
      <c r="A49" s="125"/>
      <c r="B49" s="478"/>
      <c r="C49" s="479"/>
      <c r="D49" s="480"/>
      <c r="E49" s="481"/>
      <c r="F49" s="482"/>
      <c r="G49" s="112"/>
      <c r="H49" s="124"/>
      <c r="I49" s="115"/>
    </row>
    <row r="50" spans="1:12" x14ac:dyDescent="0.25">
      <c r="A50" s="489" t="s">
        <v>88</v>
      </c>
      <c r="B50" s="489"/>
      <c r="C50" s="489"/>
      <c r="D50" s="489"/>
      <c r="E50" s="489"/>
      <c r="F50" s="489"/>
      <c r="G50" s="489"/>
      <c r="H50" s="490"/>
      <c r="I50" s="126">
        <f>SUM(I47:I49)</f>
        <v>407</v>
      </c>
    </row>
    <row r="51" spans="1:12" x14ac:dyDescent="0.25">
      <c r="A51" s="127"/>
      <c r="B51" s="128"/>
      <c r="C51" s="128"/>
      <c r="D51" s="128"/>
      <c r="E51" s="128"/>
      <c r="F51" s="129"/>
      <c r="G51" s="130"/>
      <c r="H51" s="130"/>
      <c r="I51" s="131"/>
      <c r="L51" s="83"/>
    </row>
    <row r="52" spans="1:12" x14ac:dyDescent="0.25">
      <c r="A52" s="456"/>
      <c r="B52" s="457"/>
      <c r="C52" s="457"/>
      <c r="D52" s="457"/>
      <c r="E52" s="457"/>
      <c r="F52" s="132"/>
      <c r="G52" s="460" t="s">
        <v>89</v>
      </c>
      <c r="H52" s="457"/>
      <c r="I52" s="133">
        <f>I50+I44+I32+I21</f>
        <v>2032</v>
      </c>
    </row>
    <row r="53" spans="1:12" x14ac:dyDescent="0.25">
      <c r="A53" s="456"/>
      <c r="B53" s="457"/>
      <c r="C53" s="457"/>
      <c r="D53" s="457"/>
      <c r="E53" s="457"/>
      <c r="F53" s="86"/>
      <c r="G53" s="134"/>
      <c r="H53" s="135"/>
      <c r="I53" s="136"/>
    </row>
    <row r="54" spans="1:12" ht="15.75" thickBot="1" x14ac:dyDescent="0.3">
      <c r="A54" s="456"/>
      <c r="B54" s="457"/>
      <c r="C54" s="457"/>
      <c r="D54" s="457"/>
      <c r="E54" s="457"/>
      <c r="F54" s="86"/>
      <c r="G54" s="510" t="s">
        <v>132</v>
      </c>
      <c r="H54" s="511"/>
      <c r="I54" s="145">
        <f>I52+I53</f>
        <v>2032</v>
      </c>
    </row>
    <row r="55" spans="1:12" ht="16.5" thickTop="1" thickBot="1" x14ac:dyDescent="0.3">
      <c r="A55" s="137"/>
      <c r="B55" s="138"/>
      <c r="C55" s="458"/>
      <c r="D55" s="459"/>
      <c r="E55" s="459"/>
      <c r="F55" s="459"/>
      <c r="G55" s="139"/>
      <c r="H55" s="139"/>
      <c r="I55" s="140"/>
    </row>
    <row r="57" spans="1:12" x14ac:dyDescent="0.25">
      <c r="A57" s="83"/>
      <c r="B57" s="83"/>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M57"/>
  <sheetViews>
    <sheetView view="pageBreakPreview" topLeftCell="A16"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9</v>
      </c>
      <c r="I9" s="508"/>
    </row>
    <row r="10" spans="1:13" x14ac:dyDescent="0.25">
      <c r="A10" s="85" t="s">
        <v>49</v>
      </c>
      <c r="B10" s="83"/>
      <c r="E10" s="86"/>
      <c r="F10" s="494" t="s">
        <v>50</v>
      </c>
      <c r="G10" s="495"/>
      <c r="H10" s="509">
        <v>43618</v>
      </c>
      <c r="I10" s="497"/>
    </row>
    <row r="11" spans="1:13" x14ac:dyDescent="0.25">
      <c r="A11" s="85" t="s">
        <v>51</v>
      </c>
      <c r="B11" s="83"/>
      <c r="E11" s="86"/>
      <c r="F11" s="494" t="s">
        <v>52</v>
      </c>
      <c r="G11" s="495"/>
      <c r="H11" s="496" t="s">
        <v>96</v>
      </c>
      <c r="I11" s="497"/>
    </row>
    <row r="12" spans="1:13" x14ac:dyDescent="0.25">
      <c r="A12" s="85" t="s">
        <v>53</v>
      </c>
      <c r="B12" s="83"/>
      <c r="E12" s="86"/>
      <c r="F12" s="494" t="s">
        <v>54</v>
      </c>
      <c r="G12" s="495"/>
      <c r="H12" s="496">
        <v>42608</v>
      </c>
      <c r="I12" s="497"/>
    </row>
    <row r="13" spans="1:13" x14ac:dyDescent="0.25">
      <c r="A13" s="85" t="s">
        <v>55</v>
      </c>
      <c r="B13" s="83"/>
      <c r="E13" s="86"/>
      <c r="F13" s="494" t="s">
        <v>56</v>
      </c>
      <c r="G13" s="495"/>
      <c r="H13" s="496" t="s">
        <v>90</v>
      </c>
      <c r="I13" s="497"/>
      <c r="M13" t="s">
        <v>57</v>
      </c>
    </row>
    <row r="14" spans="1:13" x14ac:dyDescent="0.25">
      <c r="A14" s="87"/>
      <c r="B14" s="88"/>
      <c r="C14" s="88"/>
      <c r="D14" s="88"/>
      <c r="E14" s="89"/>
      <c r="F14" s="494" t="s">
        <v>58</v>
      </c>
      <c r="G14" s="495"/>
      <c r="H14" s="496" t="s">
        <v>59</v>
      </c>
      <c r="I14" s="497"/>
    </row>
    <row r="15" spans="1:13" x14ac:dyDescent="0.25">
      <c r="A15" s="500" t="s">
        <v>135</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2" x14ac:dyDescent="0.25">
      <c r="A17" s="90" t="s">
        <v>61</v>
      </c>
      <c r="B17" s="91" t="s">
        <v>62</v>
      </c>
      <c r="C17" s="91"/>
      <c r="D17" s="92"/>
      <c r="E17" s="93" t="s">
        <v>63</v>
      </c>
      <c r="F17" s="93" t="s">
        <v>64</v>
      </c>
      <c r="G17" s="93" t="s">
        <v>65</v>
      </c>
      <c r="H17" s="93" t="s">
        <v>66</v>
      </c>
      <c r="I17" s="94" t="s">
        <v>67</v>
      </c>
    </row>
    <row r="18" spans="1:12" x14ac:dyDescent="0.25">
      <c r="A18" s="95"/>
      <c r="B18" s="476"/>
      <c r="C18" s="498"/>
      <c r="D18" s="477"/>
      <c r="E18" s="96"/>
      <c r="F18" s="97"/>
      <c r="G18" s="96"/>
      <c r="H18" s="98"/>
      <c r="I18" s="99">
        <f>SUM(G18*H18)</f>
        <v>0</v>
      </c>
    </row>
    <row r="19" spans="1:12" x14ac:dyDescent="0.25">
      <c r="A19" s="100"/>
      <c r="B19" s="486"/>
      <c r="C19" s="447"/>
      <c r="D19" s="487"/>
      <c r="E19" s="101"/>
      <c r="F19" s="86"/>
      <c r="G19" s="101"/>
      <c r="H19" s="102"/>
      <c r="I19" s="99">
        <f t="shared" ref="I19:I20" si="0">SUM(G19*H19)</f>
        <v>0</v>
      </c>
    </row>
    <row r="20" spans="1:12" x14ac:dyDescent="0.25">
      <c r="A20" s="100"/>
      <c r="B20" s="481"/>
      <c r="C20" s="499"/>
      <c r="D20" s="482"/>
      <c r="E20" s="101"/>
      <c r="F20" s="86"/>
      <c r="G20" s="103"/>
      <c r="H20" s="104"/>
      <c r="I20" s="105">
        <f t="shared" si="0"/>
        <v>0</v>
      </c>
    </row>
    <row r="21" spans="1:12" x14ac:dyDescent="0.25">
      <c r="A21" s="488" t="s">
        <v>68</v>
      </c>
      <c r="B21" s="489"/>
      <c r="C21" s="489"/>
      <c r="D21" s="489"/>
      <c r="E21" s="489"/>
      <c r="F21" s="489"/>
      <c r="G21" s="489"/>
      <c r="H21" s="490"/>
      <c r="I21" s="99">
        <f>SUM(I18:I20)</f>
        <v>0</v>
      </c>
    </row>
    <row r="22" spans="1:12" x14ac:dyDescent="0.25">
      <c r="A22" s="467" t="s">
        <v>69</v>
      </c>
      <c r="B22" s="468"/>
      <c r="C22" s="468"/>
      <c r="D22" s="468"/>
      <c r="E22" s="468"/>
      <c r="F22" s="468"/>
      <c r="G22" s="468"/>
      <c r="H22" s="468"/>
      <c r="I22" s="469"/>
    </row>
    <row r="23" spans="1:12" x14ac:dyDescent="0.25">
      <c r="A23" s="106" t="s">
        <v>70</v>
      </c>
      <c r="B23" s="107" t="s">
        <v>62</v>
      </c>
      <c r="C23" s="107"/>
      <c r="D23" s="107"/>
      <c r="E23" s="108"/>
      <c r="F23" s="151" t="s">
        <v>65</v>
      </c>
      <c r="G23" s="108" t="s">
        <v>136</v>
      </c>
      <c r="H23" s="109" t="s">
        <v>66</v>
      </c>
      <c r="I23" s="110" t="s">
        <v>67</v>
      </c>
    </row>
    <row r="24" spans="1:12" x14ac:dyDescent="0.25">
      <c r="A24" s="111">
        <v>1</v>
      </c>
      <c r="B24" s="473" t="s">
        <v>120</v>
      </c>
      <c r="C24" s="474"/>
      <c r="D24" s="474"/>
      <c r="E24" s="475"/>
      <c r="F24" s="143">
        <v>1</v>
      </c>
      <c r="G24" s="152">
        <v>0.15</v>
      </c>
      <c r="H24" s="114">
        <v>239.13</v>
      </c>
      <c r="I24" s="115">
        <f>H24*F24*1.15</f>
        <v>274.99949999999995</v>
      </c>
    </row>
    <row r="25" spans="1:12" x14ac:dyDescent="0.25">
      <c r="A25" s="111">
        <v>2</v>
      </c>
      <c r="B25" s="483" t="s">
        <v>121</v>
      </c>
      <c r="C25" s="484"/>
      <c r="D25" s="484"/>
      <c r="E25" s="485"/>
      <c r="F25" s="112">
        <v>1</v>
      </c>
      <c r="G25" s="148">
        <v>0.15</v>
      </c>
      <c r="H25" s="114">
        <v>52.17</v>
      </c>
      <c r="I25" s="115">
        <f>H25*F25*1.15</f>
        <v>59.9955</v>
      </c>
    </row>
    <row r="26" spans="1:12" x14ac:dyDescent="0.25">
      <c r="A26" s="111"/>
      <c r="B26" s="483"/>
      <c r="C26" s="484"/>
      <c r="D26" s="484"/>
      <c r="E26" s="485"/>
      <c r="F26" s="101"/>
      <c r="G26" s="147"/>
      <c r="H26" s="114"/>
      <c r="I26" s="115"/>
    </row>
    <row r="27" spans="1:12" x14ac:dyDescent="0.25">
      <c r="A27" s="111"/>
      <c r="B27" s="483"/>
      <c r="C27" s="484"/>
      <c r="D27" s="484"/>
      <c r="E27" s="485"/>
      <c r="F27" s="101"/>
      <c r="G27" s="147"/>
      <c r="H27" s="114"/>
      <c r="I27" s="115"/>
    </row>
    <row r="28" spans="1:12" x14ac:dyDescent="0.25">
      <c r="A28" s="111"/>
      <c r="B28" s="483"/>
      <c r="C28" s="484"/>
      <c r="D28" s="484"/>
      <c r="E28" s="485"/>
      <c r="F28" s="101"/>
      <c r="G28" s="147"/>
      <c r="H28" s="114"/>
      <c r="I28" s="115"/>
    </row>
    <row r="29" spans="1:12" x14ac:dyDescent="0.25">
      <c r="A29" s="111"/>
      <c r="B29" s="486"/>
      <c r="C29" s="447"/>
      <c r="D29" s="447"/>
      <c r="E29" s="487"/>
      <c r="F29" s="101"/>
      <c r="G29" s="147"/>
      <c r="H29" s="114"/>
      <c r="I29" s="115"/>
    </row>
    <row r="30" spans="1:12" x14ac:dyDescent="0.25">
      <c r="A30" s="111"/>
      <c r="B30" s="486"/>
      <c r="C30" s="447"/>
      <c r="D30" s="447"/>
      <c r="E30" s="487"/>
      <c r="F30" s="101"/>
      <c r="G30" s="86"/>
      <c r="H30" s="114"/>
      <c r="I30" s="115"/>
    </row>
    <row r="31" spans="1:12" x14ac:dyDescent="0.25">
      <c r="A31" s="111"/>
      <c r="B31" s="478"/>
      <c r="C31" s="479"/>
      <c r="D31" s="479"/>
      <c r="E31" s="480"/>
      <c r="F31" s="103"/>
      <c r="G31" s="149"/>
      <c r="H31" s="114"/>
      <c r="I31" s="115"/>
      <c r="L31" s="116"/>
    </row>
    <row r="32" spans="1:12" x14ac:dyDescent="0.25">
      <c r="A32" s="488" t="s">
        <v>72</v>
      </c>
      <c r="B32" s="489"/>
      <c r="C32" s="489"/>
      <c r="D32" s="489"/>
      <c r="E32" s="489"/>
      <c r="F32" s="489"/>
      <c r="G32" s="489"/>
      <c r="H32" s="490"/>
      <c r="I32" s="117">
        <f>SUM(I24:I31)</f>
        <v>334.99499999999995</v>
      </c>
    </row>
    <row r="33" spans="1:9" x14ac:dyDescent="0.25">
      <c r="A33" s="467" t="s">
        <v>73</v>
      </c>
      <c r="B33" s="468"/>
      <c r="C33" s="468"/>
      <c r="D33" s="468"/>
      <c r="E33" s="468"/>
      <c r="F33" s="468"/>
      <c r="G33" s="468"/>
      <c r="H33" s="468"/>
      <c r="I33" s="469"/>
    </row>
    <row r="34" spans="1:9" x14ac:dyDescent="0.25">
      <c r="A34" s="106" t="s">
        <v>74</v>
      </c>
      <c r="B34" s="470" t="s">
        <v>75</v>
      </c>
      <c r="C34" s="471"/>
      <c r="D34" s="472"/>
      <c r="E34" s="470" t="s">
        <v>63</v>
      </c>
      <c r="F34" s="472"/>
      <c r="G34" s="108" t="s">
        <v>65</v>
      </c>
      <c r="H34" s="109" t="s">
        <v>66</v>
      </c>
      <c r="I34" s="110" t="s">
        <v>67</v>
      </c>
    </row>
    <row r="35" spans="1:9" x14ac:dyDescent="0.25">
      <c r="A35" s="111">
        <v>1</v>
      </c>
      <c r="B35" s="491" t="s">
        <v>76</v>
      </c>
      <c r="C35" s="492"/>
      <c r="D35" s="493"/>
      <c r="E35" s="476" t="s">
        <v>77</v>
      </c>
      <c r="F35" s="477"/>
      <c r="G35" s="143">
        <v>2</v>
      </c>
      <c r="H35" s="141">
        <v>450</v>
      </c>
      <c r="I35" s="118">
        <f>SUM(G35*H35)</f>
        <v>900</v>
      </c>
    </row>
    <row r="36" spans="1:9" x14ac:dyDescent="0.25">
      <c r="A36" s="111">
        <v>2</v>
      </c>
      <c r="B36" s="461" t="s">
        <v>78</v>
      </c>
      <c r="C36" s="462"/>
      <c r="D36" s="463"/>
      <c r="E36" s="486" t="s">
        <v>77</v>
      </c>
      <c r="F36" s="487"/>
      <c r="G36" s="112"/>
      <c r="H36" s="142">
        <v>350</v>
      </c>
      <c r="I36" s="115">
        <f t="shared" ref="I36:I40" si="1">SUM(G36*H36)</f>
        <v>0</v>
      </c>
    </row>
    <row r="37" spans="1:9" x14ac:dyDescent="0.25">
      <c r="A37" s="111">
        <v>3</v>
      </c>
      <c r="B37" s="461" t="s">
        <v>79</v>
      </c>
      <c r="C37" s="462"/>
      <c r="D37" s="463"/>
      <c r="E37" s="486" t="s">
        <v>77</v>
      </c>
      <c r="F37" s="487"/>
      <c r="G37" s="112"/>
      <c r="H37" s="142">
        <v>300</v>
      </c>
      <c r="I37" s="115">
        <f t="shared" si="1"/>
        <v>0</v>
      </c>
    </row>
    <row r="38" spans="1:9" x14ac:dyDescent="0.25">
      <c r="A38" s="111">
        <v>4</v>
      </c>
      <c r="B38" s="461" t="s">
        <v>80</v>
      </c>
      <c r="C38" s="462"/>
      <c r="D38" s="463"/>
      <c r="E38" s="486" t="s">
        <v>77</v>
      </c>
      <c r="F38" s="487"/>
      <c r="G38" s="112">
        <v>2</v>
      </c>
      <c r="H38" s="142">
        <v>200</v>
      </c>
      <c r="I38" s="115">
        <f t="shared" si="1"/>
        <v>400</v>
      </c>
    </row>
    <row r="39" spans="1:9" x14ac:dyDescent="0.25">
      <c r="A39" s="111">
        <v>5</v>
      </c>
      <c r="B39" s="461" t="s">
        <v>81</v>
      </c>
      <c r="C39" s="462"/>
      <c r="D39" s="463"/>
      <c r="E39" s="486" t="s">
        <v>77</v>
      </c>
      <c r="F39" s="487"/>
      <c r="G39" s="112"/>
      <c r="H39" s="144">
        <v>200</v>
      </c>
      <c r="I39" s="115">
        <f t="shared" si="1"/>
        <v>0</v>
      </c>
    </row>
    <row r="40" spans="1:9" x14ac:dyDescent="0.25">
      <c r="A40" s="111">
        <v>6</v>
      </c>
      <c r="B40" s="461" t="s">
        <v>31</v>
      </c>
      <c r="C40" s="462"/>
      <c r="D40" s="463"/>
      <c r="E40" s="486" t="s">
        <v>77</v>
      </c>
      <c r="F40" s="487"/>
      <c r="G40" s="112"/>
      <c r="H40" s="144">
        <v>140</v>
      </c>
      <c r="I40" s="115">
        <f t="shared" si="1"/>
        <v>0</v>
      </c>
    </row>
    <row r="41" spans="1:9" x14ac:dyDescent="0.25">
      <c r="A41" s="111"/>
      <c r="B41" s="461"/>
      <c r="C41" s="462"/>
      <c r="D41" s="463"/>
      <c r="E41" s="119"/>
      <c r="F41" s="86"/>
      <c r="G41" s="86"/>
      <c r="H41" s="102"/>
      <c r="I41" s="115"/>
    </row>
    <row r="42" spans="1:9" x14ac:dyDescent="0.25">
      <c r="A42" s="100"/>
      <c r="B42" s="461"/>
      <c r="C42" s="462"/>
      <c r="D42" s="463"/>
      <c r="F42" s="86"/>
      <c r="G42" s="86"/>
      <c r="H42" s="102"/>
      <c r="I42" s="115"/>
    </row>
    <row r="43" spans="1:9" x14ac:dyDescent="0.25">
      <c r="A43" s="120"/>
      <c r="B43" s="464"/>
      <c r="C43" s="465"/>
      <c r="D43" s="466"/>
      <c r="E43" s="88"/>
      <c r="F43" s="89"/>
      <c r="G43" s="86"/>
      <c r="H43" s="104"/>
      <c r="I43" s="115"/>
    </row>
    <row r="44" spans="1:9" x14ac:dyDescent="0.25">
      <c r="A44" s="488" t="s">
        <v>82</v>
      </c>
      <c r="B44" s="489"/>
      <c r="C44" s="489"/>
      <c r="D44" s="489"/>
      <c r="E44" s="489"/>
      <c r="F44" s="489"/>
      <c r="G44" s="489"/>
      <c r="H44" s="490"/>
      <c r="I44" s="121">
        <f>SUM(I35:I43)</f>
        <v>1300</v>
      </c>
    </row>
    <row r="45" spans="1:9" x14ac:dyDescent="0.25">
      <c r="A45" s="467" t="s">
        <v>83</v>
      </c>
      <c r="B45" s="468"/>
      <c r="C45" s="468"/>
      <c r="D45" s="468"/>
      <c r="E45" s="468"/>
      <c r="F45" s="468"/>
      <c r="G45" s="468"/>
      <c r="H45" s="468"/>
      <c r="I45" s="469"/>
    </row>
    <row r="46" spans="1:9" x14ac:dyDescent="0.25">
      <c r="A46" s="106" t="s">
        <v>84</v>
      </c>
      <c r="B46" s="470" t="s">
        <v>85</v>
      </c>
      <c r="C46" s="471"/>
      <c r="D46" s="472"/>
      <c r="E46" s="470" t="s">
        <v>86</v>
      </c>
      <c r="F46" s="472"/>
      <c r="G46" s="122" t="s">
        <v>87</v>
      </c>
      <c r="H46" s="122" t="s">
        <v>66</v>
      </c>
      <c r="I46" s="123" t="s">
        <v>67</v>
      </c>
    </row>
    <row r="47" spans="1:9" x14ac:dyDescent="0.25">
      <c r="A47" s="111">
        <v>1</v>
      </c>
      <c r="B47" s="473" t="s">
        <v>118</v>
      </c>
      <c r="C47" s="474"/>
      <c r="D47" s="475"/>
      <c r="E47" s="476"/>
      <c r="F47" s="477"/>
      <c r="G47" s="112"/>
      <c r="H47" s="124"/>
      <c r="I47" s="115"/>
    </row>
    <row r="48" spans="1:9" x14ac:dyDescent="0.25">
      <c r="A48" s="111"/>
      <c r="B48" s="483" t="s">
        <v>119</v>
      </c>
      <c r="C48" s="484"/>
      <c r="D48" s="485"/>
      <c r="E48" s="486">
        <v>1</v>
      </c>
      <c r="F48" s="487"/>
      <c r="G48" s="112">
        <v>47</v>
      </c>
      <c r="H48" s="124">
        <v>5</v>
      </c>
      <c r="I48" s="115">
        <f>H48*G48</f>
        <v>235</v>
      </c>
    </row>
    <row r="49" spans="1:12" x14ac:dyDescent="0.25">
      <c r="A49" s="125"/>
      <c r="B49" s="478"/>
      <c r="C49" s="479"/>
      <c r="D49" s="480"/>
      <c r="E49" s="481"/>
      <c r="F49" s="482"/>
      <c r="G49" s="112"/>
      <c r="H49" s="124"/>
      <c r="I49" s="115"/>
    </row>
    <row r="50" spans="1:12" x14ac:dyDescent="0.25">
      <c r="A50" s="489" t="s">
        <v>88</v>
      </c>
      <c r="B50" s="489"/>
      <c r="C50" s="489"/>
      <c r="D50" s="489"/>
      <c r="E50" s="489"/>
      <c r="F50" s="489"/>
      <c r="G50" s="489"/>
      <c r="H50" s="490"/>
      <c r="I50" s="126">
        <f>SUM(I47:I49)</f>
        <v>235</v>
      </c>
    </row>
    <row r="51" spans="1:12" x14ac:dyDescent="0.25">
      <c r="A51" s="127"/>
      <c r="B51" s="128"/>
      <c r="C51" s="128"/>
      <c r="D51" s="128"/>
      <c r="E51" s="128"/>
      <c r="F51" s="129"/>
      <c r="G51" s="130"/>
      <c r="H51" s="130"/>
      <c r="I51" s="131"/>
      <c r="L51" s="83"/>
    </row>
    <row r="52" spans="1:12" x14ac:dyDescent="0.25">
      <c r="A52" s="456"/>
      <c r="B52" s="457"/>
      <c r="C52" s="457"/>
      <c r="D52" s="457"/>
      <c r="E52" s="457"/>
      <c r="F52" s="132"/>
      <c r="G52" s="460" t="s">
        <v>89</v>
      </c>
      <c r="H52" s="457"/>
      <c r="I52" s="133">
        <f>I50+I44+I32+I21</f>
        <v>1869.9949999999999</v>
      </c>
    </row>
    <row r="53" spans="1:12" x14ac:dyDescent="0.25">
      <c r="A53" s="456"/>
      <c r="B53" s="457"/>
      <c r="C53" s="457"/>
      <c r="D53" s="457"/>
      <c r="E53" s="457"/>
      <c r="F53" s="86"/>
      <c r="G53" s="134"/>
      <c r="H53" s="135"/>
      <c r="I53" s="136"/>
    </row>
    <row r="54" spans="1:12" ht="15.75" thickBot="1" x14ac:dyDescent="0.3">
      <c r="A54" s="456"/>
      <c r="B54" s="457"/>
      <c r="C54" s="457"/>
      <c r="D54" s="457"/>
      <c r="E54" s="457"/>
      <c r="F54" s="86"/>
      <c r="G54" s="510" t="s">
        <v>132</v>
      </c>
      <c r="H54" s="511"/>
      <c r="I54" s="145">
        <f>I52+I53</f>
        <v>1869.9949999999999</v>
      </c>
    </row>
    <row r="55" spans="1:12" ht="16.5" thickTop="1" thickBot="1" x14ac:dyDescent="0.3">
      <c r="A55" s="137"/>
      <c r="B55" s="138"/>
      <c r="C55" s="458"/>
      <c r="D55" s="459"/>
      <c r="E55" s="459"/>
      <c r="F55" s="459"/>
      <c r="G55" s="139"/>
      <c r="H55" s="139"/>
      <c r="I55" s="140"/>
    </row>
    <row r="57" spans="1:12" x14ac:dyDescent="0.25">
      <c r="A57" s="83"/>
      <c r="B57" s="83"/>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M57"/>
  <sheetViews>
    <sheetView view="pageBreakPreview"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10</v>
      </c>
      <c r="I9" s="508"/>
    </row>
    <row r="10" spans="1:13" x14ac:dyDescent="0.25">
      <c r="A10" s="85" t="s">
        <v>49</v>
      </c>
      <c r="B10" s="83"/>
      <c r="E10" s="86"/>
      <c r="F10" s="494" t="s">
        <v>50</v>
      </c>
      <c r="G10" s="495"/>
      <c r="H10" s="509">
        <v>43619</v>
      </c>
      <c r="I10" s="497"/>
    </row>
    <row r="11" spans="1:13" x14ac:dyDescent="0.25">
      <c r="A11" s="85" t="s">
        <v>51</v>
      </c>
      <c r="B11" s="83"/>
      <c r="E11" s="86"/>
      <c r="F11" s="494" t="s">
        <v>52</v>
      </c>
      <c r="G11" s="495"/>
      <c r="H11" s="496" t="s">
        <v>122</v>
      </c>
      <c r="I11" s="497"/>
    </row>
    <row r="12" spans="1:13" x14ac:dyDescent="0.25">
      <c r="A12" s="85" t="s">
        <v>53</v>
      </c>
      <c r="B12" s="83"/>
      <c r="E12" s="86"/>
      <c r="F12" s="494" t="s">
        <v>54</v>
      </c>
      <c r="G12" s="495"/>
      <c r="H12" s="496">
        <v>42600</v>
      </c>
      <c r="I12" s="497"/>
    </row>
    <row r="13" spans="1:13" x14ac:dyDescent="0.25">
      <c r="A13" s="85" t="s">
        <v>55</v>
      </c>
      <c r="B13" s="83"/>
      <c r="E13" s="86"/>
      <c r="F13" s="494" t="s">
        <v>56</v>
      </c>
      <c r="G13" s="495"/>
      <c r="H13" s="496" t="s">
        <v>90</v>
      </c>
      <c r="I13" s="497"/>
      <c r="M13" t="s">
        <v>57</v>
      </c>
    </row>
    <row r="14" spans="1:13" x14ac:dyDescent="0.25">
      <c r="A14" s="87"/>
      <c r="B14" s="88"/>
      <c r="C14" s="88"/>
      <c r="D14" s="88"/>
      <c r="E14" s="89"/>
      <c r="F14" s="494" t="s">
        <v>58</v>
      </c>
      <c r="G14" s="495"/>
      <c r="H14" s="496" t="s">
        <v>59</v>
      </c>
      <c r="I14" s="497"/>
    </row>
    <row r="15" spans="1:13" x14ac:dyDescent="0.25">
      <c r="A15" s="500" t="s">
        <v>123</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2" x14ac:dyDescent="0.25">
      <c r="A17" s="90" t="s">
        <v>61</v>
      </c>
      <c r="B17" s="91" t="s">
        <v>62</v>
      </c>
      <c r="C17" s="91"/>
      <c r="D17" s="92"/>
      <c r="E17" s="93" t="s">
        <v>63</v>
      </c>
      <c r="F17" s="93" t="s">
        <v>64</v>
      </c>
      <c r="G17" s="93" t="s">
        <v>65</v>
      </c>
      <c r="H17" s="93" t="s">
        <v>66</v>
      </c>
      <c r="I17" s="94" t="s">
        <v>67</v>
      </c>
    </row>
    <row r="18" spans="1:12" x14ac:dyDescent="0.25">
      <c r="A18" s="95"/>
      <c r="B18" s="476"/>
      <c r="C18" s="498"/>
      <c r="D18" s="477"/>
      <c r="E18" s="96"/>
      <c r="F18" s="97"/>
      <c r="G18" s="96"/>
      <c r="H18" s="98"/>
      <c r="I18" s="99">
        <f>SUM(G18*H18)</f>
        <v>0</v>
      </c>
    </row>
    <row r="19" spans="1:12" x14ac:dyDescent="0.25">
      <c r="A19" s="100"/>
      <c r="B19" s="486"/>
      <c r="C19" s="447"/>
      <c r="D19" s="487"/>
      <c r="E19" s="101"/>
      <c r="F19" s="86"/>
      <c r="G19" s="101"/>
      <c r="H19" s="102"/>
      <c r="I19" s="99">
        <f t="shared" ref="I19:I20" si="0">SUM(G19*H19)</f>
        <v>0</v>
      </c>
    </row>
    <row r="20" spans="1:12" x14ac:dyDescent="0.25">
      <c r="A20" s="100"/>
      <c r="B20" s="481"/>
      <c r="C20" s="499"/>
      <c r="D20" s="482"/>
      <c r="E20" s="101"/>
      <c r="F20" s="86"/>
      <c r="G20" s="103"/>
      <c r="H20" s="104"/>
      <c r="I20" s="105">
        <f t="shared" si="0"/>
        <v>0</v>
      </c>
    </row>
    <row r="21" spans="1:12" x14ac:dyDescent="0.25">
      <c r="A21" s="488" t="s">
        <v>68</v>
      </c>
      <c r="B21" s="489"/>
      <c r="C21" s="489"/>
      <c r="D21" s="489"/>
      <c r="E21" s="489"/>
      <c r="F21" s="489"/>
      <c r="G21" s="489"/>
      <c r="H21" s="490"/>
      <c r="I21" s="99">
        <f>SUM(I18:I20)</f>
        <v>0</v>
      </c>
    </row>
    <row r="22" spans="1:12" x14ac:dyDescent="0.25">
      <c r="A22" s="467" t="s">
        <v>69</v>
      </c>
      <c r="B22" s="468"/>
      <c r="C22" s="468"/>
      <c r="D22" s="468"/>
      <c r="E22" s="468"/>
      <c r="F22" s="468"/>
      <c r="G22" s="468"/>
      <c r="H22" s="468"/>
      <c r="I22" s="469"/>
    </row>
    <row r="23" spans="1:12" x14ac:dyDescent="0.25">
      <c r="A23" s="106" t="s">
        <v>70</v>
      </c>
      <c r="B23" s="470" t="s">
        <v>62</v>
      </c>
      <c r="C23" s="471"/>
      <c r="D23" s="471"/>
      <c r="E23" s="472"/>
      <c r="F23" s="151" t="s">
        <v>65</v>
      </c>
      <c r="G23" s="108" t="s">
        <v>137</v>
      </c>
      <c r="H23" s="109" t="s">
        <v>66</v>
      </c>
      <c r="I23" s="110" t="s">
        <v>67</v>
      </c>
    </row>
    <row r="24" spans="1:12" x14ac:dyDescent="0.25">
      <c r="A24" s="111">
        <v>1</v>
      </c>
      <c r="B24" s="473" t="s">
        <v>124</v>
      </c>
      <c r="C24" s="474"/>
      <c r="D24" s="474"/>
      <c r="E24" s="475"/>
      <c r="F24" s="143">
        <v>4</v>
      </c>
      <c r="G24" s="152">
        <v>0.15</v>
      </c>
      <c r="H24" s="165">
        <v>3346</v>
      </c>
      <c r="I24" s="115">
        <f>H24*F24*1.15</f>
        <v>15391.599999999999</v>
      </c>
    </row>
    <row r="25" spans="1:12" x14ac:dyDescent="0.25">
      <c r="A25" s="111">
        <v>2</v>
      </c>
      <c r="B25" s="483" t="s">
        <v>125</v>
      </c>
      <c r="C25" s="484"/>
      <c r="D25" s="484"/>
      <c r="E25" s="485"/>
      <c r="F25" s="112">
        <v>4</v>
      </c>
      <c r="G25" s="113">
        <v>0.15</v>
      </c>
      <c r="H25" s="165">
        <v>2213</v>
      </c>
      <c r="I25" s="115">
        <f>H25*F25*1.15</f>
        <v>10179.799999999999</v>
      </c>
    </row>
    <row r="26" spans="1:12" x14ac:dyDescent="0.25">
      <c r="A26" s="111"/>
      <c r="B26" s="483"/>
      <c r="C26" s="484"/>
      <c r="D26" s="484"/>
      <c r="E26" s="485"/>
      <c r="F26" s="112"/>
      <c r="G26" s="147"/>
      <c r="H26" s="114"/>
      <c r="I26" s="115"/>
    </row>
    <row r="27" spans="1:12" x14ac:dyDescent="0.25">
      <c r="A27" s="111"/>
      <c r="B27" s="483"/>
      <c r="C27" s="484"/>
      <c r="D27" s="484"/>
      <c r="E27" s="485"/>
      <c r="F27" s="112"/>
      <c r="G27" s="147"/>
      <c r="H27" s="114"/>
      <c r="I27" s="115"/>
    </row>
    <row r="28" spans="1:12" x14ac:dyDescent="0.25">
      <c r="A28" s="111"/>
      <c r="B28" s="483"/>
      <c r="C28" s="484"/>
      <c r="D28" s="484"/>
      <c r="E28" s="485"/>
      <c r="F28" s="112"/>
      <c r="G28" s="147"/>
      <c r="H28" s="114"/>
      <c r="I28" s="115"/>
    </row>
    <row r="29" spans="1:12" x14ac:dyDescent="0.25">
      <c r="A29" s="111"/>
      <c r="B29" s="486"/>
      <c r="C29" s="447"/>
      <c r="D29" s="447"/>
      <c r="E29" s="487"/>
      <c r="F29" s="101"/>
      <c r="G29" s="148"/>
      <c r="H29" s="114"/>
      <c r="I29" s="115"/>
    </row>
    <row r="30" spans="1:12" x14ac:dyDescent="0.25">
      <c r="A30" s="111"/>
      <c r="B30" s="486"/>
      <c r="C30" s="447"/>
      <c r="D30" s="447"/>
      <c r="E30" s="487"/>
      <c r="F30" s="101"/>
      <c r="G30" s="148"/>
      <c r="H30" s="114"/>
      <c r="I30" s="115"/>
    </row>
    <row r="31" spans="1:12" x14ac:dyDescent="0.25">
      <c r="A31" s="111"/>
      <c r="B31" s="478"/>
      <c r="C31" s="479"/>
      <c r="D31" s="479"/>
      <c r="E31" s="480"/>
      <c r="F31" s="146"/>
      <c r="G31" s="148"/>
      <c r="H31" s="114"/>
      <c r="I31" s="115"/>
      <c r="L31" s="116"/>
    </row>
    <row r="32" spans="1:12" x14ac:dyDescent="0.25">
      <c r="A32" s="488" t="s">
        <v>72</v>
      </c>
      <c r="B32" s="489"/>
      <c r="C32" s="489"/>
      <c r="D32" s="489"/>
      <c r="E32" s="489"/>
      <c r="F32" s="489"/>
      <c r="G32" s="489"/>
      <c r="H32" s="490"/>
      <c r="I32" s="117">
        <f>SUM(I24:I31)</f>
        <v>25571.399999999998</v>
      </c>
    </row>
    <row r="33" spans="1:9" x14ac:dyDescent="0.25">
      <c r="A33" s="467" t="s">
        <v>73</v>
      </c>
      <c r="B33" s="468"/>
      <c r="C33" s="468"/>
      <c r="D33" s="468"/>
      <c r="E33" s="468"/>
      <c r="F33" s="468"/>
      <c r="G33" s="468"/>
      <c r="H33" s="468"/>
      <c r="I33" s="469"/>
    </row>
    <row r="34" spans="1:9" x14ac:dyDescent="0.25">
      <c r="A34" s="106" t="s">
        <v>74</v>
      </c>
      <c r="B34" s="470" t="s">
        <v>75</v>
      </c>
      <c r="C34" s="471"/>
      <c r="D34" s="472"/>
      <c r="E34" s="470" t="s">
        <v>63</v>
      </c>
      <c r="F34" s="472"/>
      <c r="G34" s="108" t="s">
        <v>65</v>
      </c>
      <c r="H34" s="109" t="s">
        <v>66</v>
      </c>
      <c r="I34" s="110" t="s">
        <v>67</v>
      </c>
    </row>
    <row r="35" spans="1:9" x14ac:dyDescent="0.25">
      <c r="A35" s="111">
        <v>1</v>
      </c>
      <c r="B35" s="491" t="s">
        <v>76</v>
      </c>
      <c r="C35" s="492"/>
      <c r="D35" s="493"/>
      <c r="E35" s="476" t="s">
        <v>77</v>
      </c>
      <c r="F35" s="477"/>
      <c r="G35" s="143">
        <v>4</v>
      </c>
      <c r="H35" s="141">
        <v>450</v>
      </c>
      <c r="I35" s="118">
        <f>SUM(G35*H35)</f>
        <v>1800</v>
      </c>
    </row>
    <row r="36" spans="1:9" x14ac:dyDescent="0.25">
      <c r="A36" s="111">
        <v>2</v>
      </c>
      <c r="B36" s="461" t="s">
        <v>78</v>
      </c>
      <c r="C36" s="462"/>
      <c r="D36" s="463"/>
      <c r="E36" s="486" t="s">
        <v>77</v>
      </c>
      <c r="F36" s="487"/>
      <c r="G36" s="112"/>
      <c r="H36" s="142">
        <v>350</v>
      </c>
      <c r="I36" s="115">
        <f t="shared" ref="I36:I40" si="1">SUM(G36*H36)</f>
        <v>0</v>
      </c>
    </row>
    <row r="37" spans="1:9" x14ac:dyDescent="0.25">
      <c r="A37" s="111">
        <v>3</v>
      </c>
      <c r="B37" s="461" t="s">
        <v>79</v>
      </c>
      <c r="C37" s="462"/>
      <c r="D37" s="463"/>
      <c r="E37" s="486" t="s">
        <v>77</v>
      </c>
      <c r="F37" s="487"/>
      <c r="G37" s="112"/>
      <c r="H37" s="142">
        <v>300</v>
      </c>
      <c r="I37" s="115">
        <f t="shared" si="1"/>
        <v>0</v>
      </c>
    </row>
    <row r="38" spans="1:9" x14ac:dyDescent="0.25">
      <c r="A38" s="111">
        <v>4</v>
      </c>
      <c r="B38" s="461" t="s">
        <v>80</v>
      </c>
      <c r="C38" s="462"/>
      <c r="D38" s="463"/>
      <c r="E38" s="486" t="s">
        <v>77</v>
      </c>
      <c r="F38" s="487"/>
      <c r="G38" s="112">
        <v>4</v>
      </c>
      <c r="H38" s="142">
        <v>200</v>
      </c>
      <c r="I38" s="115">
        <f t="shared" si="1"/>
        <v>800</v>
      </c>
    </row>
    <row r="39" spans="1:9" x14ac:dyDescent="0.25">
      <c r="A39" s="111">
        <v>5</v>
      </c>
      <c r="B39" s="461" t="s">
        <v>81</v>
      </c>
      <c r="C39" s="462"/>
      <c r="D39" s="463"/>
      <c r="E39" s="486" t="s">
        <v>77</v>
      </c>
      <c r="F39" s="487"/>
      <c r="G39" s="112"/>
      <c r="H39" s="144">
        <v>200</v>
      </c>
      <c r="I39" s="115">
        <f t="shared" si="1"/>
        <v>0</v>
      </c>
    </row>
    <row r="40" spans="1:9" x14ac:dyDescent="0.25">
      <c r="A40" s="111">
        <v>6</v>
      </c>
      <c r="B40" s="461" t="s">
        <v>31</v>
      </c>
      <c r="C40" s="462"/>
      <c r="D40" s="463"/>
      <c r="E40" s="486" t="s">
        <v>77</v>
      </c>
      <c r="F40" s="487"/>
      <c r="G40" s="112"/>
      <c r="H40" s="144">
        <v>140</v>
      </c>
      <c r="I40" s="115">
        <f t="shared" si="1"/>
        <v>0</v>
      </c>
    </row>
    <row r="41" spans="1:9" x14ac:dyDescent="0.25">
      <c r="A41" s="111"/>
      <c r="B41" s="461"/>
      <c r="C41" s="462"/>
      <c r="D41" s="463"/>
      <c r="E41" s="119"/>
      <c r="F41" s="86"/>
      <c r="G41" s="86"/>
      <c r="H41" s="102"/>
      <c r="I41" s="115"/>
    </row>
    <row r="42" spans="1:9" x14ac:dyDescent="0.25">
      <c r="A42" s="100"/>
      <c r="B42" s="461"/>
      <c r="C42" s="462"/>
      <c r="D42" s="463"/>
      <c r="F42" s="86"/>
      <c r="G42" s="86"/>
      <c r="H42" s="102"/>
      <c r="I42" s="115"/>
    </row>
    <row r="43" spans="1:9" x14ac:dyDescent="0.25">
      <c r="A43" s="120"/>
      <c r="B43" s="464"/>
      <c r="C43" s="465"/>
      <c r="D43" s="466"/>
      <c r="E43" s="88"/>
      <c r="F43" s="89"/>
      <c r="G43" s="86"/>
      <c r="H43" s="104"/>
      <c r="I43" s="115"/>
    </row>
    <row r="44" spans="1:9" x14ac:dyDescent="0.25">
      <c r="A44" s="488" t="s">
        <v>82</v>
      </c>
      <c r="B44" s="489"/>
      <c r="C44" s="489"/>
      <c r="D44" s="489"/>
      <c r="E44" s="489"/>
      <c r="F44" s="489"/>
      <c r="G44" s="489"/>
      <c r="H44" s="490"/>
      <c r="I44" s="121">
        <f>SUM(I35:I43)</f>
        <v>2600</v>
      </c>
    </row>
    <row r="45" spans="1:9" x14ac:dyDescent="0.25">
      <c r="A45" s="467" t="s">
        <v>83</v>
      </c>
      <c r="B45" s="468"/>
      <c r="C45" s="468"/>
      <c r="D45" s="468"/>
      <c r="E45" s="468"/>
      <c r="F45" s="468"/>
      <c r="G45" s="468"/>
      <c r="H45" s="468"/>
      <c r="I45" s="469"/>
    </row>
    <row r="46" spans="1:9" x14ac:dyDescent="0.25">
      <c r="A46" s="106" t="s">
        <v>84</v>
      </c>
      <c r="B46" s="470" t="s">
        <v>85</v>
      </c>
      <c r="C46" s="471"/>
      <c r="D46" s="472"/>
      <c r="E46" s="470" t="s">
        <v>86</v>
      </c>
      <c r="F46" s="472"/>
      <c r="G46" s="122" t="s">
        <v>87</v>
      </c>
      <c r="H46" s="122" t="s">
        <v>66</v>
      </c>
      <c r="I46" s="123" t="s">
        <v>67</v>
      </c>
    </row>
    <row r="47" spans="1:9" x14ac:dyDescent="0.25">
      <c r="A47" s="111">
        <v>1</v>
      </c>
      <c r="B47" s="473" t="s">
        <v>126</v>
      </c>
      <c r="C47" s="474"/>
      <c r="D47" s="475"/>
      <c r="E47" s="476"/>
      <c r="F47" s="477"/>
      <c r="G47" s="112"/>
      <c r="H47" s="124"/>
      <c r="I47" s="115"/>
    </row>
    <row r="48" spans="1:9" x14ac:dyDescent="0.25">
      <c r="A48" s="111"/>
      <c r="B48" s="483" t="s">
        <v>140</v>
      </c>
      <c r="C48" s="484"/>
      <c r="D48" s="485"/>
      <c r="E48" s="486">
        <v>1</v>
      </c>
      <c r="F48" s="487"/>
      <c r="G48" s="112">
        <v>23</v>
      </c>
      <c r="H48" s="124">
        <v>5</v>
      </c>
      <c r="I48" s="115">
        <f>H48*G48</f>
        <v>115</v>
      </c>
    </row>
    <row r="49" spans="1:12" x14ac:dyDescent="0.25">
      <c r="A49" s="125"/>
      <c r="B49" s="478"/>
      <c r="C49" s="479"/>
      <c r="D49" s="480"/>
      <c r="E49" s="481"/>
      <c r="F49" s="482"/>
      <c r="G49" s="112"/>
      <c r="H49" s="124"/>
      <c r="I49" s="115"/>
    </row>
    <row r="50" spans="1:12" x14ac:dyDescent="0.25">
      <c r="A50" s="488" t="s">
        <v>88</v>
      </c>
      <c r="B50" s="489"/>
      <c r="C50" s="489"/>
      <c r="D50" s="489"/>
      <c r="E50" s="489"/>
      <c r="F50" s="489"/>
      <c r="G50" s="489"/>
      <c r="H50" s="490"/>
      <c r="I50" s="126">
        <f>SUM(I47:I49)</f>
        <v>115</v>
      </c>
    </row>
    <row r="51" spans="1:12" x14ac:dyDescent="0.25">
      <c r="A51" s="127"/>
      <c r="B51" s="128"/>
      <c r="C51" s="128"/>
      <c r="D51" s="128"/>
      <c r="E51" s="128"/>
      <c r="F51" s="129"/>
      <c r="G51" s="130"/>
      <c r="H51" s="130"/>
      <c r="I51" s="131"/>
      <c r="L51" s="83"/>
    </row>
    <row r="52" spans="1:12" x14ac:dyDescent="0.25">
      <c r="A52" s="456"/>
      <c r="B52" s="457"/>
      <c r="C52" s="457"/>
      <c r="D52" s="457"/>
      <c r="E52" s="457"/>
      <c r="F52" s="132"/>
      <c r="G52" s="460" t="s">
        <v>89</v>
      </c>
      <c r="H52" s="457"/>
      <c r="I52" s="133">
        <f>I50+I44+I32+I21</f>
        <v>28286.399999999998</v>
      </c>
    </row>
    <row r="53" spans="1:12" x14ac:dyDescent="0.25">
      <c r="A53" s="456"/>
      <c r="B53" s="457"/>
      <c r="C53" s="457"/>
      <c r="D53" s="457"/>
      <c r="E53" s="457"/>
      <c r="F53" s="86"/>
      <c r="G53" s="134"/>
      <c r="H53" s="135"/>
      <c r="I53" s="136"/>
    </row>
    <row r="54" spans="1:12" ht="15.75" thickBot="1" x14ac:dyDescent="0.3">
      <c r="A54" s="456"/>
      <c r="B54" s="457"/>
      <c r="C54" s="457"/>
      <c r="D54" s="457"/>
      <c r="E54" s="457"/>
      <c r="F54" s="86"/>
      <c r="G54" s="510" t="s">
        <v>132</v>
      </c>
      <c r="H54" s="511"/>
      <c r="I54" s="145">
        <f>I52+I53</f>
        <v>28286.399999999998</v>
      </c>
    </row>
    <row r="55" spans="1:12" ht="16.5" thickTop="1" thickBot="1" x14ac:dyDescent="0.3">
      <c r="A55" s="137"/>
      <c r="B55" s="138"/>
      <c r="C55" s="458"/>
      <c r="D55" s="459"/>
      <c r="E55" s="459"/>
      <c r="F55" s="459"/>
      <c r="G55" s="139"/>
      <c r="H55" s="139"/>
      <c r="I55" s="140"/>
    </row>
    <row r="57" spans="1:12" x14ac:dyDescent="0.25">
      <c r="A57" s="83"/>
      <c r="B57" s="83"/>
    </row>
  </sheetData>
  <mergeCells count="68">
    <mergeCell ref="B46:D46"/>
    <mergeCell ref="E46:F46"/>
    <mergeCell ref="B38:D38"/>
    <mergeCell ref="E38:F38"/>
    <mergeCell ref="B39:D39"/>
    <mergeCell ref="B47:D47"/>
    <mergeCell ref="E47:F47"/>
    <mergeCell ref="B48:D48"/>
    <mergeCell ref="E48:F48"/>
    <mergeCell ref="B49:D49"/>
    <mergeCell ref="E49:F49"/>
    <mergeCell ref="C55:F55"/>
    <mergeCell ref="A50:H50"/>
    <mergeCell ref="A52:B52"/>
    <mergeCell ref="C52:E52"/>
    <mergeCell ref="G52:H52"/>
    <mergeCell ref="A53:B53"/>
    <mergeCell ref="C53:E53"/>
    <mergeCell ref="G54:H54"/>
    <mergeCell ref="A54:B54"/>
    <mergeCell ref="C54:E54"/>
    <mergeCell ref="A33:I33"/>
    <mergeCell ref="B43:D43"/>
    <mergeCell ref="A44:H44"/>
    <mergeCell ref="A45:I45"/>
    <mergeCell ref="B35:D35"/>
    <mergeCell ref="E35:F35"/>
    <mergeCell ref="B36:D36"/>
    <mergeCell ref="E36:F36"/>
    <mergeCell ref="B37:D37"/>
    <mergeCell ref="E37:F37"/>
    <mergeCell ref="E39:F39"/>
    <mergeCell ref="B40:D40"/>
    <mergeCell ref="E40:F40"/>
    <mergeCell ref="B41:D41"/>
    <mergeCell ref="B42:D42"/>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B23:E23"/>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59"/>
  <sheetViews>
    <sheetView topLeftCell="A16"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c r="L7" t="s">
        <v>57</v>
      </c>
    </row>
    <row r="8" spans="1:13" x14ac:dyDescent="0.25">
      <c r="A8" s="81"/>
      <c r="H8" s="83"/>
      <c r="I8" s="84"/>
    </row>
    <row r="9" spans="1:13" x14ac:dyDescent="0.25">
      <c r="A9" s="467" t="s">
        <v>139</v>
      </c>
      <c r="B9" s="468"/>
      <c r="C9" s="468"/>
      <c r="D9" s="468"/>
      <c r="E9" s="506"/>
      <c r="F9" s="494" t="s">
        <v>138</v>
      </c>
      <c r="G9" s="495"/>
      <c r="H9" s="507">
        <v>11</v>
      </c>
      <c r="I9" s="508"/>
    </row>
    <row r="10" spans="1:13" x14ac:dyDescent="0.25">
      <c r="A10" s="85" t="s">
        <v>49</v>
      </c>
      <c r="B10" s="83"/>
      <c r="E10" s="86"/>
      <c r="F10" s="494" t="s">
        <v>50</v>
      </c>
      <c r="G10" s="495"/>
      <c r="H10" s="509" t="s">
        <v>145</v>
      </c>
      <c r="I10" s="497"/>
    </row>
    <row r="11" spans="1:13" x14ac:dyDescent="0.25">
      <c r="A11" s="85" t="s">
        <v>51</v>
      </c>
      <c r="B11" s="83"/>
      <c r="E11" s="86"/>
      <c r="F11" s="494" t="s">
        <v>52</v>
      </c>
      <c r="G11" s="495"/>
      <c r="H11" s="496" t="s">
        <v>91</v>
      </c>
      <c r="I11" s="497"/>
    </row>
    <row r="12" spans="1:13" x14ac:dyDescent="0.25">
      <c r="A12" s="85" t="s">
        <v>53</v>
      </c>
      <c r="B12" s="83"/>
      <c r="E12" s="86"/>
      <c r="F12" s="494" t="s">
        <v>54</v>
      </c>
      <c r="G12" s="495"/>
      <c r="H12" s="496">
        <v>43269</v>
      </c>
      <c r="I12" s="497"/>
    </row>
    <row r="13" spans="1:13" x14ac:dyDescent="0.25">
      <c r="A13" s="85" t="s">
        <v>55</v>
      </c>
      <c r="B13" s="83"/>
      <c r="E13" s="86"/>
      <c r="F13" s="521" t="s">
        <v>56</v>
      </c>
      <c r="G13" s="490"/>
      <c r="H13" s="522" t="s">
        <v>146</v>
      </c>
      <c r="I13" s="523"/>
    </row>
    <row r="14" spans="1:13" x14ac:dyDescent="0.25">
      <c r="A14" s="85"/>
      <c r="B14" s="83"/>
      <c r="E14" s="86"/>
      <c r="F14" s="494" t="s">
        <v>58</v>
      </c>
      <c r="G14" s="495"/>
      <c r="H14" s="496" t="s">
        <v>59</v>
      </c>
      <c r="I14" s="497"/>
      <c r="M14" t="s">
        <v>57</v>
      </c>
    </row>
    <row r="15" spans="1:13" x14ac:dyDescent="0.25">
      <c r="A15" s="500" t="s">
        <v>147</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2" x14ac:dyDescent="0.25">
      <c r="A17" s="90" t="s">
        <v>61</v>
      </c>
      <c r="B17" s="91" t="s">
        <v>148</v>
      </c>
      <c r="C17" s="91"/>
      <c r="D17" s="92"/>
      <c r="E17" s="93" t="s">
        <v>63</v>
      </c>
      <c r="F17" s="93" t="s">
        <v>64</v>
      </c>
      <c r="G17" s="93" t="s">
        <v>65</v>
      </c>
      <c r="H17" s="93" t="s">
        <v>66</v>
      </c>
      <c r="I17" s="94" t="s">
        <v>67</v>
      </c>
    </row>
    <row r="18" spans="1:12" x14ac:dyDescent="0.25">
      <c r="A18" s="95"/>
      <c r="B18" s="476"/>
      <c r="C18" s="498"/>
      <c r="D18" s="477"/>
      <c r="E18" s="96"/>
      <c r="F18" s="97"/>
      <c r="G18" s="96"/>
      <c r="H18" s="98"/>
      <c r="I18" s="99">
        <f>SUM(G18*H18)</f>
        <v>0</v>
      </c>
    </row>
    <row r="19" spans="1:12" x14ac:dyDescent="0.25">
      <c r="A19" s="100"/>
      <c r="B19" s="486"/>
      <c r="C19" s="447"/>
      <c r="D19" s="487"/>
      <c r="E19" s="101"/>
      <c r="F19" s="86"/>
      <c r="G19" s="101"/>
      <c r="H19" s="102"/>
      <c r="I19" s="99">
        <f t="shared" ref="I19:I20" si="0">SUM(G19*H19)</f>
        <v>0</v>
      </c>
    </row>
    <row r="20" spans="1:12" x14ac:dyDescent="0.25">
      <c r="A20" s="100"/>
      <c r="B20" s="481"/>
      <c r="C20" s="499"/>
      <c r="D20" s="482"/>
      <c r="E20" s="101"/>
      <c r="F20" s="86"/>
      <c r="G20" s="103"/>
      <c r="H20" s="104"/>
      <c r="I20" s="105">
        <f t="shared" si="0"/>
        <v>0</v>
      </c>
    </row>
    <row r="21" spans="1:12" x14ac:dyDescent="0.25">
      <c r="A21" s="488" t="s">
        <v>68</v>
      </c>
      <c r="B21" s="489"/>
      <c r="C21" s="489"/>
      <c r="D21" s="489"/>
      <c r="E21" s="489"/>
      <c r="F21" s="489"/>
      <c r="G21" s="489"/>
      <c r="H21" s="490"/>
      <c r="I21" s="99">
        <f>SUM(I18:I20)</f>
        <v>0</v>
      </c>
    </row>
    <row r="22" spans="1:12" x14ac:dyDescent="0.25">
      <c r="A22" s="467" t="s">
        <v>69</v>
      </c>
      <c r="B22" s="468"/>
      <c r="C22" s="468"/>
      <c r="D22" s="468"/>
      <c r="E22" s="468"/>
      <c r="F22" s="468"/>
      <c r="G22" s="468"/>
      <c r="H22" s="468"/>
      <c r="I22" s="469"/>
    </row>
    <row r="23" spans="1:12" x14ac:dyDescent="0.25">
      <c r="A23" s="106" t="s">
        <v>70</v>
      </c>
      <c r="B23" s="470" t="s">
        <v>148</v>
      </c>
      <c r="C23" s="471"/>
      <c r="D23" s="471"/>
      <c r="E23" s="471"/>
      <c r="F23" s="108"/>
      <c r="G23" s="166" t="s">
        <v>65</v>
      </c>
      <c r="H23" s="122" t="s">
        <v>66</v>
      </c>
      <c r="I23" s="123" t="s">
        <v>67</v>
      </c>
    </row>
    <row r="24" spans="1:12" x14ac:dyDescent="0.25">
      <c r="A24" s="111"/>
      <c r="B24" s="473"/>
      <c r="C24" s="474"/>
      <c r="D24" s="474"/>
      <c r="E24" s="474"/>
      <c r="F24" s="169"/>
      <c r="G24" s="169"/>
      <c r="H24" s="170"/>
      <c r="I24" s="115"/>
    </row>
    <row r="25" spans="1:12" x14ac:dyDescent="0.25">
      <c r="A25" s="111"/>
      <c r="B25" s="483"/>
      <c r="C25" s="484"/>
      <c r="D25" s="484"/>
      <c r="E25" s="484"/>
      <c r="F25" s="147"/>
      <c r="G25" s="112"/>
      <c r="H25" s="170"/>
      <c r="I25" s="115"/>
    </row>
    <row r="26" spans="1:12" x14ac:dyDescent="0.25">
      <c r="A26" s="111"/>
      <c r="B26" s="483"/>
      <c r="C26" s="484"/>
      <c r="D26" s="484"/>
      <c r="E26" s="484"/>
      <c r="F26" s="147"/>
      <c r="G26" s="147"/>
      <c r="H26" s="170"/>
      <c r="I26" s="115"/>
    </row>
    <row r="27" spans="1:12" x14ac:dyDescent="0.25">
      <c r="A27" s="111"/>
      <c r="B27" s="483"/>
      <c r="C27" s="484"/>
      <c r="D27" s="484"/>
      <c r="E27" s="484"/>
      <c r="F27" s="147"/>
      <c r="G27" s="147"/>
      <c r="H27" s="170"/>
      <c r="I27" s="115"/>
    </row>
    <row r="28" spans="1:12" x14ac:dyDescent="0.25">
      <c r="A28" s="111"/>
      <c r="B28" s="483"/>
      <c r="C28" s="484"/>
      <c r="D28" s="484"/>
      <c r="E28" s="484"/>
      <c r="F28" s="147"/>
      <c r="G28" s="147"/>
      <c r="H28" s="170"/>
      <c r="I28" s="115"/>
    </row>
    <row r="29" spans="1:12" x14ac:dyDescent="0.25">
      <c r="A29" s="111"/>
      <c r="B29" s="486"/>
      <c r="C29" s="447"/>
      <c r="D29" s="447"/>
      <c r="E29" s="447"/>
      <c r="F29" s="86"/>
      <c r="G29" s="148"/>
      <c r="H29" s="170"/>
      <c r="I29" s="115"/>
    </row>
    <row r="30" spans="1:12" x14ac:dyDescent="0.25">
      <c r="A30" s="111"/>
      <c r="B30" s="486"/>
      <c r="C30" s="447"/>
      <c r="D30" s="447"/>
      <c r="E30" s="447"/>
      <c r="F30" s="86"/>
      <c r="G30" s="148"/>
      <c r="H30" s="170"/>
      <c r="I30" s="115"/>
    </row>
    <row r="31" spans="1:12" x14ac:dyDescent="0.25">
      <c r="A31" s="111"/>
      <c r="B31" s="478"/>
      <c r="C31" s="479"/>
      <c r="D31" s="479"/>
      <c r="E31" s="479"/>
      <c r="F31" s="89"/>
      <c r="G31" s="148"/>
      <c r="H31" s="114"/>
      <c r="I31" s="115"/>
      <c r="L31" s="116"/>
    </row>
    <row r="32" spans="1:12" x14ac:dyDescent="0.25">
      <c r="A32" s="521" t="s">
        <v>149</v>
      </c>
      <c r="B32" s="489"/>
      <c r="C32" s="489"/>
      <c r="D32" s="489"/>
      <c r="E32" s="489"/>
      <c r="F32" s="489"/>
      <c r="G32" s="489"/>
      <c r="H32" s="490"/>
      <c r="I32" s="171">
        <f>SUM(I24:I31)</f>
        <v>0</v>
      </c>
      <c r="L32" s="116"/>
    </row>
    <row r="33" spans="1:12" x14ac:dyDescent="0.25">
      <c r="A33" s="488" t="s">
        <v>150</v>
      </c>
      <c r="B33" s="489"/>
      <c r="C33" s="489"/>
      <c r="D33" s="489"/>
      <c r="E33" s="489"/>
      <c r="F33" s="489"/>
      <c r="G33" s="489"/>
      <c r="H33" s="490"/>
      <c r="I33" s="172">
        <f>I32*0.15</f>
        <v>0</v>
      </c>
      <c r="L33" s="116"/>
    </row>
    <row r="34" spans="1:12" x14ac:dyDescent="0.25">
      <c r="A34" s="488" t="s">
        <v>151</v>
      </c>
      <c r="B34" s="489"/>
      <c r="C34" s="489"/>
      <c r="D34" s="489"/>
      <c r="E34" s="489"/>
      <c r="F34" s="489"/>
      <c r="G34" s="489"/>
      <c r="H34" s="490"/>
      <c r="I34" s="117">
        <f>I32+I33</f>
        <v>0</v>
      </c>
    </row>
    <row r="35" spans="1:12" x14ac:dyDescent="0.25">
      <c r="A35" s="467" t="s">
        <v>73</v>
      </c>
      <c r="B35" s="468"/>
      <c r="C35" s="468"/>
      <c r="D35" s="468"/>
      <c r="E35" s="468"/>
      <c r="F35" s="468"/>
      <c r="G35" s="468"/>
      <c r="H35" s="468"/>
      <c r="I35" s="469"/>
    </row>
    <row r="36" spans="1:12" x14ac:dyDescent="0.25">
      <c r="A36" s="106" t="s">
        <v>74</v>
      </c>
      <c r="B36" s="470" t="s">
        <v>75</v>
      </c>
      <c r="C36" s="471"/>
      <c r="D36" s="472"/>
      <c r="E36" s="470" t="s">
        <v>63</v>
      </c>
      <c r="F36" s="472"/>
      <c r="G36" s="150" t="s">
        <v>65</v>
      </c>
      <c r="H36" s="122" t="s">
        <v>66</v>
      </c>
      <c r="I36" s="123" t="s">
        <v>67</v>
      </c>
    </row>
    <row r="37" spans="1:12" x14ac:dyDescent="0.25">
      <c r="A37" s="111">
        <v>1</v>
      </c>
      <c r="B37" s="491" t="s">
        <v>76</v>
      </c>
      <c r="C37" s="492"/>
      <c r="D37" s="493"/>
      <c r="E37" s="476" t="s">
        <v>77</v>
      </c>
      <c r="F37" s="477"/>
      <c r="G37" s="143">
        <v>2</v>
      </c>
      <c r="H37" s="141">
        <v>450</v>
      </c>
      <c r="I37" s="118">
        <f>SUM(G37*H37)</f>
        <v>900</v>
      </c>
    </row>
    <row r="38" spans="1:12" x14ac:dyDescent="0.25">
      <c r="A38" s="111">
        <v>2</v>
      </c>
      <c r="B38" s="461" t="s">
        <v>78</v>
      </c>
      <c r="C38" s="462"/>
      <c r="D38" s="463"/>
      <c r="E38" s="486" t="s">
        <v>77</v>
      </c>
      <c r="F38" s="487"/>
      <c r="G38" s="112"/>
      <c r="H38" s="142">
        <v>350</v>
      </c>
      <c r="I38" s="115">
        <f t="shared" ref="I38:I42" si="1">SUM(G38*H38)</f>
        <v>0</v>
      </c>
    </row>
    <row r="39" spans="1:12" x14ac:dyDescent="0.25">
      <c r="A39" s="111">
        <v>3</v>
      </c>
      <c r="B39" s="461" t="s">
        <v>79</v>
      </c>
      <c r="C39" s="462"/>
      <c r="D39" s="463"/>
      <c r="E39" s="486" t="s">
        <v>77</v>
      </c>
      <c r="F39" s="487"/>
      <c r="G39" s="112"/>
      <c r="H39" s="142">
        <v>300</v>
      </c>
      <c r="I39" s="115">
        <f t="shared" si="1"/>
        <v>0</v>
      </c>
    </row>
    <row r="40" spans="1:12" x14ac:dyDescent="0.25">
      <c r="A40" s="111">
        <v>4</v>
      </c>
      <c r="B40" s="461" t="s">
        <v>80</v>
      </c>
      <c r="C40" s="462"/>
      <c r="D40" s="463"/>
      <c r="E40" s="486" t="s">
        <v>77</v>
      </c>
      <c r="F40" s="487"/>
      <c r="G40" s="112">
        <v>2</v>
      </c>
      <c r="H40" s="142">
        <v>200</v>
      </c>
      <c r="I40" s="115">
        <f t="shared" si="1"/>
        <v>400</v>
      </c>
    </row>
    <row r="41" spans="1:12" x14ac:dyDescent="0.25">
      <c r="A41" s="111">
        <v>5</v>
      </c>
      <c r="B41" s="461" t="s">
        <v>81</v>
      </c>
      <c r="C41" s="462"/>
      <c r="D41" s="463"/>
      <c r="E41" s="486" t="s">
        <v>77</v>
      </c>
      <c r="F41" s="487"/>
      <c r="G41" s="112"/>
      <c r="H41" s="144">
        <v>200</v>
      </c>
      <c r="I41" s="115">
        <f t="shared" si="1"/>
        <v>0</v>
      </c>
    </row>
    <row r="42" spans="1:12" x14ac:dyDescent="0.25">
      <c r="A42" s="111">
        <v>6</v>
      </c>
      <c r="B42" s="461" t="s">
        <v>31</v>
      </c>
      <c r="C42" s="462"/>
      <c r="D42" s="463"/>
      <c r="E42" s="486" t="s">
        <v>77</v>
      </c>
      <c r="F42" s="487"/>
      <c r="G42" s="112"/>
      <c r="H42" s="144">
        <v>140</v>
      </c>
      <c r="I42" s="115">
        <f t="shared" si="1"/>
        <v>0</v>
      </c>
    </row>
    <row r="43" spans="1:12" x14ac:dyDescent="0.25">
      <c r="A43" s="111"/>
      <c r="B43" s="461"/>
      <c r="C43" s="462"/>
      <c r="D43" s="463"/>
      <c r="E43" s="119"/>
      <c r="F43" s="86"/>
      <c r="G43" s="86"/>
      <c r="H43" s="102"/>
      <c r="I43" s="115"/>
    </row>
    <row r="44" spans="1:12" x14ac:dyDescent="0.25">
      <c r="A44" s="100"/>
      <c r="B44" s="461"/>
      <c r="C44" s="462"/>
      <c r="D44" s="463"/>
      <c r="F44" s="86"/>
      <c r="G44" s="86"/>
      <c r="H44" s="102"/>
      <c r="I44" s="115"/>
    </row>
    <row r="45" spans="1:12" x14ac:dyDescent="0.25">
      <c r="A45" s="120"/>
      <c r="B45" s="464"/>
      <c r="C45" s="465"/>
      <c r="D45" s="466"/>
      <c r="E45" s="88"/>
      <c r="F45" s="89"/>
      <c r="G45" s="86"/>
      <c r="H45" s="104"/>
      <c r="I45" s="115"/>
    </row>
    <row r="46" spans="1:12" x14ac:dyDescent="0.25">
      <c r="A46" s="488" t="s">
        <v>82</v>
      </c>
      <c r="B46" s="489"/>
      <c r="C46" s="489"/>
      <c r="D46" s="489"/>
      <c r="E46" s="489"/>
      <c r="F46" s="489"/>
      <c r="G46" s="489"/>
      <c r="H46" s="490"/>
      <c r="I46" s="121">
        <f>SUM(I37:I45)</f>
        <v>1300</v>
      </c>
    </row>
    <row r="47" spans="1:12" x14ac:dyDescent="0.25">
      <c r="A47" s="467" t="s">
        <v>83</v>
      </c>
      <c r="B47" s="468"/>
      <c r="C47" s="468"/>
      <c r="D47" s="468"/>
      <c r="E47" s="468"/>
      <c r="F47" s="468"/>
      <c r="G47" s="468"/>
      <c r="H47" s="468"/>
      <c r="I47" s="469"/>
    </row>
    <row r="48" spans="1:12" x14ac:dyDescent="0.25">
      <c r="A48" s="106" t="s">
        <v>84</v>
      </c>
      <c r="B48" s="470" t="s">
        <v>85</v>
      </c>
      <c r="C48" s="471"/>
      <c r="D48" s="472"/>
      <c r="E48" s="470" t="s">
        <v>86</v>
      </c>
      <c r="F48" s="472"/>
      <c r="G48" s="122" t="s">
        <v>87</v>
      </c>
      <c r="H48" s="122" t="s">
        <v>66</v>
      </c>
      <c r="I48" s="123" t="s">
        <v>67</v>
      </c>
    </row>
    <row r="49" spans="1:12" x14ac:dyDescent="0.25">
      <c r="A49" s="111">
        <v>1</v>
      </c>
      <c r="B49" s="473" t="s">
        <v>152</v>
      </c>
      <c r="C49" s="474"/>
      <c r="D49" s="475"/>
      <c r="E49" s="476"/>
      <c r="F49" s="477"/>
      <c r="G49" s="112"/>
      <c r="H49" s="124"/>
      <c r="I49" s="115"/>
    </row>
    <row r="50" spans="1:12" x14ac:dyDescent="0.25">
      <c r="A50" s="111"/>
      <c r="B50" s="483" t="s">
        <v>95</v>
      </c>
      <c r="C50" s="484"/>
      <c r="D50" s="485"/>
      <c r="E50" s="486">
        <v>1</v>
      </c>
      <c r="F50" s="487"/>
      <c r="G50" s="112">
        <v>77.400000000000006</v>
      </c>
      <c r="H50" s="124">
        <v>5</v>
      </c>
      <c r="I50" s="115">
        <f>H50*G50</f>
        <v>387</v>
      </c>
    </row>
    <row r="51" spans="1:12" x14ac:dyDescent="0.25">
      <c r="A51" s="125"/>
      <c r="B51" s="478"/>
      <c r="C51" s="479"/>
      <c r="D51" s="480"/>
      <c r="E51" s="481"/>
      <c r="F51" s="482"/>
      <c r="G51" s="112"/>
      <c r="H51" s="124"/>
      <c r="I51" s="115"/>
    </row>
    <row r="52" spans="1:12" x14ac:dyDescent="0.25">
      <c r="A52" s="488" t="s">
        <v>88</v>
      </c>
      <c r="B52" s="489"/>
      <c r="C52" s="489"/>
      <c r="D52" s="489"/>
      <c r="E52" s="489"/>
      <c r="F52" s="489"/>
      <c r="G52" s="489"/>
      <c r="H52" s="490"/>
      <c r="I52" s="126">
        <f>SUM(I49:I51)</f>
        <v>387</v>
      </c>
    </row>
    <row r="53" spans="1:12" x14ac:dyDescent="0.25">
      <c r="A53" s="127"/>
      <c r="B53" s="128"/>
      <c r="C53" s="128"/>
      <c r="D53" s="128"/>
      <c r="E53" s="128"/>
      <c r="F53" s="129"/>
      <c r="G53" s="130"/>
      <c r="H53" s="130"/>
      <c r="I53" s="131"/>
      <c r="L53" s="83"/>
    </row>
    <row r="54" spans="1:12" x14ac:dyDescent="0.25">
      <c r="A54" s="456"/>
      <c r="B54" s="457"/>
      <c r="C54" s="457"/>
      <c r="D54" s="457"/>
      <c r="E54" s="457"/>
      <c r="F54" s="132"/>
      <c r="G54" s="460" t="s">
        <v>89</v>
      </c>
      <c r="H54" s="457"/>
      <c r="I54" s="133">
        <f>I52+I46+I34</f>
        <v>1687</v>
      </c>
    </row>
    <row r="55" spans="1:12" x14ac:dyDescent="0.25">
      <c r="A55" s="456"/>
      <c r="B55" s="457"/>
      <c r="C55" s="457"/>
      <c r="D55" s="457"/>
      <c r="E55" s="457"/>
      <c r="F55" s="86"/>
      <c r="G55" s="134"/>
      <c r="H55" s="135"/>
      <c r="I55" s="136"/>
    </row>
    <row r="56" spans="1:12" ht="15.75" thickBot="1" x14ac:dyDescent="0.3">
      <c r="A56" s="456"/>
      <c r="B56" s="457"/>
      <c r="C56" s="457"/>
      <c r="D56" s="457"/>
      <c r="E56" s="457"/>
      <c r="F56" s="86"/>
      <c r="G56" s="510" t="s">
        <v>132</v>
      </c>
      <c r="H56" s="511"/>
      <c r="I56" s="145">
        <f>I54+I55</f>
        <v>1687</v>
      </c>
    </row>
    <row r="57" spans="1:12" ht="16.5" thickTop="1" thickBot="1" x14ac:dyDescent="0.3">
      <c r="A57" s="137"/>
      <c r="B57" s="138"/>
      <c r="C57" s="458"/>
      <c r="D57" s="459"/>
      <c r="E57" s="459"/>
      <c r="F57" s="459"/>
      <c r="G57" s="139"/>
      <c r="H57" s="139"/>
      <c r="I57" s="140"/>
    </row>
    <row r="59" spans="1:12" x14ac:dyDescent="0.25">
      <c r="A59" s="83"/>
      <c r="B59" s="83"/>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59"/>
  <sheetViews>
    <sheetView topLeftCell="A25"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12</v>
      </c>
      <c r="I9" s="508"/>
    </row>
    <row r="10" spans="1:13" x14ac:dyDescent="0.25">
      <c r="A10" s="85" t="s">
        <v>49</v>
      </c>
      <c r="B10" s="83"/>
      <c r="E10" s="86"/>
      <c r="F10" s="494" t="s">
        <v>50</v>
      </c>
      <c r="G10" s="495"/>
      <c r="H10" s="509" t="s">
        <v>153</v>
      </c>
      <c r="I10" s="497"/>
    </row>
    <row r="11" spans="1:13" x14ac:dyDescent="0.25">
      <c r="A11" s="85" t="s">
        <v>51</v>
      </c>
      <c r="B11" s="83"/>
      <c r="E11" s="86"/>
      <c r="F11" s="494" t="s">
        <v>52</v>
      </c>
      <c r="G11" s="495"/>
      <c r="H11" s="496" t="s">
        <v>38</v>
      </c>
      <c r="I11" s="497"/>
    </row>
    <row r="12" spans="1:13" x14ac:dyDescent="0.25">
      <c r="A12" s="85" t="s">
        <v>53</v>
      </c>
      <c r="B12" s="83"/>
      <c r="E12" s="86"/>
      <c r="F12" s="494" t="s">
        <v>54</v>
      </c>
      <c r="G12" s="495"/>
      <c r="H12" s="496">
        <v>43444</v>
      </c>
      <c r="I12" s="497"/>
    </row>
    <row r="13" spans="1:13" x14ac:dyDescent="0.25">
      <c r="A13" s="85" t="s">
        <v>55</v>
      </c>
      <c r="B13" s="83"/>
      <c r="E13" s="86"/>
      <c r="F13" s="167" t="s">
        <v>56</v>
      </c>
      <c r="G13" s="168"/>
      <c r="H13" s="522" t="s">
        <v>90</v>
      </c>
      <c r="I13" s="523"/>
    </row>
    <row r="14" spans="1:13" x14ac:dyDescent="0.25">
      <c r="A14" s="85"/>
      <c r="B14" s="83"/>
      <c r="E14" s="86"/>
      <c r="F14" s="494" t="s">
        <v>58</v>
      </c>
      <c r="G14" s="495"/>
      <c r="H14" s="496" t="s">
        <v>59</v>
      </c>
      <c r="I14" s="497"/>
      <c r="M14" t="s">
        <v>57</v>
      </c>
    </row>
    <row r="15" spans="1:13" x14ac:dyDescent="0.25">
      <c r="A15" s="500" t="s">
        <v>154</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2" x14ac:dyDescent="0.25">
      <c r="A17" s="90" t="s">
        <v>61</v>
      </c>
      <c r="B17" s="91" t="s">
        <v>148</v>
      </c>
      <c r="C17" s="91"/>
      <c r="D17" s="92"/>
      <c r="E17" s="93" t="s">
        <v>63</v>
      </c>
      <c r="F17" s="93" t="s">
        <v>64</v>
      </c>
      <c r="G17" s="93" t="s">
        <v>65</v>
      </c>
      <c r="H17" s="93" t="s">
        <v>66</v>
      </c>
      <c r="I17" s="94" t="s">
        <v>67</v>
      </c>
    </row>
    <row r="18" spans="1:12" x14ac:dyDescent="0.25">
      <c r="A18" s="95"/>
      <c r="B18" s="476"/>
      <c r="C18" s="498"/>
      <c r="D18" s="477"/>
      <c r="E18" s="96"/>
      <c r="F18" s="97"/>
      <c r="G18" s="96"/>
      <c r="H18" s="98"/>
      <c r="I18" s="99">
        <f>SUM(G18*H18)</f>
        <v>0</v>
      </c>
    </row>
    <row r="19" spans="1:12" x14ac:dyDescent="0.25">
      <c r="A19" s="100"/>
      <c r="B19" s="486"/>
      <c r="C19" s="447"/>
      <c r="D19" s="487"/>
      <c r="E19" s="101"/>
      <c r="F19" s="86"/>
      <c r="G19" s="101"/>
      <c r="H19" s="102"/>
      <c r="I19" s="99">
        <f t="shared" ref="I19:I20" si="0">SUM(G19*H19)</f>
        <v>0</v>
      </c>
    </row>
    <row r="20" spans="1:12" x14ac:dyDescent="0.25">
      <c r="A20" s="100"/>
      <c r="B20" s="481"/>
      <c r="C20" s="499"/>
      <c r="D20" s="482"/>
      <c r="E20" s="101"/>
      <c r="F20" s="86"/>
      <c r="G20" s="103"/>
      <c r="H20" s="104"/>
      <c r="I20" s="105">
        <f t="shared" si="0"/>
        <v>0</v>
      </c>
    </row>
    <row r="21" spans="1:12" x14ac:dyDescent="0.25">
      <c r="A21" s="488" t="s">
        <v>68</v>
      </c>
      <c r="B21" s="489"/>
      <c r="C21" s="489"/>
      <c r="D21" s="489"/>
      <c r="E21" s="489"/>
      <c r="F21" s="489"/>
      <c r="G21" s="489"/>
      <c r="H21" s="490"/>
      <c r="I21" s="99">
        <f>SUM(I18:I20)</f>
        <v>0</v>
      </c>
    </row>
    <row r="22" spans="1:12" x14ac:dyDescent="0.25">
      <c r="A22" s="467" t="s">
        <v>69</v>
      </c>
      <c r="B22" s="468"/>
      <c r="C22" s="468"/>
      <c r="D22" s="468"/>
      <c r="E22" s="468"/>
      <c r="F22" s="468"/>
      <c r="G22" s="468"/>
      <c r="H22" s="468"/>
      <c r="I22" s="469"/>
    </row>
    <row r="23" spans="1:12" x14ac:dyDescent="0.25">
      <c r="A23" s="106" t="s">
        <v>70</v>
      </c>
      <c r="B23" s="470" t="s">
        <v>148</v>
      </c>
      <c r="C23" s="471"/>
      <c r="D23" s="471"/>
      <c r="E23" s="471"/>
      <c r="F23" s="108"/>
      <c r="G23" s="166" t="s">
        <v>65</v>
      </c>
      <c r="H23" s="122" t="s">
        <v>66</v>
      </c>
      <c r="I23" s="123" t="s">
        <v>67</v>
      </c>
    </row>
    <row r="24" spans="1:12" x14ac:dyDescent="0.25">
      <c r="A24" s="111">
        <v>1</v>
      </c>
      <c r="B24" s="473" t="s">
        <v>155</v>
      </c>
      <c r="C24" s="474"/>
      <c r="D24" s="474"/>
      <c r="E24" s="474"/>
      <c r="F24" s="169"/>
      <c r="G24" s="169">
        <v>1</v>
      </c>
      <c r="H24" s="170">
        <v>172.17</v>
      </c>
      <c r="I24" s="115">
        <f>H24*G24</f>
        <v>172.17</v>
      </c>
    </row>
    <row r="25" spans="1:12" x14ac:dyDescent="0.25">
      <c r="A25" s="111">
        <v>2</v>
      </c>
      <c r="B25" s="483" t="s">
        <v>156</v>
      </c>
      <c r="C25" s="484"/>
      <c r="D25" s="484"/>
      <c r="E25" s="484"/>
      <c r="F25" s="147"/>
      <c r="G25" s="112">
        <v>1</v>
      </c>
      <c r="H25" s="170">
        <v>665.1</v>
      </c>
      <c r="I25" s="115">
        <f>H25*G25</f>
        <v>665.1</v>
      </c>
    </row>
    <row r="26" spans="1:12" x14ac:dyDescent="0.25">
      <c r="A26" s="111"/>
      <c r="B26" s="483"/>
      <c r="C26" s="484"/>
      <c r="D26" s="484"/>
      <c r="E26" s="484"/>
      <c r="F26" s="147"/>
      <c r="G26" s="147"/>
      <c r="H26" s="170"/>
      <c r="I26" s="115"/>
    </row>
    <row r="27" spans="1:12" x14ac:dyDescent="0.25">
      <c r="A27" s="111"/>
      <c r="B27" s="483"/>
      <c r="C27" s="484"/>
      <c r="D27" s="484"/>
      <c r="E27" s="484"/>
      <c r="F27" s="147"/>
      <c r="G27" s="147"/>
      <c r="H27" s="170"/>
      <c r="I27" s="115"/>
    </row>
    <row r="28" spans="1:12" x14ac:dyDescent="0.25">
      <c r="A28" s="111"/>
      <c r="B28" s="483"/>
      <c r="C28" s="484"/>
      <c r="D28" s="484"/>
      <c r="E28" s="484"/>
      <c r="F28" s="147"/>
      <c r="G28" s="147"/>
      <c r="H28" s="170"/>
      <c r="I28" s="115"/>
    </row>
    <row r="29" spans="1:12" x14ac:dyDescent="0.25">
      <c r="A29" s="111"/>
      <c r="B29" s="486"/>
      <c r="C29" s="447"/>
      <c r="D29" s="447"/>
      <c r="E29" s="447"/>
      <c r="F29" s="86"/>
      <c r="G29" s="148"/>
      <c r="H29" s="170"/>
      <c r="I29" s="115"/>
    </row>
    <row r="30" spans="1:12" x14ac:dyDescent="0.25">
      <c r="A30" s="111"/>
      <c r="B30" s="486"/>
      <c r="C30" s="447"/>
      <c r="D30" s="447"/>
      <c r="E30" s="447"/>
      <c r="F30" s="86"/>
      <c r="G30" s="148"/>
      <c r="H30" s="170"/>
      <c r="I30" s="115"/>
    </row>
    <row r="31" spans="1:12" x14ac:dyDescent="0.25">
      <c r="A31" s="111"/>
      <c r="B31" s="478"/>
      <c r="C31" s="479"/>
      <c r="D31" s="479"/>
      <c r="E31" s="479"/>
      <c r="F31" s="89"/>
      <c r="G31" s="148"/>
      <c r="H31" s="114"/>
      <c r="I31" s="115"/>
      <c r="L31" s="116"/>
    </row>
    <row r="32" spans="1:12" x14ac:dyDescent="0.25">
      <c r="A32" s="521" t="s">
        <v>149</v>
      </c>
      <c r="B32" s="489"/>
      <c r="C32" s="489"/>
      <c r="D32" s="489"/>
      <c r="E32" s="489"/>
      <c r="F32" s="489"/>
      <c r="G32" s="489"/>
      <c r="H32" s="490"/>
      <c r="I32" s="171">
        <f>SUM(I24:I31)</f>
        <v>837.27</v>
      </c>
      <c r="L32" s="116"/>
    </row>
    <row r="33" spans="1:12" x14ac:dyDescent="0.25">
      <c r="A33" s="488" t="s">
        <v>150</v>
      </c>
      <c r="B33" s="489"/>
      <c r="C33" s="489"/>
      <c r="D33" s="489"/>
      <c r="E33" s="489"/>
      <c r="F33" s="489"/>
      <c r="G33" s="489"/>
      <c r="H33" s="490"/>
      <c r="I33" s="172">
        <f>I32*0.15</f>
        <v>125.59049999999999</v>
      </c>
      <c r="L33" s="116"/>
    </row>
    <row r="34" spans="1:12" x14ac:dyDescent="0.25">
      <c r="A34" s="488" t="s">
        <v>151</v>
      </c>
      <c r="B34" s="489"/>
      <c r="C34" s="489"/>
      <c r="D34" s="489"/>
      <c r="E34" s="489"/>
      <c r="F34" s="489"/>
      <c r="G34" s="489"/>
      <c r="H34" s="490"/>
      <c r="I34" s="117">
        <f>I32+I33</f>
        <v>962.8605</v>
      </c>
    </row>
    <row r="35" spans="1:12" x14ac:dyDescent="0.25">
      <c r="A35" s="467" t="s">
        <v>73</v>
      </c>
      <c r="B35" s="468"/>
      <c r="C35" s="468"/>
      <c r="D35" s="468"/>
      <c r="E35" s="468"/>
      <c r="F35" s="468"/>
      <c r="G35" s="468"/>
      <c r="H35" s="468"/>
      <c r="I35" s="469"/>
    </row>
    <row r="36" spans="1:12" x14ac:dyDescent="0.25">
      <c r="A36" s="106" t="s">
        <v>74</v>
      </c>
      <c r="B36" s="470" t="s">
        <v>75</v>
      </c>
      <c r="C36" s="471"/>
      <c r="D36" s="472"/>
      <c r="E36" s="470" t="s">
        <v>63</v>
      </c>
      <c r="F36" s="472"/>
      <c r="G36" s="150" t="s">
        <v>65</v>
      </c>
      <c r="H36" s="122" t="s">
        <v>66</v>
      </c>
      <c r="I36" s="123" t="s">
        <v>67</v>
      </c>
    </row>
    <row r="37" spans="1:12" x14ac:dyDescent="0.25">
      <c r="A37" s="111">
        <v>1</v>
      </c>
      <c r="B37" s="491" t="s">
        <v>76</v>
      </c>
      <c r="C37" s="492"/>
      <c r="D37" s="493"/>
      <c r="E37" s="476" t="s">
        <v>77</v>
      </c>
      <c r="F37" s="477"/>
      <c r="G37" s="143">
        <v>9</v>
      </c>
      <c r="H37" s="141">
        <v>450</v>
      </c>
      <c r="I37" s="118">
        <f>SUM(G37*H37)</f>
        <v>4050</v>
      </c>
    </row>
    <row r="38" spans="1:12" x14ac:dyDescent="0.25">
      <c r="A38" s="111">
        <v>2</v>
      </c>
      <c r="B38" s="461" t="s">
        <v>78</v>
      </c>
      <c r="C38" s="462"/>
      <c r="D38" s="463"/>
      <c r="E38" s="486" t="s">
        <v>77</v>
      </c>
      <c r="F38" s="487"/>
      <c r="G38" s="112"/>
      <c r="H38" s="142">
        <v>350</v>
      </c>
      <c r="I38" s="115">
        <f t="shared" ref="I38:I42" si="1">SUM(G38*H38)</f>
        <v>0</v>
      </c>
    </row>
    <row r="39" spans="1:12" x14ac:dyDescent="0.25">
      <c r="A39" s="111">
        <v>3</v>
      </c>
      <c r="B39" s="461" t="s">
        <v>79</v>
      </c>
      <c r="C39" s="462"/>
      <c r="D39" s="463"/>
      <c r="E39" s="486" t="s">
        <v>77</v>
      </c>
      <c r="F39" s="487"/>
      <c r="G39" s="112"/>
      <c r="H39" s="142">
        <v>300</v>
      </c>
      <c r="I39" s="115">
        <f t="shared" si="1"/>
        <v>0</v>
      </c>
    </row>
    <row r="40" spans="1:12" x14ac:dyDescent="0.25">
      <c r="A40" s="111">
        <v>4</v>
      </c>
      <c r="B40" s="461" t="s">
        <v>80</v>
      </c>
      <c r="C40" s="462"/>
      <c r="D40" s="463"/>
      <c r="E40" s="486" t="s">
        <v>77</v>
      </c>
      <c r="F40" s="487"/>
      <c r="G40" s="112">
        <v>9</v>
      </c>
      <c r="H40" s="142">
        <v>200</v>
      </c>
      <c r="I40" s="115">
        <f t="shared" si="1"/>
        <v>1800</v>
      </c>
    </row>
    <row r="41" spans="1:12" x14ac:dyDescent="0.25">
      <c r="A41" s="111">
        <v>5</v>
      </c>
      <c r="B41" s="461" t="s">
        <v>81</v>
      </c>
      <c r="C41" s="462"/>
      <c r="D41" s="463"/>
      <c r="E41" s="486" t="s">
        <v>77</v>
      </c>
      <c r="F41" s="487"/>
      <c r="G41" s="112"/>
      <c r="H41" s="144">
        <v>200</v>
      </c>
      <c r="I41" s="115">
        <f t="shared" si="1"/>
        <v>0</v>
      </c>
    </row>
    <row r="42" spans="1:12" x14ac:dyDescent="0.25">
      <c r="A42" s="111">
        <v>6</v>
      </c>
      <c r="B42" s="461" t="s">
        <v>31</v>
      </c>
      <c r="C42" s="462"/>
      <c r="D42" s="463"/>
      <c r="E42" s="486" t="s">
        <v>77</v>
      </c>
      <c r="F42" s="487"/>
      <c r="G42" s="112"/>
      <c r="H42" s="144">
        <v>140</v>
      </c>
      <c r="I42" s="115">
        <f t="shared" si="1"/>
        <v>0</v>
      </c>
    </row>
    <row r="43" spans="1:12" x14ac:dyDescent="0.25">
      <c r="A43" s="111"/>
      <c r="B43" s="461"/>
      <c r="C43" s="462"/>
      <c r="D43" s="463"/>
      <c r="E43" s="119"/>
      <c r="F43" s="86"/>
      <c r="G43" s="86"/>
      <c r="H43" s="102"/>
      <c r="I43" s="115"/>
    </row>
    <row r="44" spans="1:12" x14ac:dyDescent="0.25">
      <c r="A44" s="100"/>
      <c r="B44" s="461"/>
      <c r="C44" s="462"/>
      <c r="D44" s="463"/>
      <c r="F44" s="86"/>
      <c r="G44" s="86"/>
      <c r="H44" s="102"/>
      <c r="I44" s="115"/>
    </row>
    <row r="45" spans="1:12" x14ac:dyDescent="0.25">
      <c r="A45" s="120"/>
      <c r="B45" s="464"/>
      <c r="C45" s="465"/>
      <c r="D45" s="466"/>
      <c r="E45" s="88"/>
      <c r="F45" s="89"/>
      <c r="G45" s="86"/>
      <c r="H45" s="104"/>
      <c r="I45" s="115"/>
    </row>
    <row r="46" spans="1:12" x14ac:dyDescent="0.25">
      <c r="A46" s="488" t="s">
        <v>82</v>
      </c>
      <c r="B46" s="489"/>
      <c r="C46" s="489"/>
      <c r="D46" s="489"/>
      <c r="E46" s="489"/>
      <c r="F46" s="489"/>
      <c r="G46" s="489"/>
      <c r="H46" s="490"/>
      <c r="I46" s="121">
        <f>SUM(I37:I45)</f>
        <v>5850</v>
      </c>
    </row>
    <row r="47" spans="1:12" x14ac:dyDescent="0.25">
      <c r="A47" s="467" t="s">
        <v>83</v>
      </c>
      <c r="B47" s="468"/>
      <c r="C47" s="468"/>
      <c r="D47" s="468"/>
      <c r="E47" s="468"/>
      <c r="F47" s="468"/>
      <c r="G47" s="468"/>
      <c r="H47" s="468"/>
      <c r="I47" s="469"/>
    </row>
    <row r="48" spans="1:12" x14ac:dyDescent="0.25">
      <c r="A48" s="106" t="s">
        <v>84</v>
      </c>
      <c r="B48" s="470" t="s">
        <v>85</v>
      </c>
      <c r="C48" s="471"/>
      <c r="D48" s="472"/>
      <c r="E48" s="470" t="s">
        <v>86</v>
      </c>
      <c r="F48" s="472"/>
      <c r="G48" s="122" t="s">
        <v>87</v>
      </c>
      <c r="H48" s="122" t="s">
        <v>66</v>
      </c>
      <c r="I48" s="123" t="s">
        <v>67</v>
      </c>
    </row>
    <row r="49" spans="1:12" x14ac:dyDescent="0.25">
      <c r="A49" s="111">
        <v>1</v>
      </c>
      <c r="B49" s="473" t="s">
        <v>157</v>
      </c>
      <c r="C49" s="474"/>
      <c r="D49" s="475"/>
      <c r="E49" s="476"/>
      <c r="F49" s="477"/>
      <c r="G49" s="112"/>
      <c r="H49" s="124"/>
      <c r="I49" s="115"/>
    </row>
    <row r="50" spans="1:12" x14ac:dyDescent="0.25">
      <c r="A50" s="111"/>
      <c r="B50" s="483" t="s">
        <v>158</v>
      </c>
      <c r="C50" s="484"/>
      <c r="D50" s="485"/>
      <c r="E50" s="486">
        <v>1</v>
      </c>
      <c r="F50" s="487"/>
      <c r="G50" s="112">
        <v>73.599999999999994</v>
      </c>
      <c r="H50" s="124">
        <v>5</v>
      </c>
      <c r="I50" s="115">
        <f>H50*G50</f>
        <v>368</v>
      </c>
    </row>
    <row r="51" spans="1:12" x14ac:dyDescent="0.25">
      <c r="A51" s="125"/>
      <c r="B51" s="478"/>
      <c r="C51" s="479"/>
      <c r="D51" s="480"/>
      <c r="E51" s="481"/>
      <c r="F51" s="482"/>
      <c r="G51" s="112"/>
      <c r="H51" s="124"/>
      <c r="I51" s="115"/>
    </row>
    <row r="52" spans="1:12" x14ac:dyDescent="0.25">
      <c r="A52" s="488" t="s">
        <v>88</v>
      </c>
      <c r="B52" s="489"/>
      <c r="C52" s="489"/>
      <c r="D52" s="489"/>
      <c r="E52" s="489"/>
      <c r="F52" s="489"/>
      <c r="G52" s="489"/>
      <c r="H52" s="490"/>
      <c r="I52" s="126">
        <f>SUM(I49:I51)</f>
        <v>368</v>
      </c>
    </row>
    <row r="53" spans="1:12" x14ac:dyDescent="0.25">
      <c r="A53" s="127"/>
      <c r="B53" s="128"/>
      <c r="C53" s="128"/>
      <c r="D53" s="128"/>
      <c r="E53" s="128"/>
      <c r="F53" s="129"/>
      <c r="G53" s="130"/>
      <c r="H53" s="130"/>
      <c r="I53" s="131"/>
      <c r="L53" s="83"/>
    </row>
    <row r="54" spans="1:12" x14ac:dyDescent="0.25">
      <c r="A54" s="456"/>
      <c r="B54" s="457"/>
      <c r="C54" s="457"/>
      <c r="D54" s="457"/>
      <c r="E54" s="457"/>
      <c r="F54" s="132"/>
      <c r="G54" s="460" t="s">
        <v>89</v>
      </c>
      <c r="H54" s="457"/>
      <c r="I54" s="133">
        <f>I52+I46+I34+I21</f>
        <v>7180.8604999999998</v>
      </c>
    </row>
    <row r="55" spans="1:12" x14ac:dyDescent="0.25">
      <c r="A55" s="456"/>
      <c r="B55" s="457"/>
      <c r="C55" s="457"/>
      <c r="D55" s="457"/>
      <c r="E55" s="457"/>
      <c r="F55" s="86"/>
      <c r="G55" s="134"/>
      <c r="H55" s="135"/>
      <c r="I55" s="136"/>
    </row>
    <row r="56" spans="1:12" ht="15.75" thickBot="1" x14ac:dyDescent="0.3">
      <c r="A56" s="456"/>
      <c r="B56" s="457"/>
      <c r="C56" s="457"/>
      <c r="D56" s="457"/>
      <c r="E56" s="457"/>
      <c r="F56" s="86"/>
      <c r="G56" s="510" t="s">
        <v>132</v>
      </c>
      <c r="H56" s="511"/>
      <c r="I56" s="145">
        <f>I54+I55</f>
        <v>7180.8604999999998</v>
      </c>
    </row>
    <row r="57" spans="1:12" ht="16.5" thickTop="1" thickBot="1" x14ac:dyDescent="0.3">
      <c r="A57" s="137"/>
      <c r="B57" s="138"/>
      <c r="C57" s="458"/>
      <c r="D57" s="459"/>
      <c r="E57" s="459"/>
      <c r="F57" s="459"/>
      <c r="G57" s="139"/>
      <c r="H57" s="139"/>
      <c r="I57" s="140"/>
    </row>
    <row r="59" spans="1:12" x14ac:dyDescent="0.25">
      <c r="A59" s="83"/>
      <c r="B59" s="83"/>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59"/>
  <sheetViews>
    <sheetView topLeftCell="A16" workbookViewId="0">
      <selection activeCell="A45" sqref="A45"/>
    </sheetView>
  </sheetViews>
  <sheetFormatPr defaultRowHeight="15" x14ac:dyDescent="0.25"/>
  <cols>
    <col min="1" max="1" width="12" bestFit="1" customWidth="1"/>
    <col min="4" max="4" width="20.71093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13</v>
      </c>
      <c r="I9" s="508"/>
    </row>
    <row r="10" spans="1:13" x14ac:dyDescent="0.25">
      <c r="A10" s="85" t="s">
        <v>49</v>
      </c>
      <c r="B10" s="83"/>
      <c r="D10" s="173"/>
      <c r="E10" s="86"/>
      <c r="F10" s="494" t="s">
        <v>50</v>
      </c>
      <c r="G10" s="495"/>
      <c r="H10" s="509" t="s">
        <v>159</v>
      </c>
      <c r="I10" s="497"/>
    </row>
    <row r="11" spans="1:13" x14ac:dyDescent="0.25">
      <c r="A11" s="85" t="s">
        <v>51</v>
      </c>
      <c r="B11" s="83"/>
      <c r="E11" s="86"/>
      <c r="F11" s="494" t="s">
        <v>52</v>
      </c>
      <c r="G11" s="495"/>
      <c r="H11" s="496" t="s">
        <v>160</v>
      </c>
      <c r="I11" s="497"/>
    </row>
    <row r="12" spans="1:13" x14ac:dyDescent="0.25">
      <c r="A12" s="85" t="s">
        <v>53</v>
      </c>
      <c r="B12" s="83"/>
      <c r="E12" s="86"/>
      <c r="F12" s="494" t="s">
        <v>54</v>
      </c>
      <c r="G12" s="495"/>
      <c r="H12" s="496">
        <v>43856</v>
      </c>
      <c r="I12" s="497"/>
    </row>
    <row r="13" spans="1:13" x14ac:dyDescent="0.25">
      <c r="A13" s="85" t="s">
        <v>55</v>
      </c>
      <c r="B13" s="83"/>
      <c r="E13" s="86"/>
      <c r="F13" s="167" t="s">
        <v>56</v>
      </c>
      <c r="G13" s="168"/>
      <c r="H13" s="522" t="s">
        <v>90</v>
      </c>
      <c r="I13" s="523"/>
    </row>
    <row r="14" spans="1:13" x14ac:dyDescent="0.25">
      <c r="A14" s="85"/>
      <c r="B14" s="83"/>
      <c r="E14" s="86"/>
      <c r="F14" s="494" t="s">
        <v>58</v>
      </c>
      <c r="G14" s="495"/>
      <c r="H14" s="496" t="s">
        <v>59</v>
      </c>
      <c r="I14" s="497"/>
      <c r="M14" t="s">
        <v>57</v>
      </c>
    </row>
    <row r="15" spans="1:13" x14ac:dyDescent="0.25">
      <c r="A15" s="500" t="s">
        <v>193</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2" x14ac:dyDescent="0.25">
      <c r="A17" s="90" t="s">
        <v>61</v>
      </c>
      <c r="B17" s="91" t="s">
        <v>148</v>
      </c>
      <c r="C17" s="91"/>
      <c r="D17" s="92"/>
      <c r="E17" s="93" t="s">
        <v>63</v>
      </c>
      <c r="F17" s="93" t="s">
        <v>64</v>
      </c>
      <c r="G17" s="93" t="s">
        <v>65</v>
      </c>
      <c r="H17" s="93" t="s">
        <v>66</v>
      </c>
      <c r="I17" s="94" t="s">
        <v>67</v>
      </c>
    </row>
    <row r="18" spans="1:12" x14ac:dyDescent="0.25">
      <c r="A18" s="95"/>
      <c r="B18" s="476"/>
      <c r="C18" s="498"/>
      <c r="D18" s="477"/>
      <c r="E18" s="96"/>
      <c r="F18" s="97"/>
      <c r="G18" s="96"/>
      <c r="H18" s="98"/>
      <c r="I18" s="99">
        <f>SUM(G18*H18)</f>
        <v>0</v>
      </c>
    </row>
    <row r="19" spans="1:12" x14ac:dyDescent="0.25">
      <c r="A19" s="100"/>
      <c r="B19" s="486"/>
      <c r="C19" s="447"/>
      <c r="D19" s="487"/>
      <c r="E19" s="101"/>
      <c r="F19" s="86"/>
      <c r="G19" s="101"/>
      <c r="H19" s="102"/>
      <c r="I19" s="99">
        <f t="shared" ref="I19:I20" si="0">SUM(G19*H19)</f>
        <v>0</v>
      </c>
    </row>
    <row r="20" spans="1:12" x14ac:dyDescent="0.25">
      <c r="A20" s="100"/>
      <c r="B20" s="481"/>
      <c r="C20" s="499"/>
      <c r="D20" s="482"/>
      <c r="E20" s="101"/>
      <c r="F20" s="86"/>
      <c r="G20" s="103"/>
      <c r="H20" s="104"/>
      <c r="I20" s="105">
        <f t="shared" si="0"/>
        <v>0</v>
      </c>
    </row>
    <row r="21" spans="1:12" x14ac:dyDescent="0.25">
      <c r="A21" s="488" t="s">
        <v>68</v>
      </c>
      <c r="B21" s="489"/>
      <c r="C21" s="489"/>
      <c r="D21" s="489"/>
      <c r="E21" s="489"/>
      <c r="F21" s="489"/>
      <c r="G21" s="489"/>
      <c r="H21" s="490"/>
      <c r="I21" s="99">
        <f>SUM(I18:I20)</f>
        <v>0</v>
      </c>
    </row>
    <row r="22" spans="1:12" x14ac:dyDescent="0.25">
      <c r="A22" s="467" t="s">
        <v>69</v>
      </c>
      <c r="B22" s="468"/>
      <c r="C22" s="468"/>
      <c r="D22" s="468"/>
      <c r="E22" s="468"/>
      <c r="F22" s="468"/>
      <c r="G22" s="468"/>
      <c r="H22" s="468"/>
      <c r="I22" s="469"/>
    </row>
    <row r="23" spans="1:12" x14ac:dyDescent="0.25">
      <c r="A23" s="106" t="s">
        <v>70</v>
      </c>
      <c r="B23" s="470" t="s">
        <v>148</v>
      </c>
      <c r="C23" s="471"/>
      <c r="D23" s="471"/>
      <c r="E23" s="471"/>
      <c r="F23" s="108"/>
      <c r="G23" s="166" t="s">
        <v>65</v>
      </c>
      <c r="H23" s="122" t="s">
        <v>66</v>
      </c>
      <c r="I23" s="123" t="s">
        <v>67</v>
      </c>
    </row>
    <row r="24" spans="1:12" x14ac:dyDescent="0.25">
      <c r="A24" s="111">
        <v>1</v>
      </c>
      <c r="B24" s="473" t="s">
        <v>161</v>
      </c>
      <c r="C24" s="474"/>
      <c r="D24" s="474"/>
      <c r="E24" s="474"/>
      <c r="F24" s="169"/>
      <c r="G24" s="169">
        <v>1</v>
      </c>
      <c r="H24" s="170">
        <v>110</v>
      </c>
      <c r="I24" s="115">
        <f>H24*G24</f>
        <v>110</v>
      </c>
    </row>
    <row r="25" spans="1:12" x14ac:dyDescent="0.25">
      <c r="A25" s="111"/>
      <c r="B25" s="483"/>
      <c r="C25" s="484"/>
      <c r="D25" s="484"/>
      <c r="E25" s="484"/>
      <c r="F25" s="147"/>
      <c r="G25" s="112"/>
      <c r="H25" s="170"/>
      <c r="I25" s="115"/>
    </row>
    <row r="26" spans="1:12" x14ac:dyDescent="0.25">
      <c r="A26" s="111"/>
      <c r="B26" s="483"/>
      <c r="C26" s="484"/>
      <c r="D26" s="484"/>
      <c r="E26" s="484"/>
      <c r="F26" s="147"/>
      <c r="G26" s="147"/>
      <c r="H26" s="170"/>
      <c r="I26" s="115"/>
    </row>
    <row r="27" spans="1:12" x14ac:dyDescent="0.25">
      <c r="A27" s="111"/>
      <c r="B27" s="483"/>
      <c r="C27" s="484"/>
      <c r="D27" s="484"/>
      <c r="E27" s="484"/>
      <c r="F27" s="147"/>
      <c r="G27" s="147"/>
      <c r="H27" s="170"/>
      <c r="I27" s="115"/>
    </row>
    <row r="28" spans="1:12" x14ac:dyDescent="0.25">
      <c r="A28" s="111"/>
      <c r="B28" s="483"/>
      <c r="C28" s="484"/>
      <c r="D28" s="484"/>
      <c r="E28" s="484"/>
      <c r="F28" s="147"/>
      <c r="G28" s="147"/>
      <c r="H28" s="170"/>
      <c r="I28" s="115"/>
    </row>
    <row r="29" spans="1:12" x14ac:dyDescent="0.25">
      <c r="A29" s="111"/>
      <c r="B29" s="486"/>
      <c r="C29" s="447"/>
      <c r="D29" s="447"/>
      <c r="E29" s="447"/>
      <c r="F29" s="86"/>
      <c r="G29" s="148"/>
      <c r="H29" s="170"/>
      <c r="I29" s="115"/>
    </row>
    <row r="30" spans="1:12" x14ac:dyDescent="0.25">
      <c r="A30" s="111"/>
      <c r="B30" s="486"/>
      <c r="C30" s="447"/>
      <c r="D30" s="447"/>
      <c r="E30" s="447"/>
      <c r="F30" s="86"/>
      <c r="G30" s="148"/>
      <c r="H30" s="170"/>
      <c r="I30" s="115"/>
    </row>
    <row r="31" spans="1:12" x14ac:dyDescent="0.25">
      <c r="A31" s="111"/>
      <c r="B31" s="478"/>
      <c r="C31" s="479"/>
      <c r="D31" s="479"/>
      <c r="E31" s="479"/>
      <c r="F31" s="89"/>
      <c r="G31" s="148"/>
      <c r="H31" s="114"/>
      <c r="I31" s="115"/>
      <c r="L31" s="116"/>
    </row>
    <row r="32" spans="1:12" x14ac:dyDescent="0.25">
      <c r="A32" s="521" t="s">
        <v>149</v>
      </c>
      <c r="B32" s="489"/>
      <c r="C32" s="489"/>
      <c r="D32" s="489"/>
      <c r="E32" s="489"/>
      <c r="F32" s="489"/>
      <c r="G32" s="489"/>
      <c r="H32" s="490"/>
      <c r="I32" s="171">
        <f>SUM(I24:I31)</f>
        <v>110</v>
      </c>
      <c r="L32" s="116"/>
    </row>
    <row r="33" spans="1:12" x14ac:dyDescent="0.25">
      <c r="A33" s="488" t="s">
        <v>150</v>
      </c>
      <c r="B33" s="489"/>
      <c r="C33" s="489"/>
      <c r="D33" s="489"/>
      <c r="E33" s="489"/>
      <c r="F33" s="489"/>
      <c r="G33" s="489"/>
      <c r="H33" s="490"/>
      <c r="I33" s="172">
        <f>I32*0.15</f>
        <v>16.5</v>
      </c>
      <c r="L33" s="116"/>
    </row>
    <row r="34" spans="1:12" x14ac:dyDescent="0.25">
      <c r="A34" s="488" t="s">
        <v>151</v>
      </c>
      <c r="B34" s="489"/>
      <c r="C34" s="489"/>
      <c r="D34" s="489"/>
      <c r="E34" s="489"/>
      <c r="F34" s="489"/>
      <c r="G34" s="489"/>
      <c r="H34" s="490"/>
      <c r="I34" s="117">
        <f>I32+I33</f>
        <v>126.5</v>
      </c>
    </row>
    <row r="35" spans="1:12" x14ac:dyDescent="0.25">
      <c r="A35" s="467" t="s">
        <v>73</v>
      </c>
      <c r="B35" s="468"/>
      <c r="C35" s="468"/>
      <c r="D35" s="468"/>
      <c r="E35" s="468"/>
      <c r="F35" s="468"/>
      <c r="G35" s="468"/>
      <c r="H35" s="468"/>
      <c r="I35" s="469"/>
    </row>
    <row r="36" spans="1:12" x14ac:dyDescent="0.25">
      <c r="A36" s="106" t="s">
        <v>74</v>
      </c>
      <c r="B36" s="470" t="s">
        <v>75</v>
      </c>
      <c r="C36" s="471"/>
      <c r="D36" s="472"/>
      <c r="E36" s="470" t="s">
        <v>63</v>
      </c>
      <c r="F36" s="472"/>
      <c r="G36" s="150" t="s">
        <v>65</v>
      </c>
      <c r="H36" s="122" t="s">
        <v>66</v>
      </c>
      <c r="I36" s="123" t="s">
        <v>67</v>
      </c>
    </row>
    <row r="37" spans="1:12" x14ac:dyDescent="0.25">
      <c r="A37" s="111">
        <v>1</v>
      </c>
      <c r="B37" s="491" t="s">
        <v>76</v>
      </c>
      <c r="C37" s="492"/>
      <c r="D37" s="493"/>
      <c r="E37" s="476" t="s">
        <v>77</v>
      </c>
      <c r="F37" s="477"/>
      <c r="G37" s="143">
        <v>2</v>
      </c>
      <c r="H37" s="141">
        <v>450</v>
      </c>
      <c r="I37" s="118">
        <f>SUM(G37*H37)</f>
        <v>900</v>
      </c>
    </row>
    <row r="38" spans="1:12" x14ac:dyDescent="0.25">
      <c r="A38" s="111">
        <v>2</v>
      </c>
      <c r="B38" s="461" t="s">
        <v>78</v>
      </c>
      <c r="C38" s="462"/>
      <c r="D38" s="463"/>
      <c r="E38" s="486" t="s">
        <v>77</v>
      </c>
      <c r="F38" s="487"/>
      <c r="G38" s="112"/>
      <c r="H38" s="142">
        <v>350</v>
      </c>
      <c r="I38" s="115">
        <f t="shared" ref="I38:I42" si="1">SUM(G38*H38)</f>
        <v>0</v>
      </c>
    </row>
    <row r="39" spans="1:12" x14ac:dyDescent="0.25">
      <c r="A39" s="111">
        <v>3</v>
      </c>
      <c r="B39" s="461" t="s">
        <v>79</v>
      </c>
      <c r="C39" s="462"/>
      <c r="D39" s="463"/>
      <c r="E39" s="486" t="s">
        <v>77</v>
      </c>
      <c r="F39" s="487"/>
      <c r="G39" s="112"/>
      <c r="H39" s="142">
        <v>300</v>
      </c>
      <c r="I39" s="115">
        <f t="shared" si="1"/>
        <v>0</v>
      </c>
    </row>
    <row r="40" spans="1:12" x14ac:dyDescent="0.25">
      <c r="A40" s="111">
        <v>4</v>
      </c>
      <c r="B40" s="461" t="s">
        <v>80</v>
      </c>
      <c r="C40" s="462"/>
      <c r="D40" s="463"/>
      <c r="E40" s="486" t="s">
        <v>77</v>
      </c>
      <c r="F40" s="487"/>
      <c r="G40" s="112">
        <v>2</v>
      </c>
      <c r="H40" s="142">
        <v>200</v>
      </c>
      <c r="I40" s="115">
        <f t="shared" si="1"/>
        <v>400</v>
      </c>
    </row>
    <row r="41" spans="1:12" x14ac:dyDescent="0.25">
      <c r="A41" s="111">
        <v>5</v>
      </c>
      <c r="B41" s="461" t="s">
        <v>81</v>
      </c>
      <c r="C41" s="462"/>
      <c r="D41" s="463"/>
      <c r="E41" s="486" t="s">
        <v>77</v>
      </c>
      <c r="F41" s="487"/>
      <c r="G41" s="112"/>
      <c r="H41" s="144">
        <v>200</v>
      </c>
      <c r="I41" s="115">
        <f t="shared" si="1"/>
        <v>0</v>
      </c>
    </row>
    <row r="42" spans="1:12" x14ac:dyDescent="0.25">
      <c r="A42" s="111">
        <v>6</v>
      </c>
      <c r="B42" s="461" t="s">
        <v>31</v>
      </c>
      <c r="C42" s="462"/>
      <c r="D42" s="463"/>
      <c r="E42" s="486" t="s">
        <v>77</v>
      </c>
      <c r="F42" s="487"/>
      <c r="G42" s="112"/>
      <c r="H42" s="144">
        <v>140</v>
      </c>
      <c r="I42" s="115">
        <f t="shared" si="1"/>
        <v>0</v>
      </c>
    </row>
    <row r="43" spans="1:12" x14ac:dyDescent="0.25">
      <c r="A43" s="111"/>
      <c r="B43" s="461"/>
      <c r="C43" s="462"/>
      <c r="D43" s="463"/>
      <c r="E43" s="119"/>
      <c r="F43" s="86"/>
      <c r="G43" s="86"/>
      <c r="H43" s="102"/>
      <c r="I43" s="115"/>
    </row>
    <row r="44" spans="1:12" x14ac:dyDescent="0.25">
      <c r="A44" s="100"/>
      <c r="B44" s="461"/>
      <c r="C44" s="462"/>
      <c r="D44" s="463"/>
      <c r="F44" s="86"/>
      <c r="G44" s="86"/>
      <c r="H44" s="102"/>
      <c r="I44" s="115"/>
    </row>
    <row r="45" spans="1:12" x14ac:dyDescent="0.25">
      <c r="A45" s="120"/>
      <c r="B45" s="464"/>
      <c r="C45" s="465"/>
      <c r="D45" s="466"/>
      <c r="E45" s="88"/>
      <c r="F45" s="89"/>
      <c r="G45" s="86"/>
      <c r="H45" s="104"/>
      <c r="I45" s="115"/>
    </row>
    <row r="46" spans="1:12" x14ac:dyDescent="0.25">
      <c r="A46" s="488" t="s">
        <v>82</v>
      </c>
      <c r="B46" s="489"/>
      <c r="C46" s="489"/>
      <c r="D46" s="489"/>
      <c r="E46" s="489"/>
      <c r="F46" s="489"/>
      <c r="G46" s="489"/>
      <c r="H46" s="490"/>
      <c r="I46" s="121">
        <f>SUM(I37:I45)</f>
        <v>1300</v>
      </c>
    </row>
    <row r="47" spans="1:12" x14ac:dyDescent="0.25">
      <c r="A47" s="467" t="s">
        <v>83</v>
      </c>
      <c r="B47" s="468"/>
      <c r="C47" s="468"/>
      <c r="D47" s="468"/>
      <c r="E47" s="468"/>
      <c r="F47" s="468"/>
      <c r="G47" s="468"/>
      <c r="H47" s="468"/>
      <c r="I47" s="469"/>
    </row>
    <row r="48" spans="1:12" x14ac:dyDescent="0.25">
      <c r="A48" s="106" t="s">
        <v>84</v>
      </c>
      <c r="B48" s="470" t="s">
        <v>85</v>
      </c>
      <c r="C48" s="471"/>
      <c r="D48" s="472"/>
      <c r="E48" s="470" t="s">
        <v>86</v>
      </c>
      <c r="F48" s="472"/>
      <c r="G48" s="122" t="s">
        <v>87</v>
      </c>
      <c r="H48" s="122" t="s">
        <v>66</v>
      </c>
      <c r="I48" s="123" t="s">
        <v>67</v>
      </c>
    </row>
    <row r="49" spans="1:12" x14ac:dyDescent="0.25">
      <c r="A49" s="111">
        <v>1</v>
      </c>
      <c r="B49" s="473" t="s">
        <v>162</v>
      </c>
      <c r="C49" s="474"/>
      <c r="D49" s="475"/>
      <c r="E49" s="476"/>
      <c r="F49" s="477"/>
      <c r="G49" s="112"/>
      <c r="H49" s="124"/>
      <c r="I49" s="115"/>
    </row>
    <row r="50" spans="1:12" x14ac:dyDescent="0.25">
      <c r="A50" s="111"/>
      <c r="B50" s="483" t="s">
        <v>104</v>
      </c>
      <c r="C50" s="484"/>
      <c r="D50" s="485"/>
      <c r="E50" s="486">
        <v>1</v>
      </c>
      <c r="F50" s="487"/>
      <c r="G50" s="112">
        <v>1.9</v>
      </c>
      <c r="H50" s="124">
        <v>5</v>
      </c>
      <c r="I50" s="115">
        <f>H50*G50</f>
        <v>9.5</v>
      </c>
    </row>
    <row r="51" spans="1:12" x14ac:dyDescent="0.25">
      <c r="A51" s="125"/>
      <c r="B51" s="478"/>
      <c r="C51" s="479"/>
      <c r="D51" s="480"/>
      <c r="E51" s="481"/>
      <c r="F51" s="482"/>
      <c r="G51" s="112"/>
      <c r="H51" s="124"/>
      <c r="I51" s="115"/>
    </row>
    <row r="52" spans="1:12" x14ac:dyDescent="0.25">
      <c r="A52" s="488" t="s">
        <v>88</v>
      </c>
      <c r="B52" s="489"/>
      <c r="C52" s="489"/>
      <c r="D52" s="489"/>
      <c r="E52" s="489"/>
      <c r="F52" s="489"/>
      <c r="G52" s="489"/>
      <c r="H52" s="490"/>
      <c r="I52" s="126">
        <f>SUM(I49:I51)</f>
        <v>9.5</v>
      </c>
    </row>
    <row r="53" spans="1:12" x14ac:dyDescent="0.25">
      <c r="A53" s="127"/>
      <c r="B53" s="128"/>
      <c r="C53" s="128"/>
      <c r="D53" s="128"/>
      <c r="E53" s="128"/>
      <c r="F53" s="129"/>
      <c r="G53" s="130"/>
      <c r="H53" s="130"/>
      <c r="I53" s="131"/>
      <c r="L53" s="83"/>
    </row>
    <row r="54" spans="1:12" x14ac:dyDescent="0.25">
      <c r="A54" s="456"/>
      <c r="B54" s="457"/>
      <c r="C54" s="457"/>
      <c r="D54" s="457"/>
      <c r="E54" s="457"/>
      <c r="F54" s="132"/>
      <c r="G54" s="460" t="s">
        <v>89</v>
      </c>
      <c r="H54" s="457"/>
      <c r="I54" s="133">
        <f>I52+I46+I34+I21</f>
        <v>1436</v>
      </c>
    </row>
    <row r="55" spans="1:12" x14ac:dyDescent="0.25">
      <c r="A55" s="456"/>
      <c r="B55" s="457"/>
      <c r="C55" s="457"/>
      <c r="D55" s="457"/>
      <c r="E55" s="457"/>
      <c r="F55" s="86"/>
      <c r="G55" s="134"/>
      <c r="H55" s="135"/>
      <c r="I55" s="136"/>
    </row>
    <row r="56" spans="1:12" ht="15.75" thickBot="1" x14ac:dyDescent="0.3">
      <c r="A56" s="456"/>
      <c r="B56" s="457"/>
      <c r="C56" s="457"/>
      <c r="D56" s="457"/>
      <c r="E56" s="457"/>
      <c r="F56" s="86"/>
      <c r="G56" s="510" t="s">
        <v>132</v>
      </c>
      <c r="H56" s="511"/>
      <c r="I56" s="145">
        <f>I54+I55</f>
        <v>1436</v>
      </c>
    </row>
    <row r="57" spans="1:12" ht="16.5" thickTop="1" thickBot="1" x14ac:dyDescent="0.3">
      <c r="A57" s="137"/>
      <c r="B57" s="138"/>
      <c r="C57" s="458"/>
      <c r="D57" s="459"/>
      <c r="E57" s="459"/>
      <c r="F57" s="459"/>
      <c r="G57" s="139"/>
      <c r="H57" s="139"/>
      <c r="I57" s="140"/>
    </row>
    <row r="59" spans="1:12" x14ac:dyDescent="0.25">
      <c r="A59" s="83"/>
      <c r="B59" s="83"/>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59"/>
  <sheetViews>
    <sheetView topLeftCell="A28"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14</v>
      </c>
      <c r="I9" s="508"/>
    </row>
    <row r="10" spans="1:13" x14ac:dyDescent="0.25">
      <c r="A10" s="85" t="s">
        <v>49</v>
      </c>
      <c r="B10" s="83"/>
      <c r="E10" s="86"/>
      <c r="F10" s="494" t="s">
        <v>50</v>
      </c>
      <c r="G10" s="495"/>
      <c r="H10" s="509" t="s">
        <v>176</v>
      </c>
      <c r="I10" s="497"/>
    </row>
    <row r="11" spans="1:13" x14ac:dyDescent="0.25">
      <c r="A11" s="85" t="s">
        <v>51</v>
      </c>
      <c r="B11" s="83"/>
      <c r="E11" s="86"/>
      <c r="F11" s="494" t="s">
        <v>52</v>
      </c>
      <c r="G11" s="495"/>
      <c r="H11" s="496" t="s">
        <v>164</v>
      </c>
      <c r="I11" s="497"/>
    </row>
    <row r="12" spans="1:13" x14ac:dyDescent="0.25">
      <c r="A12" s="85" t="s">
        <v>53</v>
      </c>
      <c r="B12" s="83"/>
      <c r="E12" s="86"/>
      <c r="F12" s="494" t="s">
        <v>54</v>
      </c>
      <c r="G12" s="495"/>
      <c r="H12" s="496">
        <v>43167</v>
      </c>
      <c r="I12" s="497"/>
    </row>
    <row r="13" spans="1:13" x14ac:dyDescent="0.25">
      <c r="A13" s="85" t="s">
        <v>55</v>
      </c>
      <c r="B13" s="83"/>
      <c r="E13" s="86"/>
      <c r="F13" s="167" t="s">
        <v>56</v>
      </c>
      <c r="G13" s="168"/>
      <c r="H13" s="522" t="s">
        <v>90</v>
      </c>
      <c r="I13" s="523"/>
    </row>
    <row r="14" spans="1:13" x14ac:dyDescent="0.25">
      <c r="A14" s="85"/>
      <c r="B14" s="83"/>
      <c r="E14" s="86"/>
      <c r="F14" s="494" t="s">
        <v>58</v>
      </c>
      <c r="G14" s="495"/>
      <c r="H14" s="496" t="s">
        <v>59</v>
      </c>
      <c r="I14" s="497"/>
      <c r="M14" t="s">
        <v>57</v>
      </c>
    </row>
    <row r="15" spans="1:13" x14ac:dyDescent="0.25">
      <c r="A15" s="500" t="s">
        <v>165</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2" x14ac:dyDescent="0.25">
      <c r="A17" s="90" t="s">
        <v>61</v>
      </c>
      <c r="B17" s="91" t="s">
        <v>62</v>
      </c>
      <c r="C17" s="91"/>
      <c r="D17" s="92"/>
      <c r="E17" s="93" t="s">
        <v>63</v>
      </c>
      <c r="F17" s="93" t="s">
        <v>64</v>
      </c>
      <c r="G17" s="93" t="s">
        <v>65</v>
      </c>
      <c r="H17" s="93" t="s">
        <v>66</v>
      </c>
      <c r="I17" s="94" t="s">
        <v>67</v>
      </c>
    </row>
    <row r="18" spans="1:12" x14ac:dyDescent="0.25">
      <c r="A18" s="95"/>
      <c r="B18" s="476"/>
      <c r="C18" s="498"/>
      <c r="D18" s="477"/>
      <c r="E18" s="96"/>
      <c r="F18" s="97"/>
      <c r="G18" s="96"/>
      <c r="H18" s="98"/>
      <c r="I18" s="99">
        <f>SUM(G18*H18)</f>
        <v>0</v>
      </c>
    </row>
    <row r="19" spans="1:12" x14ac:dyDescent="0.25">
      <c r="A19" s="100"/>
      <c r="B19" s="486"/>
      <c r="C19" s="447"/>
      <c r="D19" s="487"/>
      <c r="E19" s="101"/>
      <c r="F19" s="86"/>
      <c r="G19" s="101"/>
      <c r="H19" s="102"/>
      <c r="I19" s="99">
        <f t="shared" ref="I19:I20" si="0">SUM(G19*H19)</f>
        <v>0</v>
      </c>
    </row>
    <row r="20" spans="1:12" x14ac:dyDescent="0.25">
      <c r="A20" s="100"/>
      <c r="B20" s="481"/>
      <c r="C20" s="499"/>
      <c r="D20" s="482"/>
      <c r="E20" s="101"/>
      <c r="F20" s="86"/>
      <c r="G20" s="103"/>
      <c r="H20" s="104"/>
      <c r="I20" s="105">
        <f t="shared" si="0"/>
        <v>0</v>
      </c>
    </row>
    <row r="21" spans="1:12" x14ac:dyDescent="0.25">
      <c r="A21" s="488" t="s">
        <v>68</v>
      </c>
      <c r="B21" s="489"/>
      <c r="C21" s="489"/>
      <c r="D21" s="489"/>
      <c r="E21" s="489"/>
      <c r="F21" s="489"/>
      <c r="G21" s="489"/>
      <c r="H21" s="490"/>
      <c r="I21" s="99">
        <f>SUM(I18:I20)</f>
        <v>0</v>
      </c>
    </row>
    <row r="22" spans="1:12" x14ac:dyDescent="0.25">
      <c r="A22" s="467" t="s">
        <v>69</v>
      </c>
      <c r="B22" s="468"/>
      <c r="C22" s="468"/>
      <c r="D22" s="468"/>
      <c r="E22" s="468"/>
      <c r="F22" s="468"/>
      <c r="G22" s="468"/>
      <c r="H22" s="468"/>
      <c r="I22" s="469"/>
    </row>
    <row r="23" spans="1:12" x14ac:dyDescent="0.25">
      <c r="A23" s="106" t="s">
        <v>70</v>
      </c>
      <c r="B23" s="470" t="s">
        <v>148</v>
      </c>
      <c r="C23" s="471"/>
      <c r="D23" s="471"/>
      <c r="E23" s="471"/>
      <c r="F23" s="108"/>
      <c r="G23" s="166" t="s">
        <v>65</v>
      </c>
      <c r="H23" s="122" t="s">
        <v>66</v>
      </c>
      <c r="I23" s="123" t="s">
        <v>67</v>
      </c>
    </row>
    <row r="24" spans="1:12" x14ac:dyDescent="0.25">
      <c r="A24" s="111">
        <v>1</v>
      </c>
      <c r="B24" s="473" t="s">
        <v>166</v>
      </c>
      <c r="C24" s="474"/>
      <c r="D24" s="474"/>
      <c r="E24" s="474"/>
      <c r="F24" s="169"/>
      <c r="G24" s="169">
        <v>1</v>
      </c>
      <c r="H24" s="170">
        <v>254.18</v>
      </c>
      <c r="I24" s="115">
        <f>H24*G24</f>
        <v>254.18</v>
      </c>
    </row>
    <row r="25" spans="1:12" x14ac:dyDescent="0.25">
      <c r="A25" s="111">
        <v>2</v>
      </c>
      <c r="B25" s="483" t="s">
        <v>167</v>
      </c>
      <c r="C25" s="484"/>
      <c r="D25" s="484"/>
      <c r="E25" s="484"/>
      <c r="F25" s="147"/>
      <c r="G25" s="112">
        <v>1</v>
      </c>
      <c r="H25" s="170">
        <v>250.12</v>
      </c>
      <c r="I25" s="115">
        <f>H25*G25</f>
        <v>250.12</v>
      </c>
    </row>
    <row r="26" spans="1:12" x14ac:dyDescent="0.25">
      <c r="A26" s="111">
        <v>3</v>
      </c>
      <c r="B26" s="483" t="s">
        <v>168</v>
      </c>
      <c r="C26" s="484"/>
      <c r="D26" s="484"/>
      <c r="E26" s="484"/>
      <c r="F26" s="147"/>
      <c r="G26" s="147">
        <v>15</v>
      </c>
      <c r="H26" s="170">
        <v>39.81</v>
      </c>
      <c r="I26" s="115">
        <f>H26*G26</f>
        <v>597.15000000000009</v>
      </c>
    </row>
    <row r="27" spans="1:12" x14ac:dyDescent="0.25">
      <c r="A27" s="111">
        <v>4</v>
      </c>
      <c r="B27" s="483" t="s">
        <v>169</v>
      </c>
      <c r="C27" s="484"/>
      <c r="D27" s="484"/>
      <c r="E27" s="484"/>
      <c r="F27" s="147"/>
      <c r="G27" s="147">
        <v>1</v>
      </c>
      <c r="H27" s="170">
        <v>1646.25</v>
      </c>
      <c r="I27" s="115">
        <f t="shared" ref="I27:I30" si="1">H27*G27</f>
        <v>1646.25</v>
      </c>
    </row>
    <row r="28" spans="1:12" x14ac:dyDescent="0.25">
      <c r="A28" s="111">
        <v>5</v>
      </c>
      <c r="B28" s="483" t="s">
        <v>170</v>
      </c>
      <c r="C28" s="484"/>
      <c r="D28" s="484"/>
      <c r="E28" s="484"/>
      <c r="F28" s="147"/>
      <c r="G28" s="147">
        <v>2</v>
      </c>
      <c r="H28" s="170">
        <v>18.899999999999999</v>
      </c>
      <c r="I28" s="115">
        <f t="shared" si="1"/>
        <v>37.799999999999997</v>
      </c>
    </row>
    <row r="29" spans="1:12" x14ac:dyDescent="0.25">
      <c r="A29" s="111"/>
      <c r="B29" s="486"/>
      <c r="C29" s="447"/>
      <c r="D29" s="447"/>
      <c r="E29" s="447"/>
      <c r="F29" s="86"/>
      <c r="G29" s="147"/>
      <c r="H29" s="170"/>
      <c r="I29" s="115">
        <f t="shared" si="1"/>
        <v>0</v>
      </c>
    </row>
    <row r="30" spans="1:12" x14ac:dyDescent="0.25">
      <c r="A30" s="111"/>
      <c r="B30" s="486"/>
      <c r="C30" s="447"/>
      <c r="D30" s="447"/>
      <c r="E30" s="447"/>
      <c r="F30" s="86"/>
      <c r="G30" s="147"/>
      <c r="H30" s="170"/>
      <c r="I30" s="115">
        <f t="shared" si="1"/>
        <v>0</v>
      </c>
    </row>
    <row r="31" spans="1:12" x14ac:dyDescent="0.25">
      <c r="A31" s="111"/>
      <c r="B31" s="478"/>
      <c r="C31" s="479"/>
      <c r="D31" s="479"/>
      <c r="E31" s="479"/>
      <c r="F31" s="89"/>
      <c r="G31" s="148"/>
      <c r="H31" s="114"/>
      <c r="I31" s="115"/>
      <c r="L31" s="116"/>
    </row>
    <row r="32" spans="1:12" x14ac:dyDescent="0.25">
      <c r="A32" s="521" t="s">
        <v>149</v>
      </c>
      <c r="B32" s="489"/>
      <c r="C32" s="489"/>
      <c r="D32" s="489"/>
      <c r="E32" s="489"/>
      <c r="F32" s="489"/>
      <c r="G32" s="489"/>
      <c r="H32" s="490"/>
      <c r="I32" s="171">
        <f>SUM(I24:I31)</f>
        <v>2785.5</v>
      </c>
      <c r="L32" s="116"/>
    </row>
    <row r="33" spans="1:12" x14ac:dyDescent="0.25">
      <c r="A33" s="488" t="s">
        <v>150</v>
      </c>
      <c r="B33" s="489"/>
      <c r="C33" s="489"/>
      <c r="D33" s="489"/>
      <c r="E33" s="489"/>
      <c r="F33" s="489"/>
      <c r="G33" s="489"/>
      <c r="H33" s="490"/>
      <c r="I33" s="172">
        <f>I32*0.15</f>
        <v>417.82499999999999</v>
      </c>
      <c r="L33" s="116"/>
    </row>
    <row r="34" spans="1:12" x14ac:dyDescent="0.25">
      <c r="A34" s="488" t="s">
        <v>151</v>
      </c>
      <c r="B34" s="489"/>
      <c r="C34" s="489"/>
      <c r="D34" s="489"/>
      <c r="E34" s="489"/>
      <c r="F34" s="489"/>
      <c r="G34" s="489"/>
      <c r="H34" s="490"/>
      <c r="I34" s="117">
        <f>I32+I33</f>
        <v>3203.3249999999998</v>
      </c>
    </row>
    <row r="35" spans="1:12" x14ac:dyDescent="0.25">
      <c r="A35" s="467" t="s">
        <v>73</v>
      </c>
      <c r="B35" s="468"/>
      <c r="C35" s="468"/>
      <c r="D35" s="468"/>
      <c r="E35" s="468"/>
      <c r="F35" s="468"/>
      <c r="G35" s="468"/>
      <c r="H35" s="468"/>
      <c r="I35" s="469"/>
    </row>
    <row r="36" spans="1:12" x14ac:dyDescent="0.25">
      <c r="A36" s="106" t="s">
        <v>74</v>
      </c>
      <c r="B36" s="470" t="s">
        <v>75</v>
      </c>
      <c r="C36" s="471"/>
      <c r="D36" s="472"/>
      <c r="E36" s="470" t="s">
        <v>63</v>
      </c>
      <c r="F36" s="472"/>
      <c r="G36" s="108" t="s">
        <v>65</v>
      </c>
      <c r="H36" s="109" t="s">
        <v>66</v>
      </c>
      <c r="I36" s="110" t="s">
        <v>67</v>
      </c>
    </row>
    <row r="37" spans="1:12" x14ac:dyDescent="0.25">
      <c r="A37" s="111">
        <v>1</v>
      </c>
      <c r="B37" s="491" t="s">
        <v>76</v>
      </c>
      <c r="C37" s="492"/>
      <c r="D37" s="493"/>
      <c r="E37" s="476" t="s">
        <v>77</v>
      </c>
      <c r="F37" s="477"/>
      <c r="G37" s="143">
        <v>6</v>
      </c>
      <c r="H37" s="141">
        <v>450</v>
      </c>
      <c r="I37" s="118">
        <f>SUM(G37*H37)</f>
        <v>2700</v>
      </c>
    </row>
    <row r="38" spans="1:12" x14ac:dyDescent="0.25">
      <c r="A38" s="111">
        <v>2</v>
      </c>
      <c r="B38" s="461" t="s">
        <v>78</v>
      </c>
      <c r="C38" s="462"/>
      <c r="D38" s="463"/>
      <c r="E38" s="486" t="s">
        <v>77</v>
      </c>
      <c r="F38" s="487"/>
      <c r="G38" s="112"/>
      <c r="H38" s="142">
        <v>350</v>
      </c>
      <c r="I38" s="115">
        <f t="shared" ref="I38:I42" si="2">SUM(G38*H38)</f>
        <v>0</v>
      </c>
    </row>
    <row r="39" spans="1:12" x14ac:dyDescent="0.25">
      <c r="A39" s="111">
        <v>3</v>
      </c>
      <c r="B39" s="461" t="s">
        <v>79</v>
      </c>
      <c r="C39" s="462"/>
      <c r="D39" s="463"/>
      <c r="E39" s="486" t="s">
        <v>77</v>
      </c>
      <c r="F39" s="487"/>
      <c r="G39" s="112"/>
      <c r="H39" s="142">
        <v>300</v>
      </c>
      <c r="I39" s="115">
        <f t="shared" si="2"/>
        <v>0</v>
      </c>
    </row>
    <row r="40" spans="1:12" x14ac:dyDescent="0.25">
      <c r="A40" s="111">
        <v>4</v>
      </c>
      <c r="B40" s="461" t="s">
        <v>80</v>
      </c>
      <c r="C40" s="462"/>
      <c r="D40" s="463"/>
      <c r="E40" s="486" t="s">
        <v>77</v>
      </c>
      <c r="F40" s="487"/>
      <c r="G40" s="112">
        <v>6</v>
      </c>
      <c r="H40" s="142">
        <v>200</v>
      </c>
      <c r="I40" s="115">
        <f t="shared" si="2"/>
        <v>1200</v>
      </c>
    </row>
    <row r="41" spans="1:12" x14ac:dyDescent="0.25">
      <c r="A41" s="111">
        <v>5</v>
      </c>
      <c r="B41" s="461" t="s">
        <v>81</v>
      </c>
      <c r="C41" s="462"/>
      <c r="D41" s="463"/>
      <c r="E41" s="486" t="s">
        <v>77</v>
      </c>
      <c r="F41" s="487"/>
      <c r="G41" s="112"/>
      <c r="H41" s="144">
        <v>200</v>
      </c>
      <c r="I41" s="115">
        <f t="shared" si="2"/>
        <v>0</v>
      </c>
    </row>
    <row r="42" spans="1:12" x14ac:dyDescent="0.25">
      <c r="A42" s="111">
        <v>6</v>
      </c>
      <c r="B42" s="461" t="s">
        <v>31</v>
      </c>
      <c r="C42" s="462"/>
      <c r="D42" s="463"/>
      <c r="E42" s="486" t="s">
        <v>77</v>
      </c>
      <c r="F42" s="487"/>
      <c r="G42" s="112"/>
      <c r="H42" s="144">
        <v>140</v>
      </c>
      <c r="I42" s="115">
        <f t="shared" si="2"/>
        <v>0</v>
      </c>
    </row>
    <row r="43" spans="1:12" x14ac:dyDescent="0.25">
      <c r="A43" s="111"/>
      <c r="B43" s="461"/>
      <c r="C43" s="462"/>
      <c r="D43" s="463"/>
      <c r="E43" s="119"/>
      <c r="F43" s="86"/>
      <c r="G43" s="86"/>
      <c r="H43" s="102"/>
      <c r="I43" s="115"/>
    </row>
    <row r="44" spans="1:12" x14ac:dyDescent="0.25">
      <c r="A44" s="100"/>
      <c r="B44" s="461"/>
      <c r="C44" s="462"/>
      <c r="D44" s="463"/>
      <c r="F44" s="86"/>
      <c r="G44" s="86"/>
      <c r="H44" s="102"/>
      <c r="I44" s="115"/>
    </row>
    <row r="45" spans="1:12" x14ac:dyDescent="0.25">
      <c r="A45" s="120"/>
      <c r="B45" s="464"/>
      <c r="C45" s="465"/>
      <c r="D45" s="466"/>
      <c r="E45" s="88"/>
      <c r="F45" s="89"/>
      <c r="G45" s="86"/>
      <c r="H45" s="104"/>
      <c r="I45" s="115"/>
    </row>
    <row r="46" spans="1:12" x14ac:dyDescent="0.25">
      <c r="A46" s="488" t="s">
        <v>82</v>
      </c>
      <c r="B46" s="489"/>
      <c r="C46" s="489"/>
      <c r="D46" s="489"/>
      <c r="E46" s="489"/>
      <c r="F46" s="489"/>
      <c r="G46" s="489"/>
      <c r="H46" s="490"/>
      <c r="I46" s="121">
        <f>SUM(I37:I45)</f>
        <v>3900</v>
      </c>
    </row>
    <row r="47" spans="1:12" x14ac:dyDescent="0.25">
      <c r="A47" s="467" t="s">
        <v>83</v>
      </c>
      <c r="B47" s="468"/>
      <c r="C47" s="468"/>
      <c r="D47" s="468"/>
      <c r="E47" s="468"/>
      <c r="F47" s="468"/>
      <c r="G47" s="468"/>
      <c r="H47" s="468"/>
      <c r="I47" s="469"/>
    </row>
    <row r="48" spans="1:12" x14ac:dyDescent="0.25">
      <c r="A48" s="106" t="s">
        <v>84</v>
      </c>
      <c r="B48" s="470" t="s">
        <v>85</v>
      </c>
      <c r="C48" s="471"/>
      <c r="D48" s="472"/>
      <c r="E48" s="470" t="s">
        <v>86</v>
      </c>
      <c r="F48" s="472"/>
      <c r="G48" s="122" t="s">
        <v>87</v>
      </c>
      <c r="H48" s="122" t="s">
        <v>66</v>
      </c>
      <c r="I48" s="123" t="s">
        <v>67</v>
      </c>
    </row>
    <row r="49" spans="1:12" x14ac:dyDescent="0.25">
      <c r="A49" s="111">
        <v>1</v>
      </c>
      <c r="B49" s="473" t="s">
        <v>194</v>
      </c>
      <c r="C49" s="474"/>
      <c r="D49" s="475"/>
      <c r="E49" s="476"/>
      <c r="F49" s="477"/>
      <c r="G49" s="112"/>
      <c r="H49" s="124"/>
      <c r="I49" s="115"/>
    </row>
    <row r="50" spans="1:12" x14ac:dyDescent="0.25">
      <c r="A50" s="111"/>
      <c r="B50" s="483" t="s">
        <v>104</v>
      </c>
      <c r="C50" s="484"/>
      <c r="D50" s="485"/>
      <c r="E50" s="486">
        <v>1</v>
      </c>
      <c r="F50" s="487"/>
      <c r="G50" s="112">
        <v>28.6</v>
      </c>
      <c r="H50" s="124">
        <v>5</v>
      </c>
      <c r="I50" s="115">
        <f>H50*G50</f>
        <v>143</v>
      </c>
    </row>
    <row r="51" spans="1:12" x14ac:dyDescent="0.25">
      <c r="A51" s="125"/>
      <c r="B51" s="478"/>
      <c r="C51" s="479"/>
      <c r="D51" s="480"/>
      <c r="E51" s="481"/>
      <c r="F51" s="482"/>
      <c r="G51" s="112"/>
      <c r="H51" s="124"/>
      <c r="I51" s="115"/>
    </row>
    <row r="52" spans="1:12" x14ac:dyDescent="0.25">
      <c r="A52" s="488" t="s">
        <v>88</v>
      </c>
      <c r="B52" s="489"/>
      <c r="C52" s="489"/>
      <c r="D52" s="489"/>
      <c r="E52" s="489"/>
      <c r="F52" s="489"/>
      <c r="G52" s="489"/>
      <c r="H52" s="490"/>
      <c r="I52" s="126">
        <f>SUM(I49:I51)</f>
        <v>143</v>
      </c>
    </row>
    <row r="53" spans="1:12" x14ac:dyDescent="0.25">
      <c r="A53" s="127"/>
      <c r="B53" s="128"/>
      <c r="C53" s="128"/>
      <c r="D53" s="128"/>
      <c r="E53" s="128"/>
      <c r="F53" s="129"/>
      <c r="G53" s="130"/>
      <c r="H53" s="130"/>
      <c r="I53" s="131"/>
      <c r="L53" s="83"/>
    </row>
    <row r="54" spans="1:12" x14ac:dyDescent="0.25">
      <c r="A54" s="456"/>
      <c r="B54" s="457"/>
      <c r="C54" s="457"/>
      <c r="D54" s="457"/>
      <c r="E54" s="457"/>
      <c r="F54" s="132"/>
      <c r="G54" s="460" t="s">
        <v>89</v>
      </c>
      <c r="H54" s="457"/>
      <c r="I54" s="133">
        <f>I52+I46+I34+I21</f>
        <v>7246.3249999999998</v>
      </c>
    </row>
    <row r="55" spans="1:12" x14ac:dyDescent="0.25">
      <c r="A55" s="456"/>
      <c r="B55" s="457"/>
      <c r="C55" s="457"/>
      <c r="D55" s="457"/>
      <c r="E55" s="457"/>
      <c r="F55" s="86"/>
      <c r="G55" s="134"/>
      <c r="H55" s="135"/>
      <c r="I55" s="136"/>
    </row>
    <row r="56" spans="1:12" ht="15.75" thickBot="1" x14ac:dyDescent="0.3">
      <c r="A56" s="456"/>
      <c r="B56" s="457"/>
      <c r="C56" s="457"/>
      <c r="D56" s="457"/>
      <c r="E56" s="457"/>
      <c r="F56" s="86"/>
      <c r="G56" s="510" t="s">
        <v>132</v>
      </c>
      <c r="H56" s="511"/>
      <c r="I56" s="145">
        <f>I54+I55</f>
        <v>7246.3249999999998</v>
      </c>
    </row>
    <row r="57" spans="1:12" ht="16.5" thickTop="1" thickBot="1" x14ac:dyDescent="0.3">
      <c r="A57" s="137"/>
      <c r="B57" s="138"/>
      <c r="C57" s="458"/>
      <c r="D57" s="459"/>
      <c r="E57" s="459"/>
      <c r="F57" s="459"/>
      <c r="G57" s="139"/>
      <c r="H57" s="139"/>
      <c r="I57" s="140"/>
    </row>
    <row r="59" spans="1:12" x14ac:dyDescent="0.25">
      <c r="A59" s="83"/>
      <c r="B59" s="83"/>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59"/>
  <sheetViews>
    <sheetView topLeftCell="A28"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15</v>
      </c>
      <c r="I9" s="508"/>
    </row>
    <row r="10" spans="1:13" x14ac:dyDescent="0.25">
      <c r="A10" s="85" t="s">
        <v>49</v>
      </c>
      <c r="B10" s="83"/>
      <c r="E10" s="86"/>
      <c r="F10" s="494" t="s">
        <v>50</v>
      </c>
      <c r="G10" s="495"/>
      <c r="H10" s="509" t="s">
        <v>163</v>
      </c>
      <c r="I10" s="497"/>
    </row>
    <row r="11" spans="1:13" x14ac:dyDescent="0.25">
      <c r="A11" s="85" t="s">
        <v>51</v>
      </c>
      <c r="B11" s="83"/>
      <c r="E11" s="86"/>
      <c r="F11" s="494" t="s">
        <v>52</v>
      </c>
      <c r="G11" s="495"/>
      <c r="H11" s="496" t="s">
        <v>115</v>
      </c>
      <c r="I11" s="497"/>
    </row>
    <row r="12" spans="1:13" x14ac:dyDescent="0.25">
      <c r="A12" s="85" t="s">
        <v>53</v>
      </c>
      <c r="B12" s="83"/>
      <c r="E12" s="86"/>
      <c r="F12" s="494" t="s">
        <v>54</v>
      </c>
      <c r="G12" s="495"/>
      <c r="H12" s="496">
        <v>44769</v>
      </c>
      <c r="I12" s="497"/>
    </row>
    <row r="13" spans="1:13" x14ac:dyDescent="0.25">
      <c r="A13" s="85" t="s">
        <v>55</v>
      </c>
      <c r="B13" s="83"/>
      <c r="E13" s="86"/>
      <c r="F13" s="167" t="s">
        <v>56</v>
      </c>
      <c r="G13" s="168"/>
      <c r="H13" s="522" t="s">
        <v>90</v>
      </c>
      <c r="I13" s="523"/>
    </row>
    <row r="14" spans="1:13" x14ac:dyDescent="0.25">
      <c r="A14" s="85"/>
      <c r="B14" s="83"/>
      <c r="E14" s="86"/>
      <c r="F14" s="494" t="s">
        <v>58</v>
      </c>
      <c r="G14" s="495"/>
      <c r="H14" s="496" t="s">
        <v>59</v>
      </c>
      <c r="I14" s="497"/>
      <c r="M14" t="s">
        <v>57</v>
      </c>
    </row>
    <row r="15" spans="1:13" x14ac:dyDescent="0.25">
      <c r="A15" s="500" t="s">
        <v>171</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2" x14ac:dyDescent="0.25">
      <c r="A17" s="90" t="s">
        <v>61</v>
      </c>
      <c r="B17" s="91" t="s">
        <v>62</v>
      </c>
      <c r="C17" s="91"/>
      <c r="D17" s="92"/>
      <c r="E17" s="93" t="s">
        <v>63</v>
      </c>
      <c r="F17" s="93" t="s">
        <v>64</v>
      </c>
      <c r="G17" s="93" t="s">
        <v>65</v>
      </c>
      <c r="H17" s="93" t="s">
        <v>66</v>
      </c>
      <c r="I17" s="94" t="s">
        <v>67</v>
      </c>
    </row>
    <row r="18" spans="1:12" x14ac:dyDescent="0.25">
      <c r="A18" s="95"/>
      <c r="B18" s="476"/>
      <c r="C18" s="498"/>
      <c r="D18" s="477"/>
      <c r="E18" s="96"/>
      <c r="F18" s="97"/>
      <c r="G18" s="96"/>
      <c r="H18" s="98"/>
      <c r="I18" s="99">
        <f>SUM(G18*H18)</f>
        <v>0</v>
      </c>
    </row>
    <row r="19" spans="1:12" x14ac:dyDescent="0.25">
      <c r="A19" s="100"/>
      <c r="B19" s="486"/>
      <c r="C19" s="447"/>
      <c r="D19" s="487"/>
      <c r="E19" s="101"/>
      <c r="F19" s="86"/>
      <c r="G19" s="101"/>
      <c r="H19" s="102"/>
      <c r="I19" s="99">
        <f t="shared" ref="I19:I20" si="0">SUM(G19*H19)</f>
        <v>0</v>
      </c>
    </row>
    <row r="20" spans="1:12" x14ac:dyDescent="0.25">
      <c r="A20" s="100"/>
      <c r="B20" s="481"/>
      <c r="C20" s="499"/>
      <c r="D20" s="482"/>
      <c r="E20" s="101"/>
      <c r="F20" s="86"/>
      <c r="G20" s="103"/>
      <c r="H20" s="104"/>
      <c r="I20" s="105">
        <f t="shared" si="0"/>
        <v>0</v>
      </c>
    </row>
    <row r="21" spans="1:12" x14ac:dyDescent="0.25">
      <c r="A21" s="488" t="s">
        <v>68</v>
      </c>
      <c r="B21" s="489"/>
      <c r="C21" s="489"/>
      <c r="D21" s="489"/>
      <c r="E21" s="489"/>
      <c r="F21" s="489"/>
      <c r="G21" s="489"/>
      <c r="H21" s="490"/>
      <c r="I21" s="99">
        <f>SUM(I18:I20)</f>
        <v>0</v>
      </c>
    </row>
    <row r="22" spans="1:12" x14ac:dyDescent="0.25">
      <c r="A22" s="467" t="s">
        <v>69</v>
      </c>
      <c r="B22" s="468"/>
      <c r="C22" s="468"/>
      <c r="D22" s="468"/>
      <c r="E22" s="468"/>
      <c r="F22" s="468"/>
      <c r="G22" s="468"/>
      <c r="H22" s="468"/>
      <c r="I22" s="469"/>
    </row>
    <row r="23" spans="1:12" x14ac:dyDescent="0.25">
      <c r="A23" s="106" t="s">
        <v>70</v>
      </c>
      <c r="B23" s="470" t="s">
        <v>148</v>
      </c>
      <c r="C23" s="471"/>
      <c r="D23" s="471"/>
      <c r="E23" s="471"/>
      <c r="F23" s="108"/>
      <c r="G23" s="166" t="s">
        <v>65</v>
      </c>
      <c r="H23" s="122" t="s">
        <v>66</v>
      </c>
      <c r="I23" s="123" t="s">
        <v>67</v>
      </c>
    </row>
    <row r="24" spans="1:12" x14ac:dyDescent="0.25">
      <c r="A24" s="111">
        <v>1</v>
      </c>
      <c r="B24" s="473" t="s">
        <v>172</v>
      </c>
      <c r="C24" s="474"/>
      <c r="D24" s="474"/>
      <c r="E24" s="474"/>
      <c r="F24" s="169"/>
      <c r="G24" s="169">
        <v>1</v>
      </c>
      <c r="H24" s="170">
        <v>1430</v>
      </c>
      <c r="I24" s="115">
        <f>H24*G24</f>
        <v>1430</v>
      </c>
    </row>
    <row r="25" spans="1:12" x14ac:dyDescent="0.25">
      <c r="A25" s="111"/>
      <c r="B25" s="483"/>
      <c r="C25" s="484"/>
      <c r="D25" s="484"/>
      <c r="E25" s="484"/>
      <c r="F25" s="147"/>
      <c r="G25" s="112"/>
      <c r="H25" s="170"/>
      <c r="I25" s="115"/>
    </row>
    <row r="26" spans="1:12" x14ac:dyDescent="0.25">
      <c r="A26" s="111"/>
      <c r="B26" s="483"/>
      <c r="C26" s="484"/>
      <c r="D26" s="484"/>
      <c r="E26" s="484"/>
      <c r="F26" s="147"/>
      <c r="G26" s="147"/>
      <c r="H26" s="170"/>
      <c r="I26" s="115"/>
    </row>
    <row r="27" spans="1:12" x14ac:dyDescent="0.25">
      <c r="A27" s="111"/>
      <c r="B27" s="483"/>
      <c r="C27" s="484"/>
      <c r="D27" s="484"/>
      <c r="E27" s="484"/>
      <c r="F27" s="147"/>
      <c r="G27" s="147"/>
      <c r="H27" s="170"/>
      <c r="I27" s="115"/>
    </row>
    <row r="28" spans="1:12" x14ac:dyDescent="0.25">
      <c r="A28" s="111"/>
      <c r="B28" s="483"/>
      <c r="C28" s="484"/>
      <c r="D28" s="484"/>
      <c r="E28" s="484"/>
      <c r="F28" s="147"/>
      <c r="G28" s="147"/>
      <c r="H28" s="170"/>
      <c r="I28" s="115"/>
    </row>
    <row r="29" spans="1:12" x14ac:dyDescent="0.25">
      <c r="A29" s="111"/>
      <c r="B29" s="486"/>
      <c r="C29" s="447"/>
      <c r="D29" s="447"/>
      <c r="E29" s="447"/>
      <c r="F29" s="86"/>
      <c r="G29" s="147"/>
      <c r="H29" s="170"/>
      <c r="I29" s="115"/>
    </row>
    <row r="30" spans="1:12" x14ac:dyDescent="0.25">
      <c r="A30" s="111"/>
      <c r="B30" s="486"/>
      <c r="C30" s="447"/>
      <c r="D30" s="447"/>
      <c r="E30" s="447"/>
      <c r="F30" s="86"/>
      <c r="G30" s="147"/>
      <c r="H30" s="170"/>
      <c r="I30" s="115"/>
    </row>
    <row r="31" spans="1:12" x14ac:dyDescent="0.25">
      <c r="A31" s="111"/>
      <c r="B31" s="478"/>
      <c r="C31" s="479"/>
      <c r="D31" s="479"/>
      <c r="E31" s="479"/>
      <c r="F31" s="89"/>
      <c r="G31" s="148"/>
      <c r="H31" s="114"/>
      <c r="I31" s="115"/>
      <c r="L31" s="116"/>
    </row>
    <row r="32" spans="1:12" x14ac:dyDescent="0.25">
      <c r="A32" s="521" t="s">
        <v>149</v>
      </c>
      <c r="B32" s="489"/>
      <c r="C32" s="489"/>
      <c r="D32" s="489"/>
      <c r="E32" s="489"/>
      <c r="F32" s="489"/>
      <c r="G32" s="489"/>
      <c r="H32" s="490"/>
      <c r="I32" s="171">
        <f>SUM(I24:I31)</f>
        <v>1430</v>
      </c>
      <c r="L32" s="116"/>
    </row>
    <row r="33" spans="1:12" x14ac:dyDescent="0.25">
      <c r="A33" s="488" t="s">
        <v>150</v>
      </c>
      <c r="B33" s="489"/>
      <c r="C33" s="489"/>
      <c r="D33" s="489"/>
      <c r="E33" s="489"/>
      <c r="F33" s="489"/>
      <c r="G33" s="489"/>
      <c r="H33" s="490"/>
      <c r="I33" s="172">
        <f>I32*0.15</f>
        <v>214.5</v>
      </c>
      <c r="L33" s="116"/>
    </row>
    <row r="34" spans="1:12" x14ac:dyDescent="0.25">
      <c r="A34" s="488" t="s">
        <v>151</v>
      </c>
      <c r="B34" s="489"/>
      <c r="C34" s="489"/>
      <c r="D34" s="489"/>
      <c r="E34" s="489"/>
      <c r="F34" s="489"/>
      <c r="G34" s="489"/>
      <c r="H34" s="490"/>
      <c r="I34" s="117">
        <f>I32+I33</f>
        <v>1644.5</v>
      </c>
    </row>
    <row r="35" spans="1:12" x14ac:dyDescent="0.25">
      <c r="A35" s="467" t="s">
        <v>73</v>
      </c>
      <c r="B35" s="468"/>
      <c r="C35" s="468"/>
      <c r="D35" s="468"/>
      <c r="E35" s="468"/>
      <c r="F35" s="468"/>
      <c r="G35" s="468"/>
      <c r="H35" s="468"/>
      <c r="I35" s="469"/>
    </row>
    <row r="36" spans="1:12" x14ac:dyDescent="0.25">
      <c r="A36" s="106" t="s">
        <v>74</v>
      </c>
      <c r="B36" s="470" t="s">
        <v>75</v>
      </c>
      <c r="C36" s="471"/>
      <c r="D36" s="472"/>
      <c r="E36" s="470" t="s">
        <v>63</v>
      </c>
      <c r="F36" s="472"/>
      <c r="G36" s="108" t="s">
        <v>65</v>
      </c>
      <c r="H36" s="109" t="s">
        <v>66</v>
      </c>
      <c r="I36" s="110" t="s">
        <v>67</v>
      </c>
    </row>
    <row r="37" spans="1:12" x14ac:dyDescent="0.25">
      <c r="A37" s="111">
        <v>1</v>
      </c>
      <c r="B37" s="491" t="s">
        <v>76</v>
      </c>
      <c r="C37" s="492"/>
      <c r="D37" s="493"/>
      <c r="E37" s="476" t="s">
        <v>77</v>
      </c>
      <c r="F37" s="477"/>
      <c r="G37" s="143">
        <v>1</v>
      </c>
      <c r="H37" s="141">
        <v>450</v>
      </c>
      <c r="I37" s="118">
        <f>SUM(G37*H37)</f>
        <v>450</v>
      </c>
    </row>
    <row r="38" spans="1:12" x14ac:dyDescent="0.25">
      <c r="A38" s="111">
        <v>2</v>
      </c>
      <c r="B38" s="461" t="s">
        <v>78</v>
      </c>
      <c r="C38" s="462"/>
      <c r="D38" s="463"/>
      <c r="E38" s="486" t="s">
        <v>77</v>
      </c>
      <c r="F38" s="487"/>
      <c r="G38" s="112"/>
      <c r="H38" s="142">
        <v>350</v>
      </c>
      <c r="I38" s="115">
        <f t="shared" ref="I38:I42" si="1">SUM(G38*H38)</f>
        <v>0</v>
      </c>
    </row>
    <row r="39" spans="1:12" x14ac:dyDescent="0.25">
      <c r="A39" s="111">
        <v>3</v>
      </c>
      <c r="B39" s="461" t="s">
        <v>79</v>
      </c>
      <c r="C39" s="462"/>
      <c r="D39" s="463"/>
      <c r="E39" s="486" t="s">
        <v>77</v>
      </c>
      <c r="F39" s="487"/>
      <c r="G39" s="112"/>
      <c r="H39" s="142">
        <v>300</v>
      </c>
      <c r="I39" s="115">
        <f t="shared" si="1"/>
        <v>0</v>
      </c>
    </row>
    <row r="40" spans="1:12" x14ac:dyDescent="0.25">
      <c r="A40" s="111">
        <v>4</v>
      </c>
      <c r="B40" s="461" t="s">
        <v>80</v>
      </c>
      <c r="C40" s="462"/>
      <c r="D40" s="463"/>
      <c r="E40" s="486" t="s">
        <v>77</v>
      </c>
      <c r="F40" s="487"/>
      <c r="G40" s="112">
        <v>1</v>
      </c>
      <c r="H40" s="142">
        <v>200</v>
      </c>
      <c r="I40" s="115">
        <f t="shared" si="1"/>
        <v>200</v>
      </c>
    </row>
    <row r="41" spans="1:12" x14ac:dyDescent="0.25">
      <c r="A41" s="111">
        <v>5</v>
      </c>
      <c r="B41" s="461" t="s">
        <v>81</v>
      </c>
      <c r="C41" s="462"/>
      <c r="D41" s="463"/>
      <c r="E41" s="486" t="s">
        <v>77</v>
      </c>
      <c r="F41" s="487"/>
      <c r="G41" s="112"/>
      <c r="H41" s="144">
        <v>200</v>
      </c>
      <c r="I41" s="115">
        <f t="shared" si="1"/>
        <v>0</v>
      </c>
    </row>
    <row r="42" spans="1:12" x14ac:dyDescent="0.25">
      <c r="A42" s="111">
        <v>6</v>
      </c>
      <c r="B42" s="461" t="s">
        <v>31</v>
      </c>
      <c r="C42" s="462"/>
      <c r="D42" s="463"/>
      <c r="E42" s="486" t="s">
        <v>77</v>
      </c>
      <c r="F42" s="487"/>
      <c r="G42" s="112"/>
      <c r="H42" s="144">
        <v>140</v>
      </c>
      <c r="I42" s="115">
        <f t="shared" si="1"/>
        <v>0</v>
      </c>
    </row>
    <row r="43" spans="1:12" x14ac:dyDescent="0.25">
      <c r="A43" s="111"/>
      <c r="B43" s="461"/>
      <c r="C43" s="462"/>
      <c r="D43" s="463"/>
      <c r="E43" s="119"/>
      <c r="F43" s="86"/>
      <c r="G43" s="86"/>
      <c r="H43" s="102"/>
      <c r="I43" s="115"/>
    </row>
    <row r="44" spans="1:12" x14ac:dyDescent="0.25">
      <c r="A44" s="100"/>
      <c r="B44" s="461"/>
      <c r="C44" s="462"/>
      <c r="D44" s="463"/>
      <c r="F44" s="86"/>
      <c r="G44" s="86"/>
      <c r="H44" s="102"/>
      <c r="I44" s="115"/>
    </row>
    <row r="45" spans="1:12" x14ac:dyDescent="0.25">
      <c r="A45" s="120"/>
      <c r="B45" s="464"/>
      <c r="C45" s="465"/>
      <c r="D45" s="466"/>
      <c r="E45" s="88"/>
      <c r="F45" s="89"/>
      <c r="G45" s="86"/>
      <c r="H45" s="104"/>
      <c r="I45" s="115"/>
    </row>
    <row r="46" spans="1:12" x14ac:dyDescent="0.25">
      <c r="A46" s="488" t="s">
        <v>82</v>
      </c>
      <c r="B46" s="489"/>
      <c r="C46" s="489"/>
      <c r="D46" s="489"/>
      <c r="E46" s="489"/>
      <c r="F46" s="489"/>
      <c r="G46" s="489"/>
      <c r="H46" s="490"/>
      <c r="I46" s="121">
        <f>SUM(I37:I45)</f>
        <v>650</v>
      </c>
    </row>
    <row r="47" spans="1:12" x14ac:dyDescent="0.25">
      <c r="A47" s="467" t="s">
        <v>83</v>
      </c>
      <c r="B47" s="468"/>
      <c r="C47" s="468"/>
      <c r="D47" s="468"/>
      <c r="E47" s="468"/>
      <c r="F47" s="468"/>
      <c r="G47" s="468"/>
      <c r="H47" s="468"/>
      <c r="I47" s="469"/>
    </row>
    <row r="48" spans="1:12" x14ac:dyDescent="0.25">
      <c r="A48" s="106" t="s">
        <v>84</v>
      </c>
      <c r="B48" s="470" t="s">
        <v>85</v>
      </c>
      <c r="C48" s="471"/>
      <c r="D48" s="472"/>
      <c r="E48" s="470" t="s">
        <v>86</v>
      </c>
      <c r="F48" s="472"/>
      <c r="G48" s="122" t="s">
        <v>87</v>
      </c>
      <c r="H48" s="122" t="s">
        <v>66</v>
      </c>
      <c r="I48" s="123" t="s">
        <v>67</v>
      </c>
    </row>
    <row r="49" spans="1:12" x14ac:dyDescent="0.25">
      <c r="A49" s="111">
        <v>1</v>
      </c>
      <c r="B49" s="473" t="s">
        <v>173</v>
      </c>
      <c r="C49" s="474"/>
      <c r="D49" s="475"/>
      <c r="E49" s="476"/>
      <c r="F49" s="477"/>
      <c r="G49" s="112"/>
      <c r="H49" s="124"/>
      <c r="I49" s="115"/>
    </row>
    <row r="50" spans="1:12" x14ac:dyDescent="0.25">
      <c r="A50" s="111"/>
      <c r="B50" s="483" t="s">
        <v>104</v>
      </c>
      <c r="C50" s="484"/>
      <c r="D50" s="485"/>
      <c r="E50" s="486">
        <v>1</v>
      </c>
      <c r="F50" s="487"/>
      <c r="G50" s="112">
        <v>81.599999999999994</v>
      </c>
      <c r="H50" s="124">
        <v>5</v>
      </c>
      <c r="I50" s="115">
        <f>H50*G50</f>
        <v>408</v>
      </c>
    </row>
    <row r="51" spans="1:12" x14ac:dyDescent="0.25">
      <c r="A51" s="125"/>
      <c r="B51" s="478"/>
      <c r="C51" s="479"/>
      <c r="D51" s="480"/>
      <c r="E51" s="481"/>
      <c r="F51" s="482"/>
      <c r="G51" s="112"/>
      <c r="H51" s="124"/>
      <c r="I51" s="115"/>
    </row>
    <row r="52" spans="1:12" x14ac:dyDescent="0.25">
      <c r="A52" s="488" t="s">
        <v>88</v>
      </c>
      <c r="B52" s="489"/>
      <c r="C52" s="489"/>
      <c r="D52" s="489"/>
      <c r="E52" s="489"/>
      <c r="F52" s="489"/>
      <c r="G52" s="489"/>
      <c r="H52" s="490"/>
      <c r="I52" s="126">
        <f>SUM(I49:I51)</f>
        <v>408</v>
      </c>
    </row>
    <row r="53" spans="1:12" x14ac:dyDescent="0.25">
      <c r="A53" s="127"/>
      <c r="B53" s="128"/>
      <c r="C53" s="128"/>
      <c r="D53" s="128"/>
      <c r="E53" s="128"/>
      <c r="F53" s="129"/>
      <c r="G53" s="130"/>
      <c r="H53" s="130"/>
      <c r="I53" s="131"/>
      <c r="L53" s="83"/>
    </row>
    <row r="54" spans="1:12" x14ac:dyDescent="0.25">
      <c r="A54" s="456"/>
      <c r="B54" s="457"/>
      <c r="C54" s="457"/>
      <c r="D54" s="457"/>
      <c r="E54" s="457"/>
      <c r="F54" s="132"/>
      <c r="G54" s="460" t="s">
        <v>89</v>
      </c>
      <c r="H54" s="457"/>
      <c r="I54" s="133">
        <f>I52+I46+I34+I21</f>
        <v>2702.5</v>
      </c>
    </row>
    <row r="55" spans="1:12" x14ac:dyDescent="0.25">
      <c r="A55" s="456"/>
      <c r="B55" s="457"/>
      <c r="C55" s="457"/>
      <c r="D55" s="457"/>
      <c r="E55" s="457"/>
      <c r="F55" s="86"/>
      <c r="G55" s="134"/>
      <c r="H55" s="135"/>
      <c r="I55" s="136"/>
    </row>
    <row r="56" spans="1:12" ht="15.75" thickBot="1" x14ac:dyDescent="0.3">
      <c r="A56" s="456"/>
      <c r="B56" s="457"/>
      <c r="C56" s="457"/>
      <c r="D56" s="457"/>
      <c r="E56" s="457"/>
      <c r="F56" s="86"/>
      <c r="G56" s="510" t="s">
        <v>132</v>
      </c>
      <c r="H56" s="511"/>
      <c r="I56" s="145">
        <f>I54+I55</f>
        <v>2702.5</v>
      </c>
    </row>
    <row r="57" spans="1:12" ht="16.5" thickTop="1" thickBot="1" x14ac:dyDescent="0.3">
      <c r="A57" s="137"/>
      <c r="B57" s="138"/>
      <c r="C57" s="458"/>
      <c r="D57" s="459"/>
      <c r="E57" s="459"/>
      <c r="F57" s="459"/>
      <c r="G57" s="139"/>
      <c r="H57" s="139"/>
      <c r="I57" s="140"/>
    </row>
    <row r="59" spans="1:12" x14ac:dyDescent="0.25">
      <c r="A59" s="83"/>
      <c r="B59" s="83"/>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59"/>
  <sheetViews>
    <sheetView topLeftCell="A31"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16</v>
      </c>
      <c r="I9" s="508"/>
    </row>
    <row r="10" spans="1:13" x14ac:dyDescent="0.25">
      <c r="A10" s="85" t="s">
        <v>49</v>
      </c>
      <c r="B10" s="83"/>
      <c r="E10" s="86"/>
      <c r="F10" s="494" t="s">
        <v>50</v>
      </c>
      <c r="G10" s="495"/>
      <c r="H10" s="509">
        <v>43713</v>
      </c>
      <c r="I10" s="497"/>
    </row>
    <row r="11" spans="1:13" x14ac:dyDescent="0.25">
      <c r="A11" s="85" t="s">
        <v>51</v>
      </c>
      <c r="B11" s="83"/>
      <c r="E11" s="86"/>
      <c r="F11" s="494" t="s">
        <v>52</v>
      </c>
      <c r="G11" s="495"/>
      <c r="H11" s="496" t="s">
        <v>174</v>
      </c>
      <c r="I11" s="497"/>
    </row>
    <row r="12" spans="1:13" x14ac:dyDescent="0.25">
      <c r="A12" s="85" t="s">
        <v>53</v>
      </c>
      <c r="B12" s="83"/>
      <c r="E12" s="86"/>
      <c r="F12" s="494" t="s">
        <v>54</v>
      </c>
      <c r="G12" s="495"/>
      <c r="H12" s="496">
        <v>45596</v>
      </c>
      <c r="I12" s="497"/>
    </row>
    <row r="13" spans="1:13" x14ac:dyDescent="0.25">
      <c r="A13" s="85" t="s">
        <v>55</v>
      </c>
      <c r="B13" s="83"/>
      <c r="E13" s="86"/>
      <c r="F13" s="167" t="s">
        <v>56</v>
      </c>
      <c r="G13" s="168"/>
      <c r="H13" s="522" t="s">
        <v>90</v>
      </c>
      <c r="I13" s="523"/>
    </row>
    <row r="14" spans="1:13" x14ac:dyDescent="0.25">
      <c r="A14" s="85"/>
      <c r="B14" s="83"/>
      <c r="E14" s="86"/>
      <c r="F14" s="494" t="s">
        <v>58</v>
      </c>
      <c r="G14" s="495"/>
      <c r="H14" s="496" t="s">
        <v>59</v>
      </c>
      <c r="I14" s="497"/>
      <c r="M14" t="s">
        <v>57</v>
      </c>
    </row>
    <row r="15" spans="1:13" x14ac:dyDescent="0.25">
      <c r="A15" s="500" t="s">
        <v>175</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2" x14ac:dyDescent="0.25">
      <c r="A17" s="90" t="s">
        <v>61</v>
      </c>
      <c r="B17" s="518" t="s">
        <v>148</v>
      </c>
      <c r="C17" s="519"/>
      <c r="D17" s="520"/>
      <c r="E17" s="156" t="s">
        <v>63</v>
      </c>
      <c r="F17" s="156" t="s">
        <v>64</v>
      </c>
      <c r="G17" s="156" t="s">
        <v>65</v>
      </c>
      <c r="H17" s="156" t="s">
        <v>66</v>
      </c>
      <c r="I17" s="157" t="s">
        <v>67</v>
      </c>
    </row>
    <row r="18" spans="1:12" x14ac:dyDescent="0.25">
      <c r="A18" s="95"/>
      <c r="B18" s="476"/>
      <c r="C18" s="498"/>
      <c r="D18" s="477"/>
      <c r="E18" s="96"/>
      <c r="F18" s="97"/>
      <c r="G18" s="96"/>
      <c r="H18" s="98"/>
      <c r="I18" s="99">
        <f>SUM(G18*H18)</f>
        <v>0</v>
      </c>
    </row>
    <row r="19" spans="1:12" x14ac:dyDescent="0.25">
      <c r="A19" s="100"/>
      <c r="B19" s="486"/>
      <c r="C19" s="447"/>
      <c r="D19" s="487"/>
      <c r="E19" s="101"/>
      <c r="F19" s="86"/>
      <c r="G19" s="101"/>
      <c r="H19" s="102"/>
      <c r="I19" s="99">
        <f t="shared" ref="I19:I20" si="0">SUM(G19*H19)</f>
        <v>0</v>
      </c>
    </row>
    <row r="20" spans="1:12" x14ac:dyDescent="0.25">
      <c r="A20" s="100"/>
      <c r="B20" s="481"/>
      <c r="C20" s="499"/>
      <c r="D20" s="482"/>
      <c r="E20" s="101"/>
      <c r="F20" s="86"/>
      <c r="G20" s="103"/>
      <c r="H20" s="104"/>
      <c r="I20" s="105">
        <f t="shared" si="0"/>
        <v>0</v>
      </c>
    </row>
    <row r="21" spans="1:12" x14ac:dyDescent="0.25">
      <c r="A21" s="488" t="s">
        <v>68</v>
      </c>
      <c r="B21" s="489"/>
      <c r="C21" s="489"/>
      <c r="D21" s="489"/>
      <c r="E21" s="489"/>
      <c r="F21" s="489"/>
      <c r="G21" s="489"/>
      <c r="H21" s="490"/>
      <c r="I21" s="99">
        <f>SUM(I18:I20)</f>
        <v>0</v>
      </c>
    </row>
    <row r="22" spans="1:12" x14ac:dyDescent="0.25">
      <c r="A22" s="467" t="s">
        <v>69</v>
      </c>
      <c r="B22" s="468"/>
      <c r="C22" s="468"/>
      <c r="D22" s="468"/>
      <c r="E22" s="468"/>
      <c r="F22" s="468"/>
      <c r="G22" s="468"/>
      <c r="H22" s="468"/>
      <c r="I22" s="469"/>
    </row>
    <row r="23" spans="1:12" x14ac:dyDescent="0.25">
      <c r="A23" s="106" t="s">
        <v>70</v>
      </c>
      <c r="B23" s="470" t="s">
        <v>148</v>
      </c>
      <c r="C23" s="471"/>
      <c r="D23" s="471"/>
      <c r="E23" s="471"/>
      <c r="F23" s="108"/>
      <c r="G23" s="166" t="s">
        <v>65</v>
      </c>
      <c r="H23" s="122" t="s">
        <v>66</v>
      </c>
      <c r="I23" s="123" t="s">
        <v>67</v>
      </c>
      <c r="K23" s="128"/>
    </row>
    <row r="24" spans="1:12" x14ac:dyDescent="0.25">
      <c r="A24" s="111">
        <v>1</v>
      </c>
      <c r="B24" s="473" t="s">
        <v>172</v>
      </c>
      <c r="C24" s="474"/>
      <c r="D24" s="474"/>
      <c r="E24" s="474"/>
      <c r="F24" s="169"/>
      <c r="G24" s="169">
        <v>1</v>
      </c>
      <c r="H24" s="170">
        <v>1498.26</v>
      </c>
      <c r="I24" s="115">
        <f>H24*G24</f>
        <v>1498.26</v>
      </c>
    </row>
    <row r="25" spans="1:12" x14ac:dyDescent="0.25">
      <c r="A25" s="111"/>
      <c r="B25" s="483"/>
      <c r="C25" s="484"/>
      <c r="D25" s="484"/>
      <c r="E25" s="484"/>
      <c r="F25" s="147"/>
      <c r="G25" s="112"/>
      <c r="H25" s="170"/>
      <c r="I25" s="115"/>
    </row>
    <row r="26" spans="1:12" x14ac:dyDescent="0.25">
      <c r="A26" s="111"/>
      <c r="B26" s="483"/>
      <c r="C26" s="484"/>
      <c r="D26" s="484"/>
      <c r="E26" s="484"/>
      <c r="F26" s="147"/>
      <c r="G26" s="147"/>
      <c r="H26" s="170"/>
      <c r="I26" s="115"/>
    </row>
    <row r="27" spans="1:12" x14ac:dyDescent="0.25">
      <c r="A27" s="111"/>
      <c r="B27" s="483"/>
      <c r="C27" s="484"/>
      <c r="D27" s="484"/>
      <c r="E27" s="484"/>
      <c r="F27" s="147"/>
      <c r="G27" s="147"/>
      <c r="H27" s="170"/>
      <c r="I27" s="115"/>
    </row>
    <row r="28" spans="1:12" x14ac:dyDescent="0.25">
      <c r="A28" s="111"/>
      <c r="B28" s="483"/>
      <c r="C28" s="484"/>
      <c r="D28" s="484"/>
      <c r="E28" s="484"/>
      <c r="F28" s="147"/>
      <c r="G28" s="147"/>
      <c r="H28" s="170"/>
      <c r="I28" s="115"/>
    </row>
    <row r="29" spans="1:12" x14ac:dyDescent="0.25">
      <c r="A29" s="111"/>
      <c r="B29" s="486"/>
      <c r="C29" s="447"/>
      <c r="D29" s="447"/>
      <c r="E29" s="447"/>
      <c r="F29" s="86"/>
      <c r="G29" s="147"/>
      <c r="H29" s="170"/>
      <c r="I29" s="115"/>
    </row>
    <row r="30" spans="1:12" x14ac:dyDescent="0.25">
      <c r="A30" s="111"/>
      <c r="B30" s="486"/>
      <c r="C30" s="447"/>
      <c r="D30" s="447"/>
      <c r="E30" s="447"/>
      <c r="F30" s="86"/>
      <c r="G30" s="147"/>
      <c r="H30" s="170"/>
      <c r="I30" s="115"/>
    </row>
    <row r="31" spans="1:12" x14ac:dyDescent="0.25">
      <c r="A31" s="111"/>
      <c r="B31" s="478"/>
      <c r="C31" s="479"/>
      <c r="D31" s="479"/>
      <c r="E31" s="479"/>
      <c r="F31" s="89"/>
      <c r="G31" s="148"/>
      <c r="H31" s="114"/>
      <c r="I31" s="115"/>
      <c r="L31" s="116"/>
    </row>
    <row r="32" spans="1:12" x14ac:dyDescent="0.25">
      <c r="A32" s="521" t="s">
        <v>149</v>
      </c>
      <c r="B32" s="489"/>
      <c r="C32" s="489"/>
      <c r="D32" s="489"/>
      <c r="E32" s="489"/>
      <c r="F32" s="489"/>
      <c r="G32" s="489"/>
      <c r="H32" s="490"/>
      <c r="I32" s="171">
        <f>SUM(I24:I31)</f>
        <v>1498.26</v>
      </c>
      <c r="L32" s="116"/>
    </row>
    <row r="33" spans="1:12" x14ac:dyDescent="0.25">
      <c r="A33" s="488" t="s">
        <v>150</v>
      </c>
      <c r="B33" s="489"/>
      <c r="C33" s="489"/>
      <c r="D33" s="489"/>
      <c r="E33" s="489"/>
      <c r="F33" s="489"/>
      <c r="G33" s="489"/>
      <c r="H33" s="490"/>
      <c r="I33" s="172">
        <f>I32*0.15</f>
        <v>224.739</v>
      </c>
      <c r="L33" s="116"/>
    </row>
    <row r="34" spans="1:12" x14ac:dyDescent="0.25">
      <c r="A34" s="488" t="s">
        <v>151</v>
      </c>
      <c r="B34" s="489"/>
      <c r="C34" s="489"/>
      <c r="D34" s="489"/>
      <c r="E34" s="489"/>
      <c r="F34" s="489"/>
      <c r="G34" s="489"/>
      <c r="H34" s="490"/>
      <c r="I34" s="117">
        <f>I32+I33</f>
        <v>1722.999</v>
      </c>
    </row>
    <row r="35" spans="1:12" x14ac:dyDescent="0.25">
      <c r="A35" s="467" t="s">
        <v>73</v>
      </c>
      <c r="B35" s="468"/>
      <c r="C35" s="468"/>
      <c r="D35" s="468"/>
      <c r="E35" s="468"/>
      <c r="F35" s="468"/>
      <c r="G35" s="468"/>
      <c r="H35" s="468"/>
      <c r="I35" s="469"/>
    </row>
    <row r="36" spans="1:12" x14ac:dyDescent="0.25">
      <c r="A36" s="106" t="s">
        <v>74</v>
      </c>
      <c r="B36" s="470" t="s">
        <v>75</v>
      </c>
      <c r="C36" s="471"/>
      <c r="D36" s="472"/>
      <c r="E36" s="470" t="s">
        <v>63</v>
      </c>
      <c r="F36" s="472"/>
      <c r="G36" s="108" t="s">
        <v>65</v>
      </c>
      <c r="H36" s="109" t="s">
        <v>66</v>
      </c>
      <c r="I36" s="110" t="s">
        <v>67</v>
      </c>
    </row>
    <row r="37" spans="1:12" x14ac:dyDescent="0.25">
      <c r="A37" s="111">
        <v>1</v>
      </c>
      <c r="B37" s="491" t="s">
        <v>76</v>
      </c>
      <c r="C37" s="492"/>
      <c r="D37" s="493"/>
      <c r="E37" s="476" t="s">
        <v>77</v>
      </c>
      <c r="F37" s="477"/>
      <c r="G37" s="143">
        <v>3</v>
      </c>
      <c r="H37" s="141">
        <v>450</v>
      </c>
      <c r="I37" s="118">
        <f>SUM(G37*H37)</f>
        <v>1350</v>
      </c>
    </row>
    <row r="38" spans="1:12" x14ac:dyDescent="0.25">
      <c r="A38" s="111">
        <v>2</v>
      </c>
      <c r="B38" s="461" t="s">
        <v>78</v>
      </c>
      <c r="C38" s="462"/>
      <c r="D38" s="463"/>
      <c r="E38" s="486" t="s">
        <v>77</v>
      </c>
      <c r="F38" s="487"/>
      <c r="G38" s="112"/>
      <c r="H38" s="142">
        <v>350</v>
      </c>
      <c r="I38" s="115">
        <f t="shared" ref="I38:I42" si="1">SUM(G38*H38)</f>
        <v>0</v>
      </c>
    </row>
    <row r="39" spans="1:12" x14ac:dyDescent="0.25">
      <c r="A39" s="111">
        <v>3</v>
      </c>
      <c r="B39" s="461" t="s">
        <v>79</v>
      </c>
      <c r="C39" s="462"/>
      <c r="D39" s="463"/>
      <c r="E39" s="486" t="s">
        <v>77</v>
      </c>
      <c r="F39" s="487"/>
      <c r="G39" s="112"/>
      <c r="H39" s="142">
        <v>300</v>
      </c>
      <c r="I39" s="115">
        <f t="shared" si="1"/>
        <v>0</v>
      </c>
    </row>
    <row r="40" spans="1:12" x14ac:dyDescent="0.25">
      <c r="A40" s="111">
        <v>4</v>
      </c>
      <c r="B40" s="461" t="s">
        <v>80</v>
      </c>
      <c r="C40" s="462"/>
      <c r="D40" s="463"/>
      <c r="E40" s="486" t="s">
        <v>77</v>
      </c>
      <c r="F40" s="487"/>
      <c r="G40" s="112"/>
      <c r="H40" s="142">
        <v>200</v>
      </c>
      <c r="I40" s="115">
        <f t="shared" si="1"/>
        <v>0</v>
      </c>
    </row>
    <row r="41" spans="1:12" x14ac:dyDescent="0.25">
      <c r="A41" s="111">
        <v>5</v>
      </c>
      <c r="B41" s="461" t="s">
        <v>81</v>
      </c>
      <c r="C41" s="462"/>
      <c r="D41" s="463"/>
      <c r="E41" s="486" t="s">
        <v>77</v>
      </c>
      <c r="F41" s="487"/>
      <c r="G41" s="112"/>
      <c r="H41" s="144">
        <v>200</v>
      </c>
      <c r="I41" s="115">
        <f t="shared" si="1"/>
        <v>0</v>
      </c>
    </row>
    <row r="42" spans="1:12" x14ac:dyDescent="0.25">
      <c r="A42" s="111">
        <v>6</v>
      </c>
      <c r="B42" s="461" t="s">
        <v>31</v>
      </c>
      <c r="C42" s="462"/>
      <c r="D42" s="463"/>
      <c r="E42" s="486" t="s">
        <v>77</v>
      </c>
      <c r="F42" s="487"/>
      <c r="G42" s="112"/>
      <c r="H42" s="144">
        <v>140</v>
      </c>
      <c r="I42" s="115">
        <f t="shared" si="1"/>
        <v>0</v>
      </c>
    </row>
    <row r="43" spans="1:12" x14ac:dyDescent="0.25">
      <c r="A43" s="111"/>
      <c r="B43" s="461"/>
      <c r="C43" s="462"/>
      <c r="D43" s="463"/>
      <c r="E43" s="119"/>
      <c r="F43" s="86"/>
      <c r="G43" s="86"/>
      <c r="H43" s="102"/>
      <c r="I43" s="115"/>
    </row>
    <row r="44" spans="1:12" x14ac:dyDescent="0.25">
      <c r="A44" s="100"/>
      <c r="B44" s="461"/>
      <c r="C44" s="462"/>
      <c r="D44" s="463"/>
      <c r="F44" s="86"/>
      <c r="G44" s="86"/>
      <c r="H44" s="102"/>
      <c r="I44" s="115"/>
    </row>
    <row r="45" spans="1:12" x14ac:dyDescent="0.25">
      <c r="A45" s="120"/>
      <c r="B45" s="464"/>
      <c r="C45" s="465"/>
      <c r="D45" s="466"/>
      <c r="E45" s="88"/>
      <c r="F45" s="89"/>
      <c r="G45" s="86"/>
      <c r="H45" s="104"/>
      <c r="I45" s="115"/>
    </row>
    <row r="46" spans="1:12" x14ac:dyDescent="0.25">
      <c r="A46" s="488" t="s">
        <v>82</v>
      </c>
      <c r="B46" s="489"/>
      <c r="C46" s="489"/>
      <c r="D46" s="489"/>
      <c r="E46" s="489"/>
      <c r="F46" s="489"/>
      <c r="G46" s="489"/>
      <c r="H46" s="490"/>
      <c r="I46" s="121">
        <f>SUM(I37:I45)</f>
        <v>1350</v>
      </c>
    </row>
    <row r="47" spans="1:12" x14ac:dyDescent="0.25">
      <c r="A47" s="467" t="s">
        <v>83</v>
      </c>
      <c r="B47" s="468"/>
      <c r="C47" s="468"/>
      <c r="D47" s="468"/>
      <c r="E47" s="468"/>
      <c r="F47" s="468"/>
      <c r="G47" s="468"/>
      <c r="H47" s="468"/>
      <c r="I47" s="469"/>
    </row>
    <row r="48" spans="1:12" x14ac:dyDescent="0.25">
      <c r="A48" s="106" t="s">
        <v>84</v>
      </c>
      <c r="B48" s="470" t="s">
        <v>85</v>
      </c>
      <c r="C48" s="471"/>
      <c r="D48" s="472"/>
      <c r="E48" s="470" t="s">
        <v>86</v>
      </c>
      <c r="F48" s="472"/>
      <c r="G48" s="122" t="s">
        <v>87</v>
      </c>
      <c r="H48" s="122" t="s">
        <v>66</v>
      </c>
      <c r="I48" s="123" t="s">
        <v>67</v>
      </c>
    </row>
    <row r="49" spans="1:12" x14ac:dyDescent="0.25">
      <c r="A49" s="111">
        <v>1</v>
      </c>
      <c r="B49" s="473" t="s">
        <v>195</v>
      </c>
      <c r="C49" s="474"/>
      <c r="D49" s="475"/>
      <c r="E49" s="476"/>
      <c r="F49" s="477"/>
      <c r="G49" s="112"/>
      <c r="H49" s="124"/>
      <c r="I49" s="115"/>
    </row>
    <row r="50" spans="1:12" x14ac:dyDescent="0.25">
      <c r="A50" s="111"/>
      <c r="B50" s="483" t="s">
        <v>158</v>
      </c>
      <c r="C50" s="484"/>
      <c r="D50" s="485"/>
      <c r="E50" s="486">
        <v>1</v>
      </c>
      <c r="F50" s="487"/>
      <c r="G50" s="112">
        <v>4.8</v>
      </c>
      <c r="H50" s="124">
        <v>5</v>
      </c>
      <c r="I50" s="115">
        <f>H50*G50</f>
        <v>24</v>
      </c>
    </row>
    <row r="51" spans="1:12" x14ac:dyDescent="0.25">
      <c r="A51" s="125"/>
      <c r="B51" s="478"/>
      <c r="C51" s="479"/>
      <c r="D51" s="480"/>
      <c r="E51" s="481"/>
      <c r="F51" s="482"/>
      <c r="G51" s="112"/>
      <c r="H51" s="124"/>
      <c r="I51" s="115"/>
    </row>
    <row r="52" spans="1:12" x14ac:dyDescent="0.25">
      <c r="A52" s="488" t="s">
        <v>88</v>
      </c>
      <c r="B52" s="489"/>
      <c r="C52" s="489"/>
      <c r="D52" s="489"/>
      <c r="E52" s="489"/>
      <c r="F52" s="489"/>
      <c r="G52" s="489"/>
      <c r="H52" s="490"/>
      <c r="I52" s="126">
        <f>SUM(I49:I51)</f>
        <v>24</v>
      </c>
    </row>
    <row r="53" spans="1:12" x14ac:dyDescent="0.25">
      <c r="A53" s="127"/>
      <c r="B53" s="128"/>
      <c r="C53" s="128"/>
      <c r="D53" s="128"/>
      <c r="E53" s="128"/>
      <c r="F53" s="129"/>
      <c r="G53" s="130"/>
      <c r="H53" s="130"/>
      <c r="I53" s="131"/>
      <c r="L53" s="83"/>
    </row>
    <row r="54" spans="1:12" x14ac:dyDescent="0.25">
      <c r="A54" s="456"/>
      <c r="B54" s="457"/>
      <c r="C54" s="457"/>
      <c r="D54" s="457"/>
      <c r="E54" s="457"/>
      <c r="F54" s="132"/>
      <c r="G54" s="460" t="s">
        <v>89</v>
      </c>
      <c r="H54" s="457"/>
      <c r="I54" s="133">
        <f>I52+I46+I34+I21</f>
        <v>3096.9989999999998</v>
      </c>
    </row>
    <row r="55" spans="1:12" x14ac:dyDescent="0.25">
      <c r="A55" s="456"/>
      <c r="B55" s="457"/>
      <c r="C55" s="457"/>
      <c r="D55" s="457"/>
      <c r="E55" s="457"/>
      <c r="F55" s="86"/>
      <c r="G55" s="134"/>
      <c r="H55" s="135"/>
      <c r="I55" s="136"/>
    </row>
    <row r="56" spans="1:12" ht="15.75" thickBot="1" x14ac:dyDescent="0.3">
      <c r="A56" s="456"/>
      <c r="B56" s="457"/>
      <c r="C56" s="457"/>
      <c r="D56" s="457"/>
      <c r="E56" s="457"/>
      <c r="F56" s="86"/>
      <c r="G56" s="510" t="s">
        <v>132</v>
      </c>
      <c r="H56" s="511"/>
      <c r="I56" s="145">
        <f>I54+I55</f>
        <v>3096.9989999999998</v>
      </c>
    </row>
    <row r="57" spans="1:12" ht="16.5" thickTop="1" thickBot="1" x14ac:dyDescent="0.3">
      <c r="A57" s="137"/>
      <c r="B57" s="138"/>
      <c r="C57" s="458"/>
      <c r="D57" s="459"/>
      <c r="E57" s="459"/>
      <c r="F57" s="459"/>
      <c r="G57" s="139"/>
      <c r="H57" s="139"/>
      <c r="I57" s="140"/>
    </row>
    <row r="59" spans="1:12" x14ac:dyDescent="0.25">
      <c r="A59" s="83"/>
      <c r="B59" s="83"/>
    </row>
  </sheetData>
  <mergeCells count="70">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8:D38"/>
    <mergeCell ref="E38:F38"/>
    <mergeCell ref="B29:E29"/>
    <mergeCell ref="B30:E30"/>
    <mergeCell ref="B31:E31"/>
    <mergeCell ref="A32:H32"/>
    <mergeCell ref="A33:H33"/>
    <mergeCell ref="A34:H34"/>
    <mergeCell ref="A35:I35"/>
    <mergeCell ref="B36:D36"/>
    <mergeCell ref="E36:F36"/>
    <mergeCell ref="B37:D37"/>
    <mergeCell ref="E37:F37"/>
    <mergeCell ref="B28:E28"/>
    <mergeCell ref="B17:D17"/>
    <mergeCell ref="B18:D18"/>
    <mergeCell ref="B19:D19"/>
    <mergeCell ref="B20:D20"/>
    <mergeCell ref="A21:H21"/>
    <mergeCell ref="A22:I22"/>
    <mergeCell ref="B23:E23"/>
    <mergeCell ref="B24:E24"/>
    <mergeCell ref="B25:E25"/>
    <mergeCell ref="B26:E26"/>
    <mergeCell ref="B27:E27"/>
    <mergeCell ref="A16:I16"/>
    <mergeCell ref="A9:E9"/>
    <mergeCell ref="F9:G9"/>
    <mergeCell ref="H9:I9"/>
    <mergeCell ref="F10:G10"/>
    <mergeCell ref="H10:I10"/>
    <mergeCell ref="F11:G11"/>
    <mergeCell ref="H11:I11"/>
    <mergeCell ref="F12:G12"/>
    <mergeCell ref="H12:I12"/>
    <mergeCell ref="F14:G14"/>
    <mergeCell ref="H14:I14"/>
    <mergeCell ref="A15:I15"/>
    <mergeCell ref="H13:I13"/>
  </mergeCells>
  <pageMargins left="0.7" right="0.7" top="0.75" bottom="0.75" header="0.3" footer="0.3"/>
  <pageSetup scale="80"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59"/>
  <sheetViews>
    <sheetView topLeftCell="A22"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17</v>
      </c>
      <c r="I9" s="508"/>
    </row>
    <row r="10" spans="1:13" x14ac:dyDescent="0.25">
      <c r="A10" s="85" t="s">
        <v>49</v>
      </c>
      <c r="B10" s="83"/>
      <c r="E10" s="86"/>
      <c r="F10" s="494" t="s">
        <v>50</v>
      </c>
      <c r="G10" s="495"/>
      <c r="H10" s="509" t="s">
        <v>176</v>
      </c>
      <c r="I10" s="497"/>
    </row>
    <row r="11" spans="1:13" x14ac:dyDescent="0.25">
      <c r="A11" s="85" t="s">
        <v>51</v>
      </c>
      <c r="B11" s="83"/>
      <c r="E11" s="86"/>
      <c r="F11" s="494" t="s">
        <v>52</v>
      </c>
      <c r="G11" s="495"/>
      <c r="H11" s="496" t="s">
        <v>177</v>
      </c>
      <c r="I11" s="497"/>
    </row>
    <row r="12" spans="1:13" x14ac:dyDescent="0.25">
      <c r="A12" s="85" t="s">
        <v>53</v>
      </c>
      <c r="B12" s="83"/>
      <c r="E12" s="86"/>
      <c r="F12" s="494" t="s">
        <v>54</v>
      </c>
      <c r="G12" s="495"/>
      <c r="H12" s="496">
        <v>44682</v>
      </c>
      <c r="I12" s="497"/>
    </row>
    <row r="13" spans="1:13" x14ac:dyDescent="0.25">
      <c r="A13" s="85" t="s">
        <v>55</v>
      </c>
      <c r="B13" s="83"/>
      <c r="E13" s="86"/>
      <c r="F13" s="167" t="s">
        <v>56</v>
      </c>
      <c r="G13" s="168"/>
      <c r="H13" s="522" t="s">
        <v>90</v>
      </c>
      <c r="I13" s="523"/>
    </row>
    <row r="14" spans="1:13" x14ac:dyDescent="0.25">
      <c r="A14" s="85"/>
      <c r="B14" s="83"/>
      <c r="E14" s="86"/>
      <c r="F14" s="494" t="s">
        <v>58</v>
      </c>
      <c r="G14" s="495"/>
      <c r="H14" s="496" t="s">
        <v>59</v>
      </c>
      <c r="I14" s="497"/>
      <c r="M14" t="s">
        <v>57</v>
      </c>
    </row>
    <row r="15" spans="1:13" x14ac:dyDescent="0.25">
      <c r="A15" s="500" t="s">
        <v>178</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2" x14ac:dyDescent="0.25">
      <c r="A17" s="90" t="s">
        <v>61</v>
      </c>
      <c r="B17" s="518" t="s">
        <v>148</v>
      </c>
      <c r="C17" s="519"/>
      <c r="D17" s="520"/>
      <c r="E17" s="156" t="s">
        <v>63</v>
      </c>
      <c r="F17" s="156" t="s">
        <v>64</v>
      </c>
      <c r="G17" s="156" t="s">
        <v>65</v>
      </c>
      <c r="H17" s="156" t="s">
        <v>66</v>
      </c>
      <c r="I17" s="157" t="s">
        <v>67</v>
      </c>
    </row>
    <row r="18" spans="1:12" x14ac:dyDescent="0.25">
      <c r="A18" s="95"/>
      <c r="B18" s="476"/>
      <c r="C18" s="498"/>
      <c r="D18" s="477"/>
      <c r="E18" s="96"/>
      <c r="F18" s="97"/>
      <c r="G18" s="96"/>
      <c r="H18" s="98"/>
      <c r="I18" s="99">
        <f>SUM(G18*H18)</f>
        <v>0</v>
      </c>
    </row>
    <row r="19" spans="1:12" x14ac:dyDescent="0.25">
      <c r="A19" s="100"/>
      <c r="B19" s="486"/>
      <c r="C19" s="447"/>
      <c r="D19" s="487"/>
      <c r="E19" s="101"/>
      <c r="F19" s="86"/>
      <c r="G19" s="101"/>
      <c r="H19" s="102"/>
      <c r="I19" s="99">
        <f t="shared" ref="I19:I20" si="0">SUM(G19*H19)</f>
        <v>0</v>
      </c>
    </row>
    <row r="20" spans="1:12" x14ac:dyDescent="0.25">
      <c r="A20" s="100"/>
      <c r="B20" s="481"/>
      <c r="C20" s="499"/>
      <c r="D20" s="482"/>
      <c r="E20" s="101"/>
      <c r="F20" s="86"/>
      <c r="G20" s="103"/>
      <c r="H20" s="104"/>
      <c r="I20" s="105">
        <f t="shared" si="0"/>
        <v>0</v>
      </c>
    </row>
    <row r="21" spans="1:12" x14ac:dyDescent="0.25">
      <c r="A21" s="488" t="s">
        <v>68</v>
      </c>
      <c r="B21" s="489"/>
      <c r="C21" s="489"/>
      <c r="D21" s="489"/>
      <c r="E21" s="489"/>
      <c r="F21" s="489"/>
      <c r="G21" s="489"/>
      <c r="H21" s="490"/>
      <c r="I21" s="99">
        <f>SUM(I18:I20)</f>
        <v>0</v>
      </c>
    </row>
    <row r="22" spans="1:12" x14ac:dyDescent="0.25">
      <c r="A22" s="467" t="s">
        <v>69</v>
      </c>
      <c r="B22" s="468"/>
      <c r="C22" s="468"/>
      <c r="D22" s="468"/>
      <c r="E22" s="468"/>
      <c r="F22" s="468"/>
      <c r="G22" s="468"/>
      <c r="H22" s="468"/>
      <c r="I22" s="469"/>
    </row>
    <row r="23" spans="1:12" x14ac:dyDescent="0.25">
      <c r="A23" s="106" t="s">
        <v>70</v>
      </c>
      <c r="B23" s="470" t="s">
        <v>148</v>
      </c>
      <c r="C23" s="471"/>
      <c r="D23" s="471"/>
      <c r="E23" s="471"/>
      <c r="F23" s="108"/>
      <c r="G23" s="166" t="s">
        <v>65</v>
      </c>
      <c r="H23" s="122" t="s">
        <v>66</v>
      </c>
      <c r="I23" s="123" t="s">
        <v>67</v>
      </c>
      <c r="K23" s="128"/>
    </row>
    <row r="24" spans="1:12" x14ac:dyDescent="0.25">
      <c r="A24" s="111">
        <v>1</v>
      </c>
      <c r="B24" s="473" t="s">
        <v>179</v>
      </c>
      <c r="C24" s="474"/>
      <c r="D24" s="474"/>
      <c r="E24" s="474"/>
      <c r="F24" s="169"/>
      <c r="G24" s="169">
        <v>1</v>
      </c>
      <c r="H24" s="170">
        <v>4107</v>
      </c>
      <c r="I24" s="115">
        <f>H24*G24</f>
        <v>4107</v>
      </c>
    </row>
    <row r="25" spans="1:12" x14ac:dyDescent="0.25">
      <c r="A25" s="111">
        <v>2</v>
      </c>
      <c r="B25" s="483" t="s">
        <v>180</v>
      </c>
      <c r="C25" s="484"/>
      <c r="D25" s="484"/>
      <c r="E25" s="484"/>
      <c r="F25" s="147"/>
      <c r="G25" s="112">
        <v>1</v>
      </c>
      <c r="H25" s="170">
        <v>1375</v>
      </c>
      <c r="I25" s="115">
        <f>H25*G25</f>
        <v>1375</v>
      </c>
    </row>
    <row r="26" spans="1:12" x14ac:dyDescent="0.25">
      <c r="A26" s="111"/>
      <c r="B26" s="483"/>
      <c r="C26" s="484"/>
      <c r="D26" s="484"/>
      <c r="E26" s="484"/>
      <c r="F26" s="147"/>
      <c r="G26" s="147"/>
      <c r="H26" s="170"/>
      <c r="I26" s="115"/>
    </row>
    <row r="27" spans="1:12" x14ac:dyDescent="0.25">
      <c r="A27" s="111"/>
      <c r="B27" s="483"/>
      <c r="C27" s="484"/>
      <c r="D27" s="484"/>
      <c r="E27" s="484"/>
      <c r="F27" s="147"/>
      <c r="G27" s="147"/>
      <c r="H27" s="170"/>
      <c r="I27" s="115"/>
    </row>
    <row r="28" spans="1:12" x14ac:dyDescent="0.25">
      <c r="A28" s="111"/>
      <c r="B28" s="483"/>
      <c r="C28" s="484"/>
      <c r="D28" s="484"/>
      <c r="E28" s="484"/>
      <c r="F28" s="147"/>
      <c r="G28" s="147"/>
      <c r="H28" s="170"/>
      <c r="I28" s="115"/>
    </row>
    <row r="29" spans="1:12" x14ac:dyDescent="0.25">
      <c r="A29" s="111"/>
      <c r="B29" s="486"/>
      <c r="C29" s="447"/>
      <c r="D29" s="447"/>
      <c r="E29" s="447"/>
      <c r="F29" s="86"/>
      <c r="G29" s="147"/>
      <c r="H29" s="170"/>
      <c r="I29" s="115"/>
    </row>
    <row r="30" spans="1:12" x14ac:dyDescent="0.25">
      <c r="A30" s="111"/>
      <c r="B30" s="486"/>
      <c r="C30" s="447"/>
      <c r="D30" s="447"/>
      <c r="E30" s="447"/>
      <c r="F30" s="86"/>
      <c r="G30" s="147"/>
      <c r="H30" s="170"/>
      <c r="I30" s="115"/>
    </row>
    <row r="31" spans="1:12" x14ac:dyDescent="0.25">
      <c r="A31" s="111"/>
      <c r="B31" s="478"/>
      <c r="C31" s="479"/>
      <c r="D31" s="479"/>
      <c r="E31" s="479"/>
      <c r="F31" s="89"/>
      <c r="G31" s="148"/>
      <c r="H31" s="114"/>
      <c r="I31" s="115"/>
      <c r="L31" s="116"/>
    </row>
    <row r="32" spans="1:12" x14ac:dyDescent="0.25">
      <c r="A32" s="521" t="s">
        <v>149</v>
      </c>
      <c r="B32" s="489"/>
      <c r="C32" s="489"/>
      <c r="D32" s="489"/>
      <c r="E32" s="489"/>
      <c r="F32" s="489"/>
      <c r="G32" s="489"/>
      <c r="H32" s="490"/>
      <c r="I32" s="171">
        <f>SUM(I24:I31)</f>
        <v>5482</v>
      </c>
      <c r="L32" s="116"/>
    </row>
    <row r="33" spans="1:12" x14ac:dyDescent="0.25">
      <c r="A33" s="488" t="s">
        <v>150</v>
      </c>
      <c r="B33" s="489"/>
      <c r="C33" s="489"/>
      <c r="D33" s="489"/>
      <c r="E33" s="489"/>
      <c r="F33" s="489"/>
      <c r="G33" s="489"/>
      <c r="H33" s="490"/>
      <c r="I33" s="172">
        <f>I32*0.15</f>
        <v>822.3</v>
      </c>
      <c r="L33" s="116"/>
    </row>
    <row r="34" spans="1:12" x14ac:dyDescent="0.25">
      <c r="A34" s="488" t="s">
        <v>151</v>
      </c>
      <c r="B34" s="489"/>
      <c r="C34" s="489"/>
      <c r="D34" s="489"/>
      <c r="E34" s="489"/>
      <c r="F34" s="489"/>
      <c r="G34" s="489"/>
      <c r="H34" s="490"/>
      <c r="I34" s="117">
        <f>I32+I33</f>
        <v>6304.3</v>
      </c>
    </row>
    <row r="35" spans="1:12" x14ac:dyDescent="0.25">
      <c r="A35" s="467" t="s">
        <v>73</v>
      </c>
      <c r="B35" s="468"/>
      <c r="C35" s="468"/>
      <c r="D35" s="468"/>
      <c r="E35" s="468"/>
      <c r="F35" s="468"/>
      <c r="G35" s="468"/>
      <c r="H35" s="468"/>
      <c r="I35" s="469"/>
    </row>
    <row r="36" spans="1:12" x14ac:dyDescent="0.25">
      <c r="A36" s="106" t="s">
        <v>74</v>
      </c>
      <c r="B36" s="470" t="s">
        <v>75</v>
      </c>
      <c r="C36" s="471"/>
      <c r="D36" s="472"/>
      <c r="E36" s="470" t="s">
        <v>63</v>
      </c>
      <c r="F36" s="472"/>
      <c r="G36" s="108" t="s">
        <v>65</v>
      </c>
      <c r="H36" s="109" t="s">
        <v>66</v>
      </c>
      <c r="I36" s="110" t="s">
        <v>67</v>
      </c>
    </row>
    <row r="37" spans="1:12" x14ac:dyDescent="0.25">
      <c r="A37" s="111">
        <v>1</v>
      </c>
      <c r="B37" s="491" t="s">
        <v>76</v>
      </c>
      <c r="C37" s="492"/>
      <c r="D37" s="493"/>
      <c r="E37" s="476" t="s">
        <v>77</v>
      </c>
      <c r="F37" s="477"/>
      <c r="G37" s="143">
        <v>5</v>
      </c>
      <c r="H37" s="141">
        <v>450</v>
      </c>
      <c r="I37" s="118">
        <f>SUM(G37*H37)</f>
        <v>2250</v>
      </c>
    </row>
    <row r="38" spans="1:12" x14ac:dyDescent="0.25">
      <c r="A38" s="111">
        <v>2</v>
      </c>
      <c r="B38" s="461" t="s">
        <v>78</v>
      </c>
      <c r="C38" s="462"/>
      <c r="D38" s="463"/>
      <c r="E38" s="486" t="s">
        <v>77</v>
      </c>
      <c r="F38" s="487"/>
      <c r="G38" s="112"/>
      <c r="H38" s="142">
        <v>350</v>
      </c>
      <c r="I38" s="115">
        <f t="shared" ref="I38:I42" si="1">SUM(G38*H38)</f>
        <v>0</v>
      </c>
    </row>
    <row r="39" spans="1:12" x14ac:dyDescent="0.25">
      <c r="A39" s="111">
        <v>3</v>
      </c>
      <c r="B39" s="461" t="s">
        <v>79</v>
      </c>
      <c r="C39" s="462"/>
      <c r="D39" s="463"/>
      <c r="E39" s="486" t="s">
        <v>77</v>
      </c>
      <c r="F39" s="487"/>
      <c r="G39" s="112"/>
      <c r="H39" s="142">
        <v>300</v>
      </c>
      <c r="I39" s="115">
        <f t="shared" si="1"/>
        <v>0</v>
      </c>
    </row>
    <row r="40" spans="1:12" x14ac:dyDescent="0.25">
      <c r="A40" s="111">
        <v>4</v>
      </c>
      <c r="B40" s="461" t="s">
        <v>80</v>
      </c>
      <c r="C40" s="462"/>
      <c r="D40" s="463"/>
      <c r="E40" s="486" t="s">
        <v>77</v>
      </c>
      <c r="F40" s="487"/>
      <c r="G40" s="112">
        <v>5</v>
      </c>
      <c r="H40" s="142">
        <v>200</v>
      </c>
      <c r="I40" s="115">
        <f t="shared" si="1"/>
        <v>1000</v>
      </c>
    </row>
    <row r="41" spans="1:12" x14ac:dyDescent="0.25">
      <c r="A41" s="111">
        <v>5</v>
      </c>
      <c r="B41" s="461" t="s">
        <v>81</v>
      </c>
      <c r="C41" s="462"/>
      <c r="D41" s="463"/>
      <c r="E41" s="486" t="s">
        <v>77</v>
      </c>
      <c r="F41" s="487"/>
      <c r="G41" s="112"/>
      <c r="H41" s="144">
        <v>200</v>
      </c>
      <c r="I41" s="115">
        <f t="shared" si="1"/>
        <v>0</v>
      </c>
    </row>
    <row r="42" spans="1:12" x14ac:dyDescent="0.25">
      <c r="A42" s="111">
        <v>6</v>
      </c>
      <c r="B42" s="461" t="s">
        <v>31</v>
      </c>
      <c r="C42" s="462"/>
      <c r="D42" s="463"/>
      <c r="E42" s="486" t="s">
        <v>77</v>
      </c>
      <c r="F42" s="487"/>
      <c r="G42" s="112"/>
      <c r="H42" s="144">
        <v>140</v>
      </c>
      <c r="I42" s="115">
        <f t="shared" si="1"/>
        <v>0</v>
      </c>
    </row>
    <row r="43" spans="1:12" x14ac:dyDescent="0.25">
      <c r="A43" s="111"/>
      <c r="B43" s="461"/>
      <c r="C43" s="462"/>
      <c r="D43" s="463"/>
      <c r="E43" s="119"/>
      <c r="F43" s="86"/>
      <c r="G43" s="86"/>
      <c r="H43" s="102"/>
      <c r="I43" s="115"/>
    </row>
    <row r="44" spans="1:12" x14ac:dyDescent="0.25">
      <c r="A44" s="100"/>
      <c r="B44" s="461"/>
      <c r="C44" s="462"/>
      <c r="D44" s="463"/>
      <c r="F44" s="86"/>
      <c r="G44" s="86"/>
      <c r="H44" s="102"/>
      <c r="I44" s="115"/>
    </row>
    <row r="45" spans="1:12" x14ac:dyDescent="0.25">
      <c r="A45" s="120"/>
      <c r="B45" s="464"/>
      <c r="C45" s="465"/>
      <c r="D45" s="466"/>
      <c r="E45" s="88"/>
      <c r="F45" s="89"/>
      <c r="G45" s="86"/>
      <c r="H45" s="104"/>
      <c r="I45" s="115"/>
    </row>
    <row r="46" spans="1:12" x14ac:dyDescent="0.25">
      <c r="A46" s="488" t="s">
        <v>82</v>
      </c>
      <c r="B46" s="489"/>
      <c r="C46" s="489"/>
      <c r="D46" s="489"/>
      <c r="E46" s="489"/>
      <c r="F46" s="489"/>
      <c r="G46" s="489"/>
      <c r="H46" s="490"/>
      <c r="I46" s="121">
        <f>SUM(I37:I45)</f>
        <v>3250</v>
      </c>
    </row>
    <row r="47" spans="1:12" x14ac:dyDescent="0.25">
      <c r="A47" s="467" t="s">
        <v>83</v>
      </c>
      <c r="B47" s="468"/>
      <c r="C47" s="468"/>
      <c r="D47" s="468"/>
      <c r="E47" s="468"/>
      <c r="F47" s="468"/>
      <c r="G47" s="468"/>
      <c r="H47" s="468"/>
      <c r="I47" s="469"/>
    </row>
    <row r="48" spans="1:12" x14ac:dyDescent="0.25">
      <c r="A48" s="106" t="s">
        <v>84</v>
      </c>
      <c r="B48" s="470" t="s">
        <v>85</v>
      </c>
      <c r="C48" s="471"/>
      <c r="D48" s="472"/>
      <c r="E48" s="470" t="s">
        <v>86</v>
      </c>
      <c r="F48" s="472"/>
      <c r="G48" s="122" t="s">
        <v>87</v>
      </c>
      <c r="H48" s="122" t="s">
        <v>66</v>
      </c>
      <c r="I48" s="123" t="s">
        <v>67</v>
      </c>
    </row>
    <row r="49" spans="1:12" x14ac:dyDescent="0.25">
      <c r="A49" s="111">
        <v>1</v>
      </c>
      <c r="B49" s="473" t="s">
        <v>181</v>
      </c>
      <c r="C49" s="474"/>
      <c r="D49" s="475"/>
      <c r="E49" s="476"/>
      <c r="F49" s="477"/>
      <c r="G49" s="112"/>
      <c r="H49" s="124"/>
      <c r="I49" s="115"/>
    </row>
    <row r="50" spans="1:12" x14ac:dyDescent="0.25">
      <c r="A50" s="111"/>
      <c r="B50" s="483" t="s">
        <v>182</v>
      </c>
      <c r="C50" s="484"/>
      <c r="D50" s="485"/>
      <c r="E50" s="486">
        <v>1</v>
      </c>
      <c r="F50" s="487"/>
      <c r="G50" s="112">
        <v>26.8</v>
      </c>
      <c r="H50" s="124">
        <v>5</v>
      </c>
      <c r="I50" s="115">
        <f>H50*G50</f>
        <v>134</v>
      </c>
    </row>
    <row r="51" spans="1:12" x14ac:dyDescent="0.25">
      <c r="A51" s="125"/>
      <c r="B51" s="478"/>
      <c r="C51" s="479"/>
      <c r="D51" s="480"/>
      <c r="E51" s="481"/>
      <c r="F51" s="482"/>
      <c r="G51" s="112"/>
      <c r="H51" s="124"/>
      <c r="I51" s="115"/>
    </row>
    <row r="52" spans="1:12" x14ac:dyDescent="0.25">
      <c r="A52" s="488" t="s">
        <v>88</v>
      </c>
      <c r="B52" s="489"/>
      <c r="C52" s="489"/>
      <c r="D52" s="489"/>
      <c r="E52" s="489"/>
      <c r="F52" s="489"/>
      <c r="G52" s="489"/>
      <c r="H52" s="490"/>
      <c r="I52" s="126">
        <f>SUM(I49:I51)</f>
        <v>134</v>
      </c>
    </row>
    <row r="53" spans="1:12" x14ac:dyDescent="0.25">
      <c r="A53" s="127"/>
      <c r="B53" s="128"/>
      <c r="C53" s="128"/>
      <c r="D53" s="128"/>
      <c r="E53" s="128"/>
      <c r="F53" s="129"/>
      <c r="G53" s="130"/>
      <c r="H53" s="130"/>
      <c r="I53" s="131"/>
      <c r="L53" s="83"/>
    </row>
    <row r="54" spans="1:12" x14ac:dyDescent="0.25">
      <c r="A54" s="456"/>
      <c r="B54" s="457"/>
      <c r="C54" s="457"/>
      <c r="D54" s="457"/>
      <c r="E54" s="457"/>
      <c r="F54" s="132"/>
      <c r="G54" s="460" t="s">
        <v>89</v>
      </c>
      <c r="H54" s="457"/>
      <c r="I54" s="133">
        <f>I52+I46+I34+I21</f>
        <v>9688.2999999999993</v>
      </c>
    </row>
    <row r="55" spans="1:12" x14ac:dyDescent="0.25">
      <c r="A55" s="456"/>
      <c r="B55" s="457"/>
      <c r="C55" s="457"/>
      <c r="D55" s="457"/>
      <c r="E55" s="457"/>
      <c r="F55" s="86"/>
      <c r="G55" s="134"/>
      <c r="H55" s="135"/>
      <c r="I55" s="136"/>
    </row>
    <row r="56" spans="1:12" ht="15.75" thickBot="1" x14ac:dyDescent="0.3">
      <c r="A56" s="456"/>
      <c r="B56" s="457"/>
      <c r="C56" s="457"/>
      <c r="D56" s="457"/>
      <c r="E56" s="457"/>
      <c r="F56" s="86"/>
      <c r="G56" s="510" t="s">
        <v>132</v>
      </c>
      <c r="H56" s="511"/>
      <c r="I56" s="145">
        <f>I54+I55</f>
        <v>9688.2999999999993</v>
      </c>
    </row>
    <row r="57" spans="1:12" ht="16.5" thickTop="1" thickBot="1" x14ac:dyDescent="0.3">
      <c r="A57" s="137"/>
      <c r="B57" s="138"/>
      <c r="C57" s="458"/>
      <c r="D57" s="459"/>
      <c r="E57" s="459"/>
      <c r="F57" s="459"/>
      <c r="G57" s="139"/>
      <c r="H57" s="139"/>
      <c r="I57" s="140"/>
    </row>
    <row r="59" spans="1:12" x14ac:dyDescent="0.25">
      <c r="A59" s="83"/>
      <c r="B59" s="83"/>
    </row>
  </sheetData>
  <mergeCells count="70">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8:D38"/>
    <mergeCell ref="E38:F38"/>
    <mergeCell ref="B29:E29"/>
    <mergeCell ref="B30:E30"/>
    <mergeCell ref="B31:E31"/>
    <mergeCell ref="A32:H32"/>
    <mergeCell ref="A33:H33"/>
    <mergeCell ref="A34:H34"/>
    <mergeCell ref="A35:I35"/>
    <mergeCell ref="B36:D36"/>
    <mergeCell ref="E36:F36"/>
    <mergeCell ref="B37:D37"/>
    <mergeCell ref="E37:F37"/>
    <mergeCell ref="B28:E28"/>
    <mergeCell ref="B17:D17"/>
    <mergeCell ref="B18:D18"/>
    <mergeCell ref="B19:D19"/>
    <mergeCell ref="B20:D20"/>
    <mergeCell ref="A21:H21"/>
    <mergeCell ref="A22:I22"/>
    <mergeCell ref="B23:E23"/>
    <mergeCell ref="B24:E24"/>
    <mergeCell ref="B25:E25"/>
    <mergeCell ref="B26:E26"/>
    <mergeCell ref="B27:E27"/>
    <mergeCell ref="A16:I16"/>
    <mergeCell ref="A9:E9"/>
    <mergeCell ref="F9:G9"/>
    <mergeCell ref="H9:I9"/>
    <mergeCell ref="F10:G10"/>
    <mergeCell ref="H10:I10"/>
    <mergeCell ref="F11:G11"/>
    <mergeCell ref="H11:I11"/>
    <mergeCell ref="F12:G12"/>
    <mergeCell ref="H12:I12"/>
    <mergeCell ref="F14:G14"/>
    <mergeCell ref="H14:I14"/>
    <mergeCell ref="A15:I15"/>
    <mergeCell ref="H13:I13"/>
  </mergeCells>
  <pageMargins left="0.7" right="0.7" top="0.75" bottom="0.75" header="0.3" footer="0.3"/>
  <pageSetup scale="8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59"/>
  <sheetViews>
    <sheetView topLeftCell="A28"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18</v>
      </c>
      <c r="I9" s="508"/>
    </row>
    <row r="10" spans="1:13" x14ac:dyDescent="0.25">
      <c r="A10" s="85" t="s">
        <v>49</v>
      </c>
      <c r="B10" s="83"/>
      <c r="E10" s="86"/>
      <c r="F10" s="494" t="s">
        <v>50</v>
      </c>
      <c r="G10" s="495"/>
      <c r="H10" s="509" t="s">
        <v>183</v>
      </c>
      <c r="I10" s="497"/>
    </row>
    <row r="11" spans="1:13" x14ac:dyDescent="0.25">
      <c r="A11" s="85" t="s">
        <v>51</v>
      </c>
      <c r="B11" s="83"/>
      <c r="E11" s="86"/>
      <c r="F11" s="494" t="s">
        <v>52</v>
      </c>
      <c r="G11" s="495"/>
      <c r="H11" s="496" t="s">
        <v>184</v>
      </c>
      <c r="I11" s="497"/>
    </row>
    <row r="12" spans="1:13" x14ac:dyDescent="0.25">
      <c r="A12" s="85" t="s">
        <v>53</v>
      </c>
      <c r="B12" s="83"/>
      <c r="E12" s="86"/>
      <c r="F12" s="494" t="s">
        <v>54</v>
      </c>
      <c r="G12" s="495"/>
      <c r="H12" s="496">
        <v>45094</v>
      </c>
      <c r="I12" s="497"/>
    </row>
    <row r="13" spans="1:13" x14ac:dyDescent="0.25">
      <c r="A13" s="85" t="s">
        <v>55</v>
      </c>
      <c r="B13" s="83"/>
      <c r="E13" s="86"/>
      <c r="F13" s="167" t="s">
        <v>56</v>
      </c>
      <c r="G13" s="168"/>
      <c r="H13" s="522" t="s">
        <v>90</v>
      </c>
      <c r="I13" s="523"/>
    </row>
    <row r="14" spans="1:13" x14ac:dyDescent="0.25">
      <c r="A14" s="85"/>
      <c r="B14" s="83"/>
      <c r="E14" s="86"/>
      <c r="F14" s="494" t="s">
        <v>58</v>
      </c>
      <c r="G14" s="495"/>
      <c r="H14" s="496" t="s">
        <v>59</v>
      </c>
      <c r="I14" s="497"/>
      <c r="M14" t="s">
        <v>57</v>
      </c>
    </row>
    <row r="15" spans="1:13" x14ac:dyDescent="0.25">
      <c r="A15" s="500" t="s">
        <v>188</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2" x14ac:dyDescent="0.25">
      <c r="A17" s="90" t="s">
        <v>61</v>
      </c>
      <c r="B17" s="518" t="s">
        <v>148</v>
      </c>
      <c r="C17" s="519"/>
      <c r="D17" s="520"/>
      <c r="E17" s="156" t="s">
        <v>63</v>
      </c>
      <c r="F17" s="156" t="s">
        <v>64</v>
      </c>
      <c r="G17" s="156" t="s">
        <v>65</v>
      </c>
      <c r="H17" s="156" t="s">
        <v>66</v>
      </c>
      <c r="I17" s="157" t="s">
        <v>67</v>
      </c>
    </row>
    <row r="18" spans="1:12" x14ac:dyDescent="0.25">
      <c r="A18" s="95"/>
      <c r="B18" s="476"/>
      <c r="C18" s="498"/>
      <c r="D18" s="477"/>
      <c r="E18" s="96"/>
      <c r="F18" s="97"/>
      <c r="G18" s="96"/>
      <c r="H18" s="98"/>
      <c r="I18" s="99">
        <f>SUM(G18*H18)</f>
        <v>0</v>
      </c>
    </row>
    <row r="19" spans="1:12" x14ac:dyDescent="0.25">
      <c r="A19" s="100"/>
      <c r="B19" s="486"/>
      <c r="C19" s="447"/>
      <c r="D19" s="487"/>
      <c r="E19" s="101"/>
      <c r="F19" s="86"/>
      <c r="G19" s="101"/>
      <c r="H19" s="102"/>
      <c r="I19" s="99">
        <f t="shared" ref="I19:I20" si="0">SUM(G19*H19)</f>
        <v>0</v>
      </c>
    </row>
    <row r="20" spans="1:12" x14ac:dyDescent="0.25">
      <c r="A20" s="100"/>
      <c r="B20" s="481"/>
      <c r="C20" s="499"/>
      <c r="D20" s="482"/>
      <c r="E20" s="101"/>
      <c r="F20" s="86"/>
      <c r="G20" s="103"/>
      <c r="H20" s="104"/>
      <c r="I20" s="105">
        <f t="shared" si="0"/>
        <v>0</v>
      </c>
    </row>
    <row r="21" spans="1:12" x14ac:dyDescent="0.25">
      <c r="A21" s="488" t="s">
        <v>68</v>
      </c>
      <c r="B21" s="489"/>
      <c r="C21" s="489"/>
      <c r="D21" s="489"/>
      <c r="E21" s="489"/>
      <c r="F21" s="489"/>
      <c r="G21" s="489"/>
      <c r="H21" s="490"/>
      <c r="I21" s="99">
        <f>SUM(I18:I20)</f>
        <v>0</v>
      </c>
    </row>
    <row r="22" spans="1:12" x14ac:dyDescent="0.25">
      <c r="A22" s="467" t="s">
        <v>69</v>
      </c>
      <c r="B22" s="468"/>
      <c r="C22" s="468"/>
      <c r="D22" s="468"/>
      <c r="E22" s="468"/>
      <c r="F22" s="468"/>
      <c r="G22" s="468"/>
      <c r="H22" s="468"/>
      <c r="I22" s="469"/>
    </row>
    <row r="23" spans="1:12" x14ac:dyDescent="0.25">
      <c r="A23" s="106" t="s">
        <v>70</v>
      </c>
      <c r="B23" s="470" t="s">
        <v>148</v>
      </c>
      <c r="C23" s="471"/>
      <c r="D23" s="471"/>
      <c r="E23" s="471"/>
      <c r="F23" s="108"/>
      <c r="G23" s="166" t="s">
        <v>65</v>
      </c>
      <c r="H23" s="122" t="s">
        <v>66</v>
      </c>
      <c r="I23" s="123" t="s">
        <v>67</v>
      </c>
      <c r="K23" s="128"/>
    </row>
    <row r="24" spans="1:12" x14ac:dyDescent="0.25">
      <c r="A24" s="111"/>
      <c r="B24" s="473"/>
      <c r="C24" s="474"/>
      <c r="D24" s="474"/>
      <c r="E24" s="474"/>
      <c r="F24" s="169"/>
      <c r="G24" s="169"/>
      <c r="H24" s="170"/>
      <c r="I24" s="115"/>
    </row>
    <row r="25" spans="1:12" x14ac:dyDescent="0.25">
      <c r="A25" s="111"/>
      <c r="B25" s="483"/>
      <c r="C25" s="484"/>
      <c r="D25" s="484"/>
      <c r="E25" s="484"/>
      <c r="F25" s="147"/>
      <c r="G25" s="112"/>
      <c r="H25" s="170"/>
      <c r="I25" s="115"/>
    </row>
    <row r="26" spans="1:12" x14ac:dyDescent="0.25">
      <c r="A26" s="111"/>
      <c r="B26" s="483"/>
      <c r="C26" s="484"/>
      <c r="D26" s="484"/>
      <c r="E26" s="484"/>
      <c r="F26" s="147"/>
      <c r="G26" s="147"/>
      <c r="H26" s="170"/>
      <c r="I26" s="115"/>
    </row>
    <row r="27" spans="1:12" x14ac:dyDescent="0.25">
      <c r="A27" s="111"/>
      <c r="B27" s="483"/>
      <c r="C27" s="484"/>
      <c r="D27" s="484"/>
      <c r="E27" s="484"/>
      <c r="F27" s="147"/>
      <c r="G27" s="147"/>
      <c r="H27" s="170"/>
      <c r="I27" s="115"/>
    </row>
    <row r="28" spans="1:12" x14ac:dyDescent="0.25">
      <c r="A28" s="111"/>
      <c r="B28" s="483"/>
      <c r="C28" s="484"/>
      <c r="D28" s="484"/>
      <c r="E28" s="484"/>
      <c r="F28" s="147"/>
      <c r="G28" s="147"/>
      <c r="H28" s="170"/>
      <c r="I28" s="115"/>
    </row>
    <row r="29" spans="1:12" x14ac:dyDescent="0.25">
      <c r="A29" s="111"/>
      <c r="B29" s="486"/>
      <c r="C29" s="447"/>
      <c r="D29" s="447"/>
      <c r="E29" s="447"/>
      <c r="F29" s="86"/>
      <c r="G29" s="147"/>
      <c r="H29" s="170"/>
      <c r="I29" s="115"/>
    </row>
    <row r="30" spans="1:12" x14ac:dyDescent="0.25">
      <c r="A30" s="111"/>
      <c r="B30" s="486"/>
      <c r="C30" s="447"/>
      <c r="D30" s="447"/>
      <c r="E30" s="447"/>
      <c r="F30" s="86"/>
      <c r="G30" s="147"/>
      <c r="H30" s="170"/>
      <c r="I30" s="115"/>
    </row>
    <row r="31" spans="1:12" x14ac:dyDescent="0.25">
      <c r="A31" s="111"/>
      <c r="B31" s="478"/>
      <c r="C31" s="479"/>
      <c r="D31" s="479"/>
      <c r="E31" s="479"/>
      <c r="F31" s="89"/>
      <c r="G31" s="148"/>
      <c r="H31" s="114"/>
      <c r="I31" s="115"/>
      <c r="L31" s="116"/>
    </row>
    <row r="32" spans="1:12" x14ac:dyDescent="0.25">
      <c r="A32" s="521" t="s">
        <v>149</v>
      </c>
      <c r="B32" s="489"/>
      <c r="C32" s="489"/>
      <c r="D32" s="489"/>
      <c r="E32" s="489"/>
      <c r="F32" s="489"/>
      <c r="G32" s="489"/>
      <c r="H32" s="490"/>
      <c r="I32" s="171">
        <f>SUM(I24:I31)</f>
        <v>0</v>
      </c>
      <c r="L32" s="116"/>
    </row>
    <row r="33" spans="1:12" x14ac:dyDescent="0.25">
      <c r="A33" s="488" t="s">
        <v>150</v>
      </c>
      <c r="B33" s="489"/>
      <c r="C33" s="489"/>
      <c r="D33" s="489"/>
      <c r="E33" s="489"/>
      <c r="F33" s="489"/>
      <c r="G33" s="489"/>
      <c r="H33" s="490"/>
      <c r="I33" s="172">
        <f>I32*0.15</f>
        <v>0</v>
      </c>
      <c r="L33" s="116"/>
    </row>
    <row r="34" spans="1:12" x14ac:dyDescent="0.25">
      <c r="A34" s="488" t="s">
        <v>151</v>
      </c>
      <c r="B34" s="489"/>
      <c r="C34" s="489"/>
      <c r="D34" s="489"/>
      <c r="E34" s="489"/>
      <c r="F34" s="489"/>
      <c r="G34" s="489"/>
      <c r="H34" s="490"/>
      <c r="I34" s="117">
        <f>I32+I33</f>
        <v>0</v>
      </c>
    </row>
    <row r="35" spans="1:12" x14ac:dyDescent="0.25">
      <c r="A35" s="467" t="s">
        <v>73</v>
      </c>
      <c r="B35" s="468"/>
      <c r="C35" s="468"/>
      <c r="D35" s="468"/>
      <c r="E35" s="468"/>
      <c r="F35" s="468"/>
      <c r="G35" s="468"/>
      <c r="H35" s="468"/>
      <c r="I35" s="469"/>
    </row>
    <row r="36" spans="1:12" x14ac:dyDescent="0.25">
      <c r="A36" s="106" t="s">
        <v>74</v>
      </c>
      <c r="B36" s="470" t="s">
        <v>75</v>
      </c>
      <c r="C36" s="471"/>
      <c r="D36" s="472"/>
      <c r="E36" s="470" t="s">
        <v>63</v>
      </c>
      <c r="F36" s="472"/>
      <c r="G36" s="108" t="s">
        <v>65</v>
      </c>
      <c r="H36" s="109" t="s">
        <v>66</v>
      </c>
      <c r="I36" s="110" t="s">
        <v>67</v>
      </c>
    </row>
    <row r="37" spans="1:12" x14ac:dyDescent="0.25">
      <c r="A37" s="111">
        <v>1</v>
      </c>
      <c r="B37" s="491" t="s">
        <v>76</v>
      </c>
      <c r="C37" s="492"/>
      <c r="D37" s="493"/>
      <c r="E37" s="476" t="s">
        <v>77</v>
      </c>
      <c r="F37" s="477"/>
      <c r="G37" s="143">
        <v>3</v>
      </c>
      <c r="H37" s="141">
        <v>450</v>
      </c>
      <c r="I37" s="118">
        <f>SUM(G37*H37)</f>
        <v>1350</v>
      </c>
    </row>
    <row r="38" spans="1:12" x14ac:dyDescent="0.25">
      <c r="A38" s="111">
        <v>2</v>
      </c>
      <c r="B38" s="461" t="s">
        <v>78</v>
      </c>
      <c r="C38" s="462"/>
      <c r="D38" s="463"/>
      <c r="E38" s="486" t="s">
        <v>77</v>
      </c>
      <c r="F38" s="487"/>
      <c r="G38" s="112"/>
      <c r="H38" s="142">
        <v>350</v>
      </c>
      <c r="I38" s="115">
        <f t="shared" ref="I38:I42" si="1">SUM(G38*H38)</f>
        <v>0</v>
      </c>
    </row>
    <row r="39" spans="1:12" x14ac:dyDescent="0.25">
      <c r="A39" s="111">
        <v>3</v>
      </c>
      <c r="B39" s="461" t="s">
        <v>79</v>
      </c>
      <c r="C39" s="462"/>
      <c r="D39" s="463"/>
      <c r="E39" s="486" t="s">
        <v>77</v>
      </c>
      <c r="F39" s="487"/>
      <c r="G39" s="112"/>
      <c r="H39" s="142">
        <v>300</v>
      </c>
      <c r="I39" s="115">
        <f t="shared" si="1"/>
        <v>0</v>
      </c>
    </row>
    <row r="40" spans="1:12" x14ac:dyDescent="0.25">
      <c r="A40" s="111">
        <v>4</v>
      </c>
      <c r="B40" s="461" t="s">
        <v>80</v>
      </c>
      <c r="C40" s="462"/>
      <c r="D40" s="463"/>
      <c r="E40" s="486" t="s">
        <v>77</v>
      </c>
      <c r="F40" s="487"/>
      <c r="G40" s="112">
        <v>3</v>
      </c>
      <c r="H40" s="142">
        <v>200</v>
      </c>
      <c r="I40" s="115">
        <f t="shared" si="1"/>
        <v>600</v>
      </c>
    </row>
    <row r="41" spans="1:12" x14ac:dyDescent="0.25">
      <c r="A41" s="111">
        <v>5</v>
      </c>
      <c r="B41" s="461" t="s">
        <v>81</v>
      </c>
      <c r="C41" s="462"/>
      <c r="D41" s="463"/>
      <c r="E41" s="486" t="s">
        <v>77</v>
      </c>
      <c r="F41" s="487"/>
      <c r="G41" s="112"/>
      <c r="H41" s="144">
        <v>200</v>
      </c>
      <c r="I41" s="115">
        <f t="shared" si="1"/>
        <v>0</v>
      </c>
    </row>
    <row r="42" spans="1:12" x14ac:dyDescent="0.25">
      <c r="A42" s="111">
        <v>6</v>
      </c>
      <c r="B42" s="461" t="s">
        <v>31</v>
      </c>
      <c r="C42" s="462"/>
      <c r="D42" s="463"/>
      <c r="E42" s="486" t="s">
        <v>77</v>
      </c>
      <c r="F42" s="487"/>
      <c r="G42" s="112"/>
      <c r="H42" s="144">
        <v>140</v>
      </c>
      <c r="I42" s="115">
        <f t="shared" si="1"/>
        <v>0</v>
      </c>
    </row>
    <row r="43" spans="1:12" x14ac:dyDescent="0.25">
      <c r="A43" s="111"/>
      <c r="B43" s="461"/>
      <c r="C43" s="462"/>
      <c r="D43" s="463"/>
      <c r="E43" s="119"/>
      <c r="F43" s="86"/>
      <c r="G43" s="86"/>
      <c r="H43" s="102"/>
      <c r="I43" s="115"/>
    </row>
    <row r="44" spans="1:12" x14ac:dyDescent="0.25">
      <c r="A44" s="100"/>
      <c r="B44" s="461"/>
      <c r="C44" s="462"/>
      <c r="D44" s="463"/>
      <c r="F44" s="86"/>
      <c r="G44" s="86"/>
      <c r="H44" s="102"/>
      <c r="I44" s="115"/>
    </row>
    <row r="45" spans="1:12" x14ac:dyDescent="0.25">
      <c r="A45" s="120"/>
      <c r="B45" s="464"/>
      <c r="C45" s="465"/>
      <c r="D45" s="466"/>
      <c r="E45" s="88"/>
      <c r="F45" s="89"/>
      <c r="G45" s="86"/>
      <c r="H45" s="104"/>
      <c r="I45" s="115"/>
    </row>
    <row r="46" spans="1:12" x14ac:dyDescent="0.25">
      <c r="A46" s="488" t="s">
        <v>82</v>
      </c>
      <c r="B46" s="489"/>
      <c r="C46" s="489"/>
      <c r="D46" s="489"/>
      <c r="E46" s="489"/>
      <c r="F46" s="489"/>
      <c r="G46" s="489"/>
      <c r="H46" s="490"/>
      <c r="I46" s="121">
        <f>SUM(I37:I45)</f>
        <v>1950</v>
      </c>
    </row>
    <row r="47" spans="1:12" x14ac:dyDescent="0.25">
      <c r="A47" s="467" t="s">
        <v>83</v>
      </c>
      <c r="B47" s="468"/>
      <c r="C47" s="468"/>
      <c r="D47" s="468"/>
      <c r="E47" s="468"/>
      <c r="F47" s="468"/>
      <c r="G47" s="468"/>
      <c r="H47" s="468"/>
      <c r="I47" s="469"/>
    </row>
    <row r="48" spans="1:12" x14ac:dyDescent="0.25">
      <c r="A48" s="106" t="s">
        <v>84</v>
      </c>
      <c r="B48" s="470" t="s">
        <v>85</v>
      </c>
      <c r="C48" s="471"/>
      <c r="D48" s="472"/>
      <c r="E48" s="470" t="s">
        <v>86</v>
      </c>
      <c r="F48" s="472"/>
      <c r="G48" s="122" t="s">
        <v>87</v>
      </c>
      <c r="H48" s="122" t="s">
        <v>66</v>
      </c>
      <c r="I48" s="123" t="s">
        <v>67</v>
      </c>
    </row>
    <row r="49" spans="1:12" x14ac:dyDescent="0.25">
      <c r="A49" s="111">
        <v>1</v>
      </c>
      <c r="B49" s="473" t="s">
        <v>185</v>
      </c>
      <c r="C49" s="474"/>
      <c r="D49" s="475"/>
      <c r="E49" s="476"/>
      <c r="F49" s="477"/>
      <c r="G49" s="112"/>
      <c r="H49" s="124"/>
      <c r="I49" s="115"/>
    </row>
    <row r="50" spans="1:12" x14ac:dyDescent="0.25">
      <c r="A50" s="111"/>
      <c r="B50" s="483" t="s">
        <v>186</v>
      </c>
      <c r="C50" s="484"/>
      <c r="D50" s="485"/>
      <c r="E50" s="486">
        <v>1</v>
      </c>
      <c r="F50" s="487"/>
      <c r="G50" s="112">
        <v>28.6</v>
      </c>
      <c r="H50" s="124">
        <v>5</v>
      </c>
      <c r="I50" s="115">
        <f>H50*G50</f>
        <v>143</v>
      </c>
    </row>
    <row r="51" spans="1:12" x14ac:dyDescent="0.25">
      <c r="A51" s="125"/>
      <c r="B51" s="478"/>
      <c r="C51" s="479"/>
      <c r="D51" s="480"/>
      <c r="E51" s="481"/>
      <c r="F51" s="482"/>
      <c r="G51" s="112"/>
      <c r="H51" s="124"/>
      <c r="I51" s="115"/>
    </row>
    <row r="52" spans="1:12" x14ac:dyDescent="0.25">
      <c r="A52" s="488" t="s">
        <v>88</v>
      </c>
      <c r="B52" s="489"/>
      <c r="C52" s="489"/>
      <c r="D52" s="489"/>
      <c r="E52" s="489"/>
      <c r="F52" s="489"/>
      <c r="G52" s="489"/>
      <c r="H52" s="490"/>
      <c r="I52" s="126">
        <f>SUM(I49:I51)</f>
        <v>143</v>
      </c>
    </row>
    <row r="53" spans="1:12" x14ac:dyDescent="0.25">
      <c r="A53" s="127"/>
      <c r="B53" s="128"/>
      <c r="C53" s="128"/>
      <c r="D53" s="128"/>
      <c r="E53" s="128"/>
      <c r="F53" s="129"/>
      <c r="G53" s="130"/>
      <c r="H53" s="130"/>
      <c r="I53" s="131"/>
      <c r="L53" s="83"/>
    </row>
    <row r="54" spans="1:12" x14ac:dyDescent="0.25">
      <c r="A54" s="456"/>
      <c r="B54" s="457"/>
      <c r="C54" s="457"/>
      <c r="D54" s="457"/>
      <c r="E54" s="457"/>
      <c r="F54" s="132"/>
      <c r="G54" s="460" t="s">
        <v>89</v>
      </c>
      <c r="H54" s="457"/>
      <c r="I54" s="133">
        <f>I52+I46+I34</f>
        <v>2093</v>
      </c>
    </row>
    <row r="55" spans="1:12" x14ac:dyDescent="0.25">
      <c r="A55" s="456"/>
      <c r="B55" s="457"/>
      <c r="C55" s="457"/>
      <c r="D55" s="457"/>
      <c r="E55" s="457"/>
      <c r="F55" s="86"/>
      <c r="G55" s="134"/>
      <c r="H55" s="135"/>
      <c r="I55" s="136"/>
    </row>
    <row r="56" spans="1:12" ht="15.75" thickBot="1" x14ac:dyDescent="0.3">
      <c r="A56" s="456"/>
      <c r="B56" s="457"/>
      <c r="C56" s="457"/>
      <c r="D56" s="457"/>
      <c r="E56" s="457"/>
      <c r="F56" s="86"/>
      <c r="G56" s="510" t="s">
        <v>132</v>
      </c>
      <c r="H56" s="511"/>
      <c r="I56" s="145">
        <f>I54+I55</f>
        <v>2093</v>
      </c>
    </row>
    <row r="57" spans="1:12" ht="16.5" thickTop="1" thickBot="1" x14ac:dyDescent="0.3">
      <c r="A57" s="137"/>
      <c r="B57" s="138"/>
      <c r="C57" s="458"/>
      <c r="D57" s="459"/>
      <c r="E57" s="459"/>
      <c r="F57" s="459"/>
      <c r="G57" s="139"/>
      <c r="H57" s="139"/>
      <c r="I57" s="140"/>
    </row>
    <row r="59" spans="1:12" x14ac:dyDescent="0.25">
      <c r="A59" s="83"/>
      <c r="B59" s="83"/>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H13:I13"/>
    <mergeCell ref="F14:G14"/>
    <mergeCell ref="H14:I14"/>
    <mergeCell ref="A15:I15"/>
    <mergeCell ref="A16:I16"/>
    <mergeCell ref="B17:D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M59"/>
  <sheetViews>
    <sheetView topLeftCell="A31"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19</v>
      </c>
      <c r="I9" s="508"/>
    </row>
    <row r="10" spans="1:13" x14ac:dyDescent="0.25">
      <c r="A10" s="85" t="s">
        <v>49</v>
      </c>
      <c r="B10" s="83"/>
      <c r="E10" s="86"/>
      <c r="F10" s="494" t="s">
        <v>50</v>
      </c>
      <c r="G10" s="495"/>
      <c r="H10" s="509" t="s">
        <v>187</v>
      </c>
      <c r="I10" s="497"/>
    </row>
    <row r="11" spans="1:13" x14ac:dyDescent="0.25">
      <c r="A11" s="85" t="s">
        <v>51</v>
      </c>
      <c r="B11" s="83"/>
      <c r="E11" s="86"/>
      <c r="F11" s="494" t="s">
        <v>52</v>
      </c>
      <c r="G11" s="495"/>
      <c r="H11" s="496" t="s">
        <v>184</v>
      </c>
      <c r="I11" s="497"/>
    </row>
    <row r="12" spans="1:13" x14ac:dyDescent="0.25">
      <c r="A12" s="85" t="s">
        <v>53</v>
      </c>
      <c r="B12" s="83"/>
      <c r="E12" s="86"/>
      <c r="F12" s="494" t="s">
        <v>54</v>
      </c>
      <c r="G12" s="495"/>
      <c r="H12" s="496">
        <v>46407</v>
      </c>
      <c r="I12" s="497"/>
    </row>
    <row r="13" spans="1:13" x14ac:dyDescent="0.25">
      <c r="A13" s="85" t="s">
        <v>55</v>
      </c>
      <c r="B13" s="83"/>
      <c r="E13" s="86"/>
      <c r="F13" s="167" t="s">
        <v>56</v>
      </c>
      <c r="G13" s="168"/>
      <c r="H13" s="522" t="s">
        <v>90</v>
      </c>
      <c r="I13" s="523"/>
    </row>
    <row r="14" spans="1:13" x14ac:dyDescent="0.25">
      <c r="A14" s="85"/>
      <c r="B14" s="83"/>
      <c r="E14" s="86"/>
      <c r="F14" s="494" t="s">
        <v>58</v>
      </c>
      <c r="G14" s="495"/>
      <c r="H14" s="496" t="s">
        <v>59</v>
      </c>
      <c r="I14" s="497"/>
      <c r="M14" t="s">
        <v>57</v>
      </c>
    </row>
    <row r="15" spans="1:13" x14ac:dyDescent="0.25">
      <c r="A15" s="500" t="s">
        <v>196</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2" x14ac:dyDescent="0.25">
      <c r="A17" s="90" t="s">
        <v>61</v>
      </c>
      <c r="B17" s="518" t="s">
        <v>148</v>
      </c>
      <c r="C17" s="519"/>
      <c r="D17" s="520"/>
      <c r="E17" s="156" t="s">
        <v>63</v>
      </c>
      <c r="F17" s="156" t="s">
        <v>64</v>
      </c>
      <c r="G17" s="156" t="s">
        <v>65</v>
      </c>
      <c r="H17" s="156" t="s">
        <v>66</v>
      </c>
      <c r="I17" s="157" t="s">
        <v>67</v>
      </c>
    </row>
    <row r="18" spans="1:12" x14ac:dyDescent="0.25">
      <c r="A18" s="95"/>
      <c r="B18" s="476"/>
      <c r="C18" s="498"/>
      <c r="D18" s="477"/>
      <c r="E18" s="96"/>
      <c r="F18" s="97"/>
      <c r="G18" s="96"/>
      <c r="H18" s="98"/>
      <c r="I18" s="99">
        <f>SUM(G18*H18)</f>
        <v>0</v>
      </c>
    </row>
    <row r="19" spans="1:12" x14ac:dyDescent="0.25">
      <c r="A19" s="100"/>
      <c r="B19" s="486"/>
      <c r="C19" s="447"/>
      <c r="D19" s="487"/>
      <c r="E19" s="101"/>
      <c r="F19" s="86"/>
      <c r="G19" s="101"/>
      <c r="H19" s="102"/>
      <c r="I19" s="99">
        <f t="shared" ref="I19:I20" si="0">SUM(G19*H19)</f>
        <v>0</v>
      </c>
    </row>
    <row r="20" spans="1:12" x14ac:dyDescent="0.25">
      <c r="A20" s="100"/>
      <c r="B20" s="481"/>
      <c r="C20" s="499"/>
      <c r="D20" s="482"/>
      <c r="E20" s="101"/>
      <c r="F20" s="86"/>
      <c r="G20" s="103"/>
      <c r="H20" s="104"/>
      <c r="I20" s="105">
        <f t="shared" si="0"/>
        <v>0</v>
      </c>
    </row>
    <row r="21" spans="1:12" x14ac:dyDescent="0.25">
      <c r="A21" s="488" t="s">
        <v>68</v>
      </c>
      <c r="B21" s="489"/>
      <c r="C21" s="489"/>
      <c r="D21" s="489"/>
      <c r="E21" s="489"/>
      <c r="F21" s="489"/>
      <c r="G21" s="489"/>
      <c r="H21" s="490"/>
      <c r="I21" s="99">
        <f>SUM(I18:I20)</f>
        <v>0</v>
      </c>
    </row>
    <row r="22" spans="1:12" x14ac:dyDescent="0.25">
      <c r="A22" s="467" t="s">
        <v>69</v>
      </c>
      <c r="B22" s="468"/>
      <c r="C22" s="468"/>
      <c r="D22" s="468"/>
      <c r="E22" s="468"/>
      <c r="F22" s="468"/>
      <c r="G22" s="468"/>
      <c r="H22" s="468"/>
      <c r="I22" s="469"/>
    </row>
    <row r="23" spans="1:12" x14ac:dyDescent="0.25">
      <c r="A23" s="106" t="s">
        <v>70</v>
      </c>
      <c r="B23" s="470" t="s">
        <v>148</v>
      </c>
      <c r="C23" s="471"/>
      <c r="D23" s="471"/>
      <c r="E23" s="471"/>
      <c r="F23" s="108"/>
      <c r="G23" s="166" t="s">
        <v>65</v>
      </c>
      <c r="H23" s="122" t="s">
        <v>66</v>
      </c>
      <c r="I23" s="123" t="s">
        <v>67</v>
      </c>
      <c r="K23" s="128"/>
    </row>
    <row r="24" spans="1:12" x14ac:dyDescent="0.25">
      <c r="A24" s="111">
        <v>1</v>
      </c>
      <c r="B24" s="473" t="s">
        <v>189</v>
      </c>
      <c r="C24" s="474"/>
      <c r="D24" s="474"/>
      <c r="E24" s="474"/>
      <c r="F24" s="169"/>
      <c r="G24" s="169">
        <v>1</v>
      </c>
      <c r="H24" s="170">
        <v>1142</v>
      </c>
      <c r="I24" s="115">
        <f>H24*G24</f>
        <v>1142</v>
      </c>
    </row>
    <row r="25" spans="1:12" x14ac:dyDescent="0.25">
      <c r="A25" s="111"/>
      <c r="B25" s="483"/>
      <c r="C25" s="484"/>
      <c r="D25" s="484"/>
      <c r="E25" s="484"/>
      <c r="F25" s="147"/>
      <c r="G25" s="112"/>
      <c r="H25" s="170"/>
      <c r="I25" s="115"/>
    </row>
    <row r="26" spans="1:12" x14ac:dyDescent="0.25">
      <c r="A26" s="111"/>
      <c r="B26" s="483"/>
      <c r="C26" s="484"/>
      <c r="D26" s="484"/>
      <c r="E26" s="484"/>
      <c r="F26" s="147"/>
      <c r="G26" s="147"/>
      <c r="H26" s="170"/>
      <c r="I26" s="115"/>
    </row>
    <row r="27" spans="1:12" x14ac:dyDescent="0.25">
      <c r="A27" s="111"/>
      <c r="B27" s="483"/>
      <c r="C27" s="484"/>
      <c r="D27" s="484"/>
      <c r="E27" s="484"/>
      <c r="F27" s="147"/>
      <c r="G27" s="147"/>
      <c r="H27" s="170"/>
      <c r="I27" s="115"/>
    </row>
    <row r="28" spans="1:12" x14ac:dyDescent="0.25">
      <c r="A28" s="111"/>
      <c r="B28" s="483"/>
      <c r="C28" s="484"/>
      <c r="D28" s="484"/>
      <c r="E28" s="484"/>
      <c r="F28" s="147"/>
      <c r="G28" s="147"/>
      <c r="H28" s="170"/>
      <c r="I28" s="115"/>
    </row>
    <row r="29" spans="1:12" x14ac:dyDescent="0.25">
      <c r="A29" s="111"/>
      <c r="B29" s="486"/>
      <c r="C29" s="447"/>
      <c r="D29" s="447"/>
      <c r="E29" s="447"/>
      <c r="F29" s="86"/>
      <c r="G29" s="147"/>
      <c r="H29" s="170"/>
      <c r="I29" s="115"/>
    </row>
    <row r="30" spans="1:12" x14ac:dyDescent="0.25">
      <c r="A30" s="111"/>
      <c r="B30" s="486"/>
      <c r="C30" s="447"/>
      <c r="D30" s="447"/>
      <c r="E30" s="447"/>
      <c r="F30" s="86"/>
      <c r="G30" s="147"/>
      <c r="H30" s="170"/>
      <c r="I30" s="115"/>
    </row>
    <row r="31" spans="1:12" x14ac:dyDescent="0.25">
      <c r="A31" s="111"/>
      <c r="B31" s="478"/>
      <c r="C31" s="479"/>
      <c r="D31" s="479"/>
      <c r="E31" s="479"/>
      <c r="F31" s="89"/>
      <c r="G31" s="148"/>
      <c r="H31" s="114"/>
      <c r="I31" s="115"/>
      <c r="L31" s="116"/>
    </row>
    <row r="32" spans="1:12" x14ac:dyDescent="0.25">
      <c r="A32" s="521" t="s">
        <v>149</v>
      </c>
      <c r="B32" s="489"/>
      <c r="C32" s="489"/>
      <c r="D32" s="489"/>
      <c r="E32" s="489"/>
      <c r="F32" s="489"/>
      <c r="G32" s="489"/>
      <c r="H32" s="490"/>
      <c r="I32" s="171">
        <f>SUM(I24:I31)</f>
        <v>1142</v>
      </c>
      <c r="L32" s="116"/>
    </row>
    <row r="33" spans="1:12" x14ac:dyDescent="0.25">
      <c r="A33" s="488" t="s">
        <v>150</v>
      </c>
      <c r="B33" s="489"/>
      <c r="C33" s="489"/>
      <c r="D33" s="489"/>
      <c r="E33" s="489"/>
      <c r="F33" s="489"/>
      <c r="G33" s="489"/>
      <c r="H33" s="490"/>
      <c r="I33" s="172">
        <f>I32*0.15</f>
        <v>171.29999999999998</v>
      </c>
      <c r="L33" s="116"/>
    </row>
    <row r="34" spans="1:12" x14ac:dyDescent="0.25">
      <c r="A34" s="488" t="s">
        <v>151</v>
      </c>
      <c r="B34" s="489"/>
      <c r="C34" s="489"/>
      <c r="D34" s="489"/>
      <c r="E34" s="489"/>
      <c r="F34" s="489"/>
      <c r="G34" s="489"/>
      <c r="H34" s="490"/>
      <c r="I34" s="117">
        <f>I32+I33</f>
        <v>1313.3</v>
      </c>
    </row>
    <row r="35" spans="1:12" x14ac:dyDescent="0.25">
      <c r="A35" s="467" t="s">
        <v>73</v>
      </c>
      <c r="B35" s="468"/>
      <c r="C35" s="468"/>
      <c r="D35" s="468"/>
      <c r="E35" s="468"/>
      <c r="F35" s="468"/>
      <c r="G35" s="468"/>
      <c r="H35" s="468"/>
      <c r="I35" s="469"/>
    </row>
    <row r="36" spans="1:12" x14ac:dyDescent="0.25">
      <c r="A36" s="106" t="s">
        <v>74</v>
      </c>
      <c r="B36" s="470" t="s">
        <v>75</v>
      </c>
      <c r="C36" s="471"/>
      <c r="D36" s="472"/>
      <c r="E36" s="470" t="s">
        <v>63</v>
      </c>
      <c r="F36" s="472"/>
      <c r="G36" s="108" t="s">
        <v>65</v>
      </c>
      <c r="H36" s="109" t="s">
        <v>66</v>
      </c>
      <c r="I36" s="110" t="s">
        <v>67</v>
      </c>
    </row>
    <row r="37" spans="1:12" x14ac:dyDescent="0.25">
      <c r="A37" s="111">
        <v>1</v>
      </c>
      <c r="B37" s="491" t="s">
        <v>76</v>
      </c>
      <c r="C37" s="492"/>
      <c r="D37" s="493"/>
      <c r="E37" s="476" t="s">
        <v>77</v>
      </c>
      <c r="F37" s="477"/>
      <c r="G37" s="143">
        <v>4</v>
      </c>
      <c r="H37" s="141">
        <v>450</v>
      </c>
      <c r="I37" s="118">
        <f>SUM(G37*H37)</f>
        <v>1800</v>
      </c>
    </row>
    <row r="38" spans="1:12" x14ac:dyDescent="0.25">
      <c r="A38" s="111">
        <v>2</v>
      </c>
      <c r="B38" s="461" t="s">
        <v>78</v>
      </c>
      <c r="C38" s="462"/>
      <c r="D38" s="463"/>
      <c r="E38" s="486" t="s">
        <v>77</v>
      </c>
      <c r="F38" s="487"/>
      <c r="G38" s="112"/>
      <c r="H38" s="142">
        <v>350</v>
      </c>
      <c r="I38" s="115">
        <f t="shared" ref="I38:I42" si="1">SUM(G38*H38)</f>
        <v>0</v>
      </c>
    </row>
    <row r="39" spans="1:12" x14ac:dyDescent="0.25">
      <c r="A39" s="111">
        <v>3</v>
      </c>
      <c r="B39" s="461" t="s">
        <v>79</v>
      </c>
      <c r="C39" s="462"/>
      <c r="D39" s="463"/>
      <c r="E39" s="486" t="s">
        <v>77</v>
      </c>
      <c r="F39" s="487"/>
      <c r="G39" s="112"/>
      <c r="H39" s="142">
        <v>300</v>
      </c>
      <c r="I39" s="115">
        <f t="shared" si="1"/>
        <v>0</v>
      </c>
    </row>
    <row r="40" spans="1:12" x14ac:dyDescent="0.25">
      <c r="A40" s="111">
        <v>4</v>
      </c>
      <c r="B40" s="461" t="s">
        <v>80</v>
      </c>
      <c r="C40" s="462"/>
      <c r="D40" s="463"/>
      <c r="E40" s="486" t="s">
        <v>77</v>
      </c>
      <c r="F40" s="487"/>
      <c r="G40" s="112">
        <v>4</v>
      </c>
      <c r="H40" s="142">
        <v>200</v>
      </c>
      <c r="I40" s="115">
        <f t="shared" si="1"/>
        <v>800</v>
      </c>
    </row>
    <row r="41" spans="1:12" x14ac:dyDescent="0.25">
      <c r="A41" s="111">
        <v>5</v>
      </c>
      <c r="B41" s="461" t="s">
        <v>81</v>
      </c>
      <c r="C41" s="462"/>
      <c r="D41" s="463"/>
      <c r="E41" s="486" t="s">
        <v>77</v>
      </c>
      <c r="F41" s="487"/>
      <c r="G41" s="112"/>
      <c r="H41" s="144">
        <v>200</v>
      </c>
      <c r="I41" s="115">
        <f t="shared" si="1"/>
        <v>0</v>
      </c>
    </row>
    <row r="42" spans="1:12" x14ac:dyDescent="0.25">
      <c r="A42" s="111">
        <v>6</v>
      </c>
      <c r="B42" s="461" t="s">
        <v>31</v>
      </c>
      <c r="C42" s="462"/>
      <c r="D42" s="463"/>
      <c r="E42" s="486" t="s">
        <v>77</v>
      </c>
      <c r="F42" s="487"/>
      <c r="G42" s="112"/>
      <c r="H42" s="144">
        <v>140</v>
      </c>
      <c r="I42" s="115">
        <f t="shared" si="1"/>
        <v>0</v>
      </c>
    </row>
    <row r="43" spans="1:12" x14ac:dyDescent="0.25">
      <c r="A43" s="111"/>
      <c r="B43" s="461"/>
      <c r="C43" s="462"/>
      <c r="D43" s="463"/>
      <c r="E43" s="119"/>
      <c r="F43" s="86"/>
      <c r="G43" s="86"/>
      <c r="H43" s="102"/>
      <c r="I43" s="115"/>
    </row>
    <row r="44" spans="1:12" x14ac:dyDescent="0.25">
      <c r="A44" s="100"/>
      <c r="B44" s="461"/>
      <c r="C44" s="462"/>
      <c r="D44" s="463"/>
      <c r="F44" s="86"/>
      <c r="G44" s="86"/>
      <c r="H44" s="102"/>
      <c r="I44" s="115"/>
    </row>
    <row r="45" spans="1:12" x14ac:dyDescent="0.25">
      <c r="A45" s="120"/>
      <c r="B45" s="464"/>
      <c r="C45" s="465"/>
      <c r="D45" s="466"/>
      <c r="E45" s="88"/>
      <c r="F45" s="89"/>
      <c r="G45" s="86"/>
      <c r="H45" s="104"/>
      <c r="I45" s="115"/>
    </row>
    <row r="46" spans="1:12" x14ac:dyDescent="0.25">
      <c r="A46" s="488" t="s">
        <v>82</v>
      </c>
      <c r="B46" s="489"/>
      <c r="C46" s="489"/>
      <c r="D46" s="489"/>
      <c r="E46" s="489"/>
      <c r="F46" s="489"/>
      <c r="G46" s="489"/>
      <c r="H46" s="490"/>
      <c r="I46" s="121">
        <f>SUM(I37:I45)</f>
        <v>2600</v>
      </c>
    </row>
    <row r="47" spans="1:12" x14ac:dyDescent="0.25">
      <c r="A47" s="467" t="s">
        <v>83</v>
      </c>
      <c r="B47" s="468"/>
      <c r="C47" s="468"/>
      <c r="D47" s="468"/>
      <c r="E47" s="468"/>
      <c r="F47" s="468"/>
      <c r="G47" s="468"/>
      <c r="H47" s="468"/>
      <c r="I47" s="469"/>
    </row>
    <row r="48" spans="1:12" x14ac:dyDescent="0.25">
      <c r="A48" s="106" t="s">
        <v>84</v>
      </c>
      <c r="B48" s="470" t="s">
        <v>85</v>
      </c>
      <c r="C48" s="471"/>
      <c r="D48" s="472"/>
      <c r="E48" s="470" t="s">
        <v>86</v>
      </c>
      <c r="F48" s="472"/>
      <c r="G48" s="122" t="s">
        <v>87</v>
      </c>
      <c r="H48" s="122" t="s">
        <v>66</v>
      </c>
      <c r="I48" s="123" t="s">
        <v>67</v>
      </c>
    </row>
    <row r="49" spans="1:12" x14ac:dyDescent="0.25">
      <c r="A49" s="111">
        <v>1</v>
      </c>
      <c r="B49" s="473" t="s">
        <v>185</v>
      </c>
      <c r="C49" s="474"/>
      <c r="D49" s="475"/>
      <c r="E49" s="476"/>
      <c r="F49" s="477"/>
      <c r="G49" s="112"/>
      <c r="H49" s="124"/>
      <c r="I49" s="115"/>
    </row>
    <row r="50" spans="1:12" x14ac:dyDescent="0.25">
      <c r="A50" s="111"/>
      <c r="B50" s="483" t="s">
        <v>186</v>
      </c>
      <c r="C50" s="484"/>
      <c r="D50" s="485"/>
      <c r="E50" s="486">
        <v>1</v>
      </c>
      <c r="F50" s="487"/>
      <c r="G50" s="112">
        <v>28.6</v>
      </c>
      <c r="H50" s="124">
        <v>5</v>
      </c>
      <c r="I50" s="115">
        <f>H50*G50</f>
        <v>143</v>
      </c>
    </row>
    <row r="51" spans="1:12" x14ac:dyDescent="0.25">
      <c r="A51" s="125"/>
      <c r="B51" s="478"/>
      <c r="C51" s="479"/>
      <c r="D51" s="480"/>
      <c r="E51" s="481"/>
      <c r="F51" s="482"/>
      <c r="G51" s="112"/>
      <c r="H51" s="124"/>
      <c r="I51" s="115"/>
    </row>
    <row r="52" spans="1:12" x14ac:dyDescent="0.25">
      <c r="A52" s="488" t="s">
        <v>88</v>
      </c>
      <c r="B52" s="489"/>
      <c r="C52" s="489"/>
      <c r="D52" s="489"/>
      <c r="E52" s="489"/>
      <c r="F52" s="489"/>
      <c r="G52" s="489"/>
      <c r="H52" s="490"/>
      <c r="I52" s="126">
        <f>SUM(I49:I51)</f>
        <v>143</v>
      </c>
    </row>
    <row r="53" spans="1:12" x14ac:dyDescent="0.25">
      <c r="A53" s="127"/>
      <c r="B53" s="128"/>
      <c r="C53" s="128"/>
      <c r="D53" s="128"/>
      <c r="E53" s="128"/>
      <c r="F53" s="129"/>
      <c r="G53" s="130"/>
      <c r="H53" s="130"/>
      <c r="I53" s="131"/>
      <c r="L53" s="83"/>
    </row>
    <row r="54" spans="1:12" x14ac:dyDescent="0.25">
      <c r="A54" s="456"/>
      <c r="B54" s="457"/>
      <c r="C54" s="457"/>
      <c r="D54" s="457"/>
      <c r="E54" s="457"/>
      <c r="F54" s="132"/>
      <c r="G54" s="460" t="s">
        <v>89</v>
      </c>
      <c r="H54" s="457"/>
      <c r="I54" s="133">
        <f>I52+I46+I34</f>
        <v>4056.3</v>
      </c>
    </row>
    <row r="55" spans="1:12" x14ac:dyDescent="0.25">
      <c r="A55" s="456"/>
      <c r="B55" s="457"/>
      <c r="C55" s="457"/>
      <c r="D55" s="457"/>
      <c r="E55" s="457"/>
      <c r="F55" s="86"/>
      <c r="G55" s="134"/>
      <c r="H55" s="135"/>
      <c r="I55" s="136"/>
    </row>
    <row r="56" spans="1:12" ht="15.75" thickBot="1" x14ac:dyDescent="0.3">
      <c r="A56" s="456"/>
      <c r="B56" s="457"/>
      <c r="C56" s="457"/>
      <c r="D56" s="457"/>
      <c r="E56" s="457"/>
      <c r="F56" s="86"/>
      <c r="G56" s="510" t="s">
        <v>132</v>
      </c>
      <c r="H56" s="511"/>
      <c r="I56" s="145">
        <f>I54+I55</f>
        <v>4056.3</v>
      </c>
    </row>
    <row r="57" spans="1:12" ht="16.5" thickTop="1" thickBot="1" x14ac:dyDescent="0.3">
      <c r="A57" s="137"/>
      <c r="B57" s="138"/>
      <c r="C57" s="458"/>
      <c r="D57" s="459"/>
      <c r="E57" s="459"/>
      <c r="F57" s="459"/>
      <c r="G57" s="139"/>
      <c r="H57" s="139"/>
      <c r="I57" s="140"/>
    </row>
    <row r="59" spans="1:12" x14ac:dyDescent="0.25">
      <c r="A59" s="83"/>
      <c r="B59" s="83"/>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H13:I13"/>
    <mergeCell ref="F14:G14"/>
    <mergeCell ref="H14:I14"/>
    <mergeCell ref="A15:I15"/>
    <mergeCell ref="A16:I16"/>
    <mergeCell ref="B17:D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59"/>
  <sheetViews>
    <sheetView topLeftCell="A28"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20</v>
      </c>
      <c r="I9" s="508"/>
    </row>
    <row r="10" spans="1:13" x14ac:dyDescent="0.25">
      <c r="A10" s="85" t="s">
        <v>49</v>
      </c>
      <c r="B10" s="83"/>
      <c r="E10" s="86"/>
      <c r="F10" s="494" t="s">
        <v>50</v>
      </c>
      <c r="G10" s="495"/>
      <c r="H10" s="509" t="s">
        <v>190</v>
      </c>
      <c r="I10" s="497"/>
    </row>
    <row r="11" spans="1:13" x14ac:dyDescent="0.25">
      <c r="A11" s="85" t="s">
        <v>51</v>
      </c>
      <c r="B11" s="83"/>
      <c r="E11" s="86"/>
      <c r="F11" s="494" t="s">
        <v>52</v>
      </c>
      <c r="G11" s="495"/>
      <c r="H11" s="496" t="s">
        <v>122</v>
      </c>
      <c r="I11" s="497"/>
    </row>
    <row r="12" spans="1:13" x14ac:dyDescent="0.25">
      <c r="A12" s="85" t="s">
        <v>53</v>
      </c>
      <c r="B12" s="83"/>
      <c r="E12" s="86"/>
      <c r="F12" s="494" t="s">
        <v>54</v>
      </c>
      <c r="G12" s="495"/>
      <c r="H12" s="496">
        <v>46506</v>
      </c>
      <c r="I12" s="497"/>
    </row>
    <row r="13" spans="1:13" x14ac:dyDescent="0.25">
      <c r="A13" s="85" t="s">
        <v>55</v>
      </c>
      <c r="B13" s="83"/>
      <c r="E13" s="86"/>
      <c r="F13" s="167" t="s">
        <v>56</v>
      </c>
      <c r="G13" s="168"/>
      <c r="H13" s="522" t="s">
        <v>90</v>
      </c>
      <c r="I13" s="523"/>
    </row>
    <row r="14" spans="1:13" x14ac:dyDescent="0.25">
      <c r="A14" s="85"/>
      <c r="B14" s="83"/>
      <c r="E14" s="86"/>
      <c r="F14" s="494" t="s">
        <v>58</v>
      </c>
      <c r="G14" s="495"/>
      <c r="H14" s="496" t="s">
        <v>59</v>
      </c>
      <c r="I14" s="497"/>
      <c r="M14" t="s">
        <v>57</v>
      </c>
    </row>
    <row r="15" spans="1:13" x14ac:dyDescent="0.25">
      <c r="A15" s="500" t="s">
        <v>197</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2" x14ac:dyDescent="0.25">
      <c r="A17" s="90" t="s">
        <v>61</v>
      </c>
      <c r="B17" s="518" t="s">
        <v>148</v>
      </c>
      <c r="C17" s="519"/>
      <c r="D17" s="520"/>
      <c r="E17" s="156" t="s">
        <v>63</v>
      </c>
      <c r="F17" s="156" t="s">
        <v>64</v>
      </c>
      <c r="G17" s="156" t="s">
        <v>65</v>
      </c>
      <c r="H17" s="156" t="s">
        <v>66</v>
      </c>
      <c r="I17" s="157" t="s">
        <v>67</v>
      </c>
    </row>
    <row r="18" spans="1:12" x14ac:dyDescent="0.25">
      <c r="A18" s="95"/>
      <c r="B18" s="476"/>
      <c r="C18" s="498"/>
      <c r="D18" s="477"/>
      <c r="E18" s="96"/>
      <c r="F18" s="97"/>
      <c r="G18" s="96"/>
      <c r="H18" s="98"/>
      <c r="I18" s="99">
        <f>SUM(G18*H18)</f>
        <v>0</v>
      </c>
    </row>
    <row r="19" spans="1:12" x14ac:dyDescent="0.25">
      <c r="A19" s="100"/>
      <c r="B19" s="486"/>
      <c r="C19" s="447"/>
      <c r="D19" s="487"/>
      <c r="E19" s="101"/>
      <c r="F19" s="86"/>
      <c r="G19" s="101"/>
      <c r="H19" s="102"/>
      <c r="I19" s="99">
        <f t="shared" ref="I19:I20" si="0">SUM(G19*H19)</f>
        <v>0</v>
      </c>
    </row>
    <row r="20" spans="1:12" x14ac:dyDescent="0.25">
      <c r="A20" s="100"/>
      <c r="B20" s="481"/>
      <c r="C20" s="499"/>
      <c r="D20" s="482"/>
      <c r="E20" s="101"/>
      <c r="F20" s="86"/>
      <c r="G20" s="103"/>
      <c r="H20" s="104"/>
      <c r="I20" s="105">
        <f t="shared" si="0"/>
        <v>0</v>
      </c>
    </row>
    <row r="21" spans="1:12" x14ac:dyDescent="0.25">
      <c r="A21" s="488" t="s">
        <v>68</v>
      </c>
      <c r="B21" s="489"/>
      <c r="C21" s="489"/>
      <c r="D21" s="489"/>
      <c r="E21" s="489"/>
      <c r="F21" s="489"/>
      <c r="G21" s="489"/>
      <c r="H21" s="490"/>
      <c r="I21" s="99">
        <f>SUM(I18:I20)</f>
        <v>0</v>
      </c>
    </row>
    <row r="22" spans="1:12" x14ac:dyDescent="0.25">
      <c r="A22" s="467" t="s">
        <v>69</v>
      </c>
      <c r="B22" s="468"/>
      <c r="C22" s="468"/>
      <c r="D22" s="468"/>
      <c r="E22" s="468"/>
      <c r="F22" s="468"/>
      <c r="G22" s="468"/>
      <c r="H22" s="468"/>
      <c r="I22" s="469"/>
    </row>
    <row r="23" spans="1:12" x14ac:dyDescent="0.25">
      <c r="A23" s="106" t="s">
        <v>70</v>
      </c>
      <c r="B23" s="470" t="s">
        <v>148</v>
      </c>
      <c r="C23" s="471"/>
      <c r="D23" s="471"/>
      <c r="E23" s="471"/>
      <c r="F23" s="108"/>
      <c r="G23" s="166" t="s">
        <v>65</v>
      </c>
      <c r="H23" s="122" t="s">
        <v>66</v>
      </c>
      <c r="I23" s="123" t="s">
        <v>67</v>
      </c>
      <c r="K23" s="128"/>
    </row>
    <row r="24" spans="1:12" x14ac:dyDescent="0.25">
      <c r="A24" s="111">
        <v>1</v>
      </c>
      <c r="B24" s="473" t="s">
        <v>191</v>
      </c>
      <c r="C24" s="474"/>
      <c r="D24" s="474"/>
      <c r="E24" s="474"/>
      <c r="F24" s="169"/>
      <c r="G24" s="169">
        <v>1</v>
      </c>
      <c r="H24" s="170">
        <v>428.2</v>
      </c>
      <c r="I24" s="115">
        <f>H24*G24</f>
        <v>428.2</v>
      </c>
    </row>
    <row r="25" spans="1:12" x14ac:dyDescent="0.25">
      <c r="A25" s="111">
        <v>2</v>
      </c>
      <c r="B25" s="483" t="s">
        <v>192</v>
      </c>
      <c r="C25" s="484"/>
      <c r="D25" s="484"/>
      <c r="E25" s="484"/>
      <c r="F25" s="147"/>
      <c r="G25" s="112">
        <v>1</v>
      </c>
      <c r="H25" s="170">
        <v>367.16</v>
      </c>
      <c r="I25" s="115">
        <f>H25*G25</f>
        <v>367.16</v>
      </c>
    </row>
    <row r="26" spans="1:12" x14ac:dyDescent="0.25">
      <c r="A26" s="111"/>
      <c r="B26" s="483"/>
      <c r="C26" s="484"/>
      <c r="D26" s="484"/>
      <c r="E26" s="484"/>
      <c r="F26" s="147"/>
      <c r="G26" s="147"/>
      <c r="H26" s="170"/>
      <c r="I26" s="115"/>
    </row>
    <row r="27" spans="1:12" x14ac:dyDescent="0.25">
      <c r="A27" s="111"/>
      <c r="B27" s="483"/>
      <c r="C27" s="484"/>
      <c r="D27" s="484"/>
      <c r="E27" s="484"/>
      <c r="F27" s="147"/>
      <c r="G27" s="147"/>
      <c r="H27" s="170"/>
      <c r="I27" s="115"/>
    </row>
    <row r="28" spans="1:12" x14ac:dyDescent="0.25">
      <c r="A28" s="111"/>
      <c r="B28" s="483"/>
      <c r="C28" s="484"/>
      <c r="D28" s="484"/>
      <c r="E28" s="484"/>
      <c r="F28" s="147"/>
      <c r="G28" s="147"/>
      <c r="H28" s="170"/>
      <c r="I28" s="115"/>
    </row>
    <row r="29" spans="1:12" x14ac:dyDescent="0.25">
      <c r="A29" s="111"/>
      <c r="B29" s="486"/>
      <c r="C29" s="447"/>
      <c r="D29" s="447"/>
      <c r="E29" s="447"/>
      <c r="F29" s="86"/>
      <c r="G29" s="147"/>
      <c r="H29" s="170"/>
      <c r="I29" s="115"/>
    </row>
    <row r="30" spans="1:12" x14ac:dyDescent="0.25">
      <c r="A30" s="111"/>
      <c r="B30" s="486"/>
      <c r="C30" s="447"/>
      <c r="D30" s="447"/>
      <c r="E30" s="447"/>
      <c r="F30" s="86"/>
      <c r="G30" s="147"/>
      <c r="H30" s="170"/>
      <c r="I30" s="115"/>
    </row>
    <row r="31" spans="1:12" x14ac:dyDescent="0.25">
      <c r="A31" s="111"/>
      <c r="B31" s="478"/>
      <c r="C31" s="479"/>
      <c r="D31" s="479"/>
      <c r="E31" s="479"/>
      <c r="F31" s="89"/>
      <c r="G31" s="148"/>
      <c r="H31" s="114"/>
      <c r="I31" s="115"/>
      <c r="L31" s="116"/>
    </row>
    <row r="32" spans="1:12" x14ac:dyDescent="0.25">
      <c r="A32" s="521" t="s">
        <v>149</v>
      </c>
      <c r="B32" s="489"/>
      <c r="C32" s="489"/>
      <c r="D32" s="489"/>
      <c r="E32" s="489"/>
      <c r="F32" s="489"/>
      <c r="G32" s="489"/>
      <c r="H32" s="490"/>
      <c r="I32" s="171">
        <f>SUM(I24:I31)</f>
        <v>795.36</v>
      </c>
      <c r="L32" s="116"/>
    </row>
    <row r="33" spans="1:12" x14ac:dyDescent="0.25">
      <c r="A33" s="488" t="s">
        <v>150</v>
      </c>
      <c r="B33" s="489"/>
      <c r="C33" s="489"/>
      <c r="D33" s="489"/>
      <c r="E33" s="489"/>
      <c r="F33" s="489"/>
      <c r="G33" s="489"/>
      <c r="H33" s="490"/>
      <c r="I33" s="172">
        <f>I32*0.15</f>
        <v>119.304</v>
      </c>
      <c r="L33" s="116"/>
    </row>
    <row r="34" spans="1:12" x14ac:dyDescent="0.25">
      <c r="A34" s="488" t="s">
        <v>151</v>
      </c>
      <c r="B34" s="489"/>
      <c r="C34" s="489"/>
      <c r="D34" s="489"/>
      <c r="E34" s="489"/>
      <c r="F34" s="489"/>
      <c r="G34" s="489"/>
      <c r="H34" s="490"/>
      <c r="I34" s="117">
        <f>I32+I33</f>
        <v>914.66399999999999</v>
      </c>
    </row>
    <row r="35" spans="1:12" x14ac:dyDescent="0.25">
      <c r="A35" s="467" t="s">
        <v>73</v>
      </c>
      <c r="B35" s="468"/>
      <c r="C35" s="468"/>
      <c r="D35" s="468"/>
      <c r="E35" s="468"/>
      <c r="F35" s="468"/>
      <c r="G35" s="468"/>
      <c r="H35" s="468"/>
      <c r="I35" s="469"/>
    </row>
    <row r="36" spans="1:12" x14ac:dyDescent="0.25">
      <c r="A36" s="106" t="s">
        <v>74</v>
      </c>
      <c r="B36" s="470" t="s">
        <v>75</v>
      </c>
      <c r="C36" s="471"/>
      <c r="D36" s="472"/>
      <c r="E36" s="470" t="s">
        <v>63</v>
      </c>
      <c r="F36" s="472"/>
      <c r="G36" s="108" t="s">
        <v>65</v>
      </c>
      <c r="H36" s="109" t="s">
        <v>66</v>
      </c>
      <c r="I36" s="110" t="s">
        <v>67</v>
      </c>
    </row>
    <row r="37" spans="1:12" x14ac:dyDescent="0.25">
      <c r="A37" s="111">
        <v>1</v>
      </c>
      <c r="B37" s="491" t="s">
        <v>76</v>
      </c>
      <c r="C37" s="492"/>
      <c r="D37" s="493"/>
      <c r="E37" s="476" t="s">
        <v>77</v>
      </c>
      <c r="F37" s="477"/>
      <c r="G37" s="143">
        <v>1</v>
      </c>
      <c r="H37" s="141">
        <v>450</v>
      </c>
      <c r="I37" s="118">
        <f>SUM(G37*H37)</f>
        <v>450</v>
      </c>
    </row>
    <row r="38" spans="1:12" x14ac:dyDescent="0.25">
      <c r="A38" s="111">
        <v>2</v>
      </c>
      <c r="B38" s="461" t="s">
        <v>78</v>
      </c>
      <c r="C38" s="462"/>
      <c r="D38" s="463"/>
      <c r="E38" s="486" t="s">
        <v>77</v>
      </c>
      <c r="F38" s="487"/>
      <c r="G38" s="112"/>
      <c r="H38" s="142">
        <v>350</v>
      </c>
      <c r="I38" s="115">
        <f t="shared" ref="I38:I42" si="1">SUM(G38*H38)</f>
        <v>0</v>
      </c>
    </row>
    <row r="39" spans="1:12" x14ac:dyDescent="0.25">
      <c r="A39" s="111">
        <v>3</v>
      </c>
      <c r="B39" s="461" t="s">
        <v>79</v>
      </c>
      <c r="C39" s="462"/>
      <c r="D39" s="463"/>
      <c r="E39" s="486" t="s">
        <v>77</v>
      </c>
      <c r="F39" s="487"/>
      <c r="G39" s="112"/>
      <c r="H39" s="142">
        <v>300</v>
      </c>
      <c r="I39" s="115">
        <f t="shared" si="1"/>
        <v>0</v>
      </c>
    </row>
    <row r="40" spans="1:12" x14ac:dyDescent="0.25">
      <c r="A40" s="111">
        <v>4</v>
      </c>
      <c r="B40" s="461" t="s">
        <v>80</v>
      </c>
      <c r="C40" s="462"/>
      <c r="D40" s="463"/>
      <c r="E40" s="486" t="s">
        <v>77</v>
      </c>
      <c r="F40" s="487"/>
      <c r="G40" s="112">
        <v>1</v>
      </c>
      <c r="H40" s="142">
        <v>200</v>
      </c>
      <c r="I40" s="115">
        <f t="shared" si="1"/>
        <v>200</v>
      </c>
    </row>
    <row r="41" spans="1:12" x14ac:dyDescent="0.25">
      <c r="A41" s="111">
        <v>5</v>
      </c>
      <c r="B41" s="461" t="s">
        <v>81</v>
      </c>
      <c r="C41" s="462"/>
      <c r="D41" s="463"/>
      <c r="E41" s="486" t="s">
        <v>77</v>
      </c>
      <c r="F41" s="487"/>
      <c r="G41" s="112"/>
      <c r="H41" s="144">
        <v>200</v>
      </c>
      <c r="I41" s="115">
        <f t="shared" si="1"/>
        <v>0</v>
      </c>
    </row>
    <row r="42" spans="1:12" x14ac:dyDescent="0.25">
      <c r="A42" s="111">
        <v>6</v>
      </c>
      <c r="B42" s="461" t="s">
        <v>31</v>
      </c>
      <c r="C42" s="462"/>
      <c r="D42" s="463"/>
      <c r="E42" s="486" t="s">
        <v>77</v>
      </c>
      <c r="F42" s="487"/>
      <c r="G42" s="112"/>
      <c r="H42" s="144">
        <v>140</v>
      </c>
      <c r="I42" s="115">
        <f t="shared" si="1"/>
        <v>0</v>
      </c>
    </row>
    <row r="43" spans="1:12" x14ac:dyDescent="0.25">
      <c r="A43" s="111"/>
      <c r="B43" s="461"/>
      <c r="C43" s="462"/>
      <c r="D43" s="463"/>
      <c r="E43" s="119"/>
      <c r="F43" s="86"/>
      <c r="G43" s="86"/>
      <c r="H43" s="102"/>
      <c r="I43" s="115"/>
    </row>
    <row r="44" spans="1:12" x14ac:dyDescent="0.25">
      <c r="A44" s="100"/>
      <c r="B44" s="461"/>
      <c r="C44" s="462"/>
      <c r="D44" s="463"/>
      <c r="F44" s="86"/>
      <c r="G44" s="86"/>
      <c r="H44" s="102"/>
      <c r="I44" s="115"/>
    </row>
    <row r="45" spans="1:12" x14ac:dyDescent="0.25">
      <c r="A45" s="120"/>
      <c r="B45" s="464"/>
      <c r="C45" s="465"/>
      <c r="D45" s="466"/>
      <c r="E45" s="88"/>
      <c r="F45" s="89"/>
      <c r="G45" s="86"/>
      <c r="H45" s="104"/>
      <c r="I45" s="115"/>
    </row>
    <row r="46" spans="1:12" x14ac:dyDescent="0.25">
      <c r="A46" s="488" t="s">
        <v>82</v>
      </c>
      <c r="B46" s="489"/>
      <c r="C46" s="489"/>
      <c r="D46" s="489"/>
      <c r="E46" s="489"/>
      <c r="F46" s="489"/>
      <c r="G46" s="489"/>
      <c r="H46" s="490"/>
      <c r="I46" s="121">
        <f>SUM(I37:I45)</f>
        <v>650</v>
      </c>
    </row>
    <row r="47" spans="1:12" x14ac:dyDescent="0.25">
      <c r="A47" s="467" t="s">
        <v>83</v>
      </c>
      <c r="B47" s="468"/>
      <c r="C47" s="468"/>
      <c r="D47" s="468"/>
      <c r="E47" s="468"/>
      <c r="F47" s="468"/>
      <c r="G47" s="468"/>
      <c r="H47" s="468"/>
      <c r="I47" s="469"/>
    </row>
    <row r="48" spans="1:12" x14ac:dyDescent="0.25">
      <c r="A48" s="106" t="s">
        <v>84</v>
      </c>
      <c r="B48" s="470" t="s">
        <v>85</v>
      </c>
      <c r="C48" s="471"/>
      <c r="D48" s="472"/>
      <c r="E48" s="470" t="s">
        <v>86</v>
      </c>
      <c r="F48" s="472"/>
      <c r="G48" s="122" t="s">
        <v>87</v>
      </c>
      <c r="H48" s="122" t="s">
        <v>66</v>
      </c>
      <c r="I48" s="123" t="s">
        <v>67</v>
      </c>
    </row>
    <row r="49" spans="1:12" x14ac:dyDescent="0.25">
      <c r="A49" s="111">
        <v>1</v>
      </c>
      <c r="B49" s="473" t="s">
        <v>126</v>
      </c>
      <c r="C49" s="474"/>
      <c r="D49" s="475"/>
      <c r="E49" s="476"/>
      <c r="F49" s="477"/>
      <c r="G49" s="112"/>
      <c r="H49" s="124"/>
      <c r="I49" s="115"/>
    </row>
    <row r="50" spans="1:12" x14ac:dyDescent="0.25">
      <c r="A50" s="111"/>
      <c r="B50" s="483" t="s">
        <v>186</v>
      </c>
      <c r="C50" s="484"/>
      <c r="D50" s="485"/>
      <c r="E50" s="486">
        <v>1</v>
      </c>
      <c r="F50" s="487"/>
      <c r="G50" s="112">
        <v>23.2</v>
      </c>
      <c r="H50" s="124">
        <v>5</v>
      </c>
      <c r="I50" s="115">
        <f>H50*G50</f>
        <v>116</v>
      </c>
    </row>
    <row r="51" spans="1:12" x14ac:dyDescent="0.25">
      <c r="A51" s="125"/>
      <c r="B51" s="478"/>
      <c r="C51" s="479"/>
      <c r="D51" s="480"/>
      <c r="E51" s="481"/>
      <c r="F51" s="482"/>
      <c r="G51" s="112"/>
      <c r="H51" s="124"/>
      <c r="I51" s="115"/>
    </row>
    <row r="52" spans="1:12" x14ac:dyDescent="0.25">
      <c r="A52" s="488" t="s">
        <v>88</v>
      </c>
      <c r="B52" s="489"/>
      <c r="C52" s="489"/>
      <c r="D52" s="489"/>
      <c r="E52" s="489"/>
      <c r="F52" s="489"/>
      <c r="G52" s="489"/>
      <c r="H52" s="490"/>
      <c r="I52" s="126">
        <f>SUM(I49:I51)</f>
        <v>116</v>
      </c>
    </row>
    <row r="53" spans="1:12" x14ac:dyDescent="0.25">
      <c r="A53" s="127"/>
      <c r="B53" s="128"/>
      <c r="C53" s="128"/>
      <c r="D53" s="128"/>
      <c r="E53" s="128"/>
      <c r="F53" s="129"/>
      <c r="G53" s="130"/>
      <c r="H53" s="130"/>
      <c r="I53" s="131"/>
      <c r="L53" s="83"/>
    </row>
    <row r="54" spans="1:12" x14ac:dyDescent="0.25">
      <c r="A54" s="456"/>
      <c r="B54" s="457"/>
      <c r="C54" s="457"/>
      <c r="D54" s="457"/>
      <c r="E54" s="457"/>
      <c r="F54" s="132"/>
      <c r="G54" s="460" t="s">
        <v>89</v>
      </c>
      <c r="H54" s="457"/>
      <c r="I54" s="133">
        <f>I52+I46+I34</f>
        <v>1680.664</v>
      </c>
    </row>
    <row r="55" spans="1:12" x14ac:dyDescent="0.25">
      <c r="A55" s="456"/>
      <c r="B55" s="457"/>
      <c r="C55" s="457"/>
      <c r="D55" s="457"/>
      <c r="E55" s="457"/>
      <c r="F55" s="86"/>
      <c r="G55" s="134"/>
      <c r="H55" s="135"/>
      <c r="I55" s="136"/>
    </row>
    <row r="56" spans="1:12" ht="15.75" thickBot="1" x14ac:dyDescent="0.3">
      <c r="A56" s="456"/>
      <c r="B56" s="457"/>
      <c r="C56" s="457"/>
      <c r="D56" s="457"/>
      <c r="E56" s="457"/>
      <c r="F56" s="86"/>
      <c r="G56" s="510" t="s">
        <v>132</v>
      </c>
      <c r="H56" s="511"/>
      <c r="I56" s="145">
        <f>I54+I55</f>
        <v>1680.664</v>
      </c>
    </row>
    <row r="57" spans="1:12" ht="16.5" thickTop="1" thickBot="1" x14ac:dyDescent="0.3">
      <c r="A57" s="137"/>
      <c r="B57" s="138"/>
      <c r="C57" s="458"/>
      <c r="D57" s="459"/>
      <c r="E57" s="459"/>
      <c r="F57" s="459"/>
      <c r="G57" s="139"/>
      <c r="H57" s="139"/>
      <c r="I57" s="140"/>
    </row>
    <row r="59" spans="1:12" x14ac:dyDescent="0.25">
      <c r="A59" s="83"/>
      <c r="B59" s="83"/>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H13:I13"/>
    <mergeCell ref="F14:G14"/>
    <mergeCell ref="H14:I14"/>
    <mergeCell ref="A15:I15"/>
    <mergeCell ref="A16:I16"/>
    <mergeCell ref="B17:D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0070C0"/>
  </sheetPr>
  <dimension ref="A1:M65"/>
  <sheetViews>
    <sheetView topLeftCell="A7" workbookViewId="0">
      <selection activeCell="A45" sqref="A45"/>
    </sheetView>
  </sheetViews>
  <sheetFormatPr defaultRowHeight="15" x14ac:dyDescent="0.25"/>
  <cols>
    <col min="1" max="1" width="12" bestFit="1" customWidth="1"/>
    <col min="4" max="4" width="22"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21</v>
      </c>
      <c r="I9" s="508"/>
    </row>
    <row r="10" spans="1:13" x14ac:dyDescent="0.25">
      <c r="A10" s="85" t="s">
        <v>49</v>
      </c>
      <c r="B10" s="83"/>
      <c r="E10" s="86"/>
      <c r="F10" s="494" t="s">
        <v>50</v>
      </c>
      <c r="G10" s="495"/>
      <c r="H10" s="509">
        <v>43607</v>
      </c>
      <c r="I10" s="497"/>
    </row>
    <row r="11" spans="1:13" x14ac:dyDescent="0.25">
      <c r="A11" s="85" t="s">
        <v>51</v>
      </c>
      <c r="B11" s="83"/>
      <c r="E11" s="86"/>
      <c r="F11" s="494" t="s">
        <v>52</v>
      </c>
      <c r="G11" s="495"/>
      <c r="H11" s="496" t="s">
        <v>199</v>
      </c>
      <c r="I11" s="497"/>
    </row>
    <row r="12" spans="1:13" x14ac:dyDescent="0.25">
      <c r="A12" s="85" t="s">
        <v>53</v>
      </c>
      <c r="B12" s="83"/>
      <c r="E12" s="86"/>
      <c r="F12" s="494" t="s">
        <v>54</v>
      </c>
      <c r="G12" s="495"/>
      <c r="H12" s="496">
        <v>43065</v>
      </c>
      <c r="I12" s="497"/>
    </row>
    <row r="13" spans="1:13" x14ac:dyDescent="0.25">
      <c r="A13" s="85" t="s">
        <v>55</v>
      </c>
      <c r="B13" s="83"/>
      <c r="E13" s="86"/>
      <c r="F13" s="167" t="s">
        <v>56</v>
      </c>
      <c r="G13" s="168"/>
      <c r="H13" s="522" t="s">
        <v>90</v>
      </c>
      <c r="I13" s="523"/>
    </row>
    <row r="14" spans="1:13" x14ac:dyDescent="0.25">
      <c r="A14" s="85"/>
      <c r="B14" s="83"/>
      <c r="E14" s="86"/>
      <c r="F14" s="494" t="s">
        <v>58</v>
      </c>
      <c r="G14" s="495"/>
      <c r="H14" s="496" t="s">
        <v>59</v>
      </c>
      <c r="I14" s="497"/>
      <c r="M14" t="s">
        <v>57</v>
      </c>
    </row>
    <row r="15" spans="1:13" x14ac:dyDescent="0.25">
      <c r="A15" s="500" t="s">
        <v>198</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1" x14ac:dyDescent="0.25">
      <c r="A17" s="90" t="s">
        <v>61</v>
      </c>
      <c r="B17" s="518" t="s">
        <v>148</v>
      </c>
      <c r="C17" s="519"/>
      <c r="D17" s="520"/>
      <c r="E17" s="156" t="s">
        <v>63</v>
      </c>
      <c r="F17" s="156" t="s">
        <v>64</v>
      </c>
      <c r="G17" s="156" t="s">
        <v>65</v>
      </c>
      <c r="H17" s="156" t="s">
        <v>66</v>
      </c>
      <c r="I17" s="157" t="s">
        <v>67</v>
      </c>
    </row>
    <row r="18" spans="1:11" x14ac:dyDescent="0.25">
      <c r="A18" s="95"/>
      <c r="B18" s="476"/>
      <c r="C18" s="498"/>
      <c r="D18" s="477"/>
      <c r="E18" s="96"/>
      <c r="F18" s="97"/>
      <c r="G18" s="96"/>
      <c r="H18" s="98"/>
      <c r="I18" s="99">
        <f>SUM(G18*H18)</f>
        <v>0</v>
      </c>
    </row>
    <row r="19" spans="1:11" x14ac:dyDescent="0.25">
      <c r="A19" s="100"/>
      <c r="B19" s="486"/>
      <c r="C19" s="447"/>
      <c r="D19" s="487"/>
      <c r="E19" s="101"/>
      <c r="F19" s="86"/>
      <c r="G19" s="101"/>
      <c r="H19" s="102"/>
      <c r="I19" s="99">
        <f t="shared" ref="I19:I20" si="0">SUM(G19*H19)</f>
        <v>0</v>
      </c>
    </row>
    <row r="20" spans="1:11" x14ac:dyDescent="0.25">
      <c r="A20" s="100"/>
      <c r="B20" s="481"/>
      <c r="C20" s="499"/>
      <c r="D20" s="482"/>
      <c r="E20" s="101"/>
      <c r="F20" s="86"/>
      <c r="G20" s="103"/>
      <c r="H20" s="104"/>
      <c r="I20" s="105">
        <f t="shared" si="0"/>
        <v>0</v>
      </c>
    </row>
    <row r="21" spans="1:11" x14ac:dyDescent="0.25">
      <c r="A21" s="488" t="s">
        <v>68</v>
      </c>
      <c r="B21" s="489"/>
      <c r="C21" s="489"/>
      <c r="D21" s="489"/>
      <c r="E21" s="489"/>
      <c r="F21" s="489"/>
      <c r="G21" s="489"/>
      <c r="H21" s="490"/>
      <c r="I21" s="99">
        <f>SUM(I18:I20)</f>
        <v>0</v>
      </c>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108"/>
      <c r="G23" s="166" t="s">
        <v>65</v>
      </c>
      <c r="H23" s="122" t="s">
        <v>66</v>
      </c>
      <c r="I23" s="123" t="s">
        <v>67</v>
      </c>
      <c r="K23" s="128"/>
    </row>
    <row r="24" spans="1:11" x14ac:dyDescent="0.25">
      <c r="A24" s="111">
        <v>1</v>
      </c>
      <c r="B24" s="473" t="s">
        <v>200</v>
      </c>
      <c r="C24" s="474"/>
      <c r="D24" s="474"/>
      <c r="E24" s="474"/>
      <c r="F24" s="474"/>
      <c r="G24" s="175">
        <v>2</v>
      </c>
      <c r="H24" s="176">
        <v>23.54</v>
      </c>
      <c r="I24" s="115">
        <f>H24*G24</f>
        <v>47.08</v>
      </c>
    </row>
    <row r="25" spans="1:11" x14ac:dyDescent="0.25">
      <c r="A25" s="111">
        <v>2</v>
      </c>
      <c r="B25" s="483" t="s">
        <v>201</v>
      </c>
      <c r="C25" s="484"/>
      <c r="D25" s="484"/>
      <c r="E25" s="484"/>
      <c r="F25" s="484"/>
      <c r="G25" s="177">
        <v>1</v>
      </c>
      <c r="H25" s="176">
        <v>20.8</v>
      </c>
      <c r="I25" s="115">
        <f>H25*G25</f>
        <v>20.8</v>
      </c>
    </row>
    <row r="26" spans="1:11" x14ac:dyDescent="0.25">
      <c r="A26" s="111">
        <v>3</v>
      </c>
      <c r="B26" s="483" t="s">
        <v>202</v>
      </c>
      <c r="C26" s="484"/>
      <c r="D26" s="484"/>
      <c r="E26" s="484"/>
      <c r="F26" s="484"/>
      <c r="G26" s="177">
        <v>2</v>
      </c>
      <c r="H26" s="178">
        <v>4</v>
      </c>
      <c r="I26" s="115">
        <f t="shared" ref="I26:I36" si="1">H26*G26</f>
        <v>8</v>
      </c>
    </row>
    <row r="27" spans="1:11" x14ac:dyDescent="0.25">
      <c r="A27" s="111">
        <v>4</v>
      </c>
      <c r="B27" s="483" t="s">
        <v>203</v>
      </c>
      <c r="C27" s="484"/>
      <c r="D27" s="484"/>
      <c r="E27" s="484"/>
      <c r="F27" s="484"/>
      <c r="G27" s="177">
        <v>1</v>
      </c>
      <c r="H27" s="178">
        <v>5.96</v>
      </c>
      <c r="I27" s="115">
        <f t="shared" si="1"/>
        <v>5.96</v>
      </c>
    </row>
    <row r="28" spans="1:11" x14ac:dyDescent="0.25">
      <c r="A28" s="111">
        <v>5</v>
      </c>
      <c r="B28" s="483" t="s">
        <v>204</v>
      </c>
      <c r="C28" s="484"/>
      <c r="D28" s="484"/>
      <c r="E28" s="484"/>
      <c r="F28" s="484"/>
      <c r="G28" s="177">
        <v>1</v>
      </c>
      <c r="H28" s="178">
        <v>3.46</v>
      </c>
      <c r="I28" s="115">
        <f t="shared" si="1"/>
        <v>3.46</v>
      </c>
    </row>
    <row r="29" spans="1:11" x14ac:dyDescent="0.25">
      <c r="A29" s="111">
        <v>6</v>
      </c>
      <c r="B29" s="524" t="s">
        <v>205</v>
      </c>
      <c r="C29" s="525"/>
      <c r="D29" s="525"/>
      <c r="E29" s="525"/>
      <c r="F29" s="525"/>
      <c r="G29" s="177">
        <v>1</v>
      </c>
      <c r="H29" s="178">
        <v>137.94999999999999</v>
      </c>
      <c r="I29" s="115">
        <f t="shared" si="1"/>
        <v>137.94999999999999</v>
      </c>
    </row>
    <row r="30" spans="1:11" x14ac:dyDescent="0.25">
      <c r="A30" s="111">
        <v>7</v>
      </c>
      <c r="B30" s="524" t="s">
        <v>206</v>
      </c>
      <c r="C30" s="525"/>
      <c r="D30" s="525"/>
      <c r="E30" s="525"/>
      <c r="F30" s="525"/>
      <c r="G30" s="177">
        <v>1</v>
      </c>
      <c r="H30" s="178">
        <v>147.83000000000001</v>
      </c>
      <c r="I30" s="115">
        <f t="shared" si="1"/>
        <v>147.83000000000001</v>
      </c>
    </row>
    <row r="31" spans="1:11" x14ac:dyDescent="0.25">
      <c r="A31" s="111">
        <v>8</v>
      </c>
      <c r="B31" s="524" t="s">
        <v>207</v>
      </c>
      <c r="C31" s="525"/>
      <c r="D31" s="525"/>
      <c r="E31" s="525"/>
      <c r="F31" s="525"/>
      <c r="G31" s="177">
        <v>4</v>
      </c>
      <c r="H31" s="178">
        <v>1.5</v>
      </c>
      <c r="I31" s="115">
        <f t="shared" si="1"/>
        <v>6</v>
      </c>
    </row>
    <row r="32" spans="1:11" x14ac:dyDescent="0.25">
      <c r="A32" s="111">
        <v>9</v>
      </c>
      <c r="B32" s="524" t="s">
        <v>208</v>
      </c>
      <c r="C32" s="525"/>
      <c r="D32" s="525"/>
      <c r="E32" s="525"/>
      <c r="F32" s="525"/>
      <c r="G32" s="177">
        <v>1</v>
      </c>
      <c r="H32" s="178">
        <v>314</v>
      </c>
      <c r="I32" s="115">
        <f t="shared" si="1"/>
        <v>314</v>
      </c>
    </row>
    <row r="33" spans="1:12" x14ac:dyDescent="0.25">
      <c r="A33" s="111">
        <v>10</v>
      </c>
      <c r="B33" s="524" t="s">
        <v>209</v>
      </c>
      <c r="C33" s="525"/>
      <c r="D33" s="525"/>
      <c r="E33" s="525"/>
      <c r="F33" s="525"/>
      <c r="G33" s="177">
        <v>1</v>
      </c>
      <c r="H33" s="178">
        <v>7.25</v>
      </c>
      <c r="I33" s="115">
        <f t="shared" si="1"/>
        <v>7.25</v>
      </c>
    </row>
    <row r="34" spans="1:12" x14ac:dyDescent="0.25">
      <c r="A34" s="111">
        <v>11</v>
      </c>
      <c r="B34" s="524" t="s">
        <v>210</v>
      </c>
      <c r="C34" s="525"/>
      <c r="D34" s="525"/>
      <c r="E34" s="525"/>
      <c r="F34" s="525"/>
      <c r="G34" s="177">
        <v>2</v>
      </c>
      <c r="H34" s="178">
        <v>23.01</v>
      </c>
      <c r="I34" s="115">
        <f t="shared" si="1"/>
        <v>46.02</v>
      </c>
    </row>
    <row r="35" spans="1:12" x14ac:dyDescent="0.25">
      <c r="A35" s="111">
        <v>12</v>
      </c>
      <c r="B35" s="524" t="s">
        <v>211</v>
      </c>
      <c r="C35" s="525"/>
      <c r="D35" s="525"/>
      <c r="E35" s="525"/>
      <c r="F35" s="525"/>
      <c r="G35" s="177">
        <v>4</v>
      </c>
      <c r="H35" s="178">
        <v>29.47</v>
      </c>
      <c r="I35" s="115">
        <f t="shared" si="1"/>
        <v>117.88</v>
      </c>
    </row>
    <row r="36" spans="1:12" x14ac:dyDescent="0.25">
      <c r="A36" s="111">
        <v>13</v>
      </c>
      <c r="B36" s="524" t="s">
        <v>212</v>
      </c>
      <c r="C36" s="525"/>
      <c r="D36" s="525"/>
      <c r="E36" s="525"/>
      <c r="F36" s="525"/>
      <c r="G36" s="177">
        <v>1</v>
      </c>
      <c r="H36" s="178">
        <v>40.98</v>
      </c>
      <c r="I36" s="115">
        <f t="shared" si="1"/>
        <v>40.98</v>
      </c>
    </row>
    <row r="37" spans="1:12" x14ac:dyDescent="0.25">
      <c r="A37" s="111">
        <v>14</v>
      </c>
      <c r="B37" s="524" t="s">
        <v>213</v>
      </c>
      <c r="C37" s="525"/>
      <c r="D37" s="525"/>
      <c r="E37" s="525"/>
      <c r="F37" s="525"/>
      <c r="G37" s="177">
        <v>2</v>
      </c>
      <c r="H37" s="178">
        <v>66.61</v>
      </c>
      <c r="I37" s="115">
        <f>H37*G37</f>
        <v>133.22</v>
      </c>
      <c r="L37" s="116"/>
    </row>
    <row r="38" spans="1:12" x14ac:dyDescent="0.25">
      <c r="A38" s="521" t="s">
        <v>149</v>
      </c>
      <c r="B38" s="489"/>
      <c r="C38" s="489"/>
      <c r="D38" s="489"/>
      <c r="E38" s="489"/>
      <c r="F38" s="489"/>
      <c r="G38" s="489"/>
      <c r="H38" s="490"/>
      <c r="I38" s="171">
        <f>SUM(I24:I37)</f>
        <v>1036.4299999999998</v>
      </c>
      <c r="L38" s="116"/>
    </row>
    <row r="39" spans="1:12" x14ac:dyDescent="0.25">
      <c r="A39" s="488" t="s">
        <v>150</v>
      </c>
      <c r="B39" s="489"/>
      <c r="C39" s="489"/>
      <c r="D39" s="489"/>
      <c r="E39" s="489"/>
      <c r="F39" s="489"/>
      <c r="G39" s="489"/>
      <c r="H39" s="490"/>
      <c r="I39" s="172">
        <f>ROUND((I38*0.15),2)</f>
        <v>155.46</v>
      </c>
      <c r="L39" s="116"/>
    </row>
    <row r="40" spans="1:12" x14ac:dyDescent="0.25">
      <c r="A40" s="488" t="s">
        <v>151</v>
      </c>
      <c r="B40" s="489"/>
      <c r="C40" s="489"/>
      <c r="D40" s="489"/>
      <c r="E40" s="489"/>
      <c r="F40" s="489"/>
      <c r="G40" s="489"/>
      <c r="H40" s="490"/>
      <c r="I40" s="117">
        <f>I38+I39</f>
        <v>1191.8899999999999</v>
      </c>
    </row>
    <row r="41" spans="1:12" x14ac:dyDescent="0.25">
      <c r="A41" s="467" t="s">
        <v>73</v>
      </c>
      <c r="B41" s="468"/>
      <c r="C41" s="468"/>
      <c r="D41" s="468"/>
      <c r="E41" s="468"/>
      <c r="F41" s="468"/>
      <c r="G41" s="468"/>
      <c r="H41" s="468"/>
      <c r="I41" s="469"/>
    </row>
    <row r="42" spans="1:12" x14ac:dyDescent="0.25">
      <c r="A42" s="106" t="s">
        <v>74</v>
      </c>
      <c r="B42" s="470" t="s">
        <v>75</v>
      </c>
      <c r="C42" s="471"/>
      <c r="D42" s="472"/>
      <c r="E42" s="470" t="s">
        <v>63</v>
      </c>
      <c r="F42" s="472"/>
      <c r="G42" s="108" t="s">
        <v>65</v>
      </c>
      <c r="H42" s="109" t="s">
        <v>66</v>
      </c>
      <c r="I42" s="110" t="s">
        <v>67</v>
      </c>
    </row>
    <row r="43" spans="1:12" x14ac:dyDescent="0.25">
      <c r="A43" s="111">
        <v>1</v>
      </c>
      <c r="B43" s="491" t="s">
        <v>76</v>
      </c>
      <c r="C43" s="492"/>
      <c r="D43" s="493"/>
      <c r="E43" s="476" t="s">
        <v>77</v>
      </c>
      <c r="F43" s="477"/>
      <c r="G43" s="143">
        <v>12</v>
      </c>
      <c r="H43" s="141">
        <v>450</v>
      </c>
      <c r="I43" s="118">
        <f>SUM(G43*H43)</f>
        <v>5400</v>
      </c>
    </row>
    <row r="44" spans="1:12" x14ac:dyDescent="0.25">
      <c r="A44" s="111">
        <v>2</v>
      </c>
      <c r="B44" s="461" t="s">
        <v>78</v>
      </c>
      <c r="C44" s="462"/>
      <c r="D44" s="463"/>
      <c r="E44" s="486" t="s">
        <v>77</v>
      </c>
      <c r="F44" s="487"/>
      <c r="G44" s="112"/>
      <c r="H44" s="142">
        <v>350</v>
      </c>
      <c r="I44" s="115">
        <f t="shared" ref="I44:I48" si="2">SUM(G44*H44)</f>
        <v>0</v>
      </c>
    </row>
    <row r="45" spans="1:12" x14ac:dyDescent="0.25">
      <c r="A45" s="111">
        <v>3</v>
      </c>
      <c r="B45" s="461" t="s">
        <v>79</v>
      </c>
      <c r="C45" s="462"/>
      <c r="D45" s="463"/>
      <c r="E45" s="486" t="s">
        <v>77</v>
      </c>
      <c r="F45" s="487"/>
      <c r="G45" s="112"/>
      <c r="H45" s="142">
        <v>300</v>
      </c>
      <c r="I45" s="115">
        <f t="shared" si="2"/>
        <v>0</v>
      </c>
    </row>
    <row r="46" spans="1:12" x14ac:dyDescent="0.25">
      <c r="A46" s="111">
        <v>4</v>
      </c>
      <c r="B46" s="461" t="s">
        <v>80</v>
      </c>
      <c r="C46" s="462"/>
      <c r="D46" s="463"/>
      <c r="E46" s="486" t="s">
        <v>77</v>
      </c>
      <c r="F46" s="487"/>
      <c r="G46" s="112">
        <v>12</v>
      </c>
      <c r="H46" s="142">
        <v>200</v>
      </c>
      <c r="I46" s="115">
        <f t="shared" si="2"/>
        <v>2400</v>
      </c>
    </row>
    <row r="47" spans="1:12" x14ac:dyDescent="0.25">
      <c r="A47" s="111">
        <v>5</v>
      </c>
      <c r="B47" s="461" t="s">
        <v>81</v>
      </c>
      <c r="C47" s="462"/>
      <c r="D47" s="463"/>
      <c r="E47" s="486" t="s">
        <v>77</v>
      </c>
      <c r="F47" s="487"/>
      <c r="G47" s="112"/>
      <c r="H47" s="144">
        <v>200</v>
      </c>
      <c r="I47" s="115">
        <f t="shared" si="2"/>
        <v>0</v>
      </c>
    </row>
    <row r="48" spans="1:12" x14ac:dyDescent="0.25">
      <c r="A48" s="111">
        <v>6</v>
      </c>
      <c r="B48" s="461" t="s">
        <v>31</v>
      </c>
      <c r="C48" s="462"/>
      <c r="D48" s="463"/>
      <c r="E48" s="486" t="s">
        <v>77</v>
      </c>
      <c r="F48" s="487"/>
      <c r="G48" s="112"/>
      <c r="H48" s="144">
        <v>140</v>
      </c>
      <c r="I48" s="115">
        <f t="shared" si="2"/>
        <v>0</v>
      </c>
    </row>
    <row r="49" spans="1:12" x14ac:dyDescent="0.25">
      <c r="A49" s="111"/>
      <c r="B49" s="461"/>
      <c r="C49" s="462"/>
      <c r="D49" s="463"/>
      <c r="E49" s="119"/>
      <c r="F49" s="86"/>
      <c r="G49" s="86"/>
      <c r="H49" s="102"/>
      <c r="I49" s="115"/>
    </row>
    <row r="50" spans="1:12" x14ac:dyDescent="0.25">
      <c r="A50" s="100"/>
      <c r="B50" s="461"/>
      <c r="C50" s="462"/>
      <c r="D50" s="463"/>
      <c r="F50" s="86"/>
      <c r="G50" s="86"/>
      <c r="H50" s="102"/>
      <c r="I50" s="115"/>
    </row>
    <row r="51" spans="1:12" x14ac:dyDescent="0.25">
      <c r="A51" s="120"/>
      <c r="B51" s="464"/>
      <c r="C51" s="465"/>
      <c r="D51" s="466"/>
      <c r="E51" s="88"/>
      <c r="F51" s="89"/>
      <c r="G51" s="86"/>
      <c r="H51" s="104"/>
      <c r="I51" s="115"/>
    </row>
    <row r="52" spans="1:12" x14ac:dyDescent="0.25">
      <c r="A52" s="488" t="s">
        <v>82</v>
      </c>
      <c r="B52" s="489"/>
      <c r="C52" s="489"/>
      <c r="D52" s="489"/>
      <c r="E52" s="489"/>
      <c r="F52" s="489"/>
      <c r="G52" s="489"/>
      <c r="H52" s="490"/>
      <c r="I52" s="121">
        <f>SUM(I43:I51)</f>
        <v>7800</v>
      </c>
    </row>
    <row r="53" spans="1:12" x14ac:dyDescent="0.25">
      <c r="A53" s="467" t="s">
        <v>83</v>
      </c>
      <c r="B53" s="468"/>
      <c r="C53" s="468"/>
      <c r="D53" s="468"/>
      <c r="E53" s="468"/>
      <c r="F53" s="468"/>
      <c r="G53" s="468"/>
      <c r="H53" s="468"/>
      <c r="I53" s="469"/>
    </row>
    <row r="54" spans="1:12" x14ac:dyDescent="0.25">
      <c r="A54" s="106" t="s">
        <v>84</v>
      </c>
      <c r="B54" s="470" t="s">
        <v>85</v>
      </c>
      <c r="C54" s="471"/>
      <c r="D54" s="472"/>
      <c r="E54" s="470" t="s">
        <v>86</v>
      </c>
      <c r="F54" s="472"/>
      <c r="G54" s="122" t="s">
        <v>87</v>
      </c>
      <c r="H54" s="122" t="s">
        <v>66</v>
      </c>
      <c r="I54" s="123" t="s">
        <v>67</v>
      </c>
    </row>
    <row r="55" spans="1:12" x14ac:dyDescent="0.25">
      <c r="A55" s="111">
        <v>1</v>
      </c>
      <c r="B55" s="473" t="s">
        <v>223</v>
      </c>
      <c r="C55" s="474"/>
      <c r="D55" s="475"/>
      <c r="E55" s="476"/>
      <c r="F55" s="477"/>
      <c r="G55" s="112"/>
      <c r="H55" s="124"/>
      <c r="I55" s="115"/>
    </row>
    <row r="56" spans="1:12" x14ac:dyDescent="0.25">
      <c r="A56" s="111"/>
      <c r="B56" s="483" t="s">
        <v>222</v>
      </c>
      <c r="C56" s="484"/>
      <c r="D56" s="485"/>
      <c r="E56" s="486">
        <v>1</v>
      </c>
      <c r="F56" s="487"/>
      <c r="G56" s="112">
        <v>9.1999999999999993</v>
      </c>
      <c r="H56" s="124">
        <v>5</v>
      </c>
      <c r="I56" s="115">
        <f>H56*G56</f>
        <v>46</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SUM(I55:I57)</f>
        <v>46</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I58+I52+I40</f>
        <v>9037.89</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9037.89</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A38:H38"/>
    <mergeCell ref="A39:H39"/>
    <mergeCell ref="A22:I22"/>
    <mergeCell ref="B23:E23"/>
    <mergeCell ref="A16:I16"/>
    <mergeCell ref="B17:D17"/>
    <mergeCell ref="B18:D18"/>
    <mergeCell ref="B19:D19"/>
    <mergeCell ref="B20:D20"/>
    <mergeCell ref="A21:H21"/>
    <mergeCell ref="B37:F37"/>
    <mergeCell ref="B24:F24"/>
    <mergeCell ref="B25:F25"/>
    <mergeCell ref="B26:F26"/>
    <mergeCell ref="B27:F27"/>
    <mergeCell ref="B28:F2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34:F34"/>
    <mergeCell ref="B35:F35"/>
    <mergeCell ref="B36:F36"/>
    <mergeCell ref="B29:F29"/>
    <mergeCell ref="B30:F30"/>
    <mergeCell ref="B31:F31"/>
    <mergeCell ref="B32:F32"/>
    <mergeCell ref="B33:F33"/>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0070C0"/>
  </sheetPr>
  <dimension ref="A1:W65"/>
  <sheetViews>
    <sheetView topLeftCell="A18"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22</v>
      </c>
      <c r="I9" s="508"/>
    </row>
    <row r="10" spans="1:13" x14ac:dyDescent="0.25">
      <c r="A10" s="85" t="s">
        <v>49</v>
      </c>
      <c r="B10" s="83"/>
      <c r="D10" s="173"/>
      <c r="E10" s="86"/>
      <c r="F10" s="494" t="s">
        <v>50</v>
      </c>
      <c r="G10" s="495"/>
      <c r="H10" s="509">
        <v>43626</v>
      </c>
      <c r="I10" s="497"/>
    </row>
    <row r="11" spans="1:13" x14ac:dyDescent="0.25">
      <c r="A11" s="85" t="s">
        <v>51</v>
      </c>
      <c r="B11" s="83"/>
      <c r="D11" s="173"/>
      <c r="E11" s="86"/>
      <c r="F11" s="494" t="s">
        <v>52</v>
      </c>
      <c r="G11" s="495"/>
      <c r="H11" s="496" t="s">
        <v>214</v>
      </c>
      <c r="I11" s="497"/>
    </row>
    <row r="12" spans="1:13" x14ac:dyDescent="0.25">
      <c r="A12" s="85" t="s">
        <v>53</v>
      </c>
      <c r="B12" s="83"/>
      <c r="D12" s="173"/>
      <c r="E12" s="86"/>
      <c r="F12" s="494" t="s">
        <v>54</v>
      </c>
      <c r="G12" s="495"/>
      <c r="H12" s="496">
        <v>47399</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500" t="s">
        <v>215</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1" x14ac:dyDescent="0.25">
      <c r="A17" s="90" t="s">
        <v>61</v>
      </c>
      <c r="B17" s="518" t="s">
        <v>148</v>
      </c>
      <c r="C17" s="519"/>
      <c r="D17" s="520"/>
      <c r="E17" s="156" t="s">
        <v>63</v>
      </c>
      <c r="F17" s="156" t="s">
        <v>64</v>
      </c>
      <c r="G17" s="156" t="s">
        <v>65</v>
      </c>
      <c r="H17" s="156" t="s">
        <v>66</v>
      </c>
      <c r="I17" s="157" t="s">
        <v>67</v>
      </c>
    </row>
    <row r="18" spans="1:11" x14ac:dyDescent="0.25">
      <c r="A18" s="95"/>
      <c r="B18" s="476"/>
      <c r="C18" s="498"/>
      <c r="D18" s="477"/>
      <c r="E18" s="96"/>
      <c r="F18" s="97"/>
      <c r="G18" s="96"/>
      <c r="H18" s="98"/>
      <c r="I18" s="99">
        <f>SUM(G18*H18)</f>
        <v>0</v>
      </c>
    </row>
    <row r="19" spans="1:11" x14ac:dyDescent="0.25">
      <c r="A19" s="100"/>
      <c r="B19" s="486"/>
      <c r="C19" s="447"/>
      <c r="D19" s="487"/>
      <c r="E19" s="101"/>
      <c r="F19" s="86"/>
      <c r="G19" s="101"/>
      <c r="H19" s="102"/>
      <c r="I19" s="99">
        <f t="shared" ref="I19:I20" si="0">SUM(G19*H19)</f>
        <v>0</v>
      </c>
    </row>
    <row r="20" spans="1:11" x14ac:dyDescent="0.25">
      <c r="A20" s="100"/>
      <c r="B20" s="481"/>
      <c r="C20" s="499"/>
      <c r="D20" s="482"/>
      <c r="E20" s="101"/>
      <c r="F20" s="86"/>
      <c r="G20" s="103"/>
      <c r="H20" s="104"/>
      <c r="I20" s="105">
        <f t="shared" si="0"/>
        <v>0</v>
      </c>
    </row>
    <row r="21" spans="1:11" x14ac:dyDescent="0.25">
      <c r="A21" s="488" t="s">
        <v>68</v>
      </c>
      <c r="B21" s="489"/>
      <c r="C21" s="489"/>
      <c r="D21" s="489"/>
      <c r="E21" s="489"/>
      <c r="F21" s="489"/>
      <c r="G21" s="489"/>
      <c r="H21" s="490"/>
      <c r="I21" s="99">
        <f>SUM(I18:I20)</f>
        <v>0</v>
      </c>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108"/>
      <c r="G23" s="166" t="s">
        <v>65</v>
      </c>
      <c r="H23" s="122" t="s">
        <v>66</v>
      </c>
      <c r="I23" s="123" t="s">
        <v>67</v>
      </c>
      <c r="K23" s="128"/>
    </row>
    <row r="24" spans="1:11" x14ac:dyDescent="0.25">
      <c r="A24" s="111">
        <v>1</v>
      </c>
      <c r="B24" s="473" t="s">
        <v>216</v>
      </c>
      <c r="C24" s="474"/>
      <c r="D24" s="474"/>
      <c r="E24" s="474"/>
      <c r="F24" s="475"/>
      <c r="G24" s="175">
        <v>1</v>
      </c>
      <c r="H24" s="176">
        <v>300</v>
      </c>
      <c r="I24" s="115">
        <f>H24*G24</f>
        <v>300</v>
      </c>
    </row>
    <row r="25" spans="1:11" x14ac:dyDescent="0.25">
      <c r="A25" s="111">
        <v>2</v>
      </c>
      <c r="B25" s="483" t="s">
        <v>217</v>
      </c>
      <c r="C25" s="484"/>
      <c r="D25" s="484"/>
      <c r="E25" s="484"/>
      <c r="F25" s="485"/>
      <c r="G25" s="177">
        <v>1</v>
      </c>
      <c r="H25" s="176">
        <v>5936.47</v>
      </c>
      <c r="I25" s="115">
        <f>H25*G25</f>
        <v>5936.47</v>
      </c>
    </row>
    <row r="26" spans="1:11" x14ac:dyDescent="0.25">
      <c r="A26" s="111">
        <v>3</v>
      </c>
      <c r="B26" s="483" t="s">
        <v>218</v>
      </c>
      <c r="C26" s="484"/>
      <c r="D26" s="484"/>
      <c r="E26" s="484"/>
      <c r="F26" s="485"/>
      <c r="G26" s="177">
        <v>1</v>
      </c>
      <c r="H26" s="179">
        <v>2250</v>
      </c>
      <c r="I26" s="115">
        <f t="shared" ref="I26:I28" si="1">H26*G26</f>
        <v>2250</v>
      </c>
    </row>
    <row r="27" spans="1:11" x14ac:dyDescent="0.25">
      <c r="A27" s="111">
        <v>4</v>
      </c>
      <c r="B27" s="483" t="s">
        <v>219</v>
      </c>
      <c r="C27" s="484"/>
      <c r="D27" s="484"/>
      <c r="E27" s="484"/>
      <c r="F27" s="485"/>
      <c r="G27" s="177">
        <v>1</v>
      </c>
      <c r="H27" s="178">
        <v>2850</v>
      </c>
      <c r="I27" s="115">
        <f t="shared" si="1"/>
        <v>2850</v>
      </c>
    </row>
    <row r="28" spans="1:11" x14ac:dyDescent="0.25">
      <c r="A28" s="111">
        <v>5</v>
      </c>
      <c r="B28" s="483" t="s">
        <v>220</v>
      </c>
      <c r="C28" s="484"/>
      <c r="D28" s="484"/>
      <c r="E28" s="484"/>
      <c r="F28" s="485"/>
      <c r="G28" s="177">
        <v>1</v>
      </c>
      <c r="H28" s="178">
        <v>4840</v>
      </c>
      <c r="I28" s="115">
        <f t="shared" si="1"/>
        <v>4840</v>
      </c>
    </row>
    <row r="29" spans="1:11" x14ac:dyDescent="0.25">
      <c r="A29" s="111"/>
      <c r="B29" s="524"/>
      <c r="C29" s="525"/>
      <c r="D29" s="525"/>
      <c r="E29" s="525"/>
      <c r="F29" s="525"/>
      <c r="G29" s="177"/>
      <c r="H29" s="178"/>
      <c r="I29" s="115"/>
    </row>
    <row r="30" spans="1:11" x14ac:dyDescent="0.25">
      <c r="A30" s="111"/>
      <c r="B30" s="524"/>
      <c r="C30" s="525"/>
      <c r="D30" s="525"/>
      <c r="E30" s="525"/>
      <c r="F30" s="525"/>
      <c r="G30" s="177"/>
      <c r="H30" s="178"/>
      <c r="I30" s="115"/>
    </row>
    <row r="31" spans="1:11" x14ac:dyDescent="0.25">
      <c r="A31" s="111"/>
      <c r="B31" s="524"/>
      <c r="C31" s="525"/>
      <c r="D31" s="525"/>
      <c r="E31" s="525"/>
      <c r="F31" s="525"/>
      <c r="G31" s="177"/>
      <c r="H31" s="178"/>
      <c r="I31" s="115"/>
    </row>
    <row r="32" spans="1:11" x14ac:dyDescent="0.25">
      <c r="A32" s="111"/>
      <c r="B32" s="524"/>
      <c r="C32" s="525"/>
      <c r="D32" s="525"/>
      <c r="E32" s="525"/>
      <c r="F32" s="525"/>
      <c r="G32" s="177"/>
      <c r="H32" s="178"/>
      <c r="I32" s="115"/>
    </row>
    <row r="33" spans="1:23" x14ac:dyDescent="0.25">
      <c r="A33" s="111"/>
      <c r="B33" s="524"/>
      <c r="C33" s="525"/>
      <c r="D33" s="525"/>
      <c r="E33" s="525"/>
      <c r="F33" s="525"/>
      <c r="G33" s="177"/>
      <c r="H33" s="178"/>
      <c r="I33" s="115"/>
    </row>
    <row r="34" spans="1:23" x14ac:dyDescent="0.25">
      <c r="A34" s="111"/>
      <c r="B34" s="524"/>
      <c r="C34" s="525"/>
      <c r="D34" s="525"/>
      <c r="E34" s="525"/>
      <c r="F34" s="525"/>
      <c r="G34" s="177"/>
      <c r="H34" s="178"/>
      <c r="I34" s="115"/>
    </row>
    <row r="35" spans="1:23" x14ac:dyDescent="0.25">
      <c r="A35" s="111"/>
      <c r="B35" s="524"/>
      <c r="C35" s="525"/>
      <c r="D35" s="525"/>
      <c r="E35" s="525"/>
      <c r="F35" s="525"/>
      <c r="G35" s="177"/>
      <c r="H35" s="178"/>
      <c r="I35" s="115"/>
    </row>
    <row r="36" spans="1:23" x14ac:dyDescent="0.25">
      <c r="A36" s="111"/>
      <c r="B36" s="524"/>
      <c r="C36" s="525"/>
      <c r="D36" s="525"/>
      <c r="E36" s="525"/>
      <c r="F36" s="525"/>
      <c r="G36" s="177"/>
      <c r="H36" s="178"/>
      <c r="I36" s="115"/>
    </row>
    <row r="37" spans="1:23" x14ac:dyDescent="0.25">
      <c r="A37" s="111"/>
      <c r="B37" s="524"/>
      <c r="C37" s="525"/>
      <c r="D37" s="525"/>
      <c r="E37" s="525"/>
      <c r="F37" s="525"/>
      <c r="G37" s="177"/>
      <c r="H37" s="178"/>
      <c r="I37" s="115"/>
      <c r="L37" s="182"/>
      <c r="M37" s="173"/>
      <c r="N37" s="173"/>
      <c r="O37" s="173"/>
      <c r="P37" s="173"/>
      <c r="Q37" s="173"/>
      <c r="R37" s="173"/>
      <c r="S37" s="173"/>
      <c r="T37" s="173"/>
      <c r="U37" s="173"/>
      <c r="V37" s="173"/>
      <c r="W37" s="173"/>
    </row>
    <row r="38" spans="1:23" x14ac:dyDescent="0.25">
      <c r="A38" s="521" t="s">
        <v>149</v>
      </c>
      <c r="B38" s="489"/>
      <c r="C38" s="489"/>
      <c r="D38" s="489"/>
      <c r="E38" s="489"/>
      <c r="F38" s="489"/>
      <c r="G38" s="489"/>
      <c r="H38" s="490"/>
      <c r="I38" s="171">
        <f>SUM(I24:I37)</f>
        <v>16176.470000000001</v>
      </c>
      <c r="L38" s="182"/>
      <c r="M38" s="173"/>
      <c r="N38" s="173"/>
      <c r="O38" s="173"/>
      <c r="P38" s="173"/>
      <c r="Q38" s="173"/>
      <c r="R38" s="173"/>
      <c r="S38" s="173"/>
      <c r="T38" s="173"/>
      <c r="U38" s="173"/>
      <c r="V38" s="173"/>
      <c r="W38" s="173"/>
    </row>
    <row r="39" spans="1:23" x14ac:dyDescent="0.25">
      <c r="A39" s="488" t="s">
        <v>150</v>
      </c>
      <c r="B39" s="489"/>
      <c r="C39" s="489"/>
      <c r="D39" s="489"/>
      <c r="E39" s="489"/>
      <c r="F39" s="489"/>
      <c r="G39" s="489"/>
      <c r="H39" s="490"/>
      <c r="I39" s="172">
        <f>ROUND((I38*0.15),2)</f>
        <v>2426.4699999999998</v>
      </c>
      <c r="L39" s="182"/>
      <c r="M39" s="173"/>
      <c r="N39" s="173"/>
      <c r="O39" s="173"/>
      <c r="P39" s="173"/>
      <c r="Q39" s="173"/>
      <c r="R39" s="173"/>
      <c r="S39" s="173"/>
      <c r="T39" s="173"/>
      <c r="U39" s="173"/>
      <c r="V39" s="173"/>
      <c r="W39" s="173"/>
    </row>
    <row r="40" spans="1:23" x14ac:dyDescent="0.25">
      <c r="A40" s="488" t="s">
        <v>151</v>
      </c>
      <c r="B40" s="489"/>
      <c r="C40" s="489"/>
      <c r="D40" s="489"/>
      <c r="E40" s="489"/>
      <c r="F40" s="489"/>
      <c r="G40" s="489"/>
      <c r="H40" s="490"/>
      <c r="I40" s="117">
        <f>I38+I39</f>
        <v>18602.940000000002</v>
      </c>
      <c r="L40" s="173"/>
      <c r="M40" s="173"/>
      <c r="N40" s="173"/>
      <c r="O40" s="173"/>
      <c r="P40" s="173"/>
      <c r="Q40" s="173"/>
      <c r="R40" s="173"/>
      <c r="S40" s="173"/>
      <c r="T40" s="173"/>
      <c r="U40" s="173"/>
      <c r="V40" s="173"/>
      <c r="W40" s="173"/>
    </row>
    <row r="41" spans="1:23" x14ac:dyDescent="0.25">
      <c r="A41" s="467" t="s">
        <v>73</v>
      </c>
      <c r="B41" s="468"/>
      <c r="C41" s="468"/>
      <c r="D41" s="468"/>
      <c r="E41" s="468"/>
      <c r="F41" s="468"/>
      <c r="G41" s="468"/>
      <c r="H41" s="468"/>
      <c r="I41" s="469"/>
      <c r="L41" s="173"/>
      <c r="M41" s="173"/>
      <c r="N41" s="173"/>
      <c r="O41" s="173"/>
      <c r="P41" s="173"/>
      <c r="Q41" s="173"/>
      <c r="R41" s="173"/>
      <c r="S41" s="173"/>
      <c r="T41" s="173"/>
      <c r="U41" s="173"/>
      <c r="V41" s="173"/>
      <c r="W41" s="173"/>
    </row>
    <row r="42" spans="1:23" x14ac:dyDescent="0.25">
      <c r="A42" s="106" t="s">
        <v>74</v>
      </c>
      <c r="B42" s="470" t="s">
        <v>75</v>
      </c>
      <c r="C42" s="471"/>
      <c r="D42" s="472"/>
      <c r="E42" s="470" t="s">
        <v>63</v>
      </c>
      <c r="F42" s="472"/>
      <c r="G42" s="108" t="s">
        <v>65</v>
      </c>
      <c r="H42" s="109" t="s">
        <v>66</v>
      </c>
      <c r="I42" s="110" t="s">
        <v>67</v>
      </c>
      <c r="L42" s="173"/>
      <c r="M42" s="173"/>
      <c r="N42" s="173"/>
      <c r="O42" s="173"/>
      <c r="P42" s="173"/>
      <c r="Q42" s="173"/>
      <c r="R42" s="173"/>
      <c r="S42" s="173"/>
      <c r="T42" s="173"/>
      <c r="U42" s="173"/>
      <c r="V42" s="173"/>
      <c r="W42" s="173"/>
    </row>
    <row r="43" spans="1:23" x14ac:dyDescent="0.25">
      <c r="A43" s="111">
        <v>1</v>
      </c>
      <c r="B43" s="491" t="s">
        <v>76</v>
      </c>
      <c r="C43" s="492"/>
      <c r="D43" s="493"/>
      <c r="E43" s="476" t="s">
        <v>77</v>
      </c>
      <c r="F43" s="477"/>
      <c r="G43" s="143">
        <v>69</v>
      </c>
      <c r="H43" s="141">
        <v>450</v>
      </c>
      <c r="I43" s="118">
        <f>SUM(G43*H43)</f>
        <v>31050</v>
      </c>
      <c r="L43" s="173"/>
      <c r="M43" s="173"/>
      <c r="N43" s="173"/>
      <c r="O43" s="173"/>
      <c r="P43" s="173"/>
      <c r="Q43" s="173"/>
      <c r="R43" s="173"/>
      <c r="S43" s="173"/>
      <c r="T43" s="173"/>
      <c r="U43" s="173"/>
      <c r="V43" s="173"/>
      <c r="W43" s="173"/>
    </row>
    <row r="44" spans="1:23" x14ac:dyDescent="0.25">
      <c r="A44" s="111">
        <v>2</v>
      </c>
      <c r="B44" s="461" t="s">
        <v>78</v>
      </c>
      <c r="C44" s="462"/>
      <c r="D44" s="463"/>
      <c r="E44" s="486" t="s">
        <v>77</v>
      </c>
      <c r="F44" s="487"/>
      <c r="G44" s="112"/>
      <c r="H44" s="142">
        <v>350</v>
      </c>
      <c r="I44" s="115">
        <f t="shared" ref="I44:I48" si="2">SUM(G44*H44)</f>
        <v>0</v>
      </c>
      <c r="L44" s="173"/>
      <c r="M44" s="173"/>
      <c r="N44" s="173"/>
      <c r="O44" s="173"/>
      <c r="P44" s="173"/>
      <c r="Q44" s="173"/>
      <c r="R44" s="173"/>
      <c r="S44" s="173"/>
      <c r="T44" s="173"/>
      <c r="U44" s="173"/>
      <c r="V44" s="173"/>
      <c r="W44" s="173"/>
    </row>
    <row r="45" spans="1:23" x14ac:dyDescent="0.25">
      <c r="A45" s="111">
        <v>3</v>
      </c>
      <c r="B45" s="461" t="s">
        <v>79</v>
      </c>
      <c r="C45" s="462"/>
      <c r="D45" s="463"/>
      <c r="E45" s="486" t="s">
        <v>77</v>
      </c>
      <c r="F45" s="487"/>
      <c r="G45" s="112"/>
      <c r="H45" s="142">
        <v>300</v>
      </c>
      <c r="I45" s="115">
        <f t="shared" si="2"/>
        <v>0</v>
      </c>
      <c r="L45" s="173"/>
      <c r="M45" s="173"/>
      <c r="N45" s="173"/>
      <c r="O45" s="173"/>
      <c r="P45" s="173"/>
      <c r="Q45" s="173"/>
      <c r="R45" s="173"/>
      <c r="S45" s="173"/>
      <c r="T45" s="173"/>
      <c r="U45" s="173"/>
      <c r="V45" s="173"/>
      <c r="W45" s="173"/>
    </row>
    <row r="46" spans="1:23" x14ac:dyDescent="0.25">
      <c r="A46" s="111">
        <v>4</v>
      </c>
      <c r="B46" s="461" t="s">
        <v>80</v>
      </c>
      <c r="C46" s="462"/>
      <c r="D46" s="463"/>
      <c r="E46" s="486" t="s">
        <v>77</v>
      </c>
      <c r="F46" s="487"/>
      <c r="G46" s="112">
        <v>69</v>
      </c>
      <c r="H46" s="142">
        <v>200</v>
      </c>
      <c r="I46" s="115">
        <f t="shared" si="2"/>
        <v>13800</v>
      </c>
      <c r="L46" s="173"/>
      <c r="M46" s="173"/>
      <c r="N46" s="173"/>
      <c r="O46" s="173"/>
      <c r="P46" s="173"/>
      <c r="Q46" s="173"/>
      <c r="R46" s="173"/>
      <c r="S46" s="173"/>
      <c r="T46" s="173"/>
      <c r="U46" s="173"/>
      <c r="V46" s="173"/>
      <c r="W46" s="173"/>
    </row>
    <row r="47" spans="1:23" x14ac:dyDescent="0.25">
      <c r="A47" s="111">
        <v>5</v>
      </c>
      <c r="B47" s="461" t="s">
        <v>81</v>
      </c>
      <c r="C47" s="462"/>
      <c r="D47" s="463"/>
      <c r="E47" s="486" t="s">
        <v>77</v>
      </c>
      <c r="F47" s="487"/>
      <c r="G47" s="112"/>
      <c r="H47" s="144">
        <v>200</v>
      </c>
      <c r="I47" s="115">
        <f t="shared" si="2"/>
        <v>0</v>
      </c>
      <c r="L47" s="173"/>
      <c r="M47" s="173"/>
      <c r="N47" s="173"/>
      <c r="O47" s="173"/>
      <c r="P47" s="173"/>
      <c r="Q47" s="173"/>
      <c r="R47" s="173"/>
      <c r="S47" s="173"/>
      <c r="T47" s="173"/>
      <c r="U47" s="173"/>
      <c r="V47" s="173"/>
      <c r="W47" s="173"/>
    </row>
    <row r="48" spans="1:23" x14ac:dyDescent="0.25">
      <c r="A48" s="111">
        <v>6</v>
      </c>
      <c r="B48" s="461" t="s">
        <v>31</v>
      </c>
      <c r="C48" s="462"/>
      <c r="D48" s="463"/>
      <c r="E48" s="486" t="s">
        <v>77</v>
      </c>
      <c r="F48" s="487"/>
      <c r="G48" s="112"/>
      <c r="H48" s="144">
        <v>140</v>
      </c>
      <c r="I48" s="115">
        <f t="shared" si="2"/>
        <v>0</v>
      </c>
      <c r="L48" s="173"/>
      <c r="M48" s="173"/>
      <c r="N48" s="173"/>
      <c r="O48" s="173"/>
      <c r="P48" s="173"/>
      <c r="Q48" s="173"/>
      <c r="R48" s="173"/>
      <c r="S48" s="173"/>
      <c r="T48" s="173"/>
      <c r="U48" s="173"/>
      <c r="V48" s="173"/>
      <c r="W48" s="173"/>
    </row>
    <row r="49" spans="1:23" x14ac:dyDescent="0.25">
      <c r="A49" s="111"/>
      <c r="B49" s="461"/>
      <c r="C49" s="462"/>
      <c r="D49" s="463"/>
      <c r="E49" s="119"/>
      <c r="F49" s="86"/>
      <c r="G49" s="86"/>
      <c r="H49" s="102"/>
      <c r="I49" s="115"/>
      <c r="L49" s="173"/>
      <c r="M49" s="173"/>
      <c r="N49" s="173"/>
      <c r="O49" s="173"/>
      <c r="P49" s="173"/>
      <c r="Q49" s="173"/>
      <c r="R49" s="173"/>
      <c r="S49" s="173"/>
      <c r="T49" s="173"/>
      <c r="U49" s="173"/>
      <c r="V49" s="173"/>
      <c r="W49" s="173"/>
    </row>
    <row r="50" spans="1:23" x14ac:dyDescent="0.25">
      <c r="A50" s="100"/>
      <c r="B50" s="461"/>
      <c r="C50" s="462"/>
      <c r="D50" s="463"/>
      <c r="F50" s="86"/>
      <c r="G50" s="86"/>
      <c r="H50" s="102"/>
      <c r="I50" s="115"/>
      <c r="L50" s="173"/>
      <c r="M50" s="173"/>
      <c r="N50" s="173"/>
      <c r="O50" s="173"/>
      <c r="P50" s="173"/>
      <c r="Q50" s="173"/>
      <c r="R50" s="173"/>
      <c r="S50" s="173"/>
      <c r="T50" s="173"/>
      <c r="U50" s="173"/>
      <c r="V50" s="173"/>
      <c r="W50" s="173"/>
    </row>
    <row r="51" spans="1:23" x14ac:dyDescent="0.25">
      <c r="A51" s="120"/>
      <c r="B51" s="464"/>
      <c r="C51" s="465"/>
      <c r="D51" s="466"/>
      <c r="E51" s="88"/>
      <c r="F51" s="89"/>
      <c r="G51" s="86"/>
      <c r="H51" s="104"/>
      <c r="I51" s="115"/>
      <c r="L51" s="173"/>
      <c r="M51" s="173"/>
      <c r="N51" s="173"/>
      <c r="O51" s="173"/>
      <c r="P51" s="173"/>
      <c r="Q51" s="173"/>
      <c r="R51" s="173"/>
      <c r="S51" s="173"/>
      <c r="T51" s="173"/>
      <c r="U51" s="173"/>
      <c r="V51" s="173"/>
      <c r="W51" s="173"/>
    </row>
    <row r="52" spans="1:23" x14ac:dyDescent="0.25">
      <c r="A52" s="488" t="s">
        <v>82</v>
      </c>
      <c r="B52" s="489"/>
      <c r="C52" s="489"/>
      <c r="D52" s="489"/>
      <c r="E52" s="489"/>
      <c r="F52" s="489"/>
      <c r="G52" s="489"/>
      <c r="H52" s="490"/>
      <c r="I52" s="121">
        <f>SUM(I43:I51)</f>
        <v>44850</v>
      </c>
      <c r="L52" s="173"/>
      <c r="M52" s="173"/>
      <c r="N52" s="173"/>
      <c r="O52" s="173"/>
      <c r="P52" s="173"/>
      <c r="Q52" s="173"/>
      <c r="R52" s="173"/>
      <c r="S52" s="173"/>
      <c r="T52" s="173"/>
      <c r="U52" s="173"/>
      <c r="V52" s="173"/>
      <c r="W52" s="173"/>
    </row>
    <row r="53" spans="1:23" x14ac:dyDescent="0.25">
      <c r="A53" s="467" t="s">
        <v>83</v>
      </c>
      <c r="B53" s="468"/>
      <c r="C53" s="468"/>
      <c r="D53" s="468"/>
      <c r="E53" s="468"/>
      <c r="F53" s="468"/>
      <c r="G53" s="468"/>
      <c r="H53" s="468"/>
      <c r="I53" s="469"/>
      <c r="L53" s="173"/>
      <c r="M53" s="173"/>
      <c r="N53" s="173"/>
      <c r="O53" s="173"/>
      <c r="P53" s="173"/>
      <c r="Q53" s="173"/>
      <c r="R53" s="173"/>
      <c r="S53" s="173"/>
      <c r="T53" s="173"/>
      <c r="U53" s="173"/>
      <c r="V53" s="173"/>
      <c r="W53" s="173"/>
    </row>
    <row r="54" spans="1:23" x14ac:dyDescent="0.25">
      <c r="A54" s="106" t="s">
        <v>84</v>
      </c>
      <c r="B54" s="470" t="s">
        <v>85</v>
      </c>
      <c r="C54" s="471"/>
      <c r="D54" s="472"/>
      <c r="E54" s="470" t="s">
        <v>86</v>
      </c>
      <c r="F54" s="472"/>
      <c r="G54" s="122" t="s">
        <v>87</v>
      </c>
      <c r="H54" s="122" t="s">
        <v>66</v>
      </c>
      <c r="I54" s="123" t="s">
        <v>67</v>
      </c>
      <c r="L54" s="173"/>
      <c r="M54" s="173"/>
      <c r="N54" s="173"/>
      <c r="O54" s="173"/>
      <c r="P54" s="173"/>
      <c r="Q54" s="173"/>
      <c r="R54" s="173"/>
      <c r="S54" s="173"/>
      <c r="T54" s="173"/>
      <c r="U54" s="173"/>
      <c r="V54" s="173"/>
      <c r="W54" s="173"/>
    </row>
    <row r="55" spans="1:23" x14ac:dyDescent="0.25">
      <c r="A55" s="111">
        <v>1</v>
      </c>
      <c r="B55" s="473" t="s">
        <v>224</v>
      </c>
      <c r="C55" s="474"/>
      <c r="D55" s="475"/>
      <c r="E55" s="476"/>
      <c r="F55" s="477"/>
      <c r="G55" s="112"/>
      <c r="H55" s="124"/>
      <c r="I55" s="115"/>
      <c r="L55" s="173"/>
      <c r="M55" s="173"/>
      <c r="N55" s="173"/>
      <c r="O55" s="173"/>
      <c r="P55" s="173"/>
      <c r="Q55" s="173"/>
      <c r="R55" s="173"/>
      <c r="S55" s="173"/>
      <c r="T55" s="173"/>
      <c r="U55" s="173"/>
      <c r="V55" s="173"/>
      <c r="W55" s="173"/>
    </row>
    <row r="56" spans="1:23" x14ac:dyDescent="0.25">
      <c r="A56" s="111"/>
      <c r="B56" s="483" t="s">
        <v>221</v>
      </c>
      <c r="C56" s="484"/>
      <c r="D56" s="485"/>
      <c r="E56" s="486">
        <v>6</v>
      </c>
      <c r="F56" s="487"/>
      <c r="G56" s="197">
        <v>61.2</v>
      </c>
      <c r="H56" s="124">
        <v>5</v>
      </c>
      <c r="I56" s="115">
        <f>H56*G56</f>
        <v>306</v>
      </c>
      <c r="L56" s="173"/>
      <c r="M56" s="173"/>
      <c r="N56" s="173"/>
      <c r="O56" s="173"/>
      <c r="P56" s="173"/>
      <c r="Q56" s="173"/>
      <c r="R56" s="173"/>
      <c r="S56" s="173"/>
      <c r="T56" s="173"/>
      <c r="U56" s="173"/>
      <c r="V56" s="173"/>
      <c r="W56" s="173"/>
    </row>
    <row r="57" spans="1:23" x14ac:dyDescent="0.25">
      <c r="A57" s="125"/>
      <c r="B57" s="478"/>
      <c r="C57" s="479"/>
      <c r="D57" s="480"/>
      <c r="E57" s="481"/>
      <c r="F57" s="482"/>
      <c r="G57" s="112"/>
      <c r="H57" s="124"/>
      <c r="I57" s="115"/>
      <c r="L57" s="173"/>
      <c r="M57" s="173"/>
      <c r="N57" s="173"/>
      <c r="O57" s="173"/>
      <c r="P57" s="173"/>
      <c r="Q57" s="173"/>
      <c r="R57" s="173"/>
      <c r="S57" s="173"/>
      <c r="T57" s="173"/>
      <c r="U57" s="173"/>
      <c r="V57" s="173"/>
      <c r="W57" s="173"/>
    </row>
    <row r="58" spans="1:23" x14ac:dyDescent="0.25">
      <c r="A58" s="488" t="s">
        <v>88</v>
      </c>
      <c r="B58" s="489"/>
      <c r="C58" s="489"/>
      <c r="D58" s="489"/>
      <c r="E58" s="489"/>
      <c r="F58" s="489"/>
      <c r="G58" s="489"/>
      <c r="H58" s="490"/>
      <c r="I58" s="126">
        <f>SUM(I55:I57)</f>
        <v>306</v>
      </c>
      <c r="L58" s="173"/>
      <c r="M58" s="173"/>
      <c r="N58" s="173"/>
      <c r="O58" s="173"/>
      <c r="P58" s="173"/>
      <c r="Q58" s="173"/>
      <c r="R58" s="173"/>
      <c r="S58" s="173"/>
      <c r="T58" s="173"/>
      <c r="U58" s="173"/>
      <c r="V58" s="173"/>
      <c r="W58" s="173"/>
    </row>
    <row r="59" spans="1:23" x14ac:dyDescent="0.25">
      <c r="A59" s="127"/>
      <c r="B59" s="128"/>
      <c r="C59" s="128"/>
      <c r="D59" s="128"/>
      <c r="E59" s="128"/>
      <c r="F59" s="129"/>
      <c r="G59" s="130"/>
      <c r="H59" s="130"/>
      <c r="I59" s="131"/>
      <c r="L59" s="183"/>
      <c r="M59" s="173"/>
      <c r="N59" s="173"/>
      <c r="O59" s="173"/>
      <c r="P59" s="173"/>
      <c r="Q59" s="173"/>
      <c r="R59" s="173"/>
      <c r="S59" s="173"/>
      <c r="T59" s="173"/>
      <c r="U59" s="173"/>
      <c r="V59" s="173"/>
      <c r="W59" s="173"/>
    </row>
    <row r="60" spans="1:23" x14ac:dyDescent="0.25">
      <c r="A60" s="456"/>
      <c r="B60" s="457"/>
      <c r="C60" s="457"/>
      <c r="D60" s="457"/>
      <c r="E60" s="457"/>
      <c r="F60" s="132"/>
      <c r="G60" s="460" t="s">
        <v>89</v>
      </c>
      <c r="H60" s="457"/>
      <c r="I60" s="133">
        <f>I58+I52+I40</f>
        <v>63758.94</v>
      </c>
      <c r="L60" s="173"/>
      <c r="M60" s="173"/>
      <c r="N60" s="173"/>
      <c r="O60" s="173"/>
      <c r="P60" s="173"/>
      <c r="Q60" s="173"/>
      <c r="R60" s="173"/>
      <c r="S60" s="173"/>
      <c r="T60" s="173"/>
      <c r="U60" s="173"/>
      <c r="V60" s="173"/>
      <c r="W60" s="173"/>
    </row>
    <row r="61" spans="1:23" x14ac:dyDescent="0.25">
      <c r="A61" s="456"/>
      <c r="B61" s="457"/>
      <c r="C61" s="457"/>
      <c r="D61" s="457"/>
      <c r="E61" s="457"/>
      <c r="F61" s="86"/>
      <c r="G61" s="134"/>
      <c r="H61" s="135"/>
      <c r="I61" s="136"/>
      <c r="L61" s="173"/>
      <c r="M61" s="173"/>
      <c r="N61" s="173"/>
      <c r="O61" s="173"/>
      <c r="P61" s="173"/>
      <c r="Q61" s="173"/>
      <c r="R61" s="173"/>
      <c r="S61" s="173"/>
      <c r="T61" s="173"/>
      <c r="U61" s="173"/>
      <c r="V61" s="173"/>
      <c r="W61" s="173"/>
    </row>
    <row r="62" spans="1:23" ht="15.75" thickBot="1" x14ac:dyDescent="0.3">
      <c r="A62" s="456"/>
      <c r="B62" s="457"/>
      <c r="C62" s="457"/>
      <c r="D62" s="457"/>
      <c r="E62" s="457"/>
      <c r="F62" s="86"/>
      <c r="G62" s="510" t="s">
        <v>132</v>
      </c>
      <c r="H62" s="511"/>
      <c r="I62" s="145">
        <f>I60+I61</f>
        <v>63758.94</v>
      </c>
      <c r="L62" s="173"/>
      <c r="M62" s="173"/>
      <c r="N62" s="173"/>
      <c r="O62" s="173"/>
      <c r="P62" s="173"/>
      <c r="Q62" s="173"/>
      <c r="R62" s="173"/>
      <c r="S62" s="173"/>
      <c r="T62" s="173"/>
      <c r="U62" s="173"/>
      <c r="V62" s="173"/>
      <c r="W62" s="173"/>
    </row>
    <row r="63" spans="1:23" ht="16.5" thickTop="1" thickBot="1" x14ac:dyDescent="0.3">
      <c r="A63" s="137"/>
      <c r="B63" s="138"/>
      <c r="C63" s="458"/>
      <c r="D63" s="459"/>
      <c r="E63" s="459"/>
      <c r="F63" s="459"/>
      <c r="G63" s="139"/>
      <c r="H63" s="139"/>
      <c r="I63" s="140"/>
      <c r="L63" s="173"/>
      <c r="M63" s="173"/>
      <c r="N63" s="173"/>
      <c r="O63" s="173"/>
      <c r="P63" s="173"/>
      <c r="Q63" s="173"/>
      <c r="R63" s="173"/>
      <c r="S63" s="173"/>
      <c r="T63" s="173"/>
      <c r="U63" s="173"/>
      <c r="V63" s="173"/>
      <c r="W63" s="173"/>
    </row>
    <row r="64" spans="1:23" x14ac:dyDescent="0.25">
      <c r="L64" s="173"/>
      <c r="M64" s="173"/>
      <c r="N64" s="173"/>
      <c r="O64" s="173"/>
      <c r="P64" s="173"/>
      <c r="Q64" s="173"/>
      <c r="R64" s="173"/>
      <c r="S64" s="173"/>
      <c r="T64" s="173"/>
      <c r="U64" s="173"/>
      <c r="V64" s="173"/>
      <c r="W64" s="173"/>
    </row>
    <row r="65" spans="1:23" x14ac:dyDescent="0.25">
      <c r="A65" s="83"/>
      <c r="B65" s="83"/>
      <c r="L65" s="173"/>
      <c r="M65" s="173"/>
      <c r="N65" s="173"/>
      <c r="O65" s="173"/>
      <c r="P65" s="173"/>
      <c r="Q65" s="173"/>
      <c r="R65" s="173"/>
      <c r="S65" s="173"/>
      <c r="T65" s="173"/>
      <c r="U65" s="173"/>
      <c r="V65" s="173"/>
      <c r="W65" s="173"/>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0070C0"/>
  </sheetPr>
  <dimension ref="A1:M65"/>
  <sheetViews>
    <sheetView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23</v>
      </c>
      <c r="I9" s="508"/>
    </row>
    <row r="10" spans="1:13" x14ac:dyDescent="0.25">
      <c r="A10" s="85" t="s">
        <v>49</v>
      </c>
      <c r="B10" s="83"/>
      <c r="D10" s="173"/>
      <c r="E10" s="86"/>
      <c r="F10" s="494" t="s">
        <v>50</v>
      </c>
      <c r="G10" s="495"/>
      <c r="H10" s="509">
        <v>43627</v>
      </c>
      <c r="I10" s="497"/>
    </row>
    <row r="11" spans="1:13" x14ac:dyDescent="0.25">
      <c r="A11" s="85" t="s">
        <v>51</v>
      </c>
      <c r="B11" s="83"/>
      <c r="D11" s="173"/>
      <c r="E11" s="86"/>
      <c r="F11" s="494" t="s">
        <v>52</v>
      </c>
      <c r="G11" s="495"/>
      <c r="H11" s="496" t="s">
        <v>225</v>
      </c>
      <c r="I11" s="497"/>
    </row>
    <row r="12" spans="1:13" x14ac:dyDescent="0.25">
      <c r="A12" s="85" t="s">
        <v>53</v>
      </c>
      <c r="B12" s="83"/>
      <c r="D12" s="173"/>
      <c r="E12" s="86"/>
      <c r="F12" s="494" t="s">
        <v>54</v>
      </c>
      <c r="G12" s="495"/>
      <c r="H12" s="496">
        <v>47510</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500" t="s">
        <v>226</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1" x14ac:dyDescent="0.25">
      <c r="A17" s="90" t="s">
        <v>61</v>
      </c>
      <c r="B17" s="518" t="s">
        <v>148</v>
      </c>
      <c r="C17" s="519"/>
      <c r="D17" s="520"/>
      <c r="E17" s="156" t="s">
        <v>63</v>
      </c>
      <c r="F17" s="156" t="s">
        <v>64</v>
      </c>
      <c r="G17" s="156" t="s">
        <v>65</v>
      </c>
      <c r="H17" s="156" t="s">
        <v>66</v>
      </c>
      <c r="I17" s="157" t="s">
        <v>67</v>
      </c>
    </row>
    <row r="18" spans="1:11" x14ac:dyDescent="0.25">
      <c r="A18" s="95"/>
      <c r="B18" s="476"/>
      <c r="C18" s="498"/>
      <c r="D18" s="477"/>
      <c r="E18" s="96"/>
      <c r="F18" s="97"/>
      <c r="G18" s="96"/>
      <c r="H18" s="98"/>
      <c r="I18" s="99">
        <f>SUM(G18*H18)</f>
        <v>0</v>
      </c>
    </row>
    <row r="19" spans="1:11" x14ac:dyDescent="0.25">
      <c r="A19" s="100"/>
      <c r="B19" s="486"/>
      <c r="C19" s="447"/>
      <c r="D19" s="487"/>
      <c r="E19" s="101"/>
      <c r="F19" s="86"/>
      <c r="G19" s="101"/>
      <c r="H19" s="102"/>
      <c r="I19" s="99">
        <f t="shared" ref="I19:I20" si="0">SUM(G19*H19)</f>
        <v>0</v>
      </c>
    </row>
    <row r="20" spans="1:11" x14ac:dyDescent="0.25">
      <c r="A20" s="100"/>
      <c r="B20" s="481"/>
      <c r="C20" s="499"/>
      <c r="D20" s="482"/>
      <c r="E20" s="101"/>
      <c r="F20" s="86"/>
      <c r="G20" s="103"/>
      <c r="H20" s="104"/>
      <c r="I20" s="105">
        <f t="shared" si="0"/>
        <v>0</v>
      </c>
    </row>
    <row r="21" spans="1:11" x14ac:dyDescent="0.25">
      <c r="A21" s="488" t="s">
        <v>68</v>
      </c>
      <c r="B21" s="489"/>
      <c r="C21" s="489"/>
      <c r="D21" s="489"/>
      <c r="E21" s="489"/>
      <c r="F21" s="489"/>
      <c r="G21" s="489"/>
      <c r="H21" s="490"/>
      <c r="I21" s="99">
        <f>SUM(I18:I20)</f>
        <v>0</v>
      </c>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108"/>
      <c r="G23" s="166" t="s">
        <v>65</v>
      </c>
      <c r="H23" s="122" t="s">
        <v>66</v>
      </c>
      <c r="I23" s="123" t="s">
        <v>67</v>
      </c>
      <c r="K23" s="128"/>
    </row>
    <row r="24" spans="1:11" x14ac:dyDescent="0.25">
      <c r="A24" s="111">
        <v>1</v>
      </c>
      <c r="B24" s="473" t="s">
        <v>228</v>
      </c>
      <c r="C24" s="474"/>
      <c r="D24" s="474"/>
      <c r="E24" s="474"/>
      <c r="F24" s="475"/>
      <c r="G24" s="180">
        <v>1</v>
      </c>
      <c r="H24" s="170">
        <v>182.56</v>
      </c>
      <c r="I24" s="115">
        <f>H24*G24</f>
        <v>182.56</v>
      </c>
    </row>
    <row r="25" spans="1:11" x14ac:dyDescent="0.25">
      <c r="A25" s="111">
        <v>2</v>
      </c>
      <c r="B25" s="483" t="s">
        <v>229</v>
      </c>
      <c r="C25" s="484"/>
      <c r="D25" s="484"/>
      <c r="E25" s="484"/>
      <c r="F25" s="485"/>
      <c r="G25" s="177">
        <v>1</v>
      </c>
      <c r="H25" s="170">
        <v>227.5</v>
      </c>
      <c r="I25" s="115">
        <f>H25*G25</f>
        <v>227.5</v>
      </c>
    </row>
    <row r="26" spans="1:11" x14ac:dyDescent="0.25">
      <c r="A26" s="111">
        <v>3</v>
      </c>
      <c r="B26" s="483" t="s">
        <v>230</v>
      </c>
      <c r="C26" s="484"/>
      <c r="D26" s="484"/>
      <c r="E26" s="484"/>
      <c r="F26" s="485"/>
      <c r="G26" s="181">
        <v>2</v>
      </c>
      <c r="H26" s="114">
        <v>1504.35</v>
      </c>
      <c r="I26" s="115">
        <f t="shared" ref="I26:I28" si="1">H26*G26</f>
        <v>3008.7</v>
      </c>
    </row>
    <row r="27" spans="1:11" x14ac:dyDescent="0.25">
      <c r="A27" s="111">
        <v>4</v>
      </c>
      <c r="B27" s="483" t="s">
        <v>231</v>
      </c>
      <c r="C27" s="484"/>
      <c r="D27" s="484"/>
      <c r="E27" s="484"/>
      <c r="F27" s="485"/>
      <c r="G27" s="181">
        <v>1</v>
      </c>
      <c r="H27" s="114">
        <v>418</v>
      </c>
      <c r="I27" s="115">
        <f t="shared" si="1"/>
        <v>418</v>
      </c>
    </row>
    <row r="28" spans="1:11" x14ac:dyDescent="0.25">
      <c r="A28" s="111"/>
      <c r="B28" s="483"/>
      <c r="C28" s="484"/>
      <c r="D28" s="484"/>
      <c r="E28" s="484"/>
      <c r="F28" s="485"/>
      <c r="G28" s="177"/>
      <c r="H28" s="178"/>
      <c r="I28" s="115">
        <f t="shared" si="1"/>
        <v>0</v>
      </c>
    </row>
    <row r="29" spans="1:11" x14ac:dyDescent="0.25">
      <c r="A29" s="111"/>
      <c r="B29" s="524"/>
      <c r="C29" s="525"/>
      <c r="D29" s="525"/>
      <c r="E29" s="525"/>
      <c r="F29" s="525"/>
      <c r="G29" s="177"/>
      <c r="H29" s="178"/>
      <c r="I29" s="115"/>
    </row>
    <row r="30" spans="1:11" x14ac:dyDescent="0.25">
      <c r="A30" s="111"/>
      <c r="B30" s="524"/>
      <c r="C30" s="525"/>
      <c r="D30" s="525"/>
      <c r="E30" s="525"/>
      <c r="F30" s="525"/>
      <c r="G30" s="177"/>
      <c r="H30" s="178"/>
      <c r="I30" s="115"/>
    </row>
    <row r="31" spans="1:11" x14ac:dyDescent="0.25">
      <c r="A31" s="111"/>
      <c r="B31" s="524"/>
      <c r="C31" s="525"/>
      <c r="D31" s="525"/>
      <c r="E31" s="525"/>
      <c r="F31" s="525"/>
      <c r="G31" s="177"/>
      <c r="H31" s="178"/>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c r="L37" s="116"/>
    </row>
    <row r="38" spans="1:12" x14ac:dyDescent="0.25">
      <c r="A38" s="521" t="s">
        <v>149</v>
      </c>
      <c r="B38" s="489"/>
      <c r="C38" s="489"/>
      <c r="D38" s="489"/>
      <c r="E38" s="489"/>
      <c r="F38" s="489"/>
      <c r="G38" s="489"/>
      <c r="H38" s="490"/>
      <c r="I38" s="171">
        <f>SUM(I24:I37)</f>
        <v>3836.7599999999998</v>
      </c>
      <c r="L38" s="116"/>
    </row>
    <row r="39" spans="1:12" x14ac:dyDescent="0.25">
      <c r="A39" s="488" t="s">
        <v>150</v>
      </c>
      <c r="B39" s="489"/>
      <c r="C39" s="489"/>
      <c r="D39" s="489"/>
      <c r="E39" s="489"/>
      <c r="F39" s="489"/>
      <c r="G39" s="489"/>
      <c r="H39" s="490"/>
      <c r="I39" s="172">
        <f>ROUND((I38*0.15),2)</f>
        <v>575.51</v>
      </c>
      <c r="L39" s="116"/>
    </row>
    <row r="40" spans="1:12" x14ac:dyDescent="0.25">
      <c r="A40" s="488" t="s">
        <v>151</v>
      </c>
      <c r="B40" s="489"/>
      <c r="C40" s="489"/>
      <c r="D40" s="489"/>
      <c r="E40" s="489"/>
      <c r="F40" s="489"/>
      <c r="G40" s="489"/>
      <c r="H40" s="490"/>
      <c r="I40" s="117">
        <f>I38+I39</f>
        <v>4412.2699999999995</v>
      </c>
    </row>
    <row r="41" spans="1:12" x14ac:dyDescent="0.25">
      <c r="A41" s="467" t="s">
        <v>73</v>
      </c>
      <c r="B41" s="468"/>
      <c r="C41" s="468"/>
      <c r="D41" s="468"/>
      <c r="E41" s="468"/>
      <c r="F41" s="468"/>
      <c r="G41" s="468"/>
      <c r="H41" s="468"/>
      <c r="I41" s="469"/>
    </row>
    <row r="42" spans="1:12" x14ac:dyDescent="0.25">
      <c r="A42" s="106" t="s">
        <v>74</v>
      </c>
      <c r="B42" s="470" t="s">
        <v>75</v>
      </c>
      <c r="C42" s="471"/>
      <c r="D42" s="472"/>
      <c r="E42" s="470" t="s">
        <v>63</v>
      </c>
      <c r="F42" s="472"/>
      <c r="G42" s="108" t="s">
        <v>65</v>
      </c>
      <c r="H42" s="109" t="s">
        <v>66</v>
      </c>
      <c r="I42" s="110" t="s">
        <v>67</v>
      </c>
    </row>
    <row r="43" spans="1:12" x14ac:dyDescent="0.25">
      <c r="A43" s="111">
        <v>1</v>
      </c>
      <c r="B43" s="491" t="s">
        <v>76</v>
      </c>
      <c r="C43" s="492"/>
      <c r="D43" s="493"/>
      <c r="E43" s="476" t="s">
        <v>77</v>
      </c>
      <c r="F43" s="477"/>
      <c r="G43" s="143">
        <v>4</v>
      </c>
      <c r="H43" s="141">
        <v>450</v>
      </c>
      <c r="I43" s="118">
        <f>SUM(G43*H43)</f>
        <v>1800</v>
      </c>
    </row>
    <row r="44" spans="1:12" x14ac:dyDescent="0.25">
      <c r="A44" s="111">
        <v>2</v>
      </c>
      <c r="B44" s="461" t="s">
        <v>78</v>
      </c>
      <c r="C44" s="462"/>
      <c r="D44" s="463"/>
      <c r="E44" s="486" t="s">
        <v>77</v>
      </c>
      <c r="F44" s="487"/>
      <c r="G44" s="112"/>
      <c r="H44" s="142">
        <v>350</v>
      </c>
      <c r="I44" s="115">
        <f t="shared" ref="I44:I48" si="2">SUM(G44*H44)</f>
        <v>0</v>
      </c>
    </row>
    <row r="45" spans="1:12" x14ac:dyDescent="0.25">
      <c r="A45" s="111">
        <v>3</v>
      </c>
      <c r="B45" s="461" t="s">
        <v>79</v>
      </c>
      <c r="C45" s="462"/>
      <c r="D45" s="463"/>
      <c r="E45" s="486" t="s">
        <v>77</v>
      </c>
      <c r="F45" s="487"/>
      <c r="G45" s="112"/>
      <c r="H45" s="142">
        <v>300</v>
      </c>
      <c r="I45" s="115">
        <f t="shared" si="2"/>
        <v>0</v>
      </c>
    </row>
    <row r="46" spans="1:12" x14ac:dyDescent="0.25">
      <c r="A46" s="111">
        <v>4</v>
      </c>
      <c r="B46" s="461" t="s">
        <v>80</v>
      </c>
      <c r="C46" s="462"/>
      <c r="D46" s="463"/>
      <c r="E46" s="486" t="s">
        <v>77</v>
      </c>
      <c r="F46" s="487"/>
      <c r="G46" s="112">
        <v>4</v>
      </c>
      <c r="H46" s="142">
        <v>200</v>
      </c>
      <c r="I46" s="115">
        <f t="shared" si="2"/>
        <v>800</v>
      </c>
    </row>
    <row r="47" spans="1:12" x14ac:dyDescent="0.25">
      <c r="A47" s="111">
        <v>5</v>
      </c>
      <c r="B47" s="461" t="s">
        <v>81</v>
      </c>
      <c r="C47" s="462"/>
      <c r="D47" s="463"/>
      <c r="E47" s="486" t="s">
        <v>77</v>
      </c>
      <c r="F47" s="487"/>
      <c r="G47" s="112"/>
      <c r="H47" s="144">
        <v>200</v>
      </c>
      <c r="I47" s="115">
        <f t="shared" si="2"/>
        <v>0</v>
      </c>
    </row>
    <row r="48" spans="1:12" x14ac:dyDescent="0.25">
      <c r="A48" s="111">
        <v>6</v>
      </c>
      <c r="B48" s="461" t="s">
        <v>31</v>
      </c>
      <c r="C48" s="462"/>
      <c r="D48" s="463"/>
      <c r="E48" s="486" t="s">
        <v>77</v>
      </c>
      <c r="F48" s="487"/>
      <c r="G48" s="112"/>
      <c r="H48" s="144">
        <v>140</v>
      </c>
      <c r="I48" s="115">
        <f t="shared" si="2"/>
        <v>0</v>
      </c>
    </row>
    <row r="49" spans="1:12" x14ac:dyDescent="0.25">
      <c r="A49" s="111"/>
      <c r="B49" s="461"/>
      <c r="C49" s="462"/>
      <c r="D49" s="463"/>
      <c r="E49" s="119"/>
      <c r="F49" s="86"/>
      <c r="G49" s="86"/>
      <c r="H49" s="102"/>
      <c r="I49" s="115"/>
    </row>
    <row r="50" spans="1:12" x14ac:dyDescent="0.25">
      <c r="A50" s="100"/>
      <c r="B50" s="461"/>
      <c r="C50" s="462"/>
      <c r="D50" s="463"/>
      <c r="F50" s="86"/>
      <c r="G50" s="86"/>
      <c r="H50" s="102"/>
      <c r="I50" s="115"/>
    </row>
    <row r="51" spans="1:12" x14ac:dyDescent="0.25">
      <c r="A51" s="120"/>
      <c r="B51" s="464"/>
      <c r="C51" s="465"/>
      <c r="D51" s="466"/>
      <c r="E51" s="88"/>
      <c r="F51" s="89"/>
      <c r="G51" s="86"/>
      <c r="H51" s="104"/>
      <c r="I51" s="115"/>
    </row>
    <row r="52" spans="1:12" x14ac:dyDescent="0.25">
      <c r="A52" s="488" t="s">
        <v>82</v>
      </c>
      <c r="B52" s="489"/>
      <c r="C52" s="489"/>
      <c r="D52" s="489"/>
      <c r="E52" s="489"/>
      <c r="F52" s="489"/>
      <c r="G52" s="489"/>
      <c r="H52" s="490"/>
      <c r="I52" s="121">
        <f>SUM(I43:I51)</f>
        <v>2600</v>
      </c>
    </row>
    <row r="53" spans="1:12" x14ac:dyDescent="0.25">
      <c r="A53" s="467" t="s">
        <v>83</v>
      </c>
      <c r="B53" s="468"/>
      <c r="C53" s="468"/>
      <c r="D53" s="468"/>
      <c r="E53" s="468"/>
      <c r="F53" s="468"/>
      <c r="G53" s="468"/>
      <c r="H53" s="468"/>
      <c r="I53" s="469"/>
    </row>
    <row r="54" spans="1:12" x14ac:dyDescent="0.25">
      <c r="A54" s="106" t="s">
        <v>84</v>
      </c>
      <c r="B54" s="470" t="s">
        <v>85</v>
      </c>
      <c r="C54" s="471"/>
      <c r="D54" s="472"/>
      <c r="E54" s="470" t="s">
        <v>86</v>
      </c>
      <c r="F54" s="472"/>
      <c r="G54" s="122" t="s">
        <v>87</v>
      </c>
      <c r="H54" s="122" t="s">
        <v>66</v>
      </c>
      <c r="I54" s="123" t="s">
        <v>67</v>
      </c>
    </row>
    <row r="55" spans="1:12" x14ac:dyDescent="0.25">
      <c r="A55" s="111">
        <v>1</v>
      </c>
      <c r="B55" s="473" t="s">
        <v>233</v>
      </c>
      <c r="C55" s="474"/>
      <c r="D55" s="475"/>
      <c r="E55" s="476"/>
      <c r="F55" s="477"/>
      <c r="G55" s="112"/>
      <c r="H55" s="124"/>
      <c r="I55" s="115"/>
    </row>
    <row r="56" spans="1:12" x14ac:dyDescent="0.25">
      <c r="A56" s="111"/>
      <c r="B56" s="483" t="s">
        <v>227</v>
      </c>
      <c r="C56" s="484"/>
      <c r="D56" s="485"/>
      <c r="E56" s="486">
        <v>1</v>
      </c>
      <c r="F56" s="487"/>
      <c r="G56" s="112">
        <v>27.6</v>
      </c>
      <c r="H56" s="124">
        <v>5</v>
      </c>
      <c r="I56" s="115">
        <f>H56*G56</f>
        <v>138</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SUM(I55:I57)</f>
        <v>138</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I58+I52+I40</f>
        <v>7150.2699999999995</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7150.2699999999995</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0070C0"/>
  </sheetPr>
  <dimension ref="A1:M65"/>
  <sheetViews>
    <sheetView topLeftCell="A4"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24</v>
      </c>
      <c r="I9" s="508"/>
    </row>
    <row r="10" spans="1:13" x14ac:dyDescent="0.25">
      <c r="A10" s="85" t="s">
        <v>49</v>
      </c>
      <c r="B10" s="83"/>
      <c r="D10" s="173"/>
      <c r="E10" s="86"/>
      <c r="F10" s="494" t="s">
        <v>50</v>
      </c>
      <c r="G10" s="495"/>
      <c r="H10" s="509">
        <v>43637</v>
      </c>
      <c r="I10" s="497"/>
    </row>
    <row r="11" spans="1:13" x14ac:dyDescent="0.25">
      <c r="A11" s="85" t="s">
        <v>51</v>
      </c>
      <c r="B11" s="83"/>
      <c r="D11" s="173"/>
      <c r="E11" s="86"/>
      <c r="F11" s="494" t="s">
        <v>52</v>
      </c>
      <c r="G11" s="495"/>
      <c r="H11" s="496" t="s">
        <v>122</v>
      </c>
      <c r="I11" s="497"/>
    </row>
    <row r="12" spans="1:13" x14ac:dyDescent="0.25">
      <c r="A12" s="85" t="s">
        <v>53</v>
      </c>
      <c r="B12" s="83"/>
      <c r="D12" s="173"/>
      <c r="E12" s="86"/>
      <c r="F12" s="494" t="s">
        <v>54</v>
      </c>
      <c r="G12" s="495"/>
      <c r="H12" s="496">
        <v>49026</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500" t="s">
        <v>232</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1" x14ac:dyDescent="0.25">
      <c r="A17" s="90" t="s">
        <v>61</v>
      </c>
      <c r="B17" s="518" t="s">
        <v>148</v>
      </c>
      <c r="C17" s="519"/>
      <c r="D17" s="520"/>
      <c r="E17" s="156" t="s">
        <v>63</v>
      </c>
      <c r="F17" s="156" t="s">
        <v>64</v>
      </c>
      <c r="G17" s="156" t="s">
        <v>65</v>
      </c>
      <c r="H17" s="156" t="s">
        <v>66</v>
      </c>
      <c r="I17" s="157" t="s">
        <v>67</v>
      </c>
    </row>
    <row r="18" spans="1:11" x14ac:dyDescent="0.25">
      <c r="A18" s="95"/>
      <c r="B18" s="476"/>
      <c r="C18" s="498"/>
      <c r="D18" s="477"/>
      <c r="E18" s="96"/>
      <c r="F18" s="97"/>
      <c r="G18" s="96"/>
      <c r="H18" s="98"/>
      <c r="I18" s="99">
        <f>SUM(G18*H18)</f>
        <v>0</v>
      </c>
    </row>
    <row r="19" spans="1:11" x14ac:dyDescent="0.25">
      <c r="A19" s="100"/>
      <c r="B19" s="486"/>
      <c r="C19" s="447"/>
      <c r="D19" s="487"/>
      <c r="E19" s="101"/>
      <c r="F19" s="86"/>
      <c r="G19" s="101"/>
      <c r="H19" s="102"/>
      <c r="I19" s="99">
        <f t="shared" ref="I19:I20" si="0">SUM(G19*H19)</f>
        <v>0</v>
      </c>
    </row>
    <row r="20" spans="1:11" x14ac:dyDescent="0.25">
      <c r="A20" s="100"/>
      <c r="B20" s="481"/>
      <c r="C20" s="499"/>
      <c r="D20" s="482"/>
      <c r="E20" s="101"/>
      <c r="F20" s="86"/>
      <c r="G20" s="103"/>
      <c r="H20" s="104"/>
      <c r="I20" s="105">
        <f t="shared" si="0"/>
        <v>0</v>
      </c>
    </row>
    <row r="21" spans="1:11" x14ac:dyDescent="0.25">
      <c r="A21" s="488" t="s">
        <v>68</v>
      </c>
      <c r="B21" s="489"/>
      <c r="C21" s="489"/>
      <c r="D21" s="489"/>
      <c r="E21" s="489"/>
      <c r="F21" s="489"/>
      <c r="G21" s="489"/>
      <c r="H21" s="490"/>
      <c r="I21" s="99">
        <f>SUM(I18:I20)</f>
        <v>0</v>
      </c>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108"/>
      <c r="G23" s="166" t="s">
        <v>65</v>
      </c>
      <c r="H23" s="122" t="s">
        <v>66</v>
      </c>
      <c r="I23" s="123" t="s">
        <v>67</v>
      </c>
      <c r="K23" s="128"/>
    </row>
    <row r="24" spans="1:11" x14ac:dyDescent="0.25">
      <c r="A24" s="111">
        <v>1</v>
      </c>
      <c r="B24" s="473" t="s">
        <v>234</v>
      </c>
      <c r="C24" s="474"/>
      <c r="D24" s="474"/>
      <c r="E24" s="474"/>
      <c r="F24" s="475"/>
      <c r="G24" s="180">
        <v>2</v>
      </c>
      <c r="H24" s="170">
        <v>2015</v>
      </c>
      <c r="I24" s="115">
        <f>H24*G24</f>
        <v>4030</v>
      </c>
    </row>
    <row r="25" spans="1:11" x14ac:dyDescent="0.25">
      <c r="A25" s="111"/>
      <c r="B25" s="483"/>
      <c r="C25" s="484"/>
      <c r="D25" s="484"/>
      <c r="E25" s="484"/>
      <c r="F25" s="485"/>
      <c r="G25" s="177"/>
      <c r="H25" s="170"/>
      <c r="I25" s="115"/>
    </row>
    <row r="26" spans="1:11" x14ac:dyDescent="0.25">
      <c r="A26" s="111"/>
      <c r="B26" s="483"/>
      <c r="C26" s="484"/>
      <c r="D26" s="484"/>
      <c r="E26" s="484"/>
      <c r="F26" s="485"/>
      <c r="G26" s="181"/>
      <c r="H26" s="114"/>
      <c r="I26" s="115"/>
    </row>
    <row r="27" spans="1:11" x14ac:dyDescent="0.25">
      <c r="A27" s="111"/>
      <c r="B27" s="483"/>
      <c r="C27" s="484"/>
      <c r="D27" s="484"/>
      <c r="E27" s="484"/>
      <c r="F27" s="485"/>
      <c r="G27" s="181"/>
      <c r="H27" s="114"/>
      <c r="I27" s="115"/>
    </row>
    <row r="28" spans="1:11" x14ac:dyDescent="0.25">
      <c r="A28" s="111"/>
      <c r="B28" s="483"/>
      <c r="C28" s="484"/>
      <c r="D28" s="484"/>
      <c r="E28" s="484"/>
      <c r="F28" s="485"/>
      <c r="G28" s="177"/>
      <c r="H28" s="178"/>
      <c r="I28" s="115"/>
    </row>
    <row r="29" spans="1:11" x14ac:dyDescent="0.25">
      <c r="A29" s="111"/>
      <c r="B29" s="524"/>
      <c r="C29" s="525"/>
      <c r="D29" s="525"/>
      <c r="E29" s="525"/>
      <c r="F29" s="525"/>
      <c r="G29" s="177"/>
      <c r="H29" s="178"/>
      <c r="I29" s="115"/>
    </row>
    <row r="30" spans="1:11" x14ac:dyDescent="0.25">
      <c r="A30" s="111"/>
      <c r="B30" s="524"/>
      <c r="C30" s="525"/>
      <c r="D30" s="525"/>
      <c r="E30" s="525"/>
      <c r="F30" s="525"/>
      <c r="G30" s="177"/>
      <c r="H30" s="178"/>
      <c r="I30" s="115"/>
    </row>
    <row r="31" spans="1:11" x14ac:dyDescent="0.25">
      <c r="A31" s="111"/>
      <c r="B31" s="524"/>
      <c r="C31" s="525"/>
      <c r="D31" s="525"/>
      <c r="E31" s="525"/>
      <c r="F31" s="525"/>
      <c r="G31" s="177"/>
      <c r="H31" s="178"/>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c r="L37" s="116"/>
    </row>
    <row r="38" spans="1:12" x14ac:dyDescent="0.25">
      <c r="A38" s="521" t="s">
        <v>149</v>
      </c>
      <c r="B38" s="489"/>
      <c r="C38" s="489"/>
      <c r="D38" s="489"/>
      <c r="E38" s="489"/>
      <c r="F38" s="489"/>
      <c r="G38" s="489"/>
      <c r="H38" s="490"/>
      <c r="I38" s="171">
        <f>SUM(I24:I37)</f>
        <v>4030</v>
      </c>
      <c r="L38" s="116"/>
    </row>
    <row r="39" spans="1:12" x14ac:dyDescent="0.25">
      <c r="A39" s="488" t="s">
        <v>150</v>
      </c>
      <c r="B39" s="489"/>
      <c r="C39" s="489"/>
      <c r="D39" s="489"/>
      <c r="E39" s="489"/>
      <c r="F39" s="489"/>
      <c r="G39" s="489"/>
      <c r="H39" s="490"/>
      <c r="I39" s="172">
        <f>ROUND((I38*0.15),2)</f>
        <v>604.5</v>
      </c>
      <c r="L39" s="116"/>
    </row>
    <row r="40" spans="1:12" x14ac:dyDescent="0.25">
      <c r="A40" s="488" t="s">
        <v>151</v>
      </c>
      <c r="B40" s="489"/>
      <c r="C40" s="489"/>
      <c r="D40" s="489"/>
      <c r="E40" s="489"/>
      <c r="F40" s="489"/>
      <c r="G40" s="489"/>
      <c r="H40" s="490"/>
      <c r="I40" s="117">
        <f>I38+I39</f>
        <v>4634.5</v>
      </c>
    </row>
    <row r="41" spans="1:12" x14ac:dyDescent="0.25">
      <c r="A41" s="467" t="s">
        <v>73</v>
      </c>
      <c r="B41" s="468"/>
      <c r="C41" s="468"/>
      <c r="D41" s="468"/>
      <c r="E41" s="468"/>
      <c r="F41" s="468"/>
      <c r="G41" s="468"/>
      <c r="H41" s="468"/>
      <c r="I41" s="469"/>
    </row>
    <row r="42" spans="1:12" x14ac:dyDescent="0.25">
      <c r="A42" s="106" t="s">
        <v>74</v>
      </c>
      <c r="B42" s="470" t="s">
        <v>75</v>
      </c>
      <c r="C42" s="471"/>
      <c r="D42" s="472"/>
      <c r="E42" s="470" t="s">
        <v>63</v>
      </c>
      <c r="F42" s="472"/>
      <c r="G42" s="108" t="s">
        <v>65</v>
      </c>
      <c r="H42" s="109" t="s">
        <v>66</v>
      </c>
      <c r="I42" s="110" t="s">
        <v>67</v>
      </c>
    </row>
    <row r="43" spans="1:12" x14ac:dyDescent="0.25">
      <c r="A43" s="111">
        <v>1</v>
      </c>
      <c r="B43" s="491" t="s">
        <v>76</v>
      </c>
      <c r="C43" s="492"/>
      <c r="D43" s="493"/>
      <c r="E43" s="476" t="s">
        <v>77</v>
      </c>
      <c r="F43" s="477"/>
      <c r="G43" s="143">
        <v>1.5</v>
      </c>
      <c r="H43" s="141">
        <v>450</v>
      </c>
      <c r="I43" s="118">
        <f>SUM(G43*H43)</f>
        <v>675</v>
      </c>
    </row>
    <row r="44" spans="1:12" x14ac:dyDescent="0.25">
      <c r="A44" s="111">
        <v>2</v>
      </c>
      <c r="B44" s="461" t="s">
        <v>78</v>
      </c>
      <c r="C44" s="462"/>
      <c r="D44" s="463"/>
      <c r="E44" s="486" t="s">
        <v>77</v>
      </c>
      <c r="F44" s="487"/>
      <c r="G44" s="112"/>
      <c r="H44" s="142">
        <v>350</v>
      </c>
      <c r="I44" s="115">
        <f t="shared" ref="I44:I48" si="1">SUM(G44*H44)</f>
        <v>0</v>
      </c>
    </row>
    <row r="45" spans="1:12" x14ac:dyDescent="0.25">
      <c r="A45" s="111">
        <v>3</v>
      </c>
      <c r="B45" s="461" t="s">
        <v>79</v>
      </c>
      <c r="C45" s="462"/>
      <c r="D45" s="463"/>
      <c r="E45" s="486" t="s">
        <v>77</v>
      </c>
      <c r="F45" s="487"/>
      <c r="G45" s="112"/>
      <c r="H45" s="142">
        <v>300</v>
      </c>
      <c r="I45" s="115">
        <f t="shared" si="1"/>
        <v>0</v>
      </c>
    </row>
    <row r="46" spans="1:12" x14ac:dyDescent="0.25">
      <c r="A46" s="111">
        <v>4</v>
      </c>
      <c r="B46" s="461" t="s">
        <v>80</v>
      </c>
      <c r="C46" s="462"/>
      <c r="D46" s="463"/>
      <c r="E46" s="486" t="s">
        <v>77</v>
      </c>
      <c r="F46" s="487"/>
      <c r="G46" s="112">
        <v>1.5</v>
      </c>
      <c r="H46" s="142">
        <v>200</v>
      </c>
      <c r="I46" s="115">
        <f t="shared" si="1"/>
        <v>300</v>
      </c>
    </row>
    <row r="47" spans="1:12" x14ac:dyDescent="0.25">
      <c r="A47" s="111">
        <v>5</v>
      </c>
      <c r="B47" s="461" t="s">
        <v>81</v>
      </c>
      <c r="C47" s="462"/>
      <c r="D47" s="463"/>
      <c r="E47" s="486" t="s">
        <v>77</v>
      </c>
      <c r="F47" s="487"/>
      <c r="G47" s="112"/>
      <c r="H47" s="144">
        <v>200</v>
      </c>
      <c r="I47" s="115">
        <f t="shared" si="1"/>
        <v>0</v>
      </c>
    </row>
    <row r="48" spans="1:12" x14ac:dyDescent="0.25">
      <c r="A48" s="111">
        <v>6</v>
      </c>
      <c r="B48" s="461" t="s">
        <v>31</v>
      </c>
      <c r="C48" s="462"/>
      <c r="D48" s="463"/>
      <c r="E48" s="486" t="s">
        <v>77</v>
      </c>
      <c r="F48" s="487"/>
      <c r="G48" s="112"/>
      <c r="H48" s="144">
        <v>140</v>
      </c>
      <c r="I48" s="115">
        <f t="shared" si="1"/>
        <v>0</v>
      </c>
    </row>
    <row r="49" spans="1:12" x14ac:dyDescent="0.25">
      <c r="A49" s="111"/>
      <c r="B49" s="461"/>
      <c r="C49" s="462"/>
      <c r="D49" s="463"/>
      <c r="E49" s="119"/>
      <c r="F49" s="86"/>
      <c r="G49" s="86"/>
      <c r="H49" s="102"/>
      <c r="I49" s="115"/>
    </row>
    <row r="50" spans="1:12" x14ac:dyDescent="0.25">
      <c r="A50" s="100"/>
      <c r="B50" s="461"/>
      <c r="C50" s="462"/>
      <c r="D50" s="463"/>
      <c r="F50" s="86"/>
      <c r="G50" s="86"/>
      <c r="H50" s="102"/>
      <c r="I50" s="115"/>
    </row>
    <row r="51" spans="1:12" x14ac:dyDescent="0.25">
      <c r="A51" s="120"/>
      <c r="B51" s="464"/>
      <c r="C51" s="465"/>
      <c r="D51" s="466"/>
      <c r="E51" s="88"/>
      <c r="F51" s="89"/>
      <c r="G51" s="86"/>
      <c r="H51" s="104"/>
      <c r="I51" s="115"/>
    </row>
    <row r="52" spans="1:12" x14ac:dyDescent="0.25">
      <c r="A52" s="488" t="s">
        <v>82</v>
      </c>
      <c r="B52" s="489"/>
      <c r="C52" s="489"/>
      <c r="D52" s="489"/>
      <c r="E52" s="489"/>
      <c r="F52" s="489"/>
      <c r="G52" s="489"/>
      <c r="H52" s="490"/>
      <c r="I52" s="121">
        <f>SUM(I43:I51)</f>
        <v>975</v>
      </c>
    </row>
    <row r="53" spans="1:12" x14ac:dyDescent="0.25">
      <c r="A53" s="467" t="s">
        <v>83</v>
      </c>
      <c r="B53" s="468"/>
      <c r="C53" s="468"/>
      <c r="D53" s="468"/>
      <c r="E53" s="468"/>
      <c r="F53" s="468"/>
      <c r="G53" s="468"/>
      <c r="H53" s="468"/>
      <c r="I53" s="469"/>
    </row>
    <row r="54" spans="1:12" x14ac:dyDescent="0.25">
      <c r="A54" s="106" t="s">
        <v>84</v>
      </c>
      <c r="B54" s="470" t="s">
        <v>85</v>
      </c>
      <c r="C54" s="471"/>
      <c r="D54" s="472"/>
      <c r="E54" s="470" t="s">
        <v>86</v>
      </c>
      <c r="F54" s="472"/>
      <c r="G54" s="122" t="s">
        <v>87</v>
      </c>
      <c r="H54" s="122" t="s">
        <v>66</v>
      </c>
      <c r="I54" s="123" t="s">
        <v>67</v>
      </c>
    </row>
    <row r="55" spans="1:12" x14ac:dyDescent="0.25">
      <c r="A55" s="111">
        <v>1</v>
      </c>
      <c r="B55" s="473" t="s">
        <v>233</v>
      </c>
      <c r="C55" s="474"/>
      <c r="D55" s="475"/>
      <c r="E55" s="476"/>
      <c r="F55" s="477"/>
      <c r="G55" s="112"/>
      <c r="H55" s="124"/>
      <c r="I55" s="115"/>
    </row>
    <row r="56" spans="1:12" x14ac:dyDescent="0.25">
      <c r="A56" s="111"/>
      <c r="B56" s="483" t="s">
        <v>238</v>
      </c>
      <c r="C56" s="484"/>
      <c r="D56" s="485"/>
      <c r="E56" s="486">
        <v>1</v>
      </c>
      <c r="F56" s="487"/>
      <c r="G56" s="112">
        <v>24</v>
      </c>
      <c r="H56" s="124">
        <v>5</v>
      </c>
      <c r="I56" s="115">
        <f>H56*G56</f>
        <v>120</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SUM(I55:I57)</f>
        <v>120</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I58+I52+I40</f>
        <v>5729.5</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5729.5</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0070C0"/>
  </sheetPr>
  <dimension ref="A1:M65"/>
  <sheetViews>
    <sheetView topLeftCell="A13"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25</v>
      </c>
      <c r="I9" s="508"/>
    </row>
    <row r="10" spans="1:13" x14ac:dyDescent="0.25">
      <c r="A10" s="85" t="s">
        <v>49</v>
      </c>
      <c r="B10" s="83"/>
      <c r="D10" s="173"/>
      <c r="E10" s="86"/>
      <c r="F10" s="494" t="s">
        <v>50</v>
      </c>
      <c r="G10" s="495"/>
      <c r="H10" s="509">
        <v>43657</v>
      </c>
      <c r="I10" s="497"/>
    </row>
    <row r="11" spans="1:13" x14ac:dyDescent="0.25">
      <c r="A11" s="85" t="s">
        <v>51</v>
      </c>
      <c r="B11" s="83"/>
      <c r="D11" s="173"/>
      <c r="E11" s="86"/>
      <c r="F11" s="494" t="s">
        <v>52</v>
      </c>
      <c r="G11" s="495"/>
      <c r="H11" s="496" t="s">
        <v>109</v>
      </c>
      <c r="I11" s="497"/>
    </row>
    <row r="12" spans="1:13" x14ac:dyDescent="0.25">
      <c r="A12" s="85" t="s">
        <v>53</v>
      </c>
      <c r="B12" s="83"/>
      <c r="D12" s="173"/>
      <c r="E12" s="86"/>
      <c r="F12" s="494" t="s">
        <v>54</v>
      </c>
      <c r="G12" s="495"/>
      <c r="H12" s="496">
        <v>51247</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500" t="s">
        <v>235</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1" x14ac:dyDescent="0.25">
      <c r="A17" s="90" t="s">
        <v>61</v>
      </c>
      <c r="B17" s="518" t="s">
        <v>148</v>
      </c>
      <c r="C17" s="519"/>
      <c r="D17" s="520"/>
      <c r="E17" s="156" t="s">
        <v>63</v>
      </c>
      <c r="F17" s="156" t="s">
        <v>64</v>
      </c>
      <c r="G17" s="156" t="s">
        <v>65</v>
      </c>
      <c r="H17" s="156" t="s">
        <v>66</v>
      </c>
      <c r="I17" s="157" t="s">
        <v>67</v>
      </c>
    </row>
    <row r="18" spans="1:11" x14ac:dyDescent="0.25">
      <c r="A18" s="95"/>
      <c r="B18" s="476"/>
      <c r="C18" s="498"/>
      <c r="D18" s="477"/>
      <c r="E18" s="96"/>
      <c r="F18" s="97"/>
      <c r="G18" s="96"/>
      <c r="H18" s="98"/>
      <c r="I18" s="99">
        <f>SUM(G18*H18)</f>
        <v>0</v>
      </c>
    </row>
    <row r="19" spans="1:11" x14ac:dyDescent="0.25">
      <c r="A19" s="100"/>
      <c r="B19" s="486"/>
      <c r="C19" s="447"/>
      <c r="D19" s="487"/>
      <c r="E19" s="101"/>
      <c r="F19" s="86"/>
      <c r="G19" s="101"/>
      <c r="H19" s="102"/>
      <c r="I19" s="99">
        <f t="shared" ref="I19:I20" si="0">SUM(G19*H19)</f>
        <v>0</v>
      </c>
    </row>
    <row r="20" spans="1:11" x14ac:dyDescent="0.25">
      <c r="A20" s="100"/>
      <c r="B20" s="481"/>
      <c r="C20" s="499"/>
      <c r="D20" s="482"/>
      <c r="E20" s="101"/>
      <c r="F20" s="86"/>
      <c r="G20" s="103"/>
      <c r="H20" s="104"/>
      <c r="I20" s="105">
        <f t="shared" si="0"/>
        <v>0</v>
      </c>
    </row>
    <row r="21" spans="1:11" x14ac:dyDescent="0.25">
      <c r="A21" s="488" t="s">
        <v>68</v>
      </c>
      <c r="B21" s="489"/>
      <c r="C21" s="489"/>
      <c r="D21" s="489"/>
      <c r="E21" s="489"/>
      <c r="F21" s="489"/>
      <c r="G21" s="489"/>
      <c r="H21" s="490"/>
      <c r="I21" s="99">
        <f>SUM(I18:I20)</f>
        <v>0</v>
      </c>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108"/>
      <c r="G23" s="166" t="s">
        <v>65</v>
      </c>
      <c r="H23" s="122" t="s">
        <v>66</v>
      </c>
      <c r="I23" s="123" t="s">
        <v>67</v>
      </c>
      <c r="K23" s="128"/>
    </row>
    <row r="24" spans="1:11" x14ac:dyDescent="0.25">
      <c r="A24" s="111">
        <v>1</v>
      </c>
      <c r="B24" s="473" t="s">
        <v>236</v>
      </c>
      <c r="C24" s="474"/>
      <c r="D24" s="474"/>
      <c r="E24" s="474"/>
      <c r="F24" s="475"/>
      <c r="G24" s="175">
        <v>1</v>
      </c>
      <c r="H24" s="170">
        <v>384.77</v>
      </c>
      <c r="I24" s="115">
        <f>H24*G24</f>
        <v>384.77</v>
      </c>
    </row>
    <row r="25" spans="1:11" x14ac:dyDescent="0.25">
      <c r="A25" s="111">
        <v>2</v>
      </c>
      <c r="B25" s="483" t="s">
        <v>237</v>
      </c>
      <c r="C25" s="484"/>
      <c r="D25" s="484"/>
      <c r="E25" s="484"/>
      <c r="F25" s="484"/>
      <c r="G25" s="177">
        <v>6</v>
      </c>
      <c r="H25" s="176">
        <v>40.46</v>
      </c>
      <c r="I25" s="115">
        <f>H25*G25</f>
        <v>242.76</v>
      </c>
    </row>
    <row r="26" spans="1:11" x14ac:dyDescent="0.25">
      <c r="A26" s="111"/>
      <c r="B26" s="483"/>
      <c r="C26" s="484"/>
      <c r="D26" s="484"/>
      <c r="E26" s="484"/>
      <c r="F26" s="485"/>
      <c r="G26" s="181"/>
      <c r="H26" s="114"/>
      <c r="I26" s="115"/>
    </row>
    <row r="27" spans="1:11" x14ac:dyDescent="0.25">
      <c r="A27" s="111"/>
      <c r="B27" s="483"/>
      <c r="C27" s="484"/>
      <c r="D27" s="484"/>
      <c r="E27" s="484"/>
      <c r="F27" s="485"/>
      <c r="G27" s="181"/>
      <c r="H27" s="114"/>
      <c r="I27" s="115"/>
    </row>
    <row r="28" spans="1:11" x14ac:dyDescent="0.25">
      <c r="A28" s="111"/>
      <c r="B28" s="483"/>
      <c r="C28" s="484"/>
      <c r="D28" s="484"/>
      <c r="E28" s="484"/>
      <c r="F28" s="485"/>
      <c r="G28" s="177"/>
      <c r="H28" s="178"/>
      <c r="I28" s="115"/>
    </row>
    <row r="29" spans="1:11" x14ac:dyDescent="0.25">
      <c r="A29" s="111"/>
      <c r="B29" s="524"/>
      <c r="C29" s="525"/>
      <c r="D29" s="525"/>
      <c r="E29" s="525"/>
      <c r="F29" s="525"/>
      <c r="G29" s="177"/>
      <c r="H29" s="178"/>
      <c r="I29" s="115"/>
    </row>
    <row r="30" spans="1:11" x14ac:dyDescent="0.25">
      <c r="A30" s="111"/>
      <c r="B30" s="524"/>
      <c r="C30" s="525"/>
      <c r="D30" s="525"/>
      <c r="E30" s="525"/>
      <c r="F30" s="525"/>
      <c r="G30" s="177"/>
      <c r="H30" s="178"/>
      <c r="I30" s="115"/>
    </row>
    <row r="31" spans="1:11" x14ac:dyDescent="0.25">
      <c r="A31" s="111"/>
      <c r="B31" s="524"/>
      <c r="C31" s="525"/>
      <c r="D31" s="525"/>
      <c r="E31" s="525"/>
      <c r="F31" s="525"/>
      <c r="G31" s="177"/>
      <c r="H31" s="178"/>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c r="L37" s="116"/>
    </row>
    <row r="38" spans="1:12" x14ac:dyDescent="0.25">
      <c r="A38" s="521" t="s">
        <v>149</v>
      </c>
      <c r="B38" s="489"/>
      <c r="C38" s="489"/>
      <c r="D38" s="489"/>
      <c r="E38" s="489"/>
      <c r="F38" s="489"/>
      <c r="G38" s="489"/>
      <c r="H38" s="490"/>
      <c r="I38" s="171">
        <f>SUM(I24:I37)</f>
        <v>627.53</v>
      </c>
      <c r="L38" s="116"/>
    </row>
    <row r="39" spans="1:12" x14ac:dyDescent="0.25">
      <c r="A39" s="488" t="s">
        <v>150</v>
      </c>
      <c r="B39" s="489"/>
      <c r="C39" s="489"/>
      <c r="D39" s="489"/>
      <c r="E39" s="489"/>
      <c r="F39" s="489"/>
      <c r="G39" s="489"/>
      <c r="H39" s="490"/>
      <c r="I39" s="172">
        <f>ROUND((I38*0.15),2)</f>
        <v>94.13</v>
      </c>
      <c r="L39" s="116"/>
    </row>
    <row r="40" spans="1:12" x14ac:dyDescent="0.25">
      <c r="A40" s="488" t="s">
        <v>151</v>
      </c>
      <c r="B40" s="489"/>
      <c r="C40" s="489"/>
      <c r="D40" s="489"/>
      <c r="E40" s="489"/>
      <c r="F40" s="489"/>
      <c r="G40" s="489"/>
      <c r="H40" s="490"/>
      <c r="I40" s="117">
        <f>I38+I39</f>
        <v>721.66</v>
      </c>
    </row>
    <row r="41" spans="1:12" x14ac:dyDescent="0.25">
      <c r="A41" s="467" t="s">
        <v>73</v>
      </c>
      <c r="B41" s="468"/>
      <c r="C41" s="468"/>
      <c r="D41" s="468"/>
      <c r="E41" s="468"/>
      <c r="F41" s="468"/>
      <c r="G41" s="468"/>
      <c r="H41" s="468"/>
      <c r="I41" s="469"/>
    </row>
    <row r="42" spans="1:12" x14ac:dyDescent="0.25">
      <c r="A42" s="106" t="s">
        <v>74</v>
      </c>
      <c r="B42" s="470" t="s">
        <v>75</v>
      </c>
      <c r="C42" s="471"/>
      <c r="D42" s="472"/>
      <c r="E42" s="470" t="s">
        <v>63</v>
      </c>
      <c r="F42" s="472"/>
      <c r="G42" s="108" t="s">
        <v>65</v>
      </c>
      <c r="H42" s="109" t="s">
        <v>66</v>
      </c>
      <c r="I42" s="110" t="s">
        <v>67</v>
      </c>
    </row>
    <row r="43" spans="1:12" x14ac:dyDescent="0.25">
      <c r="A43" s="111">
        <v>1</v>
      </c>
      <c r="B43" s="491" t="s">
        <v>76</v>
      </c>
      <c r="C43" s="492"/>
      <c r="D43" s="493"/>
      <c r="E43" s="476" t="s">
        <v>77</v>
      </c>
      <c r="F43" s="477"/>
      <c r="G43" s="143">
        <v>5</v>
      </c>
      <c r="H43" s="141">
        <v>450</v>
      </c>
      <c r="I43" s="118">
        <f>SUM(G43*H43)</f>
        <v>2250</v>
      </c>
    </row>
    <row r="44" spans="1:12" x14ac:dyDescent="0.25">
      <c r="A44" s="111">
        <v>2</v>
      </c>
      <c r="B44" s="461" t="s">
        <v>78</v>
      </c>
      <c r="C44" s="462"/>
      <c r="D44" s="463"/>
      <c r="E44" s="486" t="s">
        <v>77</v>
      </c>
      <c r="F44" s="487"/>
      <c r="G44" s="112"/>
      <c r="H44" s="142">
        <v>350</v>
      </c>
      <c r="I44" s="115">
        <f t="shared" ref="I44:I48" si="1">SUM(G44*H44)</f>
        <v>0</v>
      </c>
    </row>
    <row r="45" spans="1:12" x14ac:dyDescent="0.25">
      <c r="A45" s="111">
        <v>3</v>
      </c>
      <c r="B45" s="461" t="s">
        <v>79</v>
      </c>
      <c r="C45" s="462"/>
      <c r="D45" s="463"/>
      <c r="E45" s="486" t="s">
        <v>77</v>
      </c>
      <c r="F45" s="487"/>
      <c r="G45" s="112"/>
      <c r="H45" s="142">
        <v>300</v>
      </c>
      <c r="I45" s="115">
        <f t="shared" si="1"/>
        <v>0</v>
      </c>
    </row>
    <row r="46" spans="1:12" x14ac:dyDescent="0.25">
      <c r="A46" s="111">
        <v>4</v>
      </c>
      <c r="B46" s="461" t="s">
        <v>80</v>
      </c>
      <c r="C46" s="462"/>
      <c r="D46" s="463"/>
      <c r="E46" s="486" t="s">
        <v>77</v>
      </c>
      <c r="F46" s="487"/>
      <c r="G46" s="112">
        <v>5</v>
      </c>
      <c r="H46" s="142">
        <v>200</v>
      </c>
      <c r="I46" s="115">
        <f t="shared" si="1"/>
        <v>1000</v>
      </c>
    </row>
    <row r="47" spans="1:12" x14ac:dyDescent="0.25">
      <c r="A47" s="111">
        <v>5</v>
      </c>
      <c r="B47" s="461" t="s">
        <v>81</v>
      </c>
      <c r="C47" s="462"/>
      <c r="D47" s="463"/>
      <c r="E47" s="486" t="s">
        <v>77</v>
      </c>
      <c r="F47" s="487"/>
      <c r="G47" s="112"/>
      <c r="H47" s="144">
        <v>200</v>
      </c>
      <c r="I47" s="115">
        <f t="shared" si="1"/>
        <v>0</v>
      </c>
    </row>
    <row r="48" spans="1:12" x14ac:dyDescent="0.25">
      <c r="A48" s="111">
        <v>6</v>
      </c>
      <c r="B48" s="461" t="s">
        <v>31</v>
      </c>
      <c r="C48" s="462"/>
      <c r="D48" s="463"/>
      <c r="E48" s="486" t="s">
        <v>77</v>
      </c>
      <c r="F48" s="487"/>
      <c r="G48" s="112"/>
      <c r="H48" s="144">
        <v>140</v>
      </c>
      <c r="I48" s="115">
        <f t="shared" si="1"/>
        <v>0</v>
      </c>
    </row>
    <row r="49" spans="1:12" x14ac:dyDescent="0.25">
      <c r="A49" s="111"/>
      <c r="B49" s="461"/>
      <c r="C49" s="462"/>
      <c r="D49" s="463"/>
      <c r="E49" s="119"/>
      <c r="F49" s="86"/>
      <c r="G49" s="86"/>
      <c r="H49" s="102"/>
      <c r="I49" s="115"/>
    </row>
    <row r="50" spans="1:12" x14ac:dyDescent="0.25">
      <c r="A50" s="100"/>
      <c r="B50" s="461"/>
      <c r="C50" s="462"/>
      <c r="D50" s="463"/>
      <c r="F50" s="86"/>
      <c r="G50" s="86"/>
      <c r="H50" s="102"/>
      <c r="I50" s="115"/>
    </row>
    <row r="51" spans="1:12" x14ac:dyDescent="0.25">
      <c r="A51" s="120"/>
      <c r="B51" s="464"/>
      <c r="C51" s="465"/>
      <c r="D51" s="466"/>
      <c r="E51" s="88"/>
      <c r="F51" s="89"/>
      <c r="G51" s="86"/>
      <c r="H51" s="104"/>
      <c r="I51" s="115"/>
    </row>
    <row r="52" spans="1:12" x14ac:dyDescent="0.25">
      <c r="A52" s="488" t="s">
        <v>82</v>
      </c>
      <c r="B52" s="489"/>
      <c r="C52" s="489"/>
      <c r="D52" s="489"/>
      <c r="E52" s="489"/>
      <c r="F52" s="489"/>
      <c r="G52" s="489"/>
      <c r="H52" s="490"/>
      <c r="I52" s="121">
        <f>SUM(I43:I51)</f>
        <v>3250</v>
      </c>
    </row>
    <row r="53" spans="1:12" x14ac:dyDescent="0.25">
      <c r="A53" s="467" t="s">
        <v>83</v>
      </c>
      <c r="B53" s="468"/>
      <c r="C53" s="468"/>
      <c r="D53" s="468"/>
      <c r="E53" s="468"/>
      <c r="F53" s="468"/>
      <c r="G53" s="468"/>
      <c r="H53" s="468"/>
      <c r="I53" s="469"/>
    </row>
    <row r="54" spans="1:12" x14ac:dyDescent="0.25">
      <c r="A54" s="106" t="s">
        <v>84</v>
      </c>
      <c r="B54" s="470" t="s">
        <v>85</v>
      </c>
      <c r="C54" s="471"/>
      <c r="D54" s="472"/>
      <c r="E54" s="470" t="s">
        <v>86</v>
      </c>
      <c r="F54" s="472"/>
      <c r="G54" s="122" t="s">
        <v>87</v>
      </c>
      <c r="H54" s="122" t="s">
        <v>66</v>
      </c>
      <c r="I54" s="123" t="s">
        <v>67</v>
      </c>
    </row>
    <row r="55" spans="1:12" x14ac:dyDescent="0.25">
      <c r="A55" s="111">
        <v>1</v>
      </c>
      <c r="B55" s="473" t="s">
        <v>233</v>
      </c>
      <c r="C55" s="474"/>
      <c r="D55" s="475"/>
      <c r="E55" s="476"/>
      <c r="F55" s="477"/>
      <c r="G55" s="112"/>
      <c r="H55" s="124"/>
      <c r="I55" s="115"/>
    </row>
    <row r="56" spans="1:12" x14ac:dyDescent="0.25">
      <c r="A56" s="111"/>
      <c r="B56" s="483" t="s">
        <v>239</v>
      </c>
      <c r="C56" s="484"/>
      <c r="D56" s="485"/>
      <c r="E56" s="486">
        <v>1</v>
      </c>
      <c r="F56" s="487"/>
      <c r="G56" s="112">
        <v>50.2</v>
      </c>
      <c r="H56" s="124">
        <v>5</v>
      </c>
      <c r="I56" s="115">
        <f>H56*G56</f>
        <v>251</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SUM(I55:I57)</f>
        <v>251</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I58+I52+I40</f>
        <v>4222.66</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4222.66</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0070C0"/>
  </sheetPr>
  <dimension ref="A1:M65"/>
  <sheetViews>
    <sheetView topLeftCell="A46" workbookViewId="0">
      <selection activeCell="B55" sqref="B55:D5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26</v>
      </c>
      <c r="I9" s="508"/>
    </row>
    <row r="10" spans="1:13" x14ac:dyDescent="0.25">
      <c r="A10" s="85" t="s">
        <v>49</v>
      </c>
      <c r="B10" s="83"/>
      <c r="D10" s="173"/>
      <c r="E10" s="86"/>
      <c r="F10" s="494" t="s">
        <v>50</v>
      </c>
      <c r="G10" s="495"/>
      <c r="H10" s="509">
        <v>43670</v>
      </c>
      <c r="I10" s="497"/>
    </row>
    <row r="11" spans="1:13" x14ac:dyDescent="0.25">
      <c r="A11" s="85" t="s">
        <v>51</v>
      </c>
      <c r="B11" s="83"/>
      <c r="D11" s="173"/>
      <c r="E11" s="86"/>
      <c r="F11" s="494" t="s">
        <v>52</v>
      </c>
      <c r="G11" s="495"/>
      <c r="H11" s="496" t="s">
        <v>122</v>
      </c>
      <c r="I11" s="497"/>
    </row>
    <row r="12" spans="1:13" x14ac:dyDescent="0.25">
      <c r="A12" s="85" t="s">
        <v>53</v>
      </c>
      <c r="B12" s="83"/>
      <c r="D12" s="173"/>
      <c r="E12" s="86"/>
      <c r="F12" s="494" t="s">
        <v>54</v>
      </c>
      <c r="G12" s="495"/>
      <c r="H12" s="496">
        <v>52530</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500" t="s">
        <v>240</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1" x14ac:dyDescent="0.25">
      <c r="A17" s="90" t="s">
        <v>61</v>
      </c>
      <c r="B17" s="518" t="s">
        <v>148</v>
      </c>
      <c r="C17" s="519"/>
      <c r="D17" s="520"/>
      <c r="E17" s="156" t="s">
        <v>63</v>
      </c>
      <c r="F17" s="156" t="s">
        <v>64</v>
      </c>
      <c r="G17" s="156" t="s">
        <v>65</v>
      </c>
      <c r="H17" s="156" t="s">
        <v>66</v>
      </c>
      <c r="I17" s="157" t="s">
        <v>67</v>
      </c>
    </row>
    <row r="18" spans="1:11" x14ac:dyDescent="0.25">
      <c r="A18" s="95"/>
      <c r="B18" s="476"/>
      <c r="C18" s="498"/>
      <c r="D18" s="477"/>
      <c r="E18" s="96"/>
      <c r="F18" s="97"/>
      <c r="G18" s="96"/>
      <c r="H18" s="98"/>
      <c r="I18" s="99">
        <f>SUM(G18*H18)</f>
        <v>0</v>
      </c>
    </row>
    <row r="19" spans="1:11" x14ac:dyDescent="0.25">
      <c r="A19" s="100"/>
      <c r="B19" s="486"/>
      <c r="C19" s="447"/>
      <c r="D19" s="487"/>
      <c r="E19" s="101"/>
      <c r="F19" s="86"/>
      <c r="G19" s="101"/>
      <c r="H19" s="102"/>
      <c r="I19" s="99">
        <f t="shared" ref="I19:I20" si="0">SUM(G19*H19)</f>
        <v>0</v>
      </c>
    </row>
    <row r="20" spans="1:11" x14ac:dyDescent="0.25">
      <c r="A20" s="100"/>
      <c r="B20" s="481"/>
      <c r="C20" s="499"/>
      <c r="D20" s="482"/>
      <c r="E20" s="101"/>
      <c r="F20" s="86"/>
      <c r="G20" s="103"/>
      <c r="H20" s="104"/>
      <c r="I20" s="105">
        <f t="shared" si="0"/>
        <v>0</v>
      </c>
    </row>
    <row r="21" spans="1:11" x14ac:dyDescent="0.25">
      <c r="A21" s="488" t="s">
        <v>68</v>
      </c>
      <c r="B21" s="489"/>
      <c r="C21" s="489"/>
      <c r="D21" s="489"/>
      <c r="E21" s="489"/>
      <c r="F21" s="489"/>
      <c r="G21" s="489"/>
      <c r="H21" s="490"/>
      <c r="I21" s="99">
        <f>SUM(I18:I20)</f>
        <v>0</v>
      </c>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108"/>
      <c r="G23" s="166" t="s">
        <v>65</v>
      </c>
      <c r="H23" s="122" t="s">
        <v>66</v>
      </c>
      <c r="I23" s="123" t="s">
        <v>67</v>
      </c>
      <c r="K23" s="128"/>
    </row>
    <row r="24" spans="1:11" x14ac:dyDescent="0.25">
      <c r="A24" s="111">
        <v>1</v>
      </c>
      <c r="B24" s="473" t="s">
        <v>241</v>
      </c>
      <c r="C24" s="474"/>
      <c r="D24" s="474"/>
      <c r="E24" s="474"/>
      <c r="F24" s="475"/>
      <c r="G24" s="175">
        <v>1</v>
      </c>
      <c r="H24" s="170">
        <v>78</v>
      </c>
      <c r="I24" s="115">
        <f>H24*G24</f>
        <v>78</v>
      </c>
    </row>
    <row r="25" spans="1:11" x14ac:dyDescent="0.25">
      <c r="A25" s="111"/>
      <c r="B25" s="483"/>
      <c r="C25" s="484"/>
      <c r="D25" s="484"/>
      <c r="E25" s="484"/>
      <c r="F25" s="484"/>
      <c r="G25" s="177"/>
      <c r="H25" s="176"/>
      <c r="I25" s="115"/>
    </row>
    <row r="26" spans="1:11" x14ac:dyDescent="0.25">
      <c r="A26" s="111"/>
      <c r="B26" s="483"/>
      <c r="C26" s="484"/>
      <c r="D26" s="484"/>
      <c r="E26" s="484"/>
      <c r="F26" s="485"/>
      <c r="G26" s="181"/>
      <c r="H26" s="114"/>
      <c r="I26" s="115"/>
    </row>
    <row r="27" spans="1:11" x14ac:dyDescent="0.25">
      <c r="A27" s="111"/>
      <c r="B27" s="483"/>
      <c r="C27" s="484"/>
      <c r="D27" s="484"/>
      <c r="E27" s="484"/>
      <c r="F27" s="485"/>
      <c r="G27" s="181"/>
      <c r="H27" s="114"/>
      <c r="I27" s="115"/>
    </row>
    <row r="28" spans="1:11" x14ac:dyDescent="0.25">
      <c r="A28" s="111"/>
      <c r="B28" s="483"/>
      <c r="C28" s="484"/>
      <c r="D28" s="484"/>
      <c r="E28" s="484"/>
      <c r="F28" s="485"/>
      <c r="G28" s="177"/>
      <c r="H28" s="178"/>
      <c r="I28" s="115"/>
    </row>
    <row r="29" spans="1:11" x14ac:dyDescent="0.25">
      <c r="A29" s="111"/>
      <c r="B29" s="524"/>
      <c r="C29" s="525"/>
      <c r="D29" s="525"/>
      <c r="E29" s="525"/>
      <c r="F29" s="525"/>
      <c r="G29" s="177"/>
      <c r="H29" s="178"/>
      <c r="I29" s="115"/>
    </row>
    <row r="30" spans="1:11" x14ac:dyDescent="0.25">
      <c r="A30" s="111"/>
      <c r="B30" s="524"/>
      <c r="C30" s="525"/>
      <c r="D30" s="525"/>
      <c r="E30" s="525"/>
      <c r="F30" s="525"/>
      <c r="G30" s="177"/>
      <c r="H30" s="178"/>
      <c r="I30" s="115"/>
    </row>
    <row r="31" spans="1:11" x14ac:dyDescent="0.25">
      <c r="A31" s="111"/>
      <c r="B31" s="524"/>
      <c r="C31" s="525"/>
      <c r="D31" s="525"/>
      <c r="E31" s="525"/>
      <c r="F31" s="525"/>
      <c r="G31" s="177"/>
      <c r="H31" s="178"/>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c r="L37" s="116"/>
    </row>
    <row r="38" spans="1:12" x14ac:dyDescent="0.25">
      <c r="A38" s="521" t="s">
        <v>149</v>
      </c>
      <c r="B38" s="489"/>
      <c r="C38" s="489"/>
      <c r="D38" s="489"/>
      <c r="E38" s="489"/>
      <c r="F38" s="489"/>
      <c r="G38" s="489"/>
      <c r="H38" s="490"/>
      <c r="I38" s="171">
        <f>SUM(I24:I37)</f>
        <v>78</v>
      </c>
      <c r="L38" s="116"/>
    </row>
    <row r="39" spans="1:12" x14ac:dyDescent="0.25">
      <c r="A39" s="488" t="s">
        <v>150</v>
      </c>
      <c r="B39" s="489"/>
      <c r="C39" s="489"/>
      <c r="D39" s="489"/>
      <c r="E39" s="489"/>
      <c r="F39" s="489"/>
      <c r="G39" s="489"/>
      <c r="H39" s="490"/>
      <c r="I39" s="172">
        <f>ROUND((I38*0.15),2)</f>
        <v>11.7</v>
      </c>
      <c r="L39" s="116"/>
    </row>
    <row r="40" spans="1:12" x14ac:dyDescent="0.25">
      <c r="A40" s="488" t="s">
        <v>151</v>
      </c>
      <c r="B40" s="489"/>
      <c r="C40" s="489"/>
      <c r="D40" s="489"/>
      <c r="E40" s="489"/>
      <c r="F40" s="489"/>
      <c r="G40" s="489"/>
      <c r="H40" s="490"/>
      <c r="I40" s="117">
        <f>I38+I39</f>
        <v>89.7</v>
      </c>
    </row>
    <row r="41" spans="1:12" x14ac:dyDescent="0.25">
      <c r="A41" s="467" t="s">
        <v>73</v>
      </c>
      <c r="B41" s="468"/>
      <c r="C41" s="468"/>
      <c r="D41" s="468"/>
      <c r="E41" s="468"/>
      <c r="F41" s="468"/>
      <c r="G41" s="468"/>
      <c r="H41" s="468"/>
      <c r="I41" s="469"/>
    </row>
    <row r="42" spans="1:12" x14ac:dyDescent="0.25">
      <c r="A42" s="106" t="s">
        <v>74</v>
      </c>
      <c r="B42" s="470" t="s">
        <v>75</v>
      </c>
      <c r="C42" s="471"/>
      <c r="D42" s="472"/>
      <c r="E42" s="470" t="s">
        <v>63</v>
      </c>
      <c r="F42" s="472"/>
      <c r="G42" s="108" t="s">
        <v>65</v>
      </c>
      <c r="H42" s="109" t="s">
        <v>66</v>
      </c>
      <c r="I42" s="110" t="s">
        <v>67</v>
      </c>
    </row>
    <row r="43" spans="1:12" x14ac:dyDescent="0.25">
      <c r="A43" s="111">
        <v>1</v>
      </c>
      <c r="B43" s="491" t="s">
        <v>76</v>
      </c>
      <c r="C43" s="492"/>
      <c r="D43" s="493"/>
      <c r="E43" s="476" t="s">
        <v>77</v>
      </c>
      <c r="F43" s="477"/>
      <c r="G43" s="143">
        <v>4</v>
      </c>
      <c r="H43" s="141">
        <v>450</v>
      </c>
      <c r="I43" s="118">
        <f>SUM(G43*H43)</f>
        <v>1800</v>
      </c>
    </row>
    <row r="44" spans="1:12" x14ac:dyDescent="0.25">
      <c r="A44" s="111">
        <v>2</v>
      </c>
      <c r="B44" s="461" t="s">
        <v>78</v>
      </c>
      <c r="C44" s="462"/>
      <c r="D44" s="463"/>
      <c r="E44" s="486" t="s">
        <v>77</v>
      </c>
      <c r="F44" s="487"/>
      <c r="G44" s="112"/>
      <c r="H44" s="142">
        <v>350</v>
      </c>
      <c r="I44" s="115">
        <f t="shared" ref="I44:I48" si="1">SUM(G44*H44)</f>
        <v>0</v>
      </c>
    </row>
    <row r="45" spans="1:12" x14ac:dyDescent="0.25">
      <c r="A45" s="111">
        <v>3</v>
      </c>
      <c r="B45" s="461" t="s">
        <v>79</v>
      </c>
      <c r="C45" s="462"/>
      <c r="D45" s="463"/>
      <c r="E45" s="486" t="s">
        <v>77</v>
      </c>
      <c r="F45" s="487"/>
      <c r="G45" s="112"/>
      <c r="H45" s="142">
        <v>300</v>
      </c>
      <c r="I45" s="115">
        <f t="shared" si="1"/>
        <v>0</v>
      </c>
    </row>
    <row r="46" spans="1:12" x14ac:dyDescent="0.25">
      <c r="A46" s="111">
        <v>4</v>
      </c>
      <c r="B46" s="461" t="s">
        <v>80</v>
      </c>
      <c r="C46" s="462"/>
      <c r="D46" s="463"/>
      <c r="E46" s="486" t="s">
        <v>77</v>
      </c>
      <c r="F46" s="487"/>
      <c r="G46" s="112">
        <v>4</v>
      </c>
      <c r="H46" s="142">
        <v>200</v>
      </c>
      <c r="I46" s="115">
        <f t="shared" si="1"/>
        <v>800</v>
      </c>
    </row>
    <row r="47" spans="1:12" x14ac:dyDescent="0.25">
      <c r="A47" s="111">
        <v>5</v>
      </c>
      <c r="B47" s="461" t="s">
        <v>81</v>
      </c>
      <c r="C47" s="462"/>
      <c r="D47" s="463"/>
      <c r="E47" s="486" t="s">
        <v>77</v>
      </c>
      <c r="F47" s="487"/>
      <c r="G47" s="112"/>
      <c r="H47" s="144">
        <v>200</v>
      </c>
      <c r="I47" s="115">
        <f t="shared" si="1"/>
        <v>0</v>
      </c>
    </row>
    <row r="48" spans="1:12" x14ac:dyDescent="0.25">
      <c r="A48" s="111">
        <v>6</v>
      </c>
      <c r="B48" s="461" t="s">
        <v>31</v>
      </c>
      <c r="C48" s="462"/>
      <c r="D48" s="463"/>
      <c r="E48" s="486" t="s">
        <v>77</v>
      </c>
      <c r="F48" s="487"/>
      <c r="G48" s="112"/>
      <c r="H48" s="144">
        <v>140</v>
      </c>
      <c r="I48" s="115">
        <f t="shared" si="1"/>
        <v>0</v>
      </c>
    </row>
    <row r="49" spans="1:12" x14ac:dyDescent="0.25">
      <c r="A49" s="111"/>
      <c r="B49" s="461"/>
      <c r="C49" s="462"/>
      <c r="D49" s="463"/>
      <c r="E49" s="119"/>
      <c r="F49" s="86"/>
      <c r="G49" s="86"/>
      <c r="H49" s="102"/>
      <c r="I49" s="115"/>
    </row>
    <row r="50" spans="1:12" x14ac:dyDescent="0.25">
      <c r="A50" s="100"/>
      <c r="B50" s="461"/>
      <c r="C50" s="462"/>
      <c r="D50" s="463"/>
      <c r="F50" s="86"/>
      <c r="G50" s="86"/>
      <c r="H50" s="102"/>
      <c r="I50" s="115"/>
    </row>
    <row r="51" spans="1:12" x14ac:dyDescent="0.25">
      <c r="A51" s="120"/>
      <c r="B51" s="464"/>
      <c r="C51" s="465"/>
      <c r="D51" s="466"/>
      <c r="E51" s="88"/>
      <c r="F51" s="89"/>
      <c r="G51" s="86"/>
      <c r="H51" s="104"/>
      <c r="I51" s="115"/>
    </row>
    <row r="52" spans="1:12" x14ac:dyDescent="0.25">
      <c r="A52" s="488" t="s">
        <v>82</v>
      </c>
      <c r="B52" s="489"/>
      <c r="C52" s="489"/>
      <c r="D52" s="489"/>
      <c r="E52" s="489"/>
      <c r="F52" s="489"/>
      <c r="G52" s="489"/>
      <c r="H52" s="490"/>
      <c r="I52" s="121">
        <f>SUM(I43:I51)</f>
        <v>2600</v>
      </c>
    </row>
    <row r="53" spans="1:12" x14ac:dyDescent="0.25">
      <c r="A53" s="467" t="s">
        <v>83</v>
      </c>
      <c r="B53" s="468"/>
      <c r="C53" s="468"/>
      <c r="D53" s="468"/>
      <c r="E53" s="468"/>
      <c r="F53" s="468"/>
      <c r="G53" s="468"/>
      <c r="H53" s="468"/>
      <c r="I53" s="469"/>
    </row>
    <row r="54" spans="1:12" x14ac:dyDescent="0.25">
      <c r="A54" s="106" t="s">
        <v>84</v>
      </c>
      <c r="B54" s="470" t="s">
        <v>85</v>
      </c>
      <c r="C54" s="471"/>
      <c r="D54" s="472"/>
      <c r="E54" s="470" t="s">
        <v>86</v>
      </c>
      <c r="F54" s="472"/>
      <c r="G54" s="122" t="s">
        <v>87</v>
      </c>
      <c r="H54" s="122" t="s">
        <v>66</v>
      </c>
      <c r="I54" s="123" t="s">
        <v>67</v>
      </c>
    </row>
    <row r="55" spans="1:12" x14ac:dyDescent="0.25">
      <c r="A55" s="111">
        <v>1</v>
      </c>
      <c r="B55" s="473" t="s">
        <v>233</v>
      </c>
      <c r="C55" s="474"/>
      <c r="D55" s="475"/>
      <c r="E55" s="476"/>
      <c r="F55" s="477"/>
      <c r="G55" s="112"/>
      <c r="H55" s="124"/>
      <c r="I55" s="115"/>
    </row>
    <row r="56" spans="1:12" x14ac:dyDescent="0.25">
      <c r="A56" s="111"/>
      <c r="B56" s="483" t="s">
        <v>238</v>
      </c>
      <c r="C56" s="484"/>
      <c r="D56" s="485"/>
      <c r="E56" s="486">
        <v>1</v>
      </c>
      <c r="F56" s="487"/>
      <c r="G56" s="112">
        <v>16.8</v>
      </c>
      <c r="H56" s="124">
        <v>5</v>
      </c>
      <c r="I56" s="115">
        <f>H56*G56</f>
        <v>84</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SUM(I55:I57)</f>
        <v>84</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I58+I52+I40</f>
        <v>2773.7</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2773.7</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FF00"/>
  </sheetPr>
  <dimension ref="A1:M65"/>
  <sheetViews>
    <sheetView topLeftCell="A22" zoomScaleNormal="100" workbookViewId="0">
      <selection activeCell="M45" sqref="M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27</v>
      </c>
      <c r="I9" s="508"/>
    </row>
    <row r="10" spans="1:13" x14ac:dyDescent="0.25">
      <c r="A10" s="85" t="s">
        <v>49</v>
      </c>
      <c r="B10" s="83"/>
      <c r="D10" s="173"/>
      <c r="E10" s="86"/>
      <c r="F10" s="494" t="s">
        <v>50</v>
      </c>
      <c r="G10" s="495"/>
      <c r="H10" s="509" t="e">
        <f>#REF!</f>
        <v>#REF!</v>
      </c>
      <c r="I10" s="497"/>
    </row>
    <row r="11" spans="1:13" x14ac:dyDescent="0.25">
      <c r="A11" s="85" t="s">
        <v>51</v>
      </c>
      <c r="B11" s="83"/>
      <c r="D11" s="17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500" t="s">
        <v>251</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1" x14ac:dyDescent="0.25">
      <c r="A17" s="90" t="s">
        <v>61</v>
      </c>
      <c r="B17" s="518" t="s">
        <v>148</v>
      </c>
      <c r="C17" s="519"/>
      <c r="D17" s="520"/>
      <c r="E17" s="156" t="s">
        <v>63</v>
      </c>
      <c r="F17" s="156" t="s">
        <v>64</v>
      </c>
      <c r="G17" s="156" t="s">
        <v>65</v>
      </c>
      <c r="H17" s="156" t="s">
        <v>66</v>
      </c>
      <c r="I17" s="157" t="s">
        <v>67</v>
      </c>
    </row>
    <row r="18" spans="1:11" x14ac:dyDescent="0.25">
      <c r="A18" s="95"/>
      <c r="B18" s="476"/>
      <c r="C18" s="498"/>
      <c r="D18" s="477"/>
      <c r="E18" s="96"/>
      <c r="F18" s="97"/>
      <c r="G18" s="96"/>
      <c r="H18" s="98"/>
      <c r="I18" s="99">
        <f>SUM(G18*H18)</f>
        <v>0</v>
      </c>
    </row>
    <row r="19" spans="1:11" x14ac:dyDescent="0.25">
      <c r="A19" s="100"/>
      <c r="B19" s="486"/>
      <c r="C19" s="447"/>
      <c r="D19" s="487"/>
      <c r="E19" s="101"/>
      <c r="F19" s="86"/>
      <c r="G19" s="101"/>
      <c r="H19" s="102"/>
      <c r="I19" s="99">
        <f t="shared" ref="I19:I20" si="0">SUM(G19*H19)</f>
        <v>0</v>
      </c>
    </row>
    <row r="20" spans="1:11" x14ac:dyDescent="0.25">
      <c r="A20" s="100"/>
      <c r="B20" s="481"/>
      <c r="C20" s="499"/>
      <c r="D20" s="482"/>
      <c r="E20" s="101"/>
      <c r="F20" s="86"/>
      <c r="G20" s="103"/>
      <c r="H20" s="104"/>
      <c r="I20" s="105">
        <f t="shared" si="0"/>
        <v>0</v>
      </c>
    </row>
    <row r="21" spans="1:11" x14ac:dyDescent="0.25">
      <c r="A21" s="488" t="s">
        <v>68</v>
      </c>
      <c r="B21" s="489"/>
      <c r="C21" s="489"/>
      <c r="D21" s="489"/>
      <c r="E21" s="489"/>
      <c r="F21" s="489"/>
      <c r="G21" s="489"/>
      <c r="H21" s="490"/>
      <c r="I21" s="99">
        <f>SUM(I18:I20)</f>
        <v>0</v>
      </c>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108"/>
      <c r="G23" s="166" t="s">
        <v>65</v>
      </c>
      <c r="H23" s="122" t="s">
        <v>66</v>
      </c>
      <c r="I23" s="123" t="s">
        <v>67</v>
      </c>
      <c r="K23" s="128"/>
    </row>
    <row r="24" spans="1:11" x14ac:dyDescent="0.25">
      <c r="A24" s="111">
        <v>1</v>
      </c>
      <c r="B24" s="473" t="s">
        <v>242</v>
      </c>
      <c r="C24" s="474"/>
      <c r="D24" s="474"/>
      <c r="E24" s="474"/>
      <c r="F24" s="475"/>
      <c r="G24" s="175">
        <v>1</v>
      </c>
      <c r="H24" s="170">
        <v>257.24</v>
      </c>
      <c r="I24" s="115">
        <f>H24*G24</f>
        <v>257.24</v>
      </c>
    </row>
    <row r="25" spans="1:11" x14ac:dyDescent="0.25">
      <c r="A25" s="111">
        <v>2</v>
      </c>
      <c r="B25" s="483" t="s">
        <v>243</v>
      </c>
      <c r="C25" s="484"/>
      <c r="D25" s="484"/>
      <c r="E25" s="484"/>
      <c r="F25" s="484"/>
      <c r="G25" s="177">
        <v>1</v>
      </c>
      <c r="H25" s="176">
        <v>150</v>
      </c>
      <c r="I25" s="115">
        <f>H25*G25</f>
        <v>150</v>
      </c>
    </row>
    <row r="26" spans="1:11" x14ac:dyDescent="0.25">
      <c r="A26" s="111">
        <v>3</v>
      </c>
      <c r="B26" s="483" t="s">
        <v>244</v>
      </c>
      <c r="C26" s="484"/>
      <c r="D26" s="484"/>
      <c r="E26" s="484"/>
      <c r="F26" s="485"/>
      <c r="G26" s="177">
        <v>1</v>
      </c>
      <c r="H26" s="176">
        <v>220</v>
      </c>
      <c r="I26" s="115">
        <f t="shared" ref="I26:I27" si="1">H26*G26</f>
        <v>220</v>
      </c>
    </row>
    <row r="27" spans="1:11" x14ac:dyDescent="0.25">
      <c r="A27" s="111"/>
      <c r="B27" s="483"/>
      <c r="C27" s="484"/>
      <c r="D27" s="484"/>
      <c r="E27" s="484"/>
      <c r="F27" s="485"/>
      <c r="G27" s="177"/>
      <c r="H27" s="176"/>
      <c r="I27" s="115">
        <f t="shared" si="1"/>
        <v>0</v>
      </c>
    </row>
    <row r="28" spans="1:11" x14ac:dyDescent="0.25">
      <c r="A28" s="111"/>
      <c r="B28" s="483"/>
      <c r="C28" s="484"/>
      <c r="D28" s="484"/>
      <c r="E28" s="484"/>
      <c r="F28" s="485"/>
      <c r="G28" s="177"/>
      <c r="H28" s="178"/>
      <c r="I28" s="115"/>
    </row>
    <row r="29" spans="1:11" x14ac:dyDescent="0.25">
      <c r="A29" s="111"/>
      <c r="B29" s="524"/>
      <c r="C29" s="525"/>
      <c r="D29" s="525"/>
      <c r="E29" s="525"/>
      <c r="F29" s="525"/>
      <c r="G29" s="177"/>
      <c r="H29" s="178"/>
      <c r="I29" s="115"/>
    </row>
    <row r="30" spans="1:11" x14ac:dyDescent="0.25">
      <c r="A30" s="111"/>
      <c r="B30" s="524"/>
      <c r="C30" s="525"/>
      <c r="D30" s="525"/>
      <c r="E30" s="525"/>
      <c r="F30" s="525"/>
      <c r="G30" s="177"/>
      <c r="H30" s="178"/>
      <c r="I30" s="115"/>
    </row>
    <row r="31" spans="1:11" x14ac:dyDescent="0.25">
      <c r="A31" s="111"/>
      <c r="B31" s="524"/>
      <c r="C31" s="525"/>
      <c r="D31" s="525"/>
      <c r="E31" s="525"/>
      <c r="F31" s="525"/>
      <c r="G31" s="177"/>
      <c r="H31" s="178"/>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c r="L37" s="116"/>
    </row>
    <row r="38" spans="1:12" x14ac:dyDescent="0.25">
      <c r="A38" s="521" t="s">
        <v>149</v>
      </c>
      <c r="B38" s="489"/>
      <c r="C38" s="489"/>
      <c r="D38" s="489"/>
      <c r="E38" s="489"/>
      <c r="F38" s="489"/>
      <c r="G38" s="489"/>
      <c r="H38" s="490"/>
      <c r="I38" s="171">
        <f>SUM(I24:I37)</f>
        <v>627.24</v>
      </c>
      <c r="L38" s="116"/>
    </row>
    <row r="39" spans="1:12" x14ac:dyDescent="0.25">
      <c r="A39" s="488" t="s">
        <v>150</v>
      </c>
      <c r="B39" s="489"/>
      <c r="C39" s="489"/>
      <c r="D39" s="489"/>
      <c r="E39" s="489"/>
      <c r="F39" s="489"/>
      <c r="G39" s="489"/>
      <c r="H39" s="490"/>
      <c r="I39" s="172">
        <f>ROUND((I38*0.15),2)</f>
        <v>94.09</v>
      </c>
      <c r="L39" s="116"/>
    </row>
    <row r="40" spans="1:12" x14ac:dyDescent="0.25">
      <c r="A40" s="488" t="s">
        <v>151</v>
      </c>
      <c r="B40" s="489"/>
      <c r="C40" s="489"/>
      <c r="D40" s="489"/>
      <c r="E40" s="489"/>
      <c r="F40" s="489"/>
      <c r="G40" s="489"/>
      <c r="H40" s="490"/>
      <c r="I40" s="117">
        <f>I38+I39</f>
        <v>721.33</v>
      </c>
    </row>
    <row r="41" spans="1:12" x14ac:dyDescent="0.25">
      <c r="A41" s="467" t="s">
        <v>73</v>
      </c>
      <c r="B41" s="468"/>
      <c r="C41" s="468"/>
      <c r="D41" s="468"/>
      <c r="E41" s="468"/>
      <c r="F41" s="468"/>
      <c r="G41" s="468"/>
      <c r="H41" s="468"/>
      <c r="I41" s="469"/>
    </row>
    <row r="42" spans="1:12" x14ac:dyDescent="0.25">
      <c r="A42" s="106" t="s">
        <v>74</v>
      </c>
      <c r="B42" s="470" t="s">
        <v>75</v>
      </c>
      <c r="C42" s="471"/>
      <c r="D42" s="472"/>
      <c r="E42" s="470" t="s">
        <v>63</v>
      </c>
      <c r="F42" s="472"/>
      <c r="G42" s="108" t="s">
        <v>65</v>
      </c>
      <c r="H42" s="109" t="s">
        <v>66</v>
      </c>
      <c r="I42" s="110" t="s">
        <v>67</v>
      </c>
    </row>
    <row r="43" spans="1:12" x14ac:dyDescent="0.25">
      <c r="A43" s="111">
        <v>1</v>
      </c>
      <c r="B43" s="491" t="s">
        <v>76</v>
      </c>
      <c r="C43" s="492"/>
      <c r="D43" s="493"/>
      <c r="E43" s="476" t="s">
        <v>77</v>
      </c>
      <c r="F43" s="477"/>
      <c r="G43" s="143"/>
      <c r="H43" s="141">
        <v>450</v>
      </c>
      <c r="I43" s="118">
        <f>SUM(G43*H43)</f>
        <v>0</v>
      </c>
    </row>
    <row r="44" spans="1:12" x14ac:dyDescent="0.25">
      <c r="A44" s="111">
        <v>2</v>
      </c>
      <c r="B44" s="461" t="s">
        <v>78</v>
      </c>
      <c r="C44" s="462"/>
      <c r="D44" s="463"/>
      <c r="E44" s="486" t="s">
        <v>77</v>
      </c>
      <c r="F44" s="487"/>
      <c r="G44" s="112">
        <v>4.5</v>
      </c>
      <c r="H44" s="142">
        <v>350</v>
      </c>
      <c r="I44" s="115">
        <f t="shared" ref="I44:I48" si="2">SUM(G44*H44)</f>
        <v>1575</v>
      </c>
    </row>
    <row r="45" spans="1:12" x14ac:dyDescent="0.25">
      <c r="A45" s="111">
        <v>3</v>
      </c>
      <c r="B45" s="461" t="s">
        <v>79</v>
      </c>
      <c r="C45" s="462"/>
      <c r="D45" s="463"/>
      <c r="E45" s="486" t="s">
        <v>77</v>
      </c>
      <c r="F45" s="487"/>
      <c r="G45" s="112"/>
      <c r="H45" s="142">
        <v>300</v>
      </c>
      <c r="I45" s="115">
        <f t="shared" si="2"/>
        <v>0</v>
      </c>
    </row>
    <row r="46" spans="1:12" x14ac:dyDescent="0.25">
      <c r="A46" s="111">
        <v>4</v>
      </c>
      <c r="B46" s="461" t="s">
        <v>80</v>
      </c>
      <c r="C46" s="462"/>
      <c r="D46" s="463"/>
      <c r="E46" s="486" t="s">
        <v>77</v>
      </c>
      <c r="F46" s="487"/>
      <c r="G46" s="112">
        <v>4.5</v>
      </c>
      <c r="H46" s="142">
        <v>200</v>
      </c>
      <c r="I46" s="115">
        <f t="shared" si="2"/>
        <v>900</v>
      </c>
    </row>
    <row r="47" spans="1:12" x14ac:dyDescent="0.25">
      <c r="A47" s="111">
        <v>5</v>
      </c>
      <c r="B47" s="461" t="s">
        <v>81</v>
      </c>
      <c r="C47" s="462"/>
      <c r="D47" s="463"/>
      <c r="E47" s="486" t="s">
        <v>77</v>
      </c>
      <c r="F47" s="487"/>
      <c r="G47" s="112"/>
      <c r="H47" s="144">
        <v>200</v>
      </c>
      <c r="I47" s="115">
        <f t="shared" si="2"/>
        <v>0</v>
      </c>
    </row>
    <row r="48" spans="1:12" x14ac:dyDescent="0.25">
      <c r="A48" s="111">
        <v>6</v>
      </c>
      <c r="B48" s="461" t="s">
        <v>31</v>
      </c>
      <c r="C48" s="462"/>
      <c r="D48" s="463"/>
      <c r="E48" s="486" t="s">
        <v>77</v>
      </c>
      <c r="F48" s="487"/>
      <c r="G48" s="112"/>
      <c r="H48" s="144">
        <v>140</v>
      </c>
      <c r="I48" s="115">
        <f t="shared" si="2"/>
        <v>0</v>
      </c>
    </row>
    <row r="49" spans="1:12" x14ac:dyDescent="0.25">
      <c r="A49" s="111"/>
      <c r="B49" s="461"/>
      <c r="C49" s="462"/>
      <c r="D49" s="463"/>
      <c r="E49" s="119"/>
      <c r="F49" s="86"/>
      <c r="G49" s="86"/>
      <c r="H49" s="102"/>
      <c r="I49" s="115"/>
    </row>
    <row r="50" spans="1:12" x14ac:dyDescent="0.25">
      <c r="A50" s="100"/>
      <c r="B50" s="461"/>
      <c r="C50" s="462"/>
      <c r="D50" s="463"/>
      <c r="F50" s="86"/>
      <c r="G50" s="86"/>
      <c r="H50" s="102"/>
      <c r="I50" s="115"/>
    </row>
    <row r="51" spans="1:12" x14ac:dyDescent="0.25">
      <c r="A51" s="120"/>
      <c r="B51" s="464"/>
      <c r="C51" s="465"/>
      <c r="D51" s="466"/>
      <c r="E51" s="88"/>
      <c r="F51" s="89"/>
      <c r="G51" s="86"/>
      <c r="H51" s="104"/>
      <c r="I51" s="115"/>
    </row>
    <row r="52" spans="1:12" x14ac:dyDescent="0.25">
      <c r="A52" s="488" t="s">
        <v>82</v>
      </c>
      <c r="B52" s="489"/>
      <c r="C52" s="489"/>
      <c r="D52" s="489"/>
      <c r="E52" s="489"/>
      <c r="F52" s="489"/>
      <c r="G52" s="489"/>
      <c r="H52" s="490"/>
      <c r="I52" s="121">
        <f>SUM(I43:I51)</f>
        <v>2475</v>
      </c>
    </row>
    <row r="53" spans="1:12" x14ac:dyDescent="0.25">
      <c r="A53" s="467" t="s">
        <v>83</v>
      </c>
      <c r="B53" s="468"/>
      <c r="C53" s="468"/>
      <c r="D53" s="468"/>
      <c r="E53" s="468"/>
      <c r="F53" s="468"/>
      <c r="G53" s="468"/>
      <c r="H53" s="468"/>
      <c r="I53" s="469"/>
    </row>
    <row r="54" spans="1:12" x14ac:dyDescent="0.25">
      <c r="A54" s="106" t="s">
        <v>84</v>
      </c>
      <c r="B54" s="470" t="s">
        <v>85</v>
      </c>
      <c r="C54" s="471"/>
      <c r="D54" s="472"/>
      <c r="E54" s="470" t="s">
        <v>86</v>
      </c>
      <c r="F54" s="472"/>
      <c r="G54" s="122" t="s">
        <v>87</v>
      </c>
      <c r="H54" s="122" t="s">
        <v>66</v>
      </c>
      <c r="I54" s="123" t="s">
        <v>67</v>
      </c>
    </row>
    <row r="55" spans="1:12" x14ac:dyDescent="0.25">
      <c r="A55" s="111">
        <v>1</v>
      </c>
      <c r="B55" s="473" t="s">
        <v>259</v>
      </c>
      <c r="C55" s="474"/>
      <c r="D55" s="475"/>
      <c r="E55" s="476"/>
      <c r="F55" s="477"/>
      <c r="G55" s="112"/>
      <c r="H55" s="124"/>
      <c r="I55" s="115"/>
    </row>
    <row r="56" spans="1:12" x14ac:dyDescent="0.25">
      <c r="A56" s="111"/>
      <c r="B56" s="483" t="s">
        <v>245</v>
      </c>
      <c r="C56" s="484"/>
      <c r="D56" s="485"/>
      <c r="E56" s="486">
        <v>2</v>
      </c>
      <c r="F56" s="487"/>
      <c r="G56" s="112">
        <v>20.8</v>
      </c>
      <c r="H56" s="124">
        <v>5</v>
      </c>
      <c r="I56" s="115">
        <f>H56*G56</f>
        <v>104</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SUM(I55:I57)</f>
        <v>104</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I58+I52+I40</f>
        <v>3300.33</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3300.33</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FF00"/>
  </sheetPr>
  <dimension ref="A1:M65"/>
  <sheetViews>
    <sheetView topLeftCell="A22" workbookViewId="0">
      <selection activeCell="M45" sqref="M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28</v>
      </c>
      <c r="I9" s="508"/>
    </row>
    <row r="10" spans="1:13" x14ac:dyDescent="0.25">
      <c r="A10" s="85" t="s">
        <v>49</v>
      </c>
      <c r="B10" s="83"/>
      <c r="D10" s="173"/>
      <c r="E10" s="86"/>
      <c r="F10" s="494" t="s">
        <v>50</v>
      </c>
      <c r="G10" s="495"/>
      <c r="H10" s="509" t="e">
        <f>#REF!</f>
        <v>#REF!</v>
      </c>
      <c r="I10" s="497"/>
    </row>
    <row r="11" spans="1:13" x14ac:dyDescent="0.25">
      <c r="A11" s="85" t="s">
        <v>51</v>
      </c>
      <c r="B11" s="83"/>
      <c r="D11" s="17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500" t="s">
        <v>252</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1" x14ac:dyDescent="0.25">
      <c r="A17" s="90" t="s">
        <v>61</v>
      </c>
      <c r="B17" s="518" t="s">
        <v>148</v>
      </c>
      <c r="C17" s="519"/>
      <c r="D17" s="520"/>
      <c r="E17" s="156" t="s">
        <v>63</v>
      </c>
      <c r="F17" s="156" t="s">
        <v>64</v>
      </c>
      <c r="G17" s="156" t="s">
        <v>65</v>
      </c>
      <c r="H17" s="156" t="s">
        <v>66</v>
      </c>
      <c r="I17" s="157" t="s">
        <v>67</v>
      </c>
    </row>
    <row r="18" spans="1:11" x14ac:dyDescent="0.25">
      <c r="A18" s="95"/>
      <c r="B18" s="476"/>
      <c r="C18" s="498"/>
      <c r="D18" s="477"/>
      <c r="E18" s="96"/>
      <c r="F18" s="97"/>
      <c r="G18" s="96"/>
      <c r="H18" s="98"/>
      <c r="I18" s="99">
        <f>SUM(G18*H18)</f>
        <v>0</v>
      </c>
    </row>
    <row r="19" spans="1:11" x14ac:dyDescent="0.25">
      <c r="A19" s="100"/>
      <c r="B19" s="486"/>
      <c r="C19" s="447"/>
      <c r="D19" s="487"/>
      <c r="E19" s="101"/>
      <c r="F19" s="86"/>
      <c r="G19" s="101"/>
      <c r="H19" s="102"/>
      <c r="I19" s="99">
        <f t="shared" ref="I19:I20" si="0">SUM(G19*H19)</f>
        <v>0</v>
      </c>
    </row>
    <row r="20" spans="1:11" x14ac:dyDescent="0.25">
      <c r="A20" s="100"/>
      <c r="B20" s="481"/>
      <c r="C20" s="499"/>
      <c r="D20" s="482"/>
      <c r="E20" s="101"/>
      <c r="F20" s="86"/>
      <c r="G20" s="103"/>
      <c r="H20" s="104"/>
      <c r="I20" s="105">
        <f t="shared" si="0"/>
        <v>0</v>
      </c>
    </row>
    <row r="21" spans="1:11" x14ac:dyDescent="0.25">
      <c r="A21" s="488" t="s">
        <v>68</v>
      </c>
      <c r="B21" s="489"/>
      <c r="C21" s="489"/>
      <c r="D21" s="489"/>
      <c r="E21" s="489"/>
      <c r="F21" s="489"/>
      <c r="G21" s="489"/>
      <c r="H21" s="490"/>
      <c r="I21" s="99">
        <f>SUM(I18:I20)</f>
        <v>0</v>
      </c>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108"/>
      <c r="G23" s="166" t="s">
        <v>65</v>
      </c>
      <c r="H23" s="122" t="s">
        <v>66</v>
      </c>
      <c r="I23" s="123" t="s">
        <v>67</v>
      </c>
      <c r="K23" s="128"/>
    </row>
    <row r="24" spans="1:11" x14ac:dyDescent="0.25">
      <c r="A24" s="111">
        <v>1</v>
      </c>
      <c r="B24" s="473" t="s">
        <v>246</v>
      </c>
      <c r="C24" s="474"/>
      <c r="D24" s="474"/>
      <c r="E24" s="474"/>
      <c r="F24" s="475"/>
      <c r="G24" s="175">
        <v>1</v>
      </c>
      <c r="H24" s="170">
        <v>240.46</v>
      </c>
      <c r="I24" s="115">
        <f>H24*G24</f>
        <v>240.46</v>
      </c>
    </row>
    <row r="25" spans="1:11" x14ac:dyDescent="0.25">
      <c r="A25" s="111">
        <v>2</v>
      </c>
      <c r="B25" s="483" t="s">
        <v>247</v>
      </c>
      <c r="C25" s="484"/>
      <c r="D25" s="484"/>
      <c r="E25" s="484"/>
      <c r="F25" s="484"/>
      <c r="G25" s="177">
        <v>1</v>
      </c>
      <c r="H25" s="176">
        <v>182.1</v>
      </c>
      <c r="I25" s="115">
        <f>H25*G25</f>
        <v>182.1</v>
      </c>
    </row>
    <row r="26" spans="1:11" x14ac:dyDescent="0.25">
      <c r="A26" s="111"/>
      <c r="B26" s="483"/>
      <c r="C26" s="484"/>
      <c r="D26" s="484"/>
      <c r="E26" s="484"/>
      <c r="F26" s="485"/>
      <c r="G26" s="177"/>
      <c r="H26" s="176"/>
      <c r="I26" s="115"/>
    </row>
    <row r="27" spans="1:11" x14ac:dyDescent="0.25">
      <c r="A27" s="111"/>
      <c r="B27" s="483"/>
      <c r="C27" s="484"/>
      <c r="D27" s="484"/>
      <c r="E27" s="484"/>
      <c r="F27" s="485"/>
      <c r="G27" s="177"/>
      <c r="H27" s="176"/>
      <c r="I27" s="115"/>
    </row>
    <row r="28" spans="1:11" x14ac:dyDescent="0.25">
      <c r="A28" s="111"/>
      <c r="B28" s="483"/>
      <c r="C28" s="484"/>
      <c r="D28" s="484"/>
      <c r="E28" s="484"/>
      <c r="F28" s="485"/>
      <c r="G28" s="177"/>
      <c r="H28" s="178"/>
      <c r="I28" s="115"/>
    </row>
    <row r="29" spans="1:11" x14ac:dyDescent="0.25">
      <c r="A29" s="111"/>
      <c r="B29" s="524"/>
      <c r="C29" s="525"/>
      <c r="D29" s="525"/>
      <c r="E29" s="525"/>
      <c r="F29" s="525"/>
      <c r="G29" s="177"/>
      <c r="H29" s="178"/>
      <c r="I29" s="115"/>
    </row>
    <row r="30" spans="1:11" x14ac:dyDescent="0.25">
      <c r="A30" s="111"/>
      <c r="B30" s="524"/>
      <c r="C30" s="525"/>
      <c r="D30" s="525"/>
      <c r="E30" s="525"/>
      <c r="F30" s="525"/>
      <c r="G30" s="177"/>
      <c r="H30" s="178"/>
      <c r="I30" s="115"/>
    </row>
    <row r="31" spans="1:11" x14ac:dyDescent="0.25">
      <c r="A31" s="111"/>
      <c r="B31" s="524"/>
      <c r="C31" s="525"/>
      <c r="D31" s="525"/>
      <c r="E31" s="525"/>
      <c r="F31" s="525"/>
      <c r="G31" s="177"/>
      <c r="H31" s="178"/>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c r="L37" s="116"/>
    </row>
    <row r="38" spans="1:12" x14ac:dyDescent="0.25">
      <c r="A38" s="521" t="s">
        <v>149</v>
      </c>
      <c r="B38" s="489"/>
      <c r="C38" s="489"/>
      <c r="D38" s="489"/>
      <c r="E38" s="489"/>
      <c r="F38" s="489"/>
      <c r="G38" s="489"/>
      <c r="H38" s="490"/>
      <c r="I38" s="171">
        <f>SUM(I24:I37)</f>
        <v>422.56</v>
      </c>
      <c r="L38" s="116"/>
    </row>
    <row r="39" spans="1:12" x14ac:dyDescent="0.25">
      <c r="A39" s="488" t="s">
        <v>150</v>
      </c>
      <c r="B39" s="489"/>
      <c r="C39" s="489"/>
      <c r="D39" s="489"/>
      <c r="E39" s="489"/>
      <c r="F39" s="489"/>
      <c r="G39" s="489"/>
      <c r="H39" s="490"/>
      <c r="I39" s="172">
        <f>ROUND((I38*0.15),2)</f>
        <v>63.38</v>
      </c>
      <c r="L39" s="116"/>
    </row>
    <row r="40" spans="1:12" x14ac:dyDescent="0.25">
      <c r="A40" s="488" t="s">
        <v>151</v>
      </c>
      <c r="B40" s="489"/>
      <c r="C40" s="489"/>
      <c r="D40" s="489"/>
      <c r="E40" s="489"/>
      <c r="F40" s="489"/>
      <c r="G40" s="489"/>
      <c r="H40" s="490"/>
      <c r="I40" s="117">
        <f>I38+I39</f>
        <v>485.94</v>
      </c>
    </row>
    <row r="41" spans="1:12" x14ac:dyDescent="0.25">
      <c r="A41" s="467" t="s">
        <v>73</v>
      </c>
      <c r="B41" s="468"/>
      <c r="C41" s="468"/>
      <c r="D41" s="468"/>
      <c r="E41" s="468"/>
      <c r="F41" s="468"/>
      <c r="G41" s="468"/>
      <c r="H41" s="468"/>
      <c r="I41" s="469"/>
    </row>
    <row r="42" spans="1:12" x14ac:dyDescent="0.25">
      <c r="A42" s="106" t="s">
        <v>74</v>
      </c>
      <c r="B42" s="470" t="s">
        <v>75</v>
      </c>
      <c r="C42" s="471"/>
      <c r="D42" s="472"/>
      <c r="E42" s="470" t="s">
        <v>63</v>
      </c>
      <c r="F42" s="472"/>
      <c r="G42" s="108" t="s">
        <v>65</v>
      </c>
      <c r="H42" s="109" t="s">
        <v>66</v>
      </c>
      <c r="I42" s="110" t="s">
        <v>67</v>
      </c>
    </row>
    <row r="43" spans="1:12" x14ac:dyDescent="0.25">
      <c r="A43" s="111">
        <v>1</v>
      </c>
      <c r="B43" s="491" t="s">
        <v>76</v>
      </c>
      <c r="C43" s="492"/>
      <c r="D43" s="493"/>
      <c r="E43" s="476" t="s">
        <v>77</v>
      </c>
      <c r="F43" s="477"/>
      <c r="G43" s="143"/>
      <c r="H43" s="141">
        <v>450</v>
      </c>
      <c r="I43" s="118">
        <f>SUM(G43*H43)</f>
        <v>0</v>
      </c>
    </row>
    <row r="44" spans="1:12" x14ac:dyDescent="0.25">
      <c r="A44" s="111">
        <v>2</v>
      </c>
      <c r="B44" s="461" t="s">
        <v>78</v>
      </c>
      <c r="C44" s="462"/>
      <c r="D44" s="463"/>
      <c r="E44" s="486" t="s">
        <v>77</v>
      </c>
      <c r="F44" s="487"/>
      <c r="G44" s="112">
        <v>3.5</v>
      </c>
      <c r="H44" s="142">
        <v>350</v>
      </c>
      <c r="I44" s="115">
        <f t="shared" ref="I44:I48" si="1">SUM(G44*H44)</f>
        <v>1225</v>
      </c>
    </row>
    <row r="45" spans="1:12" x14ac:dyDescent="0.25">
      <c r="A45" s="111">
        <v>3</v>
      </c>
      <c r="B45" s="461" t="s">
        <v>79</v>
      </c>
      <c r="C45" s="462"/>
      <c r="D45" s="463"/>
      <c r="E45" s="486" t="s">
        <v>77</v>
      </c>
      <c r="F45" s="487"/>
      <c r="G45" s="112"/>
      <c r="H45" s="142">
        <v>300</v>
      </c>
      <c r="I45" s="115">
        <f t="shared" si="1"/>
        <v>0</v>
      </c>
    </row>
    <row r="46" spans="1:12" x14ac:dyDescent="0.25">
      <c r="A46" s="111">
        <v>4</v>
      </c>
      <c r="B46" s="461" t="s">
        <v>80</v>
      </c>
      <c r="C46" s="462"/>
      <c r="D46" s="463"/>
      <c r="E46" s="486" t="s">
        <v>77</v>
      </c>
      <c r="F46" s="487"/>
      <c r="G46" s="112">
        <v>3.5</v>
      </c>
      <c r="H46" s="142">
        <v>200</v>
      </c>
      <c r="I46" s="115">
        <f t="shared" si="1"/>
        <v>700</v>
      </c>
    </row>
    <row r="47" spans="1:12" x14ac:dyDescent="0.25">
      <c r="A47" s="111">
        <v>5</v>
      </c>
      <c r="B47" s="461" t="s">
        <v>81</v>
      </c>
      <c r="C47" s="462"/>
      <c r="D47" s="463"/>
      <c r="E47" s="486" t="s">
        <v>77</v>
      </c>
      <c r="F47" s="487"/>
      <c r="G47" s="112"/>
      <c r="H47" s="144">
        <v>200</v>
      </c>
      <c r="I47" s="115">
        <f t="shared" si="1"/>
        <v>0</v>
      </c>
    </row>
    <row r="48" spans="1:12" x14ac:dyDescent="0.25">
      <c r="A48" s="111">
        <v>6</v>
      </c>
      <c r="B48" s="461" t="s">
        <v>31</v>
      </c>
      <c r="C48" s="462"/>
      <c r="D48" s="463"/>
      <c r="E48" s="486" t="s">
        <v>77</v>
      </c>
      <c r="F48" s="487"/>
      <c r="G48" s="112"/>
      <c r="H48" s="144">
        <v>140</v>
      </c>
      <c r="I48" s="115">
        <f t="shared" si="1"/>
        <v>0</v>
      </c>
    </row>
    <row r="49" spans="1:12" x14ac:dyDescent="0.25">
      <c r="A49" s="111"/>
      <c r="B49" s="461"/>
      <c r="C49" s="462"/>
      <c r="D49" s="463"/>
      <c r="E49" s="119"/>
      <c r="F49" s="86"/>
      <c r="G49" s="86"/>
      <c r="H49" s="102"/>
      <c r="I49" s="115"/>
    </row>
    <row r="50" spans="1:12" x14ac:dyDescent="0.25">
      <c r="A50" s="100"/>
      <c r="B50" s="461"/>
      <c r="C50" s="462"/>
      <c r="D50" s="463"/>
      <c r="F50" s="86"/>
      <c r="G50" s="86"/>
      <c r="H50" s="102"/>
      <c r="I50" s="115"/>
    </row>
    <row r="51" spans="1:12" x14ac:dyDescent="0.25">
      <c r="A51" s="120"/>
      <c r="B51" s="464"/>
      <c r="C51" s="465"/>
      <c r="D51" s="466"/>
      <c r="E51" s="88"/>
      <c r="F51" s="89"/>
      <c r="G51" s="86"/>
      <c r="H51" s="104"/>
      <c r="I51" s="115"/>
    </row>
    <row r="52" spans="1:12" x14ac:dyDescent="0.25">
      <c r="A52" s="488" t="s">
        <v>82</v>
      </c>
      <c r="B52" s="489"/>
      <c r="C52" s="489"/>
      <c r="D52" s="489"/>
      <c r="E52" s="489"/>
      <c r="F52" s="489"/>
      <c r="G52" s="489"/>
      <c r="H52" s="490"/>
      <c r="I52" s="121">
        <f>SUM(I43:I51)</f>
        <v>1925</v>
      </c>
    </row>
    <row r="53" spans="1:12" x14ac:dyDescent="0.25">
      <c r="A53" s="467" t="s">
        <v>83</v>
      </c>
      <c r="B53" s="468"/>
      <c r="C53" s="468"/>
      <c r="D53" s="468"/>
      <c r="E53" s="468"/>
      <c r="F53" s="468"/>
      <c r="G53" s="468"/>
      <c r="H53" s="468"/>
      <c r="I53" s="469"/>
    </row>
    <row r="54" spans="1:12" x14ac:dyDescent="0.25">
      <c r="A54" s="106" t="s">
        <v>84</v>
      </c>
      <c r="B54" s="470" t="s">
        <v>85</v>
      </c>
      <c r="C54" s="471"/>
      <c r="D54" s="472"/>
      <c r="E54" s="470" t="s">
        <v>86</v>
      </c>
      <c r="F54" s="472"/>
      <c r="G54" s="122" t="s">
        <v>87</v>
      </c>
      <c r="H54" s="122" t="s">
        <v>66</v>
      </c>
      <c r="I54" s="123" t="s">
        <v>67</v>
      </c>
    </row>
    <row r="55" spans="1:12" x14ac:dyDescent="0.25">
      <c r="A55" s="111">
        <v>1</v>
      </c>
      <c r="B55" s="473" t="s">
        <v>260</v>
      </c>
      <c r="C55" s="474"/>
      <c r="D55" s="475"/>
      <c r="E55" s="476"/>
      <c r="F55" s="477"/>
      <c r="G55" s="112"/>
      <c r="H55" s="124"/>
      <c r="I55" s="115"/>
    </row>
    <row r="56" spans="1:12" x14ac:dyDescent="0.25">
      <c r="A56" s="111"/>
      <c r="B56" s="483" t="s">
        <v>245</v>
      </c>
      <c r="C56" s="484"/>
      <c r="D56" s="485"/>
      <c r="E56" s="486">
        <v>1</v>
      </c>
      <c r="F56" s="487"/>
      <c r="G56" s="112">
        <v>29.2</v>
      </c>
      <c r="H56" s="124">
        <v>5</v>
      </c>
      <c r="I56" s="115">
        <f>H56*G56</f>
        <v>146</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SUM(I55:I57)</f>
        <v>146</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I58+I52+I40</f>
        <v>2556.94</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2556.94</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FFFF00"/>
  </sheetPr>
  <dimension ref="A1:M65"/>
  <sheetViews>
    <sheetView topLeftCell="A22" workbookViewId="0">
      <selection activeCell="M45" sqref="M45"/>
    </sheetView>
  </sheetViews>
  <sheetFormatPr defaultRowHeight="15" x14ac:dyDescent="0.25"/>
  <cols>
    <col min="1" max="1" width="12" bestFit="1" customWidth="1"/>
    <col min="4" max="4" width="25.570312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29</v>
      </c>
      <c r="I9" s="508"/>
    </row>
    <row r="10" spans="1:13" x14ac:dyDescent="0.25">
      <c r="A10" s="85" t="s">
        <v>49</v>
      </c>
      <c r="B10" s="83"/>
      <c r="D10" s="173"/>
      <c r="E10" s="86"/>
      <c r="F10" s="494" t="s">
        <v>50</v>
      </c>
      <c r="G10" s="495"/>
      <c r="H10" s="509" t="e">
        <f>#REF!</f>
        <v>#REF!</v>
      </c>
      <c r="I10" s="497"/>
    </row>
    <row r="11" spans="1:13" x14ac:dyDescent="0.25">
      <c r="A11" s="85" t="s">
        <v>51</v>
      </c>
      <c r="B11" s="83"/>
      <c r="D11" s="17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500" t="s">
        <v>253</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1" x14ac:dyDescent="0.25">
      <c r="A17" s="90" t="s">
        <v>61</v>
      </c>
      <c r="B17" s="518" t="s">
        <v>148</v>
      </c>
      <c r="C17" s="519"/>
      <c r="D17" s="520"/>
      <c r="E17" s="156" t="s">
        <v>63</v>
      </c>
      <c r="F17" s="156" t="s">
        <v>64</v>
      </c>
      <c r="G17" s="156" t="s">
        <v>65</v>
      </c>
      <c r="H17" s="156" t="s">
        <v>66</v>
      </c>
      <c r="I17" s="157" t="s">
        <v>67</v>
      </c>
    </row>
    <row r="18" spans="1:11" x14ac:dyDescent="0.25">
      <c r="A18" s="95"/>
      <c r="B18" s="476"/>
      <c r="C18" s="498"/>
      <c r="D18" s="477"/>
      <c r="E18" s="96"/>
      <c r="F18" s="97"/>
      <c r="G18" s="96"/>
      <c r="H18" s="98"/>
      <c r="I18" s="99">
        <f>SUM(G18*H18)</f>
        <v>0</v>
      </c>
    </row>
    <row r="19" spans="1:11" x14ac:dyDescent="0.25">
      <c r="A19" s="100"/>
      <c r="B19" s="486"/>
      <c r="C19" s="447"/>
      <c r="D19" s="487"/>
      <c r="E19" s="101"/>
      <c r="F19" s="86"/>
      <c r="G19" s="101"/>
      <c r="H19" s="102"/>
      <c r="I19" s="99">
        <f t="shared" ref="I19:I20" si="0">SUM(G19*H19)</f>
        <v>0</v>
      </c>
    </row>
    <row r="20" spans="1:11" x14ac:dyDescent="0.25">
      <c r="A20" s="100"/>
      <c r="B20" s="481"/>
      <c r="C20" s="499"/>
      <c r="D20" s="482"/>
      <c r="E20" s="101"/>
      <c r="F20" s="86"/>
      <c r="G20" s="103"/>
      <c r="H20" s="104"/>
      <c r="I20" s="105">
        <f t="shared" si="0"/>
        <v>0</v>
      </c>
    </row>
    <row r="21" spans="1:11" x14ac:dyDescent="0.25">
      <c r="A21" s="488" t="s">
        <v>68</v>
      </c>
      <c r="B21" s="489"/>
      <c r="C21" s="489"/>
      <c r="D21" s="489"/>
      <c r="E21" s="489"/>
      <c r="F21" s="489"/>
      <c r="G21" s="489"/>
      <c r="H21" s="490"/>
      <c r="I21" s="99">
        <f>SUM(I18:I20)</f>
        <v>0</v>
      </c>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108"/>
      <c r="G23" s="166" t="s">
        <v>65</v>
      </c>
      <c r="H23" s="122" t="s">
        <v>66</v>
      </c>
      <c r="I23" s="123" t="s">
        <v>67</v>
      </c>
      <c r="K23" s="128"/>
    </row>
    <row r="24" spans="1:11" x14ac:dyDescent="0.25">
      <c r="A24" s="111">
        <v>1</v>
      </c>
      <c r="B24" s="473" t="s">
        <v>248</v>
      </c>
      <c r="C24" s="474"/>
      <c r="D24" s="474"/>
      <c r="E24" s="474"/>
      <c r="F24" s="475"/>
      <c r="G24" s="175">
        <v>2</v>
      </c>
      <c r="H24" s="170">
        <v>2282</v>
      </c>
      <c r="I24" s="115">
        <f>H24*G24</f>
        <v>4564</v>
      </c>
    </row>
    <row r="25" spans="1:11" x14ac:dyDescent="0.25">
      <c r="A25" s="111"/>
      <c r="B25" s="483"/>
      <c r="C25" s="484"/>
      <c r="D25" s="484"/>
      <c r="E25" s="484"/>
      <c r="F25" s="484"/>
      <c r="G25" s="177"/>
      <c r="H25" s="176"/>
      <c r="I25" s="115"/>
    </row>
    <row r="26" spans="1:11" x14ac:dyDescent="0.25">
      <c r="A26" s="111"/>
      <c r="B26" s="483"/>
      <c r="C26" s="484"/>
      <c r="D26" s="484"/>
      <c r="E26" s="484"/>
      <c r="F26" s="485"/>
      <c r="G26" s="177"/>
      <c r="H26" s="176"/>
      <c r="I26" s="115"/>
    </row>
    <row r="27" spans="1:11" x14ac:dyDescent="0.25">
      <c r="A27" s="111"/>
      <c r="B27" s="483"/>
      <c r="C27" s="484"/>
      <c r="D27" s="484"/>
      <c r="E27" s="484"/>
      <c r="F27" s="485"/>
      <c r="G27" s="177"/>
      <c r="H27" s="176"/>
      <c r="I27" s="115"/>
    </row>
    <row r="28" spans="1:11" x14ac:dyDescent="0.25">
      <c r="A28" s="111"/>
      <c r="B28" s="483"/>
      <c r="C28" s="484"/>
      <c r="D28" s="484"/>
      <c r="E28" s="484"/>
      <c r="F28" s="485"/>
      <c r="G28" s="177"/>
      <c r="H28" s="178"/>
      <c r="I28" s="115"/>
    </row>
    <row r="29" spans="1:11" x14ac:dyDescent="0.25">
      <c r="A29" s="111"/>
      <c r="B29" s="524"/>
      <c r="C29" s="525"/>
      <c r="D29" s="525"/>
      <c r="E29" s="525"/>
      <c r="F29" s="525"/>
      <c r="G29" s="177"/>
      <c r="H29" s="178"/>
      <c r="I29" s="115"/>
    </row>
    <row r="30" spans="1:11" x14ac:dyDescent="0.25">
      <c r="A30" s="111"/>
      <c r="B30" s="524"/>
      <c r="C30" s="525"/>
      <c r="D30" s="525"/>
      <c r="E30" s="525"/>
      <c r="F30" s="525"/>
      <c r="G30" s="177"/>
      <c r="H30" s="178"/>
      <c r="I30" s="115"/>
    </row>
    <row r="31" spans="1:11" x14ac:dyDescent="0.25">
      <c r="A31" s="111"/>
      <c r="B31" s="524"/>
      <c r="C31" s="525"/>
      <c r="D31" s="525"/>
      <c r="E31" s="525"/>
      <c r="F31" s="525"/>
      <c r="G31" s="177"/>
      <c r="H31" s="178"/>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c r="L37" s="116"/>
    </row>
    <row r="38" spans="1:12" x14ac:dyDescent="0.25">
      <c r="A38" s="521" t="s">
        <v>149</v>
      </c>
      <c r="B38" s="489"/>
      <c r="C38" s="489"/>
      <c r="D38" s="489"/>
      <c r="E38" s="489"/>
      <c r="F38" s="489"/>
      <c r="G38" s="489"/>
      <c r="H38" s="490"/>
      <c r="I38" s="171">
        <f>SUM(I24:I37)</f>
        <v>4564</v>
      </c>
      <c r="L38" s="116"/>
    </row>
    <row r="39" spans="1:12" x14ac:dyDescent="0.25">
      <c r="A39" s="488" t="s">
        <v>150</v>
      </c>
      <c r="B39" s="489"/>
      <c r="C39" s="489"/>
      <c r="D39" s="489"/>
      <c r="E39" s="489"/>
      <c r="F39" s="489"/>
      <c r="G39" s="489"/>
      <c r="H39" s="490"/>
      <c r="I39" s="172">
        <f>ROUND((I38*0.15),2)</f>
        <v>684.6</v>
      </c>
      <c r="L39" s="116"/>
    </row>
    <row r="40" spans="1:12" x14ac:dyDescent="0.25">
      <c r="A40" s="488" t="s">
        <v>151</v>
      </c>
      <c r="B40" s="489"/>
      <c r="C40" s="489"/>
      <c r="D40" s="489"/>
      <c r="E40" s="489"/>
      <c r="F40" s="489"/>
      <c r="G40" s="489"/>
      <c r="H40" s="490"/>
      <c r="I40" s="117">
        <f>I38+I39</f>
        <v>5248.6</v>
      </c>
    </row>
    <row r="41" spans="1:12" x14ac:dyDescent="0.25">
      <c r="A41" s="467" t="s">
        <v>73</v>
      </c>
      <c r="B41" s="468"/>
      <c r="C41" s="468"/>
      <c r="D41" s="468"/>
      <c r="E41" s="468"/>
      <c r="F41" s="468"/>
      <c r="G41" s="468"/>
      <c r="H41" s="468"/>
      <c r="I41" s="469"/>
    </row>
    <row r="42" spans="1:12" x14ac:dyDescent="0.25">
      <c r="A42" s="106" t="s">
        <v>74</v>
      </c>
      <c r="B42" s="470" t="s">
        <v>75</v>
      </c>
      <c r="C42" s="471"/>
      <c r="D42" s="472"/>
      <c r="E42" s="470" t="s">
        <v>63</v>
      </c>
      <c r="F42" s="472"/>
      <c r="G42" s="108" t="s">
        <v>65</v>
      </c>
      <c r="H42" s="109" t="s">
        <v>66</v>
      </c>
      <c r="I42" s="110" t="s">
        <v>67</v>
      </c>
    </row>
    <row r="43" spans="1:12" x14ac:dyDescent="0.25">
      <c r="A43" s="111">
        <v>1</v>
      </c>
      <c r="B43" s="491" t="s">
        <v>76</v>
      </c>
      <c r="C43" s="492"/>
      <c r="D43" s="493"/>
      <c r="E43" s="476" t="s">
        <v>77</v>
      </c>
      <c r="F43" s="477"/>
      <c r="G43" s="143"/>
      <c r="H43" s="141">
        <v>450</v>
      </c>
      <c r="I43" s="118">
        <f>SUM(G43*H43)</f>
        <v>0</v>
      </c>
    </row>
    <row r="44" spans="1:12" x14ac:dyDescent="0.25">
      <c r="A44" s="111">
        <v>2</v>
      </c>
      <c r="B44" s="461" t="s">
        <v>78</v>
      </c>
      <c r="C44" s="462"/>
      <c r="D44" s="463"/>
      <c r="E44" s="486" t="s">
        <v>77</v>
      </c>
      <c r="F44" s="487"/>
      <c r="G44" s="112"/>
      <c r="H44" s="142">
        <v>350</v>
      </c>
      <c r="I44" s="115">
        <f t="shared" ref="I44:I48" si="1">SUM(G44*H44)</f>
        <v>0</v>
      </c>
    </row>
    <row r="45" spans="1:12" x14ac:dyDescent="0.25">
      <c r="A45" s="111">
        <v>3</v>
      </c>
      <c r="B45" s="461" t="s">
        <v>79</v>
      </c>
      <c r="C45" s="462"/>
      <c r="D45" s="463"/>
      <c r="E45" s="486" t="s">
        <v>77</v>
      </c>
      <c r="F45" s="487"/>
      <c r="G45" s="112">
        <v>2</v>
      </c>
      <c r="H45" s="142">
        <v>300</v>
      </c>
      <c r="I45" s="115">
        <f t="shared" si="1"/>
        <v>600</v>
      </c>
    </row>
    <row r="46" spans="1:12" x14ac:dyDescent="0.25">
      <c r="A46" s="111">
        <v>4</v>
      </c>
      <c r="B46" s="461" t="s">
        <v>80</v>
      </c>
      <c r="C46" s="462"/>
      <c r="D46" s="463"/>
      <c r="E46" s="486" t="s">
        <v>77</v>
      </c>
      <c r="F46" s="487"/>
      <c r="G46" s="112">
        <v>2</v>
      </c>
      <c r="H46" s="142">
        <v>200</v>
      </c>
      <c r="I46" s="115">
        <f t="shared" si="1"/>
        <v>400</v>
      </c>
    </row>
    <row r="47" spans="1:12" x14ac:dyDescent="0.25">
      <c r="A47" s="111">
        <v>5</v>
      </c>
      <c r="B47" s="461" t="s">
        <v>81</v>
      </c>
      <c r="C47" s="462"/>
      <c r="D47" s="463"/>
      <c r="E47" s="486" t="s">
        <v>77</v>
      </c>
      <c r="F47" s="487"/>
      <c r="G47" s="112"/>
      <c r="H47" s="144">
        <v>200</v>
      </c>
      <c r="I47" s="115">
        <f t="shared" si="1"/>
        <v>0</v>
      </c>
    </row>
    <row r="48" spans="1:12" x14ac:dyDescent="0.25">
      <c r="A48" s="111">
        <v>6</v>
      </c>
      <c r="B48" s="461" t="s">
        <v>31</v>
      </c>
      <c r="C48" s="462"/>
      <c r="D48" s="463"/>
      <c r="E48" s="486" t="s">
        <v>77</v>
      </c>
      <c r="F48" s="487"/>
      <c r="G48" s="112"/>
      <c r="H48" s="144">
        <v>140</v>
      </c>
      <c r="I48" s="115">
        <f t="shared" si="1"/>
        <v>0</v>
      </c>
    </row>
    <row r="49" spans="1:12" x14ac:dyDescent="0.25">
      <c r="A49" s="111"/>
      <c r="B49" s="461"/>
      <c r="C49" s="462"/>
      <c r="D49" s="463"/>
      <c r="E49" s="119"/>
      <c r="F49" s="86"/>
      <c r="G49" s="86"/>
      <c r="H49" s="102"/>
      <c r="I49" s="115"/>
    </row>
    <row r="50" spans="1:12" x14ac:dyDescent="0.25">
      <c r="A50" s="100"/>
      <c r="B50" s="461"/>
      <c r="C50" s="462"/>
      <c r="D50" s="463"/>
      <c r="F50" s="86"/>
      <c r="G50" s="86"/>
      <c r="H50" s="102"/>
      <c r="I50" s="115"/>
    </row>
    <row r="51" spans="1:12" x14ac:dyDescent="0.25">
      <c r="A51" s="120"/>
      <c r="B51" s="464"/>
      <c r="C51" s="465"/>
      <c r="D51" s="466"/>
      <c r="E51" s="88"/>
      <c r="F51" s="89"/>
      <c r="G51" s="86"/>
      <c r="H51" s="104"/>
      <c r="I51" s="115"/>
    </row>
    <row r="52" spans="1:12" x14ac:dyDescent="0.25">
      <c r="A52" s="488" t="s">
        <v>82</v>
      </c>
      <c r="B52" s="489"/>
      <c r="C52" s="489"/>
      <c r="D52" s="489"/>
      <c r="E52" s="489"/>
      <c r="F52" s="489"/>
      <c r="G52" s="489"/>
      <c r="H52" s="490"/>
      <c r="I52" s="121">
        <f>SUM(I43:I51)</f>
        <v>1000</v>
      </c>
    </row>
    <row r="53" spans="1:12" x14ac:dyDescent="0.25">
      <c r="A53" s="467" t="s">
        <v>83</v>
      </c>
      <c r="B53" s="468"/>
      <c r="C53" s="468"/>
      <c r="D53" s="468"/>
      <c r="E53" s="468"/>
      <c r="F53" s="468"/>
      <c r="G53" s="468"/>
      <c r="H53" s="468"/>
      <c r="I53" s="469"/>
    </row>
    <row r="54" spans="1:12" x14ac:dyDescent="0.25">
      <c r="A54" s="106" t="s">
        <v>84</v>
      </c>
      <c r="B54" s="470" t="s">
        <v>85</v>
      </c>
      <c r="C54" s="471"/>
      <c r="D54" s="472"/>
      <c r="E54" s="470" t="s">
        <v>86</v>
      </c>
      <c r="F54" s="472"/>
      <c r="G54" s="122" t="s">
        <v>87</v>
      </c>
      <c r="H54" s="122" t="s">
        <v>66</v>
      </c>
      <c r="I54" s="123" t="s">
        <v>67</v>
      </c>
    </row>
    <row r="55" spans="1:12" x14ac:dyDescent="0.25">
      <c r="A55" s="111">
        <v>1</v>
      </c>
      <c r="B55" s="473" t="s">
        <v>257</v>
      </c>
      <c r="C55" s="474"/>
      <c r="D55" s="475"/>
      <c r="E55" s="476"/>
      <c r="F55" s="477"/>
      <c r="G55" s="112"/>
      <c r="H55" s="124"/>
      <c r="I55" s="115"/>
    </row>
    <row r="56" spans="1:12" x14ac:dyDescent="0.25">
      <c r="A56" s="111"/>
      <c r="B56" s="483" t="s">
        <v>245</v>
      </c>
      <c r="C56" s="484"/>
      <c r="D56" s="485"/>
      <c r="E56" s="486">
        <v>1</v>
      </c>
      <c r="F56" s="487"/>
      <c r="G56" s="112">
        <v>3.8</v>
      </c>
      <c r="H56" s="124">
        <v>5</v>
      </c>
      <c r="I56" s="115">
        <f>H56*G56</f>
        <v>19</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SUM(I55:I57)</f>
        <v>19</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I58+I52+I40</f>
        <v>6267.6</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6267.6</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FF00"/>
  </sheetPr>
  <dimension ref="A1:M65"/>
  <sheetViews>
    <sheetView topLeftCell="A31" workbookViewId="0">
      <selection activeCell="M45" sqref="M45"/>
    </sheetView>
  </sheetViews>
  <sheetFormatPr defaultRowHeight="15" x14ac:dyDescent="0.25"/>
  <cols>
    <col min="1" max="1" width="12" bestFit="1" customWidth="1"/>
    <col min="4" max="4" width="25.570312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30</v>
      </c>
      <c r="I9" s="508"/>
    </row>
    <row r="10" spans="1:13" x14ac:dyDescent="0.25">
      <c r="A10" s="85" t="s">
        <v>49</v>
      </c>
      <c r="B10" s="83"/>
      <c r="D10" s="173"/>
      <c r="E10" s="86"/>
      <c r="F10" s="494" t="s">
        <v>50</v>
      </c>
      <c r="G10" s="495"/>
      <c r="H10" s="509" t="e">
        <f>#REF!</f>
        <v>#REF!</v>
      </c>
      <c r="I10" s="497"/>
    </row>
    <row r="11" spans="1:13" x14ac:dyDescent="0.25">
      <c r="A11" s="85" t="s">
        <v>51</v>
      </c>
      <c r="B11" s="83"/>
      <c r="D11" s="17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500" t="s">
        <v>250</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1" x14ac:dyDescent="0.25">
      <c r="A17" s="90" t="s">
        <v>61</v>
      </c>
      <c r="B17" s="518" t="s">
        <v>148</v>
      </c>
      <c r="C17" s="519"/>
      <c r="D17" s="520"/>
      <c r="E17" s="156" t="s">
        <v>63</v>
      </c>
      <c r="F17" s="156" t="s">
        <v>64</v>
      </c>
      <c r="G17" s="156" t="s">
        <v>65</v>
      </c>
      <c r="H17" s="156" t="s">
        <v>66</v>
      </c>
      <c r="I17" s="157" t="s">
        <v>67</v>
      </c>
    </row>
    <row r="18" spans="1:11" x14ac:dyDescent="0.25">
      <c r="A18" s="95"/>
      <c r="B18" s="476"/>
      <c r="C18" s="498"/>
      <c r="D18" s="477"/>
      <c r="E18" s="96"/>
      <c r="F18" s="97"/>
      <c r="G18" s="96"/>
      <c r="H18" s="98"/>
      <c r="I18" s="99">
        <f>SUM(G18*H18)</f>
        <v>0</v>
      </c>
    </row>
    <row r="19" spans="1:11" x14ac:dyDescent="0.25">
      <c r="A19" s="100"/>
      <c r="B19" s="486"/>
      <c r="C19" s="447"/>
      <c r="D19" s="487"/>
      <c r="E19" s="101"/>
      <c r="F19" s="86"/>
      <c r="G19" s="101"/>
      <c r="H19" s="102"/>
      <c r="I19" s="99">
        <f t="shared" ref="I19:I20" si="0">SUM(G19*H19)</f>
        <v>0</v>
      </c>
    </row>
    <row r="20" spans="1:11" x14ac:dyDescent="0.25">
      <c r="A20" s="100"/>
      <c r="B20" s="481"/>
      <c r="C20" s="499"/>
      <c r="D20" s="482"/>
      <c r="E20" s="101"/>
      <c r="F20" s="86"/>
      <c r="G20" s="103"/>
      <c r="H20" s="104"/>
      <c r="I20" s="105">
        <f t="shared" si="0"/>
        <v>0</v>
      </c>
    </row>
    <row r="21" spans="1:11" x14ac:dyDescent="0.25">
      <c r="A21" s="488" t="s">
        <v>68</v>
      </c>
      <c r="B21" s="489"/>
      <c r="C21" s="489"/>
      <c r="D21" s="489"/>
      <c r="E21" s="489"/>
      <c r="F21" s="489"/>
      <c r="G21" s="489"/>
      <c r="H21" s="490"/>
      <c r="I21" s="99">
        <f>SUM(I18:I20)</f>
        <v>0</v>
      </c>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108"/>
      <c r="G23" s="166" t="s">
        <v>65</v>
      </c>
      <c r="H23" s="122" t="s">
        <v>66</v>
      </c>
      <c r="I23" s="123" t="s">
        <v>67</v>
      </c>
      <c r="K23" s="128"/>
    </row>
    <row r="24" spans="1:11" x14ac:dyDescent="0.25">
      <c r="A24" s="111">
        <v>1</v>
      </c>
      <c r="B24" s="473" t="s">
        <v>249</v>
      </c>
      <c r="C24" s="474"/>
      <c r="D24" s="474"/>
      <c r="E24" s="474"/>
      <c r="F24" s="475"/>
      <c r="G24" s="175">
        <v>2</v>
      </c>
      <c r="H24" s="170">
        <v>2789</v>
      </c>
      <c r="I24" s="115">
        <f>H24*G24</f>
        <v>5578</v>
      </c>
    </row>
    <row r="25" spans="1:11" x14ac:dyDescent="0.25">
      <c r="A25" s="111"/>
      <c r="B25" s="483"/>
      <c r="C25" s="484"/>
      <c r="D25" s="484"/>
      <c r="E25" s="484"/>
      <c r="F25" s="484"/>
      <c r="G25" s="177"/>
      <c r="H25" s="176"/>
      <c r="I25" s="115"/>
    </row>
    <row r="26" spans="1:11" x14ac:dyDescent="0.25">
      <c r="A26" s="111"/>
      <c r="B26" s="483"/>
      <c r="C26" s="484"/>
      <c r="D26" s="484"/>
      <c r="E26" s="484"/>
      <c r="F26" s="485"/>
      <c r="G26" s="177"/>
      <c r="H26" s="176"/>
      <c r="I26" s="115"/>
    </row>
    <row r="27" spans="1:11" x14ac:dyDescent="0.25">
      <c r="A27" s="111"/>
      <c r="B27" s="483"/>
      <c r="C27" s="484"/>
      <c r="D27" s="484"/>
      <c r="E27" s="484"/>
      <c r="F27" s="485"/>
      <c r="G27" s="177"/>
      <c r="H27" s="176"/>
      <c r="I27" s="115"/>
    </row>
    <row r="28" spans="1:11" x14ac:dyDescent="0.25">
      <c r="A28" s="111"/>
      <c r="B28" s="483"/>
      <c r="C28" s="484"/>
      <c r="D28" s="484"/>
      <c r="E28" s="484"/>
      <c r="F28" s="485"/>
      <c r="G28" s="177"/>
      <c r="H28" s="178"/>
      <c r="I28" s="115"/>
    </row>
    <row r="29" spans="1:11" x14ac:dyDescent="0.25">
      <c r="A29" s="111"/>
      <c r="B29" s="524"/>
      <c r="C29" s="525"/>
      <c r="D29" s="525"/>
      <c r="E29" s="525"/>
      <c r="F29" s="525"/>
      <c r="G29" s="177"/>
      <c r="H29" s="178"/>
      <c r="I29" s="115"/>
    </row>
    <row r="30" spans="1:11" x14ac:dyDescent="0.25">
      <c r="A30" s="111"/>
      <c r="B30" s="524"/>
      <c r="C30" s="525"/>
      <c r="D30" s="525"/>
      <c r="E30" s="525"/>
      <c r="F30" s="525"/>
      <c r="G30" s="177"/>
      <c r="H30" s="178"/>
      <c r="I30" s="115"/>
    </row>
    <row r="31" spans="1:11" x14ac:dyDescent="0.25">
      <c r="A31" s="111"/>
      <c r="B31" s="524"/>
      <c r="C31" s="525"/>
      <c r="D31" s="525"/>
      <c r="E31" s="525"/>
      <c r="F31" s="525"/>
      <c r="G31" s="177"/>
      <c r="H31" s="178"/>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c r="L37" s="116"/>
    </row>
    <row r="38" spans="1:12" x14ac:dyDescent="0.25">
      <c r="A38" s="521" t="s">
        <v>149</v>
      </c>
      <c r="B38" s="489"/>
      <c r="C38" s="489"/>
      <c r="D38" s="489"/>
      <c r="E38" s="489"/>
      <c r="F38" s="489"/>
      <c r="G38" s="489"/>
      <c r="H38" s="490"/>
      <c r="I38" s="171">
        <f>SUM(I24:I37)</f>
        <v>5578</v>
      </c>
      <c r="L38" s="116"/>
    </row>
    <row r="39" spans="1:12" x14ac:dyDescent="0.25">
      <c r="A39" s="488" t="s">
        <v>150</v>
      </c>
      <c r="B39" s="489"/>
      <c r="C39" s="489"/>
      <c r="D39" s="489"/>
      <c r="E39" s="489"/>
      <c r="F39" s="489"/>
      <c r="G39" s="489"/>
      <c r="H39" s="490"/>
      <c r="I39" s="172">
        <f>ROUND((I38*0.15),2)</f>
        <v>836.7</v>
      </c>
      <c r="L39" s="116"/>
    </row>
    <row r="40" spans="1:12" x14ac:dyDescent="0.25">
      <c r="A40" s="488" t="s">
        <v>151</v>
      </c>
      <c r="B40" s="489"/>
      <c r="C40" s="489"/>
      <c r="D40" s="489"/>
      <c r="E40" s="489"/>
      <c r="F40" s="489"/>
      <c r="G40" s="489"/>
      <c r="H40" s="490"/>
      <c r="I40" s="117">
        <f>I38+I39</f>
        <v>6414.7</v>
      </c>
    </row>
    <row r="41" spans="1:12" x14ac:dyDescent="0.25">
      <c r="A41" s="467" t="s">
        <v>73</v>
      </c>
      <c r="B41" s="468"/>
      <c r="C41" s="468"/>
      <c r="D41" s="468"/>
      <c r="E41" s="468"/>
      <c r="F41" s="468"/>
      <c r="G41" s="468"/>
      <c r="H41" s="468"/>
      <c r="I41" s="469"/>
    </row>
    <row r="42" spans="1:12" x14ac:dyDescent="0.25">
      <c r="A42" s="106" t="s">
        <v>74</v>
      </c>
      <c r="B42" s="470" t="s">
        <v>75</v>
      </c>
      <c r="C42" s="471"/>
      <c r="D42" s="472"/>
      <c r="E42" s="470" t="s">
        <v>63</v>
      </c>
      <c r="F42" s="472"/>
      <c r="G42" s="108" t="s">
        <v>65</v>
      </c>
      <c r="H42" s="109" t="s">
        <v>66</v>
      </c>
      <c r="I42" s="110" t="s">
        <v>67</v>
      </c>
    </row>
    <row r="43" spans="1:12" x14ac:dyDescent="0.25">
      <c r="A43" s="111">
        <v>1</v>
      </c>
      <c r="B43" s="491" t="s">
        <v>76</v>
      </c>
      <c r="C43" s="492"/>
      <c r="D43" s="493"/>
      <c r="E43" s="476" t="s">
        <v>77</v>
      </c>
      <c r="F43" s="477"/>
      <c r="G43" s="143"/>
      <c r="H43" s="141">
        <v>450</v>
      </c>
      <c r="I43" s="118">
        <f>SUM(G43*H43)</f>
        <v>0</v>
      </c>
    </row>
    <row r="44" spans="1:12" x14ac:dyDescent="0.25">
      <c r="A44" s="111">
        <v>2</v>
      </c>
      <c r="B44" s="461" t="s">
        <v>78</v>
      </c>
      <c r="C44" s="462"/>
      <c r="D44" s="463"/>
      <c r="E44" s="486" t="s">
        <v>77</v>
      </c>
      <c r="F44" s="487"/>
      <c r="G44" s="112"/>
      <c r="H44" s="142">
        <v>350</v>
      </c>
      <c r="I44" s="115">
        <f t="shared" ref="I44:I48" si="1">SUM(G44*H44)</f>
        <v>0</v>
      </c>
    </row>
    <row r="45" spans="1:12" x14ac:dyDescent="0.25">
      <c r="A45" s="111">
        <v>3</v>
      </c>
      <c r="B45" s="461" t="s">
        <v>79</v>
      </c>
      <c r="C45" s="462"/>
      <c r="D45" s="463"/>
      <c r="E45" s="486" t="s">
        <v>77</v>
      </c>
      <c r="F45" s="487"/>
      <c r="G45" s="112">
        <v>2</v>
      </c>
      <c r="H45" s="142">
        <v>300</v>
      </c>
      <c r="I45" s="115">
        <f t="shared" si="1"/>
        <v>600</v>
      </c>
    </row>
    <row r="46" spans="1:12" x14ac:dyDescent="0.25">
      <c r="A46" s="111">
        <v>4</v>
      </c>
      <c r="B46" s="461" t="s">
        <v>80</v>
      </c>
      <c r="C46" s="462"/>
      <c r="D46" s="463"/>
      <c r="E46" s="486" t="s">
        <v>77</v>
      </c>
      <c r="F46" s="487"/>
      <c r="G46" s="112">
        <v>2</v>
      </c>
      <c r="H46" s="142">
        <v>200</v>
      </c>
      <c r="I46" s="115">
        <f t="shared" si="1"/>
        <v>400</v>
      </c>
    </row>
    <row r="47" spans="1:12" x14ac:dyDescent="0.25">
      <c r="A47" s="111">
        <v>5</v>
      </c>
      <c r="B47" s="461" t="s">
        <v>81</v>
      </c>
      <c r="C47" s="462"/>
      <c r="D47" s="463"/>
      <c r="E47" s="486" t="s">
        <v>77</v>
      </c>
      <c r="F47" s="487"/>
      <c r="G47" s="112"/>
      <c r="H47" s="144">
        <v>200</v>
      </c>
      <c r="I47" s="115">
        <f t="shared" si="1"/>
        <v>0</v>
      </c>
    </row>
    <row r="48" spans="1:12" x14ac:dyDescent="0.25">
      <c r="A48" s="111">
        <v>6</v>
      </c>
      <c r="B48" s="461" t="s">
        <v>31</v>
      </c>
      <c r="C48" s="462"/>
      <c r="D48" s="463"/>
      <c r="E48" s="486" t="s">
        <v>77</v>
      </c>
      <c r="F48" s="487"/>
      <c r="G48" s="112"/>
      <c r="H48" s="144">
        <v>140</v>
      </c>
      <c r="I48" s="115">
        <f t="shared" si="1"/>
        <v>0</v>
      </c>
    </row>
    <row r="49" spans="1:12" x14ac:dyDescent="0.25">
      <c r="A49" s="111"/>
      <c r="B49" s="461"/>
      <c r="C49" s="462"/>
      <c r="D49" s="463"/>
      <c r="E49" s="119"/>
      <c r="F49" s="86"/>
      <c r="G49" s="86"/>
      <c r="H49" s="102"/>
      <c r="I49" s="115"/>
    </row>
    <row r="50" spans="1:12" x14ac:dyDescent="0.25">
      <c r="A50" s="100"/>
      <c r="B50" s="461"/>
      <c r="C50" s="462"/>
      <c r="D50" s="463"/>
      <c r="F50" s="86"/>
      <c r="G50" s="86"/>
      <c r="H50" s="102"/>
      <c r="I50" s="115"/>
    </row>
    <row r="51" spans="1:12" x14ac:dyDescent="0.25">
      <c r="A51" s="120"/>
      <c r="B51" s="464"/>
      <c r="C51" s="465"/>
      <c r="D51" s="466"/>
      <c r="E51" s="88"/>
      <c r="F51" s="89"/>
      <c r="G51" s="86"/>
      <c r="H51" s="104"/>
      <c r="I51" s="115"/>
    </row>
    <row r="52" spans="1:12" x14ac:dyDescent="0.25">
      <c r="A52" s="488" t="s">
        <v>82</v>
      </c>
      <c r="B52" s="489"/>
      <c r="C52" s="489"/>
      <c r="D52" s="489"/>
      <c r="E52" s="489"/>
      <c r="F52" s="489"/>
      <c r="G52" s="489"/>
      <c r="H52" s="490"/>
      <c r="I52" s="121">
        <f>SUM(I43:I51)</f>
        <v>1000</v>
      </c>
    </row>
    <row r="53" spans="1:12" x14ac:dyDescent="0.25">
      <c r="A53" s="467" t="s">
        <v>83</v>
      </c>
      <c r="B53" s="468"/>
      <c r="C53" s="468"/>
      <c r="D53" s="468"/>
      <c r="E53" s="468"/>
      <c r="F53" s="468"/>
      <c r="G53" s="468"/>
      <c r="H53" s="468"/>
      <c r="I53" s="469"/>
    </row>
    <row r="54" spans="1:12" x14ac:dyDescent="0.25">
      <c r="A54" s="106" t="s">
        <v>84</v>
      </c>
      <c r="B54" s="470" t="s">
        <v>85</v>
      </c>
      <c r="C54" s="471"/>
      <c r="D54" s="472"/>
      <c r="E54" s="470" t="s">
        <v>86</v>
      </c>
      <c r="F54" s="472"/>
      <c r="G54" s="122" t="s">
        <v>87</v>
      </c>
      <c r="H54" s="122" t="s">
        <v>66</v>
      </c>
      <c r="I54" s="123" t="s">
        <v>67</v>
      </c>
    </row>
    <row r="55" spans="1:12" x14ac:dyDescent="0.25">
      <c r="A55" s="111">
        <v>1</v>
      </c>
      <c r="B55" s="473" t="s">
        <v>258</v>
      </c>
      <c r="C55" s="474"/>
      <c r="D55" s="475"/>
      <c r="E55" s="476"/>
      <c r="F55" s="477"/>
      <c r="G55" s="112"/>
      <c r="H55" s="124"/>
      <c r="I55" s="115"/>
    </row>
    <row r="56" spans="1:12" x14ac:dyDescent="0.25">
      <c r="A56" s="111"/>
      <c r="B56" s="483" t="s">
        <v>245</v>
      </c>
      <c r="C56" s="484"/>
      <c r="D56" s="485"/>
      <c r="E56" s="486">
        <v>1</v>
      </c>
      <c r="F56" s="487"/>
      <c r="G56" s="112">
        <v>12.2</v>
      </c>
      <c r="H56" s="124">
        <v>5</v>
      </c>
      <c r="I56" s="115">
        <f>H56*G56</f>
        <v>61</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SUM(I55:I57)</f>
        <v>61</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I58+I52+I40</f>
        <v>7475.7</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7475.7</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FFFF00"/>
  </sheetPr>
  <dimension ref="A1:M65"/>
  <sheetViews>
    <sheetView topLeftCell="A31" workbookViewId="0">
      <selection activeCell="M45" sqref="M45"/>
    </sheetView>
  </sheetViews>
  <sheetFormatPr defaultRowHeight="15" x14ac:dyDescent="0.25"/>
  <cols>
    <col min="1" max="1" width="12" bestFit="1" customWidth="1"/>
    <col min="4" max="4" width="25.570312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31</v>
      </c>
      <c r="I9" s="508"/>
    </row>
    <row r="10" spans="1:13" x14ac:dyDescent="0.25">
      <c r="A10" s="85" t="s">
        <v>49</v>
      </c>
      <c r="B10" s="83"/>
      <c r="D10" s="173"/>
      <c r="E10" s="86"/>
      <c r="F10" s="494" t="s">
        <v>50</v>
      </c>
      <c r="G10" s="495"/>
      <c r="H10" s="509" t="e">
        <f>#REF!</f>
        <v>#REF!</v>
      </c>
      <c r="I10" s="497"/>
    </row>
    <row r="11" spans="1:13" x14ac:dyDescent="0.25">
      <c r="A11" s="85" t="s">
        <v>51</v>
      </c>
      <c r="B11" s="83"/>
      <c r="D11" s="17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500" t="s">
        <v>255</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1" x14ac:dyDescent="0.25">
      <c r="A17" s="90" t="s">
        <v>61</v>
      </c>
      <c r="B17" s="518" t="s">
        <v>148</v>
      </c>
      <c r="C17" s="519"/>
      <c r="D17" s="520"/>
      <c r="E17" s="156" t="s">
        <v>63</v>
      </c>
      <c r="F17" s="156" t="s">
        <v>64</v>
      </c>
      <c r="G17" s="156" t="s">
        <v>65</v>
      </c>
      <c r="H17" s="156" t="s">
        <v>66</v>
      </c>
      <c r="I17" s="157" t="s">
        <v>67</v>
      </c>
    </row>
    <row r="18" spans="1:11" x14ac:dyDescent="0.25">
      <c r="A18" s="95"/>
      <c r="B18" s="476"/>
      <c r="C18" s="498"/>
      <c r="D18" s="477"/>
      <c r="E18" s="96"/>
      <c r="F18" s="97"/>
      <c r="G18" s="96"/>
      <c r="H18" s="98"/>
      <c r="I18" s="99">
        <f>SUM(G18*H18)</f>
        <v>0</v>
      </c>
    </row>
    <row r="19" spans="1:11" x14ac:dyDescent="0.25">
      <c r="A19" s="100"/>
      <c r="B19" s="486"/>
      <c r="C19" s="447"/>
      <c r="D19" s="487"/>
      <c r="E19" s="101"/>
      <c r="F19" s="86"/>
      <c r="G19" s="101"/>
      <c r="H19" s="102"/>
      <c r="I19" s="99">
        <f t="shared" ref="I19:I20" si="0">SUM(G19*H19)</f>
        <v>0</v>
      </c>
    </row>
    <row r="20" spans="1:11" x14ac:dyDescent="0.25">
      <c r="A20" s="100"/>
      <c r="B20" s="481"/>
      <c r="C20" s="499"/>
      <c r="D20" s="482"/>
      <c r="E20" s="101"/>
      <c r="F20" s="86"/>
      <c r="G20" s="103"/>
      <c r="H20" s="104"/>
      <c r="I20" s="105">
        <f t="shared" si="0"/>
        <v>0</v>
      </c>
    </row>
    <row r="21" spans="1:11" x14ac:dyDescent="0.25">
      <c r="A21" s="488" t="s">
        <v>68</v>
      </c>
      <c r="B21" s="489"/>
      <c r="C21" s="489"/>
      <c r="D21" s="489"/>
      <c r="E21" s="489"/>
      <c r="F21" s="489"/>
      <c r="G21" s="489"/>
      <c r="H21" s="490"/>
      <c r="I21" s="99">
        <f>SUM(I18:I20)</f>
        <v>0</v>
      </c>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108"/>
      <c r="G23" s="166" t="s">
        <v>65</v>
      </c>
      <c r="H23" s="122" t="s">
        <v>66</v>
      </c>
      <c r="I23" s="123" t="s">
        <v>67</v>
      </c>
      <c r="K23" s="128"/>
    </row>
    <row r="24" spans="1:11" x14ac:dyDescent="0.25">
      <c r="A24" s="111">
        <v>1</v>
      </c>
      <c r="B24" s="473" t="s">
        <v>254</v>
      </c>
      <c r="C24" s="474"/>
      <c r="D24" s="474"/>
      <c r="E24" s="474"/>
      <c r="F24" s="475"/>
      <c r="G24" s="175">
        <v>1</v>
      </c>
      <c r="H24" s="170">
        <v>1984.8</v>
      </c>
      <c r="I24" s="115">
        <f>H24*G24</f>
        <v>1984.8</v>
      </c>
    </row>
    <row r="25" spans="1:11" x14ac:dyDescent="0.25">
      <c r="A25" s="111"/>
      <c r="B25" s="483"/>
      <c r="C25" s="484"/>
      <c r="D25" s="484"/>
      <c r="E25" s="484"/>
      <c r="F25" s="484"/>
      <c r="G25" s="177"/>
      <c r="H25" s="176"/>
      <c r="I25" s="115"/>
    </row>
    <row r="26" spans="1:11" x14ac:dyDescent="0.25">
      <c r="A26" s="111"/>
      <c r="B26" s="483"/>
      <c r="C26" s="484"/>
      <c r="D26" s="484"/>
      <c r="E26" s="484"/>
      <c r="F26" s="485"/>
      <c r="G26" s="177"/>
      <c r="H26" s="176"/>
      <c r="I26" s="115"/>
    </row>
    <row r="27" spans="1:11" x14ac:dyDescent="0.25">
      <c r="A27" s="111"/>
      <c r="B27" s="483"/>
      <c r="C27" s="484"/>
      <c r="D27" s="484"/>
      <c r="E27" s="484"/>
      <c r="F27" s="485"/>
      <c r="G27" s="177"/>
      <c r="H27" s="176"/>
      <c r="I27" s="115"/>
    </row>
    <row r="28" spans="1:11" x14ac:dyDescent="0.25">
      <c r="A28" s="111"/>
      <c r="B28" s="483"/>
      <c r="C28" s="484"/>
      <c r="D28" s="484"/>
      <c r="E28" s="484"/>
      <c r="F28" s="485"/>
      <c r="G28" s="177"/>
      <c r="H28" s="178"/>
      <c r="I28" s="115"/>
    </row>
    <row r="29" spans="1:11" x14ac:dyDescent="0.25">
      <c r="A29" s="111"/>
      <c r="B29" s="524"/>
      <c r="C29" s="525"/>
      <c r="D29" s="525"/>
      <c r="E29" s="525"/>
      <c r="F29" s="525"/>
      <c r="G29" s="177"/>
      <c r="H29" s="178"/>
      <c r="I29" s="115"/>
    </row>
    <row r="30" spans="1:11" x14ac:dyDescent="0.25">
      <c r="A30" s="111"/>
      <c r="B30" s="524"/>
      <c r="C30" s="525"/>
      <c r="D30" s="525"/>
      <c r="E30" s="525"/>
      <c r="F30" s="525"/>
      <c r="G30" s="177"/>
      <c r="H30" s="178"/>
      <c r="I30" s="115"/>
    </row>
    <row r="31" spans="1:11" x14ac:dyDescent="0.25">
      <c r="A31" s="111"/>
      <c r="B31" s="524"/>
      <c r="C31" s="525"/>
      <c r="D31" s="525"/>
      <c r="E31" s="525"/>
      <c r="F31" s="525"/>
      <c r="G31" s="177"/>
      <c r="H31" s="178"/>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c r="L37" s="116"/>
    </row>
    <row r="38" spans="1:12" x14ac:dyDescent="0.25">
      <c r="A38" s="521" t="s">
        <v>149</v>
      </c>
      <c r="B38" s="489"/>
      <c r="C38" s="489"/>
      <c r="D38" s="489"/>
      <c r="E38" s="489"/>
      <c r="F38" s="489"/>
      <c r="G38" s="489"/>
      <c r="H38" s="490"/>
      <c r="I38" s="171">
        <f>SUM(I24:I37)</f>
        <v>1984.8</v>
      </c>
      <c r="L38" s="116"/>
    </row>
    <row r="39" spans="1:12" x14ac:dyDescent="0.25">
      <c r="A39" s="488" t="s">
        <v>150</v>
      </c>
      <c r="B39" s="489"/>
      <c r="C39" s="489"/>
      <c r="D39" s="489"/>
      <c r="E39" s="489"/>
      <c r="F39" s="489"/>
      <c r="G39" s="489"/>
      <c r="H39" s="490"/>
      <c r="I39" s="172">
        <f>ROUND((I38*0.15),2)</f>
        <v>297.72000000000003</v>
      </c>
      <c r="L39" s="116"/>
    </row>
    <row r="40" spans="1:12" x14ac:dyDescent="0.25">
      <c r="A40" s="488" t="s">
        <v>151</v>
      </c>
      <c r="B40" s="489"/>
      <c r="C40" s="489"/>
      <c r="D40" s="489"/>
      <c r="E40" s="489"/>
      <c r="F40" s="489"/>
      <c r="G40" s="489"/>
      <c r="H40" s="490"/>
      <c r="I40" s="117">
        <f>I38+I39</f>
        <v>2282.52</v>
      </c>
    </row>
    <row r="41" spans="1:12" x14ac:dyDescent="0.25">
      <c r="A41" s="467" t="s">
        <v>73</v>
      </c>
      <c r="B41" s="468"/>
      <c r="C41" s="468"/>
      <c r="D41" s="468"/>
      <c r="E41" s="468"/>
      <c r="F41" s="468"/>
      <c r="G41" s="468"/>
      <c r="H41" s="468"/>
      <c r="I41" s="469"/>
    </row>
    <row r="42" spans="1:12" x14ac:dyDescent="0.25">
      <c r="A42" s="106" t="s">
        <v>74</v>
      </c>
      <c r="B42" s="470" t="s">
        <v>75</v>
      </c>
      <c r="C42" s="471"/>
      <c r="D42" s="472"/>
      <c r="E42" s="470" t="s">
        <v>63</v>
      </c>
      <c r="F42" s="472"/>
      <c r="G42" s="108" t="s">
        <v>65</v>
      </c>
      <c r="H42" s="109" t="s">
        <v>66</v>
      </c>
      <c r="I42" s="110" t="s">
        <v>67</v>
      </c>
    </row>
    <row r="43" spans="1:12" x14ac:dyDescent="0.25">
      <c r="A43" s="111">
        <v>1</v>
      </c>
      <c r="B43" s="491" t="s">
        <v>76</v>
      </c>
      <c r="C43" s="492"/>
      <c r="D43" s="493"/>
      <c r="E43" s="476" t="s">
        <v>77</v>
      </c>
      <c r="F43" s="477"/>
      <c r="G43" s="143">
        <v>2</v>
      </c>
      <c r="H43" s="141">
        <v>450</v>
      </c>
      <c r="I43" s="118">
        <f>SUM(G43*H43)</f>
        <v>900</v>
      </c>
    </row>
    <row r="44" spans="1:12" x14ac:dyDescent="0.25">
      <c r="A44" s="111">
        <v>2</v>
      </c>
      <c r="B44" s="461" t="s">
        <v>78</v>
      </c>
      <c r="C44" s="462"/>
      <c r="D44" s="463"/>
      <c r="E44" s="486" t="s">
        <v>77</v>
      </c>
      <c r="F44" s="487"/>
      <c r="G44" s="112"/>
      <c r="H44" s="142">
        <v>350</v>
      </c>
      <c r="I44" s="115">
        <f t="shared" ref="I44:I48" si="1">SUM(G44*H44)</f>
        <v>0</v>
      </c>
    </row>
    <row r="45" spans="1:12" x14ac:dyDescent="0.25">
      <c r="A45" s="111">
        <v>3</v>
      </c>
      <c r="B45" s="461" t="s">
        <v>79</v>
      </c>
      <c r="C45" s="462"/>
      <c r="D45" s="463"/>
      <c r="E45" s="486" t="s">
        <v>77</v>
      </c>
      <c r="F45" s="487"/>
      <c r="G45" s="112"/>
      <c r="H45" s="142">
        <v>300</v>
      </c>
      <c r="I45" s="115">
        <f t="shared" si="1"/>
        <v>0</v>
      </c>
    </row>
    <row r="46" spans="1:12" x14ac:dyDescent="0.25">
      <c r="A46" s="111">
        <v>4</v>
      </c>
      <c r="B46" s="461" t="s">
        <v>80</v>
      </c>
      <c r="C46" s="462"/>
      <c r="D46" s="463"/>
      <c r="E46" s="486" t="s">
        <v>77</v>
      </c>
      <c r="F46" s="487"/>
      <c r="G46" s="112">
        <v>2</v>
      </c>
      <c r="H46" s="142">
        <v>200</v>
      </c>
      <c r="I46" s="115">
        <f t="shared" si="1"/>
        <v>400</v>
      </c>
    </row>
    <row r="47" spans="1:12" x14ac:dyDescent="0.25">
      <c r="A47" s="111">
        <v>5</v>
      </c>
      <c r="B47" s="461" t="s">
        <v>81</v>
      </c>
      <c r="C47" s="462"/>
      <c r="D47" s="463"/>
      <c r="E47" s="486" t="s">
        <v>77</v>
      </c>
      <c r="F47" s="487"/>
      <c r="G47" s="112"/>
      <c r="H47" s="144">
        <v>200</v>
      </c>
      <c r="I47" s="115">
        <f t="shared" si="1"/>
        <v>0</v>
      </c>
    </row>
    <row r="48" spans="1:12" x14ac:dyDescent="0.25">
      <c r="A48" s="111">
        <v>6</v>
      </c>
      <c r="B48" s="461" t="s">
        <v>31</v>
      </c>
      <c r="C48" s="462"/>
      <c r="D48" s="463"/>
      <c r="E48" s="486" t="s">
        <v>77</v>
      </c>
      <c r="F48" s="487"/>
      <c r="G48" s="112"/>
      <c r="H48" s="144">
        <v>140</v>
      </c>
      <c r="I48" s="115">
        <f t="shared" si="1"/>
        <v>0</v>
      </c>
    </row>
    <row r="49" spans="1:12" x14ac:dyDescent="0.25">
      <c r="A49" s="111"/>
      <c r="B49" s="461"/>
      <c r="C49" s="462"/>
      <c r="D49" s="463"/>
      <c r="E49" s="119"/>
      <c r="F49" s="86"/>
      <c r="G49" s="86"/>
      <c r="H49" s="102"/>
      <c r="I49" s="115"/>
    </row>
    <row r="50" spans="1:12" x14ac:dyDescent="0.25">
      <c r="A50" s="100"/>
      <c r="B50" s="461"/>
      <c r="C50" s="462"/>
      <c r="D50" s="463"/>
      <c r="F50" s="86"/>
      <c r="G50" s="86"/>
      <c r="H50" s="102"/>
      <c r="I50" s="115"/>
    </row>
    <row r="51" spans="1:12" x14ac:dyDescent="0.25">
      <c r="A51" s="120"/>
      <c r="B51" s="464"/>
      <c r="C51" s="465"/>
      <c r="D51" s="466"/>
      <c r="E51" s="88"/>
      <c r="F51" s="89"/>
      <c r="G51" s="86"/>
      <c r="H51" s="104"/>
      <c r="I51" s="115"/>
    </row>
    <row r="52" spans="1:12" x14ac:dyDescent="0.25">
      <c r="A52" s="488" t="s">
        <v>82</v>
      </c>
      <c r="B52" s="489"/>
      <c r="C52" s="489"/>
      <c r="D52" s="489"/>
      <c r="E52" s="489"/>
      <c r="F52" s="489"/>
      <c r="G52" s="489"/>
      <c r="H52" s="490"/>
      <c r="I52" s="121">
        <f>SUM(I43:I51)</f>
        <v>1300</v>
      </c>
    </row>
    <row r="53" spans="1:12" x14ac:dyDescent="0.25">
      <c r="A53" s="467" t="s">
        <v>83</v>
      </c>
      <c r="B53" s="468"/>
      <c r="C53" s="468"/>
      <c r="D53" s="468"/>
      <c r="E53" s="468"/>
      <c r="F53" s="468"/>
      <c r="G53" s="468"/>
      <c r="H53" s="468"/>
      <c r="I53" s="469"/>
    </row>
    <row r="54" spans="1:12" x14ac:dyDescent="0.25">
      <c r="A54" s="106" t="s">
        <v>84</v>
      </c>
      <c r="B54" s="470" t="s">
        <v>85</v>
      </c>
      <c r="C54" s="471"/>
      <c r="D54" s="472"/>
      <c r="E54" s="470" t="s">
        <v>86</v>
      </c>
      <c r="F54" s="472"/>
      <c r="G54" s="122" t="s">
        <v>87</v>
      </c>
      <c r="H54" s="122" t="s">
        <v>66</v>
      </c>
      <c r="I54" s="123" t="s">
        <v>67</v>
      </c>
    </row>
    <row r="55" spans="1:12" x14ac:dyDescent="0.25">
      <c r="A55" s="111">
        <v>1</v>
      </c>
      <c r="B55" s="473" t="s">
        <v>256</v>
      </c>
      <c r="C55" s="474"/>
      <c r="D55" s="475"/>
      <c r="E55" s="476"/>
      <c r="F55" s="477"/>
      <c r="G55" s="112"/>
      <c r="H55" s="124"/>
      <c r="I55" s="115"/>
    </row>
    <row r="56" spans="1:12" x14ac:dyDescent="0.25">
      <c r="A56" s="111"/>
      <c r="B56" s="483" t="s">
        <v>245</v>
      </c>
      <c r="C56" s="484"/>
      <c r="D56" s="485"/>
      <c r="E56" s="486">
        <v>1</v>
      </c>
      <c r="F56" s="487"/>
      <c r="G56" s="112">
        <v>11.6</v>
      </c>
      <c r="H56" s="124">
        <v>5</v>
      </c>
      <c r="I56" s="115">
        <f>H56*G56</f>
        <v>58</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SUM(I55:I57)</f>
        <v>58</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I58+I52+I40</f>
        <v>3640.52</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3640.52</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FF00"/>
  </sheetPr>
  <dimension ref="A1:M65"/>
  <sheetViews>
    <sheetView topLeftCell="A25" workbookViewId="0">
      <selection activeCell="M45" sqref="M45"/>
    </sheetView>
  </sheetViews>
  <sheetFormatPr defaultRowHeight="15" x14ac:dyDescent="0.25"/>
  <cols>
    <col min="1" max="1" width="12" bestFit="1" customWidth="1"/>
    <col min="4" max="4" width="21.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32</v>
      </c>
      <c r="I9" s="508"/>
    </row>
    <row r="10" spans="1:13" x14ac:dyDescent="0.25">
      <c r="A10" s="85" t="s">
        <v>49</v>
      </c>
      <c r="B10" s="83"/>
      <c r="D10" s="173"/>
      <c r="E10" s="86"/>
      <c r="F10" s="494" t="s">
        <v>50</v>
      </c>
      <c r="G10" s="495"/>
      <c r="H10" s="509" t="e">
        <f>#REF!</f>
        <v>#REF!</v>
      </c>
      <c r="I10" s="497"/>
    </row>
    <row r="11" spans="1:13" x14ac:dyDescent="0.25">
      <c r="A11" s="85" t="s">
        <v>51</v>
      </c>
      <c r="B11" s="83"/>
      <c r="D11" s="17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500" t="s">
        <v>261</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1" x14ac:dyDescent="0.25">
      <c r="A17" s="90" t="s">
        <v>61</v>
      </c>
      <c r="B17" s="518" t="s">
        <v>148</v>
      </c>
      <c r="C17" s="519"/>
      <c r="D17" s="520"/>
      <c r="E17" s="156" t="s">
        <v>63</v>
      </c>
      <c r="F17" s="156" t="s">
        <v>64</v>
      </c>
      <c r="G17" s="156" t="s">
        <v>65</v>
      </c>
      <c r="H17" s="156" t="s">
        <v>66</v>
      </c>
      <c r="I17" s="157" t="s">
        <v>67</v>
      </c>
    </row>
    <row r="18" spans="1:11" x14ac:dyDescent="0.25">
      <c r="A18" s="95"/>
      <c r="B18" s="476"/>
      <c r="C18" s="498"/>
      <c r="D18" s="477"/>
      <c r="E18" s="96"/>
      <c r="F18" s="97"/>
      <c r="G18" s="96"/>
      <c r="H18" s="98"/>
      <c r="I18" s="99">
        <f>SUM(G18*H18)</f>
        <v>0</v>
      </c>
    </row>
    <row r="19" spans="1:11" x14ac:dyDescent="0.25">
      <c r="A19" s="100"/>
      <c r="B19" s="486"/>
      <c r="C19" s="447"/>
      <c r="D19" s="487"/>
      <c r="E19" s="101"/>
      <c r="F19" s="86"/>
      <c r="G19" s="101"/>
      <c r="H19" s="102"/>
      <c r="I19" s="99">
        <f t="shared" ref="I19:I20" si="0">SUM(G19*H19)</f>
        <v>0</v>
      </c>
    </row>
    <row r="20" spans="1:11" x14ac:dyDescent="0.25">
      <c r="A20" s="100"/>
      <c r="B20" s="481"/>
      <c r="C20" s="499"/>
      <c r="D20" s="482"/>
      <c r="E20" s="101"/>
      <c r="F20" s="86"/>
      <c r="G20" s="103"/>
      <c r="H20" s="104"/>
      <c r="I20" s="105">
        <f t="shared" si="0"/>
        <v>0</v>
      </c>
    </row>
    <row r="21" spans="1:11" x14ac:dyDescent="0.25">
      <c r="A21" s="488" t="s">
        <v>68</v>
      </c>
      <c r="B21" s="489"/>
      <c r="C21" s="489"/>
      <c r="D21" s="489"/>
      <c r="E21" s="489"/>
      <c r="F21" s="489"/>
      <c r="G21" s="489"/>
      <c r="H21" s="490"/>
      <c r="I21" s="99">
        <f>SUM(I18:I20)</f>
        <v>0</v>
      </c>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108"/>
      <c r="G23" s="166" t="s">
        <v>65</v>
      </c>
      <c r="H23" s="122" t="s">
        <v>66</v>
      </c>
      <c r="I23" s="123" t="s">
        <v>67</v>
      </c>
      <c r="K23" s="128"/>
    </row>
    <row r="24" spans="1:11" x14ac:dyDescent="0.25">
      <c r="A24" s="111"/>
      <c r="B24" s="473"/>
      <c r="C24" s="474"/>
      <c r="D24" s="474"/>
      <c r="E24" s="474"/>
      <c r="F24" s="475"/>
      <c r="G24" s="175"/>
      <c r="H24" s="170"/>
      <c r="I24" s="115"/>
    </row>
    <row r="25" spans="1:11" x14ac:dyDescent="0.25">
      <c r="A25" s="111"/>
      <c r="B25" s="483"/>
      <c r="C25" s="484"/>
      <c r="D25" s="484"/>
      <c r="E25" s="484"/>
      <c r="F25" s="484"/>
      <c r="G25" s="177"/>
      <c r="H25" s="176"/>
      <c r="I25" s="115"/>
    </row>
    <row r="26" spans="1:11" x14ac:dyDescent="0.25">
      <c r="A26" s="111"/>
      <c r="B26" s="483"/>
      <c r="C26" s="484"/>
      <c r="D26" s="484"/>
      <c r="E26" s="484"/>
      <c r="F26" s="485"/>
      <c r="G26" s="177"/>
      <c r="H26" s="176"/>
      <c r="I26" s="115"/>
    </row>
    <row r="27" spans="1:11" x14ac:dyDescent="0.25">
      <c r="A27" s="111"/>
      <c r="B27" s="483"/>
      <c r="C27" s="484"/>
      <c r="D27" s="484"/>
      <c r="E27" s="484"/>
      <c r="F27" s="485"/>
      <c r="G27" s="177"/>
      <c r="H27" s="176"/>
      <c r="I27" s="115"/>
    </row>
    <row r="28" spans="1:11" x14ac:dyDescent="0.25">
      <c r="A28" s="111"/>
      <c r="B28" s="483"/>
      <c r="C28" s="484"/>
      <c r="D28" s="484"/>
      <c r="E28" s="484"/>
      <c r="F28" s="485"/>
      <c r="G28" s="177"/>
      <c r="H28" s="178"/>
      <c r="I28" s="115"/>
    </row>
    <row r="29" spans="1:11" x14ac:dyDescent="0.25">
      <c r="A29" s="111"/>
      <c r="B29" s="524"/>
      <c r="C29" s="525"/>
      <c r="D29" s="525"/>
      <c r="E29" s="525"/>
      <c r="F29" s="525"/>
      <c r="G29" s="177"/>
      <c r="H29" s="178"/>
      <c r="I29" s="115"/>
    </row>
    <row r="30" spans="1:11" x14ac:dyDescent="0.25">
      <c r="A30" s="111"/>
      <c r="B30" s="524"/>
      <c r="C30" s="525"/>
      <c r="D30" s="525"/>
      <c r="E30" s="525"/>
      <c r="F30" s="525"/>
      <c r="G30" s="177"/>
      <c r="H30" s="178"/>
      <c r="I30" s="115"/>
    </row>
    <row r="31" spans="1:11" x14ac:dyDescent="0.25">
      <c r="A31" s="111"/>
      <c r="B31" s="524"/>
      <c r="C31" s="525"/>
      <c r="D31" s="525"/>
      <c r="E31" s="525"/>
      <c r="F31" s="525"/>
      <c r="G31" s="177"/>
      <c r="H31" s="178"/>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c r="L37" s="116"/>
    </row>
    <row r="38" spans="1:12" x14ac:dyDescent="0.25">
      <c r="A38" s="521" t="s">
        <v>149</v>
      </c>
      <c r="B38" s="489"/>
      <c r="C38" s="489"/>
      <c r="D38" s="489"/>
      <c r="E38" s="489"/>
      <c r="F38" s="489"/>
      <c r="G38" s="489"/>
      <c r="H38" s="490"/>
      <c r="I38" s="171">
        <f>SUM(I24:I37)</f>
        <v>0</v>
      </c>
      <c r="L38" s="116"/>
    </row>
    <row r="39" spans="1:12" x14ac:dyDescent="0.25">
      <c r="A39" s="488" t="s">
        <v>150</v>
      </c>
      <c r="B39" s="489"/>
      <c r="C39" s="489"/>
      <c r="D39" s="489"/>
      <c r="E39" s="489"/>
      <c r="F39" s="489"/>
      <c r="G39" s="489"/>
      <c r="H39" s="490"/>
      <c r="I39" s="172">
        <f>ROUND((I38*0.15),2)</f>
        <v>0</v>
      </c>
      <c r="L39" s="116"/>
    </row>
    <row r="40" spans="1:12" x14ac:dyDescent="0.25">
      <c r="A40" s="488" t="s">
        <v>151</v>
      </c>
      <c r="B40" s="489"/>
      <c r="C40" s="489"/>
      <c r="D40" s="489"/>
      <c r="E40" s="489"/>
      <c r="F40" s="489"/>
      <c r="G40" s="489"/>
      <c r="H40" s="490"/>
      <c r="I40" s="117">
        <f>I38+I39</f>
        <v>0</v>
      </c>
    </row>
    <row r="41" spans="1:12" x14ac:dyDescent="0.25">
      <c r="A41" s="467" t="s">
        <v>73</v>
      </c>
      <c r="B41" s="468"/>
      <c r="C41" s="468"/>
      <c r="D41" s="468"/>
      <c r="E41" s="468"/>
      <c r="F41" s="468"/>
      <c r="G41" s="468"/>
      <c r="H41" s="468"/>
      <c r="I41" s="469"/>
    </row>
    <row r="42" spans="1:12" x14ac:dyDescent="0.25">
      <c r="A42" s="106" t="s">
        <v>74</v>
      </c>
      <c r="B42" s="470" t="s">
        <v>75</v>
      </c>
      <c r="C42" s="471"/>
      <c r="D42" s="472"/>
      <c r="E42" s="470" t="s">
        <v>63</v>
      </c>
      <c r="F42" s="472"/>
      <c r="G42" s="108" t="s">
        <v>65</v>
      </c>
      <c r="H42" s="109" t="s">
        <v>66</v>
      </c>
      <c r="I42" s="110" t="s">
        <v>67</v>
      </c>
    </row>
    <row r="43" spans="1:12" x14ac:dyDescent="0.25">
      <c r="A43" s="111">
        <v>1</v>
      </c>
      <c r="B43" s="491" t="s">
        <v>76</v>
      </c>
      <c r="C43" s="492"/>
      <c r="D43" s="493"/>
      <c r="E43" s="476" t="s">
        <v>77</v>
      </c>
      <c r="F43" s="477"/>
      <c r="G43" s="143">
        <v>2</v>
      </c>
      <c r="H43" s="141">
        <v>450</v>
      </c>
      <c r="I43" s="118">
        <f>SUM(G43*H43)</f>
        <v>900</v>
      </c>
    </row>
    <row r="44" spans="1:12" x14ac:dyDescent="0.25">
      <c r="A44" s="111">
        <v>2</v>
      </c>
      <c r="B44" s="461" t="s">
        <v>78</v>
      </c>
      <c r="C44" s="462"/>
      <c r="D44" s="463"/>
      <c r="E44" s="486" t="s">
        <v>77</v>
      </c>
      <c r="F44" s="487"/>
      <c r="G44" s="112"/>
      <c r="H44" s="142">
        <v>350</v>
      </c>
      <c r="I44" s="115">
        <f t="shared" ref="I44:I48" si="1">SUM(G44*H44)</f>
        <v>0</v>
      </c>
    </row>
    <row r="45" spans="1:12" x14ac:dyDescent="0.25">
      <c r="A45" s="111">
        <v>3</v>
      </c>
      <c r="B45" s="461" t="s">
        <v>79</v>
      </c>
      <c r="C45" s="462"/>
      <c r="D45" s="463"/>
      <c r="E45" s="486" t="s">
        <v>77</v>
      </c>
      <c r="F45" s="487"/>
      <c r="G45" s="112"/>
      <c r="H45" s="142">
        <v>300</v>
      </c>
      <c r="I45" s="115">
        <f t="shared" si="1"/>
        <v>0</v>
      </c>
    </row>
    <row r="46" spans="1:12" x14ac:dyDescent="0.25">
      <c r="A46" s="111">
        <v>4</v>
      </c>
      <c r="B46" s="461" t="s">
        <v>80</v>
      </c>
      <c r="C46" s="462"/>
      <c r="D46" s="463"/>
      <c r="E46" s="486" t="s">
        <v>77</v>
      </c>
      <c r="F46" s="487"/>
      <c r="G46" s="112">
        <v>2</v>
      </c>
      <c r="H46" s="142">
        <v>200</v>
      </c>
      <c r="I46" s="115">
        <f t="shared" si="1"/>
        <v>400</v>
      </c>
    </row>
    <row r="47" spans="1:12" x14ac:dyDescent="0.25">
      <c r="A47" s="111">
        <v>5</v>
      </c>
      <c r="B47" s="461" t="s">
        <v>81</v>
      </c>
      <c r="C47" s="462"/>
      <c r="D47" s="463"/>
      <c r="E47" s="486" t="s">
        <v>77</v>
      </c>
      <c r="F47" s="487"/>
      <c r="G47" s="112"/>
      <c r="H47" s="144">
        <v>200</v>
      </c>
      <c r="I47" s="115">
        <f t="shared" si="1"/>
        <v>0</v>
      </c>
    </row>
    <row r="48" spans="1:12" x14ac:dyDescent="0.25">
      <c r="A48" s="111">
        <v>6</v>
      </c>
      <c r="B48" s="461" t="s">
        <v>31</v>
      </c>
      <c r="C48" s="462"/>
      <c r="D48" s="463"/>
      <c r="E48" s="486" t="s">
        <v>77</v>
      </c>
      <c r="F48" s="487"/>
      <c r="G48" s="112"/>
      <c r="H48" s="144">
        <v>140</v>
      </c>
      <c r="I48" s="115">
        <f t="shared" si="1"/>
        <v>0</v>
      </c>
    </row>
    <row r="49" spans="1:12" x14ac:dyDescent="0.25">
      <c r="A49" s="111"/>
      <c r="B49" s="461"/>
      <c r="C49" s="462"/>
      <c r="D49" s="463"/>
      <c r="E49" s="119"/>
      <c r="F49" s="86"/>
      <c r="G49" s="86"/>
      <c r="H49" s="102"/>
      <c r="I49" s="115"/>
    </row>
    <row r="50" spans="1:12" x14ac:dyDescent="0.25">
      <c r="A50" s="100"/>
      <c r="B50" s="461"/>
      <c r="C50" s="462"/>
      <c r="D50" s="463"/>
      <c r="F50" s="86"/>
      <c r="G50" s="86"/>
      <c r="H50" s="102"/>
      <c r="I50" s="115"/>
    </row>
    <row r="51" spans="1:12" x14ac:dyDescent="0.25">
      <c r="A51" s="120"/>
      <c r="B51" s="464"/>
      <c r="C51" s="465"/>
      <c r="D51" s="466"/>
      <c r="E51" s="88"/>
      <c r="F51" s="89"/>
      <c r="G51" s="86"/>
      <c r="H51" s="104"/>
      <c r="I51" s="115"/>
    </row>
    <row r="52" spans="1:12" x14ac:dyDescent="0.25">
      <c r="A52" s="488" t="s">
        <v>82</v>
      </c>
      <c r="B52" s="489"/>
      <c r="C52" s="489"/>
      <c r="D52" s="489"/>
      <c r="E52" s="489"/>
      <c r="F52" s="489"/>
      <c r="G52" s="489"/>
      <c r="H52" s="490"/>
      <c r="I52" s="121">
        <f>SUM(I43:I51)</f>
        <v>1300</v>
      </c>
    </row>
    <row r="53" spans="1:12" x14ac:dyDescent="0.25">
      <c r="A53" s="467" t="s">
        <v>83</v>
      </c>
      <c r="B53" s="468"/>
      <c r="C53" s="468"/>
      <c r="D53" s="468"/>
      <c r="E53" s="468"/>
      <c r="F53" s="468"/>
      <c r="G53" s="468"/>
      <c r="H53" s="468"/>
      <c r="I53" s="469"/>
    </row>
    <row r="54" spans="1:12" x14ac:dyDescent="0.25">
      <c r="A54" s="106" t="s">
        <v>84</v>
      </c>
      <c r="B54" s="470" t="s">
        <v>85</v>
      </c>
      <c r="C54" s="471"/>
      <c r="D54" s="472"/>
      <c r="E54" s="470" t="s">
        <v>86</v>
      </c>
      <c r="F54" s="472"/>
      <c r="G54" s="122" t="s">
        <v>87</v>
      </c>
      <c r="H54" s="122" t="s">
        <v>66</v>
      </c>
      <c r="I54" s="123" t="s">
        <v>67</v>
      </c>
    </row>
    <row r="55" spans="1:12" x14ac:dyDescent="0.25">
      <c r="A55" s="111">
        <v>1</v>
      </c>
      <c r="B55" s="473" t="s">
        <v>262</v>
      </c>
      <c r="C55" s="474"/>
      <c r="D55" s="475"/>
      <c r="E55" s="476"/>
      <c r="F55" s="477"/>
      <c r="G55" s="112"/>
      <c r="H55" s="124"/>
      <c r="I55" s="115"/>
    </row>
    <row r="56" spans="1:12" x14ac:dyDescent="0.25">
      <c r="A56" s="111"/>
      <c r="B56" s="483" t="s">
        <v>245</v>
      </c>
      <c r="C56" s="484"/>
      <c r="D56" s="485"/>
      <c r="E56" s="486">
        <v>1</v>
      </c>
      <c r="F56" s="487"/>
      <c r="G56" s="112">
        <v>90.2</v>
      </c>
      <c r="H56" s="124">
        <v>5</v>
      </c>
      <c r="I56" s="115">
        <f>H56*G56</f>
        <v>451</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SUM(I55:I57)</f>
        <v>451</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I58+I52+I40</f>
        <v>1751</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1751</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FF00"/>
  </sheetPr>
  <dimension ref="A1:M65"/>
  <sheetViews>
    <sheetView topLeftCell="A22" workbookViewId="0">
      <selection activeCell="M45" sqref="M45"/>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33</v>
      </c>
      <c r="I9" s="508"/>
    </row>
    <row r="10" spans="1:13" x14ac:dyDescent="0.25">
      <c r="A10" s="85" t="s">
        <v>49</v>
      </c>
      <c r="B10" s="83"/>
      <c r="D10" s="173"/>
      <c r="E10" s="86"/>
      <c r="F10" s="494" t="s">
        <v>50</v>
      </c>
      <c r="G10" s="495"/>
      <c r="H10" s="509" t="e">
        <f>#REF!</f>
        <v>#REF!</v>
      </c>
      <c r="I10" s="497"/>
    </row>
    <row r="11" spans="1:13" x14ac:dyDescent="0.25">
      <c r="A11" s="85" t="s">
        <v>51</v>
      </c>
      <c r="B11" s="83"/>
      <c r="D11" s="17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500" t="s">
        <v>263</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1" x14ac:dyDescent="0.25">
      <c r="A17" s="90" t="s">
        <v>61</v>
      </c>
      <c r="B17" s="518" t="s">
        <v>148</v>
      </c>
      <c r="C17" s="519"/>
      <c r="D17" s="520"/>
      <c r="E17" s="156" t="s">
        <v>63</v>
      </c>
      <c r="F17" s="156" t="s">
        <v>64</v>
      </c>
      <c r="G17" s="156" t="s">
        <v>65</v>
      </c>
      <c r="H17" s="156" t="s">
        <v>66</v>
      </c>
      <c r="I17" s="157" t="s">
        <v>67</v>
      </c>
    </row>
    <row r="18" spans="1:11" x14ac:dyDescent="0.25">
      <c r="A18" s="95"/>
      <c r="B18" s="476"/>
      <c r="C18" s="498"/>
      <c r="D18" s="477"/>
      <c r="E18" s="96"/>
      <c r="F18" s="97"/>
      <c r="G18" s="96"/>
      <c r="H18" s="98"/>
      <c r="I18" s="99">
        <f>SUM(G18*H18)</f>
        <v>0</v>
      </c>
    </row>
    <row r="19" spans="1:11" x14ac:dyDescent="0.25">
      <c r="A19" s="100"/>
      <c r="B19" s="486"/>
      <c r="C19" s="447"/>
      <c r="D19" s="487"/>
      <c r="E19" s="101"/>
      <c r="F19" s="86"/>
      <c r="G19" s="101"/>
      <c r="H19" s="102"/>
      <c r="I19" s="99">
        <f t="shared" ref="I19:I20" si="0">SUM(G19*H19)</f>
        <v>0</v>
      </c>
    </row>
    <row r="20" spans="1:11" x14ac:dyDescent="0.25">
      <c r="A20" s="100"/>
      <c r="B20" s="481"/>
      <c r="C20" s="499"/>
      <c r="D20" s="482"/>
      <c r="E20" s="101"/>
      <c r="F20" s="86"/>
      <c r="G20" s="103"/>
      <c r="H20" s="104"/>
      <c r="I20" s="105">
        <f t="shared" si="0"/>
        <v>0</v>
      </c>
    </row>
    <row r="21" spans="1:11" x14ac:dyDescent="0.25">
      <c r="A21" s="488" t="s">
        <v>68</v>
      </c>
      <c r="B21" s="489"/>
      <c r="C21" s="489"/>
      <c r="D21" s="489"/>
      <c r="E21" s="489"/>
      <c r="F21" s="489"/>
      <c r="G21" s="489"/>
      <c r="H21" s="490"/>
      <c r="I21" s="99">
        <f>SUM(I18:I20)</f>
        <v>0</v>
      </c>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108"/>
      <c r="G23" s="166" t="s">
        <v>65</v>
      </c>
      <c r="H23" s="122" t="s">
        <v>66</v>
      </c>
      <c r="I23" s="123" t="s">
        <v>67</v>
      </c>
      <c r="K23" s="128"/>
    </row>
    <row r="24" spans="1:11" x14ac:dyDescent="0.25">
      <c r="A24" s="111">
        <v>1</v>
      </c>
      <c r="B24" s="473" t="s">
        <v>265</v>
      </c>
      <c r="C24" s="474"/>
      <c r="D24" s="474"/>
      <c r="E24" s="474"/>
      <c r="F24" s="475"/>
      <c r="G24" s="175">
        <v>1</v>
      </c>
      <c r="H24" s="170">
        <v>153.18</v>
      </c>
      <c r="I24" s="115">
        <f>H24*G24</f>
        <v>153.18</v>
      </c>
    </row>
    <row r="25" spans="1:11" x14ac:dyDescent="0.25">
      <c r="A25" s="111"/>
      <c r="B25" s="483"/>
      <c r="C25" s="484"/>
      <c r="D25" s="484"/>
      <c r="E25" s="484"/>
      <c r="F25" s="484"/>
      <c r="G25" s="177"/>
      <c r="H25" s="176"/>
      <c r="I25" s="115"/>
    </row>
    <row r="26" spans="1:11" x14ac:dyDescent="0.25">
      <c r="A26" s="111"/>
      <c r="B26" s="483"/>
      <c r="C26" s="484"/>
      <c r="D26" s="484"/>
      <c r="E26" s="484"/>
      <c r="F26" s="485"/>
      <c r="G26" s="177"/>
      <c r="H26" s="176"/>
      <c r="I26" s="115"/>
    </row>
    <row r="27" spans="1:11" x14ac:dyDescent="0.25">
      <c r="A27" s="111"/>
      <c r="B27" s="483"/>
      <c r="C27" s="484"/>
      <c r="D27" s="484"/>
      <c r="E27" s="484"/>
      <c r="F27" s="485"/>
      <c r="G27" s="177"/>
      <c r="H27" s="176"/>
      <c r="I27" s="115"/>
    </row>
    <row r="28" spans="1:11" x14ac:dyDescent="0.25">
      <c r="A28" s="111"/>
      <c r="B28" s="483"/>
      <c r="C28" s="484"/>
      <c r="D28" s="484"/>
      <c r="E28" s="484"/>
      <c r="F28" s="485"/>
      <c r="G28" s="177"/>
      <c r="H28" s="178"/>
      <c r="I28" s="115"/>
    </row>
    <row r="29" spans="1:11" x14ac:dyDescent="0.25">
      <c r="A29" s="111"/>
      <c r="B29" s="524"/>
      <c r="C29" s="525"/>
      <c r="D29" s="525"/>
      <c r="E29" s="525"/>
      <c r="F29" s="525"/>
      <c r="G29" s="177"/>
      <c r="H29" s="178"/>
      <c r="I29" s="115"/>
    </row>
    <row r="30" spans="1:11" x14ac:dyDescent="0.25">
      <c r="A30" s="111"/>
      <c r="B30" s="524"/>
      <c r="C30" s="525"/>
      <c r="D30" s="525"/>
      <c r="E30" s="525"/>
      <c r="F30" s="525"/>
      <c r="G30" s="177"/>
      <c r="H30" s="178"/>
      <c r="I30" s="115"/>
    </row>
    <row r="31" spans="1:11" x14ac:dyDescent="0.25">
      <c r="A31" s="111"/>
      <c r="B31" s="524"/>
      <c r="C31" s="525"/>
      <c r="D31" s="525"/>
      <c r="E31" s="525"/>
      <c r="F31" s="525"/>
      <c r="G31" s="177"/>
      <c r="H31" s="178"/>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c r="L37" s="116"/>
    </row>
    <row r="38" spans="1:12" x14ac:dyDescent="0.25">
      <c r="A38" s="521" t="s">
        <v>149</v>
      </c>
      <c r="B38" s="489"/>
      <c r="C38" s="489"/>
      <c r="D38" s="489"/>
      <c r="E38" s="489"/>
      <c r="F38" s="489"/>
      <c r="G38" s="489"/>
      <c r="H38" s="490"/>
      <c r="I38" s="171">
        <f>SUM(I24:I37)</f>
        <v>153.18</v>
      </c>
      <c r="L38" s="116"/>
    </row>
    <row r="39" spans="1:12" x14ac:dyDescent="0.25">
      <c r="A39" s="488" t="s">
        <v>150</v>
      </c>
      <c r="B39" s="489"/>
      <c r="C39" s="489"/>
      <c r="D39" s="489"/>
      <c r="E39" s="489"/>
      <c r="F39" s="489"/>
      <c r="G39" s="489"/>
      <c r="H39" s="490"/>
      <c r="I39" s="172">
        <f>ROUND((I38*0.15),2)</f>
        <v>22.98</v>
      </c>
      <c r="L39" s="116"/>
    </row>
    <row r="40" spans="1:12" x14ac:dyDescent="0.25">
      <c r="A40" s="488" t="s">
        <v>151</v>
      </c>
      <c r="B40" s="489"/>
      <c r="C40" s="489"/>
      <c r="D40" s="489"/>
      <c r="E40" s="489"/>
      <c r="F40" s="489"/>
      <c r="G40" s="489"/>
      <c r="H40" s="490"/>
      <c r="I40" s="117">
        <f>I38+I39</f>
        <v>176.16</v>
      </c>
    </row>
    <row r="41" spans="1:12" x14ac:dyDescent="0.25">
      <c r="A41" s="467" t="s">
        <v>73</v>
      </c>
      <c r="B41" s="468"/>
      <c r="C41" s="468"/>
      <c r="D41" s="468"/>
      <c r="E41" s="468"/>
      <c r="F41" s="468"/>
      <c r="G41" s="468"/>
      <c r="H41" s="468"/>
      <c r="I41" s="469"/>
    </row>
    <row r="42" spans="1:12" x14ac:dyDescent="0.25">
      <c r="A42" s="106" t="s">
        <v>74</v>
      </c>
      <c r="B42" s="470" t="s">
        <v>75</v>
      </c>
      <c r="C42" s="471"/>
      <c r="D42" s="472"/>
      <c r="E42" s="470" t="s">
        <v>63</v>
      </c>
      <c r="F42" s="472"/>
      <c r="G42" s="108" t="s">
        <v>65</v>
      </c>
      <c r="H42" s="109" t="s">
        <v>66</v>
      </c>
      <c r="I42" s="110" t="s">
        <v>67</v>
      </c>
    </row>
    <row r="43" spans="1:12" x14ac:dyDescent="0.25">
      <c r="A43" s="111">
        <v>1</v>
      </c>
      <c r="B43" s="491" t="s">
        <v>76</v>
      </c>
      <c r="C43" s="492"/>
      <c r="D43" s="493"/>
      <c r="E43" s="476" t="s">
        <v>77</v>
      </c>
      <c r="F43" s="477"/>
      <c r="G43" s="143">
        <v>4</v>
      </c>
      <c r="H43" s="141">
        <v>450</v>
      </c>
      <c r="I43" s="118">
        <f>SUM(G43*H43)</f>
        <v>1800</v>
      </c>
    </row>
    <row r="44" spans="1:12" x14ac:dyDescent="0.25">
      <c r="A44" s="111">
        <v>2</v>
      </c>
      <c r="B44" s="461" t="s">
        <v>78</v>
      </c>
      <c r="C44" s="462"/>
      <c r="D44" s="463"/>
      <c r="E44" s="486" t="s">
        <v>77</v>
      </c>
      <c r="F44" s="487"/>
      <c r="G44" s="112"/>
      <c r="H44" s="142">
        <v>350</v>
      </c>
      <c r="I44" s="115">
        <f t="shared" ref="I44:I48" si="1">SUM(G44*H44)</f>
        <v>0</v>
      </c>
    </row>
    <row r="45" spans="1:12" x14ac:dyDescent="0.25">
      <c r="A45" s="111">
        <v>3</v>
      </c>
      <c r="B45" s="461" t="s">
        <v>79</v>
      </c>
      <c r="C45" s="462"/>
      <c r="D45" s="463"/>
      <c r="E45" s="486" t="s">
        <v>77</v>
      </c>
      <c r="F45" s="487"/>
      <c r="G45" s="112"/>
      <c r="H45" s="142">
        <v>300</v>
      </c>
      <c r="I45" s="115">
        <f t="shared" si="1"/>
        <v>0</v>
      </c>
    </row>
    <row r="46" spans="1:12" x14ac:dyDescent="0.25">
      <c r="A46" s="111">
        <v>4</v>
      </c>
      <c r="B46" s="461" t="s">
        <v>80</v>
      </c>
      <c r="C46" s="462"/>
      <c r="D46" s="463"/>
      <c r="E46" s="486" t="s">
        <v>77</v>
      </c>
      <c r="F46" s="487"/>
      <c r="G46" s="112">
        <v>4</v>
      </c>
      <c r="H46" s="142">
        <v>200</v>
      </c>
      <c r="I46" s="115">
        <f t="shared" si="1"/>
        <v>800</v>
      </c>
    </row>
    <row r="47" spans="1:12" x14ac:dyDescent="0.25">
      <c r="A47" s="111">
        <v>5</v>
      </c>
      <c r="B47" s="461" t="s">
        <v>81</v>
      </c>
      <c r="C47" s="462"/>
      <c r="D47" s="463"/>
      <c r="E47" s="486" t="s">
        <v>77</v>
      </c>
      <c r="F47" s="487"/>
      <c r="G47" s="112"/>
      <c r="H47" s="144">
        <v>200</v>
      </c>
      <c r="I47" s="115">
        <f t="shared" si="1"/>
        <v>0</v>
      </c>
    </row>
    <row r="48" spans="1:12" x14ac:dyDescent="0.25">
      <c r="A48" s="111">
        <v>6</v>
      </c>
      <c r="B48" s="461" t="s">
        <v>31</v>
      </c>
      <c r="C48" s="462"/>
      <c r="D48" s="463"/>
      <c r="E48" s="486" t="s">
        <v>77</v>
      </c>
      <c r="F48" s="487"/>
      <c r="G48" s="112"/>
      <c r="H48" s="144">
        <v>140</v>
      </c>
      <c r="I48" s="115">
        <f t="shared" si="1"/>
        <v>0</v>
      </c>
    </row>
    <row r="49" spans="1:12" x14ac:dyDescent="0.25">
      <c r="A49" s="111"/>
      <c r="B49" s="461"/>
      <c r="C49" s="462"/>
      <c r="D49" s="463"/>
      <c r="E49" s="119"/>
      <c r="F49" s="86"/>
      <c r="G49" s="86"/>
      <c r="H49" s="102"/>
      <c r="I49" s="115"/>
    </row>
    <row r="50" spans="1:12" x14ac:dyDescent="0.25">
      <c r="A50" s="100"/>
      <c r="B50" s="461"/>
      <c r="C50" s="462"/>
      <c r="D50" s="463"/>
      <c r="F50" s="86"/>
      <c r="G50" s="86"/>
      <c r="H50" s="102"/>
      <c r="I50" s="115"/>
    </row>
    <row r="51" spans="1:12" x14ac:dyDescent="0.25">
      <c r="A51" s="120"/>
      <c r="B51" s="464"/>
      <c r="C51" s="465"/>
      <c r="D51" s="466"/>
      <c r="E51" s="88"/>
      <c r="F51" s="89"/>
      <c r="G51" s="86"/>
      <c r="H51" s="104"/>
      <c r="I51" s="115"/>
    </row>
    <row r="52" spans="1:12" x14ac:dyDescent="0.25">
      <c r="A52" s="488" t="s">
        <v>82</v>
      </c>
      <c r="B52" s="489"/>
      <c r="C52" s="489"/>
      <c r="D52" s="489"/>
      <c r="E52" s="489"/>
      <c r="F52" s="489"/>
      <c r="G52" s="489"/>
      <c r="H52" s="490"/>
      <c r="I52" s="121">
        <f>SUM(I43:I51)</f>
        <v>2600</v>
      </c>
    </row>
    <row r="53" spans="1:12" x14ac:dyDescent="0.25">
      <c r="A53" s="467" t="s">
        <v>83</v>
      </c>
      <c r="B53" s="468"/>
      <c r="C53" s="468"/>
      <c r="D53" s="468"/>
      <c r="E53" s="468"/>
      <c r="F53" s="468"/>
      <c r="G53" s="468"/>
      <c r="H53" s="468"/>
      <c r="I53" s="469"/>
    </row>
    <row r="54" spans="1:12" x14ac:dyDescent="0.25">
      <c r="A54" s="106" t="s">
        <v>84</v>
      </c>
      <c r="B54" s="470" t="s">
        <v>85</v>
      </c>
      <c r="C54" s="471"/>
      <c r="D54" s="472"/>
      <c r="E54" s="470" t="s">
        <v>86</v>
      </c>
      <c r="F54" s="472"/>
      <c r="G54" s="122" t="s">
        <v>87</v>
      </c>
      <c r="H54" s="122" t="s">
        <v>66</v>
      </c>
      <c r="I54" s="123" t="s">
        <v>67</v>
      </c>
    </row>
    <row r="55" spans="1:12" x14ac:dyDescent="0.25">
      <c r="A55" s="111">
        <v>1</v>
      </c>
      <c r="B55" s="473" t="s">
        <v>264</v>
      </c>
      <c r="C55" s="474"/>
      <c r="D55" s="475"/>
      <c r="E55" s="476"/>
      <c r="F55" s="477"/>
      <c r="G55" s="112"/>
      <c r="H55" s="124"/>
      <c r="I55" s="115"/>
    </row>
    <row r="56" spans="1:12" x14ac:dyDescent="0.25">
      <c r="A56" s="111"/>
      <c r="B56" s="483" t="s">
        <v>245</v>
      </c>
      <c r="C56" s="484"/>
      <c r="D56" s="485"/>
      <c r="E56" s="486">
        <v>1</v>
      </c>
      <c r="F56" s="487"/>
      <c r="G56" s="112">
        <v>47.6</v>
      </c>
      <c r="H56" s="124">
        <v>5</v>
      </c>
      <c r="I56" s="115">
        <f>H56*G56</f>
        <v>238</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SUM(I55:I57)</f>
        <v>238</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I58+I52+I40</f>
        <v>3014.16</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3014.16</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FFFF00"/>
  </sheetPr>
  <dimension ref="A1:M65"/>
  <sheetViews>
    <sheetView topLeftCell="A25" workbookViewId="0">
      <selection activeCell="L32"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34</v>
      </c>
      <c r="I9" s="508"/>
    </row>
    <row r="10" spans="1:13" x14ac:dyDescent="0.25">
      <c r="A10" s="85" t="s">
        <v>49</v>
      </c>
      <c r="B10" s="83"/>
      <c r="D10" s="173"/>
      <c r="E10" s="86"/>
      <c r="F10" s="494" t="s">
        <v>50</v>
      </c>
      <c r="G10" s="495"/>
      <c r="H10" s="509" t="e">
        <f>#REF!</f>
        <v>#REF!</v>
      </c>
      <c r="I10" s="497"/>
    </row>
    <row r="11" spans="1:13" x14ac:dyDescent="0.25">
      <c r="A11" s="85" t="s">
        <v>51</v>
      </c>
      <c r="B11" s="83"/>
      <c r="D11" s="17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500" t="s">
        <v>266</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1" x14ac:dyDescent="0.25">
      <c r="A17" s="90" t="s">
        <v>61</v>
      </c>
      <c r="B17" s="518" t="s">
        <v>148</v>
      </c>
      <c r="C17" s="519"/>
      <c r="D17" s="520"/>
      <c r="E17" s="156" t="s">
        <v>63</v>
      </c>
      <c r="F17" s="156" t="s">
        <v>64</v>
      </c>
      <c r="G17" s="156" t="s">
        <v>65</v>
      </c>
      <c r="H17" s="156" t="s">
        <v>66</v>
      </c>
      <c r="I17" s="157" t="s">
        <v>67</v>
      </c>
    </row>
    <row r="18" spans="1:11" x14ac:dyDescent="0.25">
      <c r="A18" s="95"/>
      <c r="B18" s="476"/>
      <c r="C18" s="498"/>
      <c r="D18" s="477"/>
      <c r="E18" s="96"/>
      <c r="F18" s="97"/>
      <c r="G18" s="96"/>
      <c r="H18" s="98"/>
      <c r="I18" s="99">
        <f>SUM(G18*H18)</f>
        <v>0</v>
      </c>
    </row>
    <row r="19" spans="1:11" x14ac:dyDescent="0.25">
      <c r="A19" s="100"/>
      <c r="B19" s="486"/>
      <c r="C19" s="447"/>
      <c r="D19" s="487"/>
      <c r="E19" s="101"/>
      <c r="F19" s="86"/>
      <c r="G19" s="101"/>
      <c r="H19" s="102"/>
      <c r="I19" s="99">
        <f t="shared" ref="I19:I20" si="0">SUM(G19*H19)</f>
        <v>0</v>
      </c>
    </row>
    <row r="20" spans="1:11" x14ac:dyDescent="0.25">
      <c r="A20" s="100"/>
      <c r="B20" s="481"/>
      <c r="C20" s="499"/>
      <c r="D20" s="482"/>
      <c r="E20" s="101"/>
      <c r="F20" s="86"/>
      <c r="G20" s="103"/>
      <c r="H20" s="104"/>
      <c r="I20" s="105">
        <f t="shared" si="0"/>
        <v>0</v>
      </c>
    </row>
    <row r="21" spans="1:11" x14ac:dyDescent="0.25">
      <c r="A21" s="488" t="s">
        <v>68</v>
      </c>
      <c r="B21" s="489"/>
      <c r="C21" s="489"/>
      <c r="D21" s="489"/>
      <c r="E21" s="489"/>
      <c r="F21" s="489"/>
      <c r="G21" s="489"/>
      <c r="H21" s="490"/>
      <c r="I21" s="99">
        <f>SUM(I18:I20)</f>
        <v>0</v>
      </c>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108"/>
      <c r="G23" s="166" t="s">
        <v>65</v>
      </c>
      <c r="H23" s="122" t="s">
        <v>66</v>
      </c>
      <c r="I23" s="123" t="s">
        <v>67</v>
      </c>
      <c r="K23" s="128"/>
    </row>
    <row r="24" spans="1:11" x14ac:dyDescent="0.25">
      <c r="A24" s="111">
        <v>1</v>
      </c>
      <c r="B24" s="473" t="s">
        <v>267</v>
      </c>
      <c r="C24" s="474"/>
      <c r="D24" s="474"/>
      <c r="E24" s="474"/>
      <c r="F24" s="475"/>
      <c r="G24" s="175">
        <v>1</v>
      </c>
      <c r="H24" s="170">
        <v>2282</v>
      </c>
      <c r="I24" s="115">
        <f>H24*G24</f>
        <v>2282</v>
      </c>
    </row>
    <row r="25" spans="1:11" x14ac:dyDescent="0.25">
      <c r="A25" s="111"/>
      <c r="B25" s="483"/>
      <c r="C25" s="484"/>
      <c r="D25" s="484"/>
      <c r="E25" s="484"/>
      <c r="F25" s="484"/>
      <c r="G25" s="177"/>
      <c r="H25" s="176"/>
      <c r="I25" s="115"/>
    </row>
    <row r="26" spans="1:11" x14ac:dyDescent="0.25">
      <c r="A26" s="111"/>
      <c r="B26" s="483"/>
      <c r="C26" s="484"/>
      <c r="D26" s="484"/>
      <c r="E26" s="484"/>
      <c r="F26" s="485"/>
      <c r="G26" s="177"/>
      <c r="H26" s="176"/>
      <c r="I26" s="115"/>
    </row>
    <row r="27" spans="1:11" x14ac:dyDescent="0.25">
      <c r="A27" s="111"/>
      <c r="B27" s="483"/>
      <c r="C27" s="484"/>
      <c r="D27" s="484"/>
      <c r="E27" s="484"/>
      <c r="F27" s="485"/>
      <c r="G27" s="177"/>
      <c r="H27" s="176"/>
      <c r="I27" s="115"/>
    </row>
    <row r="28" spans="1:11" x14ac:dyDescent="0.25">
      <c r="A28" s="111"/>
      <c r="B28" s="483"/>
      <c r="C28" s="484"/>
      <c r="D28" s="484"/>
      <c r="E28" s="484"/>
      <c r="F28" s="485"/>
      <c r="G28" s="177"/>
      <c r="H28" s="178"/>
      <c r="I28" s="115"/>
    </row>
    <row r="29" spans="1:11" x14ac:dyDescent="0.25">
      <c r="A29" s="111"/>
      <c r="B29" s="524"/>
      <c r="C29" s="525"/>
      <c r="D29" s="525"/>
      <c r="E29" s="525"/>
      <c r="F29" s="525"/>
      <c r="G29" s="177"/>
      <c r="H29" s="178"/>
      <c r="I29" s="115"/>
    </row>
    <row r="30" spans="1:11" x14ac:dyDescent="0.25">
      <c r="A30" s="111"/>
      <c r="B30" s="524"/>
      <c r="C30" s="525"/>
      <c r="D30" s="525"/>
      <c r="E30" s="525"/>
      <c r="F30" s="525"/>
      <c r="G30" s="177"/>
      <c r="H30" s="178"/>
      <c r="I30" s="115"/>
    </row>
    <row r="31" spans="1:11" x14ac:dyDescent="0.25">
      <c r="A31" s="111"/>
      <c r="B31" s="524"/>
      <c r="C31" s="525"/>
      <c r="D31" s="525"/>
      <c r="E31" s="525"/>
      <c r="F31" s="525"/>
      <c r="G31" s="177"/>
      <c r="H31" s="178"/>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c r="L37" s="116"/>
    </row>
    <row r="38" spans="1:12" x14ac:dyDescent="0.25">
      <c r="A38" s="521" t="s">
        <v>149</v>
      </c>
      <c r="B38" s="489"/>
      <c r="C38" s="489"/>
      <c r="D38" s="489"/>
      <c r="E38" s="489"/>
      <c r="F38" s="489"/>
      <c r="G38" s="489"/>
      <c r="H38" s="490"/>
      <c r="I38" s="171">
        <f>SUM(I24:I37)</f>
        <v>2282</v>
      </c>
      <c r="L38" s="116"/>
    </row>
    <row r="39" spans="1:12" x14ac:dyDescent="0.25">
      <c r="A39" s="488" t="s">
        <v>150</v>
      </c>
      <c r="B39" s="489"/>
      <c r="C39" s="489"/>
      <c r="D39" s="489"/>
      <c r="E39" s="489"/>
      <c r="F39" s="489"/>
      <c r="G39" s="489"/>
      <c r="H39" s="490"/>
      <c r="I39" s="172">
        <f>ROUND((I38*0.15),2)</f>
        <v>342.3</v>
      </c>
      <c r="L39" s="116"/>
    </row>
    <row r="40" spans="1:12" x14ac:dyDescent="0.25">
      <c r="A40" s="488" t="s">
        <v>151</v>
      </c>
      <c r="B40" s="489"/>
      <c r="C40" s="489"/>
      <c r="D40" s="489"/>
      <c r="E40" s="489"/>
      <c r="F40" s="489"/>
      <c r="G40" s="489"/>
      <c r="H40" s="490"/>
      <c r="I40" s="117">
        <f>I38+I39</f>
        <v>2624.3</v>
      </c>
    </row>
    <row r="41" spans="1:12" x14ac:dyDescent="0.25">
      <c r="A41" s="467" t="s">
        <v>73</v>
      </c>
      <c r="B41" s="468"/>
      <c r="C41" s="468"/>
      <c r="D41" s="468"/>
      <c r="E41" s="468"/>
      <c r="F41" s="468"/>
      <c r="G41" s="468"/>
      <c r="H41" s="468"/>
      <c r="I41" s="469"/>
    </row>
    <row r="42" spans="1:12" x14ac:dyDescent="0.25">
      <c r="A42" s="106" t="s">
        <v>74</v>
      </c>
      <c r="B42" s="470" t="s">
        <v>75</v>
      </c>
      <c r="C42" s="471"/>
      <c r="D42" s="472"/>
      <c r="E42" s="470" t="s">
        <v>63</v>
      </c>
      <c r="F42" s="472"/>
      <c r="G42" s="108" t="s">
        <v>65</v>
      </c>
      <c r="H42" s="109" t="s">
        <v>66</v>
      </c>
      <c r="I42" s="110" t="s">
        <v>67</v>
      </c>
    </row>
    <row r="43" spans="1:12" x14ac:dyDescent="0.25">
      <c r="A43" s="111">
        <v>1</v>
      </c>
      <c r="B43" s="491" t="s">
        <v>76</v>
      </c>
      <c r="C43" s="492"/>
      <c r="D43" s="493"/>
      <c r="E43" s="476" t="s">
        <v>77</v>
      </c>
      <c r="F43" s="477"/>
      <c r="G43" s="143"/>
      <c r="H43" s="141">
        <v>450</v>
      </c>
      <c r="I43" s="118">
        <f>SUM(G43*H43)</f>
        <v>0</v>
      </c>
    </row>
    <row r="44" spans="1:12" x14ac:dyDescent="0.25">
      <c r="A44" s="111">
        <v>2</v>
      </c>
      <c r="B44" s="461" t="s">
        <v>78</v>
      </c>
      <c r="C44" s="462"/>
      <c r="D44" s="463"/>
      <c r="E44" s="486" t="s">
        <v>77</v>
      </c>
      <c r="F44" s="487"/>
      <c r="G44" s="112"/>
      <c r="H44" s="142">
        <v>350</v>
      </c>
      <c r="I44" s="115">
        <f t="shared" ref="I44:I48" si="1">SUM(G44*H44)</f>
        <v>0</v>
      </c>
    </row>
    <row r="45" spans="1:12" x14ac:dyDescent="0.25">
      <c r="A45" s="111">
        <v>3</v>
      </c>
      <c r="B45" s="461" t="s">
        <v>79</v>
      </c>
      <c r="C45" s="462"/>
      <c r="D45" s="463"/>
      <c r="E45" s="486" t="s">
        <v>77</v>
      </c>
      <c r="F45" s="487"/>
      <c r="G45" s="112">
        <v>2</v>
      </c>
      <c r="H45" s="142">
        <v>300</v>
      </c>
      <c r="I45" s="115">
        <f t="shared" si="1"/>
        <v>600</v>
      </c>
    </row>
    <row r="46" spans="1:12" x14ac:dyDescent="0.25">
      <c r="A46" s="111">
        <v>4</v>
      </c>
      <c r="B46" s="461" t="s">
        <v>80</v>
      </c>
      <c r="C46" s="462"/>
      <c r="D46" s="463"/>
      <c r="E46" s="486" t="s">
        <v>77</v>
      </c>
      <c r="F46" s="487"/>
      <c r="G46" s="112">
        <v>2</v>
      </c>
      <c r="H46" s="142">
        <v>200</v>
      </c>
      <c r="I46" s="115">
        <f t="shared" si="1"/>
        <v>400</v>
      </c>
    </row>
    <row r="47" spans="1:12" x14ac:dyDescent="0.25">
      <c r="A47" s="111">
        <v>5</v>
      </c>
      <c r="B47" s="461" t="s">
        <v>81</v>
      </c>
      <c r="C47" s="462"/>
      <c r="D47" s="463"/>
      <c r="E47" s="486" t="s">
        <v>77</v>
      </c>
      <c r="F47" s="487"/>
      <c r="G47" s="112"/>
      <c r="H47" s="144">
        <v>200</v>
      </c>
      <c r="I47" s="115">
        <f t="shared" si="1"/>
        <v>0</v>
      </c>
    </row>
    <row r="48" spans="1:12" x14ac:dyDescent="0.25">
      <c r="A48" s="111">
        <v>6</v>
      </c>
      <c r="B48" s="461" t="s">
        <v>31</v>
      </c>
      <c r="C48" s="462"/>
      <c r="D48" s="463"/>
      <c r="E48" s="486" t="s">
        <v>77</v>
      </c>
      <c r="F48" s="487"/>
      <c r="G48" s="112"/>
      <c r="H48" s="144">
        <v>140</v>
      </c>
      <c r="I48" s="115">
        <f t="shared" si="1"/>
        <v>0</v>
      </c>
    </row>
    <row r="49" spans="1:12" x14ac:dyDescent="0.25">
      <c r="A49" s="111"/>
      <c r="B49" s="461"/>
      <c r="C49" s="462"/>
      <c r="D49" s="463"/>
      <c r="E49" s="119"/>
      <c r="F49" s="86"/>
      <c r="G49" s="86"/>
      <c r="H49" s="102"/>
      <c r="I49" s="115"/>
    </row>
    <row r="50" spans="1:12" x14ac:dyDescent="0.25">
      <c r="A50" s="100"/>
      <c r="B50" s="461"/>
      <c r="C50" s="462"/>
      <c r="D50" s="463"/>
      <c r="F50" s="86"/>
      <c r="G50" s="86"/>
      <c r="H50" s="102"/>
      <c r="I50" s="115"/>
    </row>
    <row r="51" spans="1:12" x14ac:dyDescent="0.25">
      <c r="A51" s="120"/>
      <c r="B51" s="464"/>
      <c r="C51" s="465"/>
      <c r="D51" s="466"/>
      <c r="E51" s="88"/>
      <c r="F51" s="89"/>
      <c r="G51" s="86"/>
      <c r="H51" s="104"/>
      <c r="I51" s="115"/>
    </row>
    <row r="52" spans="1:12" x14ac:dyDescent="0.25">
      <c r="A52" s="488" t="s">
        <v>82</v>
      </c>
      <c r="B52" s="489"/>
      <c r="C52" s="489"/>
      <c r="D52" s="489"/>
      <c r="E52" s="489"/>
      <c r="F52" s="489"/>
      <c r="G52" s="489"/>
      <c r="H52" s="490"/>
      <c r="I52" s="121">
        <f>SUM(I43:I51)</f>
        <v>1000</v>
      </c>
    </row>
    <row r="53" spans="1:12" x14ac:dyDescent="0.25">
      <c r="A53" s="467" t="s">
        <v>83</v>
      </c>
      <c r="B53" s="468"/>
      <c r="C53" s="468"/>
      <c r="D53" s="468"/>
      <c r="E53" s="468"/>
      <c r="F53" s="468"/>
      <c r="G53" s="468"/>
      <c r="H53" s="468"/>
      <c r="I53" s="469"/>
    </row>
    <row r="54" spans="1:12" x14ac:dyDescent="0.25">
      <c r="A54" s="106" t="s">
        <v>84</v>
      </c>
      <c r="B54" s="470" t="s">
        <v>85</v>
      </c>
      <c r="C54" s="471"/>
      <c r="D54" s="472"/>
      <c r="E54" s="470" t="s">
        <v>86</v>
      </c>
      <c r="F54" s="472"/>
      <c r="G54" s="122" t="s">
        <v>87</v>
      </c>
      <c r="H54" s="122" t="s">
        <v>66</v>
      </c>
      <c r="I54" s="123" t="s">
        <v>67</v>
      </c>
    </row>
    <row r="55" spans="1:12" x14ac:dyDescent="0.25">
      <c r="A55" s="111">
        <v>1</v>
      </c>
      <c r="B55" s="473" t="s">
        <v>268</v>
      </c>
      <c r="C55" s="474"/>
      <c r="D55" s="475"/>
      <c r="E55" s="476"/>
      <c r="F55" s="477"/>
      <c r="G55" s="112"/>
      <c r="H55" s="124"/>
      <c r="I55" s="115"/>
    </row>
    <row r="56" spans="1:12" x14ac:dyDescent="0.25">
      <c r="A56" s="111"/>
      <c r="B56" s="483" t="s">
        <v>245</v>
      </c>
      <c r="C56" s="484"/>
      <c r="D56" s="485"/>
      <c r="E56" s="486">
        <v>1</v>
      </c>
      <c r="F56" s="487"/>
      <c r="G56" s="112">
        <v>78.2</v>
      </c>
      <c r="H56" s="124">
        <v>5</v>
      </c>
      <c r="I56" s="115">
        <f>H56*G56</f>
        <v>391</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SUM(I55:I57)</f>
        <v>391</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I58+I52+I40</f>
        <v>4015.3</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4015.3</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 right="0.7" top="0.75" bottom="0.75" header="0.3" footer="0.3"/>
  <pageSetup paperSize="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M65"/>
  <sheetViews>
    <sheetView topLeftCell="A19" zoomScale="70" zoomScaleNormal="70" workbookViewId="0">
      <selection activeCell="M59" sqref="M5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35</v>
      </c>
      <c r="I9" s="508"/>
    </row>
    <row r="10" spans="1:13" x14ac:dyDescent="0.25">
      <c r="A10" s="85" t="s">
        <v>49</v>
      </c>
      <c r="B10" s="83"/>
      <c r="D10" s="173"/>
      <c r="E10" s="86"/>
      <c r="F10" s="494" t="s">
        <v>50</v>
      </c>
      <c r="G10" s="495"/>
      <c r="H10" s="509" t="e">
        <f>#REF!</f>
        <v>#REF!</v>
      </c>
      <c r="I10" s="497"/>
    </row>
    <row r="11" spans="1:13" x14ac:dyDescent="0.25">
      <c r="A11" s="85" t="s">
        <v>51</v>
      </c>
      <c r="B11" s="83"/>
      <c r="D11" s="17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500" t="s">
        <v>269</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1" x14ac:dyDescent="0.25">
      <c r="A17" s="90" t="s">
        <v>61</v>
      </c>
      <c r="B17" s="518" t="s">
        <v>148</v>
      </c>
      <c r="C17" s="519"/>
      <c r="D17" s="520"/>
      <c r="E17" s="156" t="s">
        <v>63</v>
      </c>
      <c r="F17" s="156" t="s">
        <v>64</v>
      </c>
      <c r="G17" s="156" t="s">
        <v>65</v>
      </c>
      <c r="H17" s="156" t="s">
        <v>66</v>
      </c>
      <c r="I17" s="157" t="s">
        <v>67</v>
      </c>
    </row>
    <row r="18" spans="1:11" x14ac:dyDescent="0.25">
      <c r="A18" s="95"/>
      <c r="B18" s="476"/>
      <c r="C18" s="498"/>
      <c r="D18" s="477"/>
      <c r="E18" s="96"/>
      <c r="F18" s="97"/>
      <c r="G18" s="96"/>
      <c r="H18" s="98"/>
      <c r="I18" s="99">
        <f>SUM(G18*H18)</f>
        <v>0</v>
      </c>
    </row>
    <row r="19" spans="1:11" x14ac:dyDescent="0.25">
      <c r="A19" s="100"/>
      <c r="B19" s="486"/>
      <c r="C19" s="447"/>
      <c r="D19" s="487"/>
      <c r="E19" s="101"/>
      <c r="F19" s="86"/>
      <c r="G19" s="101"/>
      <c r="H19" s="102"/>
      <c r="I19" s="99">
        <f t="shared" ref="I19:I20" si="0">SUM(G19*H19)</f>
        <v>0</v>
      </c>
    </row>
    <row r="20" spans="1:11" x14ac:dyDescent="0.25">
      <c r="A20" s="100"/>
      <c r="B20" s="481"/>
      <c r="C20" s="499"/>
      <c r="D20" s="482"/>
      <c r="E20" s="101"/>
      <c r="F20" s="86"/>
      <c r="G20" s="103"/>
      <c r="H20" s="104"/>
      <c r="I20" s="105">
        <f t="shared" si="0"/>
        <v>0</v>
      </c>
    </row>
    <row r="21" spans="1:11" x14ac:dyDescent="0.25">
      <c r="A21" s="488" t="s">
        <v>68</v>
      </c>
      <c r="B21" s="489"/>
      <c r="C21" s="489"/>
      <c r="D21" s="489"/>
      <c r="E21" s="489"/>
      <c r="F21" s="489"/>
      <c r="G21" s="489"/>
      <c r="H21" s="490"/>
      <c r="I21" s="99">
        <f>SUM(I18:I20)</f>
        <v>0</v>
      </c>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108"/>
      <c r="G23" s="166" t="s">
        <v>65</v>
      </c>
      <c r="H23" s="122" t="s">
        <v>66</v>
      </c>
      <c r="I23" s="123" t="s">
        <v>67</v>
      </c>
      <c r="K23" s="128"/>
    </row>
    <row r="24" spans="1:11" x14ac:dyDescent="0.25">
      <c r="A24" s="111"/>
      <c r="B24" s="473"/>
      <c r="C24" s="474"/>
      <c r="D24" s="474"/>
      <c r="E24" s="474"/>
      <c r="F24" s="475"/>
      <c r="G24" s="175"/>
      <c r="H24" s="170"/>
      <c r="I24" s="115"/>
    </row>
    <row r="25" spans="1:11" x14ac:dyDescent="0.25">
      <c r="A25" s="111"/>
      <c r="B25" s="483"/>
      <c r="C25" s="484"/>
      <c r="D25" s="484"/>
      <c r="E25" s="484"/>
      <c r="F25" s="484"/>
      <c r="G25" s="177"/>
      <c r="H25" s="176"/>
      <c r="I25" s="115"/>
    </row>
    <row r="26" spans="1:11" x14ac:dyDescent="0.25">
      <c r="A26" s="111"/>
      <c r="B26" s="483"/>
      <c r="C26" s="484"/>
      <c r="D26" s="484"/>
      <c r="E26" s="484"/>
      <c r="F26" s="485"/>
      <c r="G26" s="177"/>
      <c r="H26" s="176"/>
      <c r="I26" s="115"/>
    </row>
    <row r="27" spans="1:11" x14ac:dyDescent="0.25">
      <c r="A27" s="111"/>
      <c r="B27" s="483"/>
      <c r="C27" s="484"/>
      <c r="D27" s="484"/>
      <c r="E27" s="484"/>
      <c r="F27" s="485"/>
      <c r="G27" s="177"/>
      <c r="H27" s="176"/>
      <c r="I27" s="115"/>
    </row>
    <row r="28" spans="1:11" x14ac:dyDescent="0.25">
      <c r="A28" s="111"/>
      <c r="B28" s="483"/>
      <c r="C28" s="484"/>
      <c r="D28" s="484"/>
      <c r="E28" s="484"/>
      <c r="F28" s="485"/>
      <c r="G28" s="177"/>
      <c r="H28" s="178"/>
      <c r="I28" s="115"/>
    </row>
    <row r="29" spans="1:11" x14ac:dyDescent="0.25">
      <c r="A29" s="111"/>
      <c r="B29" s="524"/>
      <c r="C29" s="525"/>
      <c r="D29" s="525"/>
      <c r="E29" s="525"/>
      <c r="F29" s="525"/>
      <c r="G29" s="177"/>
      <c r="H29" s="178"/>
      <c r="I29" s="115"/>
    </row>
    <row r="30" spans="1:11" x14ac:dyDescent="0.25">
      <c r="A30" s="111"/>
      <c r="B30" s="524"/>
      <c r="C30" s="525"/>
      <c r="D30" s="525"/>
      <c r="E30" s="525"/>
      <c r="F30" s="525"/>
      <c r="G30" s="177"/>
      <c r="H30" s="178"/>
      <c r="I30" s="115"/>
    </row>
    <row r="31" spans="1:11" x14ac:dyDescent="0.25">
      <c r="A31" s="111"/>
      <c r="B31" s="524"/>
      <c r="C31" s="525"/>
      <c r="D31" s="525"/>
      <c r="E31" s="525"/>
      <c r="F31" s="525"/>
      <c r="G31" s="177"/>
      <c r="H31" s="178"/>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c r="L37" s="116"/>
    </row>
    <row r="38" spans="1:12" x14ac:dyDescent="0.25">
      <c r="A38" s="521" t="s">
        <v>149</v>
      </c>
      <c r="B38" s="489"/>
      <c r="C38" s="489"/>
      <c r="D38" s="489"/>
      <c r="E38" s="489"/>
      <c r="F38" s="489"/>
      <c r="G38" s="489"/>
      <c r="H38" s="490"/>
      <c r="I38" s="171">
        <f>SUM(I24:I37)</f>
        <v>0</v>
      </c>
      <c r="L38" s="116"/>
    </row>
    <row r="39" spans="1:12" x14ac:dyDescent="0.25">
      <c r="A39" s="488" t="s">
        <v>150</v>
      </c>
      <c r="B39" s="489"/>
      <c r="C39" s="489"/>
      <c r="D39" s="489"/>
      <c r="E39" s="489"/>
      <c r="F39" s="489"/>
      <c r="G39" s="489"/>
      <c r="H39" s="490"/>
      <c r="I39" s="172">
        <f>ROUND((I38*0.15),2)</f>
        <v>0</v>
      </c>
      <c r="L39" s="116"/>
    </row>
    <row r="40" spans="1:12" x14ac:dyDescent="0.25">
      <c r="A40" s="488" t="s">
        <v>151</v>
      </c>
      <c r="B40" s="489"/>
      <c r="C40" s="489"/>
      <c r="D40" s="489"/>
      <c r="E40" s="489"/>
      <c r="F40" s="489"/>
      <c r="G40" s="489"/>
      <c r="H40" s="490"/>
      <c r="I40" s="117">
        <f>I38+I39</f>
        <v>0</v>
      </c>
    </row>
    <row r="41" spans="1:12" x14ac:dyDescent="0.25">
      <c r="A41" s="467" t="s">
        <v>73</v>
      </c>
      <c r="B41" s="468"/>
      <c r="C41" s="468"/>
      <c r="D41" s="468"/>
      <c r="E41" s="468"/>
      <c r="F41" s="468"/>
      <c r="G41" s="468"/>
      <c r="H41" s="468"/>
      <c r="I41" s="469"/>
    </row>
    <row r="42" spans="1:12" x14ac:dyDescent="0.25">
      <c r="A42" s="106" t="s">
        <v>74</v>
      </c>
      <c r="B42" s="470" t="s">
        <v>75</v>
      </c>
      <c r="C42" s="471"/>
      <c r="D42" s="472"/>
      <c r="E42" s="470" t="s">
        <v>63</v>
      </c>
      <c r="F42" s="472"/>
      <c r="G42" s="108" t="s">
        <v>65</v>
      </c>
      <c r="H42" s="109" t="s">
        <v>66</v>
      </c>
      <c r="I42" s="110" t="s">
        <v>67</v>
      </c>
    </row>
    <row r="43" spans="1:12" x14ac:dyDescent="0.25">
      <c r="A43" s="111">
        <v>1</v>
      </c>
      <c r="B43" s="491" t="s">
        <v>76</v>
      </c>
      <c r="C43" s="492"/>
      <c r="D43" s="493"/>
      <c r="E43" s="476" t="s">
        <v>77</v>
      </c>
      <c r="F43" s="477"/>
      <c r="G43" s="143">
        <v>1.5</v>
      </c>
      <c r="H43" s="141">
        <v>450</v>
      </c>
      <c r="I43" s="118">
        <f>SUM(G43*H43)</f>
        <v>675</v>
      </c>
    </row>
    <row r="44" spans="1:12" x14ac:dyDescent="0.25">
      <c r="A44" s="111">
        <v>2</v>
      </c>
      <c r="B44" s="461" t="s">
        <v>78</v>
      </c>
      <c r="C44" s="462"/>
      <c r="D44" s="463"/>
      <c r="E44" s="486" t="s">
        <v>77</v>
      </c>
      <c r="F44" s="487"/>
      <c r="G44" s="112"/>
      <c r="H44" s="142">
        <v>350</v>
      </c>
      <c r="I44" s="115">
        <f t="shared" ref="I44:I48" si="1">SUM(G44*H44)</f>
        <v>0</v>
      </c>
    </row>
    <row r="45" spans="1:12" x14ac:dyDescent="0.25">
      <c r="A45" s="111">
        <v>3</v>
      </c>
      <c r="B45" s="461" t="s">
        <v>79</v>
      </c>
      <c r="C45" s="462"/>
      <c r="D45" s="463"/>
      <c r="E45" s="486" t="s">
        <v>77</v>
      </c>
      <c r="F45" s="487"/>
      <c r="G45" s="112"/>
      <c r="H45" s="142">
        <v>300</v>
      </c>
      <c r="I45" s="115">
        <f t="shared" si="1"/>
        <v>0</v>
      </c>
    </row>
    <row r="46" spans="1:12" x14ac:dyDescent="0.25">
      <c r="A46" s="111">
        <v>4</v>
      </c>
      <c r="B46" s="461" t="s">
        <v>80</v>
      </c>
      <c r="C46" s="462"/>
      <c r="D46" s="463"/>
      <c r="E46" s="486" t="s">
        <v>77</v>
      </c>
      <c r="F46" s="487"/>
      <c r="G46" s="112">
        <v>1.5</v>
      </c>
      <c r="H46" s="142">
        <v>200</v>
      </c>
      <c r="I46" s="115">
        <f t="shared" si="1"/>
        <v>300</v>
      </c>
    </row>
    <row r="47" spans="1:12" x14ac:dyDescent="0.25">
      <c r="A47" s="111">
        <v>5</v>
      </c>
      <c r="B47" s="461" t="s">
        <v>81</v>
      </c>
      <c r="C47" s="462"/>
      <c r="D47" s="463"/>
      <c r="E47" s="486" t="s">
        <v>77</v>
      </c>
      <c r="F47" s="487"/>
      <c r="G47" s="112"/>
      <c r="H47" s="144">
        <v>200</v>
      </c>
      <c r="I47" s="115">
        <f t="shared" si="1"/>
        <v>0</v>
      </c>
    </row>
    <row r="48" spans="1:12" x14ac:dyDescent="0.25">
      <c r="A48" s="111">
        <v>6</v>
      </c>
      <c r="B48" s="461" t="s">
        <v>31</v>
      </c>
      <c r="C48" s="462"/>
      <c r="D48" s="463"/>
      <c r="E48" s="486" t="s">
        <v>77</v>
      </c>
      <c r="F48" s="487"/>
      <c r="G48" s="112"/>
      <c r="H48" s="144">
        <v>140</v>
      </c>
      <c r="I48" s="115">
        <f t="shared" si="1"/>
        <v>0</v>
      </c>
    </row>
    <row r="49" spans="1:12" x14ac:dyDescent="0.25">
      <c r="A49" s="111"/>
      <c r="B49" s="461"/>
      <c r="C49" s="462"/>
      <c r="D49" s="463"/>
      <c r="E49" s="119"/>
      <c r="F49" s="86"/>
      <c r="G49" s="86"/>
      <c r="H49" s="102"/>
      <c r="I49" s="115"/>
    </row>
    <row r="50" spans="1:12" x14ac:dyDescent="0.25">
      <c r="A50" s="100"/>
      <c r="B50" s="461"/>
      <c r="C50" s="462"/>
      <c r="D50" s="463"/>
      <c r="F50" s="86"/>
      <c r="G50" s="86"/>
      <c r="H50" s="102"/>
      <c r="I50" s="115"/>
    </row>
    <row r="51" spans="1:12" x14ac:dyDescent="0.25">
      <c r="A51" s="120"/>
      <c r="B51" s="464"/>
      <c r="C51" s="465"/>
      <c r="D51" s="466"/>
      <c r="E51" s="88"/>
      <c r="F51" s="89"/>
      <c r="G51" s="86"/>
      <c r="H51" s="104"/>
      <c r="I51" s="115"/>
    </row>
    <row r="52" spans="1:12" x14ac:dyDescent="0.25">
      <c r="A52" s="488" t="s">
        <v>82</v>
      </c>
      <c r="B52" s="489"/>
      <c r="C52" s="489"/>
      <c r="D52" s="489"/>
      <c r="E52" s="489"/>
      <c r="F52" s="489"/>
      <c r="G52" s="489"/>
      <c r="H52" s="490"/>
      <c r="I52" s="121">
        <f>SUM(I43:I51)</f>
        <v>975</v>
      </c>
    </row>
    <row r="53" spans="1:12" x14ac:dyDescent="0.25">
      <c r="A53" s="467" t="s">
        <v>83</v>
      </c>
      <c r="B53" s="468"/>
      <c r="C53" s="468"/>
      <c r="D53" s="468"/>
      <c r="E53" s="468"/>
      <c r="F53" s="468"/>
      <c r="G53" s="468"/>
      <c r="H53" s="468"/>
      <c r="I53" s="469"/>
    </row>
    <row r="54" spans="1:12" x14ac:dyDescent="0.25">
      <c r="A54" s="106" t="s">
        <v>84</v>
      </c>
      <c r="B54" s="470" t="s">
        <v>85</v>
      </c>
      <c r="C54" s="471"/>
      <c r="D54" s="472"/>
      <c r="E54" s="470" t="s">
        <v>86</v>
      </c>
      <c r="F54" s="472"/>
      <c r="G54" s="122" t="s">
        <v>87</v>
      </c>
      <c r="H54" s="122" t="s">
        <v>66</v>
      </c>
      <c r="I54" s="123" t="s">
        <v>67</v>
      </c>
    </row>
    <row r="55" spans="1:12" x14ac:dyDescent="0.25">
      <c r="A55" s="111">
        <v>1</v>
      </c>
      <c r="B55" s="473" t="s">
        <v>270</v>
      </c>
      <c r="C55" s="474"/>
      <c r="D55" s="475"/>
      <c r="E55" s="476"/>
      <c r="F55" s="477"/>
      <c r="G55" s="112"/>
      <c r="H55" s="124"/>
      <c r="I55" s="115"/>
    </row>
    <row r="56" spans="1:12" x14ac:dyDescent="0.25">
      <c r="A56" s="111"/>
      <c r="B56" s="483" t="s">
        <v>245</v>
      </c>
      <c r="C56" s="484"/>
      <c r="D56" s="485"/>
      <c r="E56" s="486">
        <v>1</v>
      </c>
      <c r="F56" s="487"/>
      <c r="G56" s="112">
        <v>50.2</v>
      </c>
      <c r="H56" s="124">
        <v>5</v>
      </c>
      <c r="I56" s="115">
        <f>H56*G56</f>
        <v>251</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SUM(I55:I57)</f>
        <v>251</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I58+I52+I40</f>
        <v>1226</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1226</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M65"/>
  <sheetViews>
    <sheetView topLeftCell="A11" zoomScale="70" zoomScaleNormal="70" workbookViewId="0">
      <selection activeCell="M59" sqref="M5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36</v>
      </c>
      <c r="I9" s="508"/>
    </row>
    <row r="10" spans="1:13" x14ac:dyDescent="0.25">
      <c r="A10" s="85" t="s">
        <v>49</v>
      </c>
      <c r="B10" s="83"/>
      <c r="D10" s="173"/>
      <c r="E10" s="86"/>
      <c r="F10" s="494" t="s">
        <v>50</v>
      </c>
      <c r="G10" s="495"/>
      <c r="H10" s="509" t="e">
        <f>#REF!</f>
        <v>#REF!</v>
      </c>
      <c r="I10" s="497"/>
    </row>
    <row r="11" spans="1:13" x14ac:dyDescent="0.25">
      <c r="A11" s="85" t="s">
        <v>51</v>
      </c>
      <c r="B11" s="83"/>
      <c r="D11" s="17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500" t="s">
        <v>271</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1" x14ac:dyDescent="0.25">
      <c r="A17" s="90" t="s">
        <v>61</v>
      </c>
      <c r="B17" s="518" t="s">
        <v>148</v>
      </c>
      <c r="C17" s="519"/>
      <c r="D17" s="520"/>
      <c r="E17" s="156" t="s">
        <v>63</v>
      </c>
      <c r="F17" s="156" t="s">
        <v>64</v>
      </c>
      <c r="G17" s="156" t="s">
        <v>65</v>
      </c>
      <c r="H17" s="156" t="s">
        <v>66</v>
      </c>
      <c r="I17" s="157" t="s">
        <v>67</v>
      </c>
    </row>
    <row r="18" spans="1:11" x14ac:dyDescent="0.25">
      <c r="A18" s="95"/>
      <c r="B18" s="476"/>
      <c r="C18" s="498"/>
      <c r="D18" s="477"/>
      <c r="E18" s="96"/>
      <c r="F18" s="97"/>
      <c r="G18" s="96"/>
      <c r="H18" s="98"/>
      <c r="I18" s="99">
        <f>SUM(G18*H18)</f>
        <v>0</v>
      </c>
    </row>
    <row r="19" spans="1:11" x14ac:dyDescent="0.25">
      <c r="A19" s="100"/>
      <c r="B19" s="486"/>
      <c r="C19" s="447"/>
      <c r="D19" s="487"/>
      <c r="E19" s="101"/>
      <c r="F19" s="86"/>
      <c r="G19" s="101"/>
      <c r="H19" s="102"/>
      <c r="I19" s="99">
        <f t="shared" ref="I19:I20" si="0">SUM(G19*H19)</f>
        <v>0</v>
      </c>
    </row>
    <row r="20" spans="1:11" x14ac:dyDescent="0.25">
      <c r="A20" s="100"/>
      <c r="B20" s="481"/>
      <c r="C20" s="499"/>
      <c r="D20" s="482"/>
      <c r="E20" s="101"/>
      <c r="F20" s="86"/>
      <c r="G20" s="103"/>
      <c r="H20" s="104"/>
      <c r="I20" s="105">
        <f t="shared" si="0"/>
        <v>0</v>
      </c>
    </row>
    <row r="21" spans="1:11" x14ac:dyDescent="0.25">
      <c r="A21" s="488" t="s">
        <v>68</v>
      </c>
      <c r="B21" s="489"/>
      <c r="C21" s="489"/>
      <c r="D21" s="489"/>
      <c r="E21" s="489"/>
      <c r="F21" s="489"/>
      <c r="G21" s="489"/>
      <c r="H21" s="490"/>
      <c r="I21" s="99">
        <f>SUM(I18:I20)</f>
        <v>0</v>
      </c>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108"/>
      <c r="G23" s="166" t="s">
        <v>65</v>
      </c>
      <c r="H23" s="122" t="s">
        <v>66</v>
      </c>
      <c r="I23" s="123" t="s">
        <v>67</v>
      </c>
      <c r="K23" s="128"/>
    </row>
    <row r="24" spans="1:11" x14ac:dyDescent="0.25">
      <c r="A24" s="111"/>
      <c r="B24" s="473"/>
      <c r="C24" s="474"/>
      <c r="D24" s="474"/>
      <c r="E24" s="474"/>
      <c r="F24" s="475"/>
      <c r="G24" s="175"/>
      <c r="H24" s="170"/>
      <c r="I24" s="115"/>
    </row>
    <row r="25" spans="1:11" x14ac:dyDescent="0.25">
      <c r="A25" s="111"/>
      <c r="B25" s="483"/>
      <c r="C25" s="484"/>
      <c r="D25" s="484"/>
      <c r="E25" s="484"/>
      <c r="F25" s="484"/>
      <c r="G25" s="177"/>
      <c r="H25" s="176"/>
      <c r="I25" s="115"/>
    </row>
    <row r="26" spans="1:11" x14ac:dyDescent="0.25">
      <c r="A26" s="111"/>
      <c r="B26" s="483"/>
      <c r="C26" s="484"/>
      <c r="D26" s="484"/>
      <c r="E26" s="484"/>
      <c r="F26" s="485"/>
      <c r="G26" s="177"/>
      <c r="H26" s="176"/>
      <c r="I26" s="115"/>
    </row>
    <row r="27" spans="1:11" x14ac:dyDescent="0.25">
      <c r="A27" s="111"/>
      <c r="B27" s="483"/>
      <c r="C27" s="484"/>
      <c r="D27" s="484"/>
      <c r="E27" s="484"/>
      <c r="F27" s="485"/>
      <c r="G27" s="177"/>
      <c r="H27" s="176"/>
      <c r="I27" s="115"/>
    </row>
    <row r="28" spans="1:11" x14ac:dyDescent="0.25">
      <c r="A28" s="111"/>
      <c r="B28" s="483"/>
      <c r="C28" s="484"/>
      <c r="D28" s="484"/>
      <c r="E28" s="484"/>
      <c r="F28" s="485"/>
      <c r="G28" s="177"/>
      <c r="H28" s="178"/>
      <c r="I28" s="115"/>
    </row>
    <row r="29" spans="1:11" x14ac:dyDescent="0.25">
      <c r="A29" s="111"/>
      <c r="B29" s="524"/>
      <c r="C29" s="525"/>
      <c r="D29" s="525"/>
      <c r="E29" s="525"/>
      <c r="F29" s="525"/>
      <c r="G29" s="177"/>
      <c r="H29" s="178"/>
      <c r="I29" s="115"/>
    </row>
    <row r="30" spans="1:11" x14ac:dyDescent="0.25">
      <c r="A30" s="111"/>
      <c r="B30" s="524"/>
      <c r="C30" s="525"/>
      <c r="D30" s="525"/>
      <c r="E30" s="525"/>
      <c r="F30" s="525"/>
      <c r="G30" s="177"/>
      <c r="H30" s="178"/>
      <c r="I30" s="115"/>
    </row>
    <row r="31" spans="1:11" x14ac:dyDescent="0.25">
      <c r="A31" s="111"/>
      <c r="B31" s="524"/>
      <c r="C31" s="525"/>
      <c r="D31" s="525"/>
      <c r="E31" s="525"/>
      <c r="F31" s="525"/>
      <c r="G31" s="177"/>
      <c r="H31" s="178"/>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c r="L37" s="116"/>
    </row>
    <row r="38" spans="1:12" x14ac:dyDescent="0.25">
      <c r="A38" s="521" t="s">
        <v>149</v>
      </c>
      <c r="B38" s="489"/>
      <c r="C38" s="489"/>
      <c r="D38" s="489"/>
      <c r="E38" s="489"/>
      <c r="F38" s="489"/>
      <c r="G38" s="489"/>
      <c r="H38" s="490"/>
      <c r="I38" s="171">
        <f>SUM(I24:I37)</f>
        <v>0</v>
      </c>
      <c r="L38" s="116"/>
    </row>
    <row r="39" spans="1:12" x14ac:dyDescent="0.25">
      <c r="A39" s="488" t="s">
        <v>150</v>
      </c>
      <c r="B39" s="489"/>
      <c r="C39" s="489"/>
      <c r="D39" s="489"/>
      <c r="E39" s="489"/>
      <c r="F39" s="489"/>
      <c r="G39" s="489"/>
      <c r="H39" s="490"/>
      <c r="I39" s="172">
        <f>ROUND((I38*0.15),2)</f>
        <v>0</v>
      </c>
      <c r="L39" s="116"/>
    </row>
    <row r="40" spans="1:12" x14ac:dyDescent="0.25">
      <c r="A40" s="488" t="s">
        <v>151</v>
      </c>
      <c r="B40" s="489"/>
      <c r="C40" s="489"/>
      <c r="D40" s="489"/>
      <c r="E40" s="489"/>
      <c r="F40" s="489"/>
      <c r="G40" s="489"/>
      <c r="H40" s="490"/>
      <c r="I40" s="117">
        <f>I38+I39</f>
        <v>0</v>
      </c>
    </row>
    <row r="41" spans="1:12" x14ac:dyDescent="0.25">
      <c r="A41" s="467" t="s">
        <v>73</v>
      </c>
      <c r="B41" s="468"/>
      <c r="C41" s="468"/>
      <c r="D41" s="468"/>
      <c r="E41" s="468"/>
      <c r="F41" s="468"/>
      <c r="G41" s="468"/>
      <c r="H41" s="468"/>
      <c r="I41" s="469"/>
    </row>
    <row r="42" spans="1:12" x14ac:dyDescent="0.25">
      <c r="A42" s="106" t="s">
        <v>74</v>
      </c>
      <c r="B42" s="470" t="s">
        <v>75</v>
      </c>
      <c r="C42" s="471"/>
      <c r="D42" s="472"/>
      <c r="E42" s="470" t="s">
        <v>63</v>
      </c>
      <c r="F42" s="472"/>
      <c r="G42" s="108" t="s">
        <v>65</v>
      </c>
      <c r="H42" s="109" t="s">
        <v>66</v>
      </c>
      <c r="I42" s="110" t="s">
        <v>67</v>
      </c>
    </row>
    <row r="43" spans="1:12" x14ac:dyDescent="0.25">
      <c r="A43" s="111">
        <v>1</v>
      </c>
      <c r="B43" s="491" t="s">
        <v>76</v>
      </c>
      <c r="C43" s="492"/>
      <c r="D43" s="493"/>
      <c r="E43" s="476" t="s">
        <v>77</v>
      </c>
      <c r="F43" s="477"/>
      <c r="G43" s="143"/>
      <c r="H43" s="141">
        <v>450</v>
      </c>
      <c r="I43" s="118">
        <f>SUM(G43*H43)</f>
        <v>0</v>
      </c>
    </row>
    <row r="44" spans="1:12" x14ac:dyDescent="0.25">
      <c r="A44" s="111">
        <v>2</v>
      </c>
      <c r="B44" s="461" t="s">
        <v>78</v>
      </c>
      <c r="C44" s="462"/>
      <c r="D44" s="463"/>
      <c r="E44" s="486" t="s">
        <v>77</v>
      </c>
      <c r="F44" s="487"/>
      <c r="G44" s="198">
        <v>0</v>
      </c>
      <c r="H44" s="142">
        <v>350</v>
      </c>
      <c r="I44" s="115">
        <f t="shared" ref="I44:I48" si="1">SUM(G44*H44)</f>
        <v>0</v>
      </c>
    </row>
    <row r="45" spans="1:12" x14ac:dyDescent="0.25">
      <c r="A45" s="111">
        <v>3</v>
      </c>
      <c r="B45" s="461" t="s">
        <v>79</v>
      </c>
      <c r="C45" s="462"/>
      <c r="D45" s="463"/>
      <c r="E45" s="486" t="s">
        <v>77</v>
      </c>
      <c r="F45" s="487"/>
      <c r="G45" s="198">
        <v>3.5</v>
      </c>
      <c r="H45" s="142">
        <v>300</v>
      </c>
      <c r="I45" s="115">
        <f t="shared" si="1"/>
        <v>1050</v>
      </c>
    </row>
    <row r="46" spans="1:12" x14ac:dyDescent="0.25">
      <c r="A46" s="111">
        <v>4</v>
      </c>
      <c r="B46" s="461" t="s">
        <v>80</v>
      </c>
      <c r="C46" s="462"/>
      <c r="D46" s="463"/>
      <c r="E46" s="486" t="s">
        <v>77</v>
      </c>
      <c r="F46" s="487"/>
      <c r="G46" s="112">
        <v>3.5</v>
      </c>
      <c r="H46" s="142">
        <v>200</v>
      </c>
      <c r="I46" s="115">
        <f t="shared" si="1"/>
        <v>700</v>
      </c>
    </row>
    <row r="47" spans="1:12" x14ac:dyDescent="0.25">
      <c r="A47" s="111">
        <v>5</v>
      </c>
      <c r="B47" s="461" t="s">
        <v>81</v>
      </c>
      <c r="C47" s="462"/>
      <c r="D47" s="463"/>
      <c r="E47" s="486" t="s">
        <v>77</v>
      </c>
      <c r="F47" s="487"/>
      <c r="G47" s="112"/>
      <c r="H47" s="144">
        <v>200</v>
      </c>
      <c r="I47" s="115">
        <f t="shared" si="1"/>
        <v>0</v>
      </c>
    </row>
    <row r="48" spans="1:12" x14ac:dyDescent="0.25">
      <c r="A48" s="111">
        <v>6</v>
      </c>
      <c r="B48" s="461" t="s">
        <v>31</v>
      </c>
      <c r="C48" s="462"/>
      <c r="D48" s="463"/>
      <c r="E48" s="486" t="s">
        <v>77</v>
      </c>
      <c r="F48" s="487"/>
      <c r="G48" s="112"/>
      <c r="H48" s="144">
        <v>140</v>
      </c>
      <c r="I48" s="115">
        <f t="shared" si="1"/>
        <v>0</v>
      </c>
    </row>
    <row r="49" spans="1:12" x14ac:dyDescent="0.25">
      <c r="A49" s="111"/>
      <c r="B49" s="461"/>
      <c r="C49" s="462"/>
      <c r="D49" s="463"/>
      <c r="E49" s="119"/>
      <c r="F49" s="86"/>
      <c r="G49" s="86"/>
      <c r="H49" s="102"/>
      <c r="I49" s="115"/>
    </row>
    <row r="50" spans="1:12" x14ac:dyDescent="0.25">
      <c r="A50" s="100"/>
      <c r="B50" s="461"/>
      <c r="C50" s="462"/>
      <c r="D50" s="463"/>
      <c r="F50" s="86"/>
      <c r="G50" s="86"/>
      <c r="H50" s="102"/>
      <c r="I50" s="115"/>
    </row>
    <row r="51" spans="1:12" x14ac:dyDescent="0.25">
      <c r="A51" s="120"/>
      <c r="B51" s="464"/>
      <c r="C51" s="465"/>
      <c r="D51" s="466"/>
      <c r="E51" s="88"/>
      <c r="F51" s="89"/>
      <c r="G51" s="86"/>
      <c r="H51" s="104"/>
      <c r="I51" s="115"/>
    </row>
    <row r="52" spans="1:12" x14ac:dyDescent="0.25">
      <c r="A52" s="488" t="s">
        <v>82</v>
      </c>
      <c r="B52" s="489"/>
      <c r="C52" s="489"/>
      <c r="D52" s="489"/>
      <c r="E52" s="489"/>
      <c r="F52" s="489"/>
      <c r="G52" s="489"/>
      <c r="H52" s="490"/>
      <c r="I52" s="199">
        <f>SUM(I43:I51)</f>
        <v>1750</v>
      </c>
    </row>
    <row r="53" spans="1:12" x14ac:dyDescent="0.25">
      <c r="A53" s="467" t="s">
        <v>83</v>
      </c>
      <c r="B53" s="468"/>
      <c r="C53" s="468"/>
      <c r="D53" s="468"/>
      <c r="E53" s="468"/>
      <c r="F53" s="468"/>
      <c r="G53" s="468"/>
      <c r="H53" s="468"/>
      <c r="I53" s="469"/>
    </row>
    <row r="54" spans="1:12" x14ac:dyDescent="0.25">
      <c r="A54" s="106" t="s">
        <v>84</v>
      </c>
      <c r="B54" s="470" t="s">
        <v>85</v>
      </c>
      <c r="C54" s="471"/>
      <c r="D54" s="472"/>
      <c r="E54" s="470" t="s">
        <v>86</v>
      </c>
      <c r="F54" s="472"/>
      <c r="G54" s="122" t="s">
        <v>87</v>
      </c>
      <c r="H54" s="122" t="s">
        <v>66</v>
      </c>
      <c r="I54" s="123" t="s">
        <v>67</v>
      </c>
    </row>
    <row r="55" spans="1:12" x14ac:dyDescent="0.25">
      <c r="A55" s="111">
        <v>1</v>
      </c>
      <c r="B55" s="473" t="s">
        <v>272</v>
      </c>
      <c r="C55" s="474"/>
      <c r="D55" s="475"/>
      <c r="E55" s="476"/>
      <c r="F55" s="477"/>
      <c r="G55" s="112"/>
      <c r="H55" s="124"/>
      <c r="I55" s="115"/>
    </row>
    <row r="56" spans="1:12" x14ac:dyDescent="0.25">
      <c r="A56" s="111"/>
      <c r="B56" s="483" t="s">
        <v>245</v>
      </c>
      <c r="C56" s="484"/>
      <c r="D56" s="485"/>
      <c r="E56" s="486">
        <v>1</v>
      </c>
      <c r="F56" s="487"/>
      <c r="G56" s="112">
        <v>80</v>
      </c>
      <c r="H56" s="124">
        <v>5</v>
      </c>
      <c r="I56" s="115">
        <f>H56*G56</f>
        <v>400</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SUM(I55:I57)</f>
        <v>400</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I58+I52+I40</f>
        <v>2150</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2150</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M65"/>
  <sheetViews>
    <sheetView topLeftCell="A25"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37</v>
      </c>
      <c r="I9" s="508"/>
    </row>
    <row r="10" spans="1:13" x14ac:dyDescent="0.25">
      <c r="A10" s="85" t="s">
        <v>49</v>
      </c>
      <c r="B10" s="83"/>
      <c r="D10" s="173"/>
      <c r="E10" s="86"/>
      <c r="F10" s="494" t="s">
        <v>50</v>
      </c>
      <c r="G10" s="495"/>
      <c r="H10" s="509" t="e">
        <f>#REF!</f>
        <v>#REF!</v>
      </c>
      <c r="I10" s="497"/>
    </row>
    <row r="11" spans="1:13" x14ac:dyDescent="0.25">
      <c r="A11" s="85" t="s">
        <v>51</v>
      </c>
      <c r="B11" s="83"/>
      <c r="D11" s="17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500" t="s">
        <v>273</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1" x14ac:dyDescent="0.25">
      <c r="A17" s="90" t="s">
        <v>61</v>
      </c>
      <c r="B17" s="518" t="s">
        <v>148</v>
      </c>
      <c r="C17" s="519"/>
      <c r="D17" s="520"/>
      <c r="E17" s="156" t="s">
        <v>63</v>
      </c>
      <c r="F17" s="156" t="s">
        <v>64</v>
      </c>
      <c r="G17" s="156" t="s">
        <v>65</v>
      </c>
      <c r="H17" s="156" t="s">
        <v>66</v>
      </c>
      <c r="I17" s="157" t="s">
        <v>67</v>
      </c>
    </row>
    <row r="18" spans="1:11" x14ac:dyDescent="0.25">
      <c r="A18" s="95"/>
      <c r="B18" s="476"/>
      <c r="C18" s="498"/>
      <c r="D18" s="477"/>
      <c r="E18" s="96"/>
      <c r="F18" s="97"/>
      <c r="G18" s="96"/>
      <c r="H18" s="98"/>
      <c r="I18" s="99">
        <f>SUM(G18*H18)</f>
        <v>0</v>
      </c>
    </row>
    <row r="19" spans="1:11" x14ac:dyDescent="0.25">
      <c r="A19" s="100"/>
      <c r="B19" s="486"/>
      <c r="C19" s="447"/>
      <c r="D19" s="487"/>
      <c r="E19" s="101"/>
      <c r="F19" s="86"/>
      <c r="G19" s="101"/>
      <c r="H19" s="102"/>
      <c r="I19" s="99">
        <f t="shared" ref="I19:I20" si="0">SUM(G19*H19)</f>
        <v>0</v>
      </c>
    </row>
    <row r="20" spans="1:11" x14ac:dyDescent="0.25">
      <c r="A20" s="100"/>
      <c r="B20" s="481"/>
      <c r="C20" s="499"/>
      <c r="D20" s="482"/>
      <c r="E20" s="101"/>
      <c r="F20" s="86"/>
      <c r="G20" s="103"/>
      <c r="H20" s="104"/>
      <c r="I20" s="105">
        <f t="shared" si="0"/>
        <v>0</v>
      </c>
    </row>
    <row r="21" spans="1:11" x14ac:dyDescent="0.25">
      <c r="A21" s="488" t="s">
        <v>68</v>
      </c>
      <c r="B21" s="489"/>
      <c r="C21" s="489"/>
      <c r="D21" s="489"/>
      <c r="E21" s="489"/>
      <c r="F21" s="489"/>
      <c r="G21" s="489"/>
      <c r="H21" s="490"/>
      <c r="I21" s="99">
        <f>SUM(I18:I20)</f>
        <v>0</v>
      </c>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472"/>
      <c r="G23" s="166" t="s">
        <v>65</v>
      </c>
      <c r="H23" s="122" t="s">
        <v>66</v>
      </c>
      <c r="I23" s="123" t="s">
        <v>67</v>
      </c>
      <c r="K23" s="128"/>
    </row>
    <row r="24" spans="1:11" x14ac:dyDescent="0.25">
      <c r="A24" s="111">
        <v>1</v>
      </c>
      <c r="B24" s="473" t="s">
        <v>277</v>
      </c>
      <c r="C24" s="474"/>
      <c r="D24" s="474"/>
      <c r="E24" s="474"/>
      <c r="F24" s="475"/>
      <c r="G24" s="175">
        <v>2</v>
      </c>
      <c r="H24" s="170">
        <v>22</v>
      </c>
      <c r="I24" s="115">
        <f>H24*G24</f>
        <v>44</v>
      </c>
    </row>
    <row r="25" spans="1:11" x14ac:dyDescent="0.25">
      <c r="A25" s="111">
        <v>2</v>
      </c>
      <c r="B25" s="483" t="s">
        <v>278</v>
      </c>
      <c r="C25" s="484"/>
      <c r="D25" s="484"/>
      <c r="E25" s="484"/>
      <c r="F25" s="484"/>
      <c r="G25" s="177">
        <v>3</v>
      </c>
      <c r="H25" s="176">
        <v>12.8</v>
      </c>
      <c r="I25" s="115">
        <f>H25*G25</f>
        <v>38.400000000000006</v>
      </c>
    </row>
    <row r="26" spans="1:11" x14ac:dyDescent="0.25">
      <c r="A26" s="111">
        <v>3</v>
      </c>
      <c r="B26" s="483" t="s">
        <v>278</v>
      </c>
      <c r="C26" s="484"/>
      <c r="D26" s="484"/>
      <c r="E26" s="484"/>
      <c r="F26" s="484"/>
      <c r="G26" s="177">
        <v>3</v>
      </c>
      <c r="H26" s="176">
        <v>12.8</v>
      </c>
      <c r="I26" s="115">
        <f t="shared" ref="I26:I30" si="1">H26*G26</f>
        <v>38.400000000000006</v>
      </c>
    </row>
    <row r="27" spans="1:11" x14ac:dyDescent="0.25">
      <c r="A27" s="111">
        <v>4</v>
      </c>
      <c r="B27" s="483" t="s">
        <v>280</v>
      </c>
      <c r="C27" s="484"/>
      <c r="D27" s="484"/>
      <c r="E27" s="484"/>
      <c r="F27" s="485"/>
      <c r="G27" s="177">
        <v>2</v>
      </c>
      <c r="H27" s="176">
        <v>16.600000000000001</v>
      </c>
      <c r="I27" s="115">
        <f t="shared" si="1"/>
        <v>33.200000000000003</v>
      </c>
    </row>
    <row r="28" spans="1:11" x14ac:dyDescent="0.25">
      <c r="A28" s="111">
        <v>5</v>
      </c>
      <c r="B28" s="483" t="s">
        <v>279</v>
      </c>
      <c r="C28" s="484"/>
      <c r="D28" s="484"/>
      <c r="E28" s="484"/>
      <c r="F28" s="485"/>
      <c r="G28" s="177">
        <v>2</v>
      </c>
      <c r="H28" s="176">
        <v>16.600000000000001</v>
      </c>
      <c r="I28" s="115">
        <f t="shared" si="1"/>
        <v>33.200000000000003</v>
      </c>
    </row>
    <row r="29" spans="1:11" x14ac:dyDescent="0.25">
      <c r="A29" s="111">
        <v>6</v>
      </c>
      <c r="B29" s="524" t="s">
        <v>281</v>
      </c>
      <c r="C29" s="525"/>
      <c r="D29" s="525"/>
      <c r="E29" s="525"/>
      <c r="F29" s="525"/>
      <c r="G29" s="177">
        <v>2</v>
      </c>
      <c r="H29" s="176">
        <v>37</v>
      </c>
      <c r="I29" s="115">
        <f t="shared" si="1"/>
        <v>74</v>
      </c>
    </row>
    <row r="30" spans="1:11" x14ac:dyDescent="0.25">
      <c r="A30" s="111">
        <v>7</v>
      </c>
      <c r="B30" s="524" t="s">
        <v>282</v>
      </c>
      <c r="C30" s="525"/>
      <c r="D30" s="525"/>
      <c r="E30" s="525"/>
      <c r="F30" s="525"/>
      <c r="G30" s="177">
        <v>1</v>
      </c>
      <c r="H30" s="176">
        <v>4680</v>
      </c>
      <c r="I30" s="115">
        <f t="shared" si="1"/>
        <v>4680</v>
      </c>
    </row>
    <row r="31" spans="1:11" x14ac:dyDescent="0.25">
      <c r="A31" s="111"/>
      <c r="B31" s="524"/>
      <c r="C31" s="525"/>
      <c r="D31" s="525"/>
      <c r="E31" s="525"/>
      <c r="F31" s="525"/>
      <c r="G31" s="177"/>
      <c r="H31" s="178"/>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c r="L37" s="116"/>
    </row>
    <row r="38" spans="1:12" x14ac:dyDescent="0.25">
      <c r="A38" s="521" t="s">
        <v>149</v>
      </c>
      <c r="B38" s="489"/>
      <c r="C38" s="489"/>
      <c r="D38" s="489"/>
      <c r="E38" s="489"/>
      <c r="F38" s="489"/>
      <c r="G38" s="489"/>
      <c r="H38" s="490"/>
      <c r="I38" s="171">
        <f>SUM(I24:I37)</f>
        <v>4941.2</v>
      </c>
      <c r="L38" s="116"/>
    </row>
    <row r="39" spans="1:12" x14ac:dyDescent="0.25">
      <c r="A39" s="488" t="s">
        <v>150</v>
      </c>
      <c r="B39" s="489"/>
      <c r="C39" s="489"/>
      <c r="D39" s="489"/>
      <c r="E39" s="489"/>
      <c r="F39" s="489"/>
      <c r="G39" s="489"/>
      <c r="H39" s="490"/>
      <c r="I39" s="172">
        <f>ROUND((I38*0.15),2)</f>
        <v>741.18</v>
      </c>
      <c r="L39" s="116"/>
    </row>
    <row r="40" spans="1:12" x14ac:dyDescent="0.25">
      <c r="A40" s="488" t="s">
        <v>151</v>
      </c>
      <c r="B40" s="489"/>
      <c r="C40" s="489"/>
      <c r="D40" s="489"/>
      <c r="E40" s="489"/>
      <c r="F40" s="489"/>
      <c r="G40" s="489"/>
      <c r="H40" s="490"/>
      <c r="I40" s="117">
        <f>I38+I39</f>
        <v>5682.38</v>
      </c>
    </row>
    <row r="41" spans="1:12" x14ac:dyDescent="0.25">
      <c r="A41" s="467" t="s">
        <v>73</v>
      </c>
      <c r="B41" s="468"/>
      <c r="C41" s="468"/>
      <c r="D41" s="468"/>
      <c r="E41" s="468"/>
      <c r="F41" s="468"/>
      <c r="G41" s="468"/>
      <c r="H41" s="468"/>
      <c r="I41" s="469"/>
    </row>
    <row r="42" spans="1:12" x14ac:dyDescent="0.25">
      <c r="A42" s="106" t="s">
        <v>74</v>
      </c>
      <c r="B42" s="470" t="s">
        <v>75</v>
      </c>
      <c r="C42" s="471"/>
      <c r="D42" s="472"/>
      <c r="E42" s="470" t="s">
        <v>63</v>
      </c>
      <c r="F42" s="472"/>
      <c r="G42" s="108" t="s">
        <v>65</v>
      </c>
      <c r="H42" s="109" t="s">
        <v>66</v>
      </c>
      <c r="I42" s="110" t="s">
        <v>67</v>
      </c>
    </row>
    <row r="43" spans="1:12" x14ac:dyDescent="0.25">
      <c r="A43" s="111">
        <v>1</v>
      </c>
      <c r="B43" s="491" t="s">
        <v>76</v>
      </c>
      <c r="C43" s="492"/>
      <c r="D43" s="493"/>
      <c r="E43" s="476" t="s">
        <v>77</v>
      </c>
      <c r="F43" s="477"/>
      <c r="G43" s="143"/>
      <c r="H43" s="141">
        <v>450</v>
      </c>
      <c r="I43" s="118">
        <f>SUM(G43*H43)</f>
        <v>0</v>
      </c>
    </row>
    <row r="44" spans="1:12" x14ac:dyDescent="0.25">
      <c r="A44" s="111">
        <v>2</v>
      </c>
      <c r="B44" s="461" t="s">
        <v>78</v>
      </c>
      <c r="C44" s="462"/>
      <c r="D44" s="463"/>
      <c r="E44" s="486" t="s">
        <v>77</v>
      </c>
      <c r="F44" s="487"/>
      <c r="G44" s="112"/>
      <c r="H44" s="142">
        <v>350</v>
      </c>
      <c r="I44" s="115">
        <f t="shared" ref="I44:I48" si="2">SUM(G44*H44)</f>
        <v>0</v>
      </c>
    </row>
    <row r="45" spans="1:12" x14ac:dyDescent="0.25">
      <c r="A45" s="111">
        <v>3</v>
      </c>
      <c r="B45" s="461" t="s">
        <v>79</v>
      </c>
      <c r="C45" s="462"/>
      <c r="D45" s="463"/>
      <c r="E45" s="486" t="s">
        <v>77</v>
      </c>
      <c r="F45" s="487"/>
      <c r="G45" s="112">
        <v>18.5</v>
      </c>
      <c r="H45" s="142">
        <v>300</v>
      </c>
      <c r="I45" s="115">
        <f t="shared" si="2"/>
        <v>5550</v>
      </c>
    </row>
    <row r="46" spans="1:12" x14ac:dyDescent="0.25">
      <c r="A46" s="111">
        <v>4</v>
      </c>
      <c r="B46" s="461" t="s">
        <v>80</v>
      </c>
      <c r="C46" s="462"/>
      <c r="D46" s="463"/>
      <c r="E46" s="486" t="s">
        <v>77</v>
      </c>
      <c r="F46" s="487"/>
      <c r="G46" s="112">
        <v>18.5</v>
      </c>
      <c r="H46" s="142">
        <v>200</v>
      </c>
      <c r="I46" s="115">
        <f t="shared" si="2"/>
        <v>3700</v>
      </c>
    </row>
    <row r="47" spans="1:12" x14ac:dyDescent="0.25">
      <c r="A47" s="111">
        <v>5</v>
      </c>
      <c r="B47" s="461" t="s">
        <v>81</v>
      </c>
      <c r="C47" s="462"/>
      <c r="D47" s="463"/>
      <c r="E47" s="486" t="s">
        <v>77</v>
      </c>
      <c r="F47" s="487"/>
      <c r="G47" s="112"/>
      <c r="H47" s="144">
        <v>200</v>
      </c>
      <c r="I47" s="115">
        <f t="shared" si="2"/>
        <v>0</v>
      </c>
    </row>
    <row r="48" spans="1:12" x14ac:dyDescent="0.25">
      <c r="A48" s="111">
        <v>6</v>
      </c>
      <c r="B48" s="461" t="s">
        <v>31</v>
      </c>
      <c r="C48" s="462"/>
      <c r="D48" s="463"/>
      <c r="E48" s="486" t="s">
        <v>77</v>
      </c>
      <c r="F48" s="487"/>
      <c r="G48" s="112"/>
      <c r="H48" s="144">
        <v>140</v>
      </c>
      <c r="I48" s="115">
        <f t="shared" si="2"/>
        <v>0</v>
      </c>
    </row>
    <row r="49" spans="1:12" x14ac:dyDescent="0.25">
      <c r="A49" s="111"/>
      <c r="B49" s="461"/>
      <c r="C49" s="462"/>
      <c r="D49" s="463"/>
      <c r="E49" s="119"/>
      <c r="F49" s="86"/>
      <c r="G49" s="86"/>
      <c r="H49" s="102"/>
      <c r="I49" s="115"/>
    </row>
    <row r="50" spans="1:12" x14ac:dyDescent="0.25">
      <c r="A50" s="100"/>
      <c r="B50" s="461"/>
      <c r="C50" s="462"/>
      <c r="D50" s="463"/>
      <c r="F50" s="86"/>
      <c r="G50" s="86"/>
      <c r="H50" s="102"/>
      <c r="I50" s="115"/>
    </row>
    <row r="51" spans="1:12" x14ac:dyDescent="0.25">
      <c r="A51" s="120"/>
      <c r="B51" s="464"/>
      <c r="C51" s="465"/>
      <c r="D51" s="466"/>
      <c r="E51" s="88"/>
      <c r="F51" s="89"/>
      <c r="G51" s="86"/>
      <c r="H51" s="104"/>
      <c r="I51" s="115"/>
    </row>
    <row r="52" spans="1:12" x14ac:dyDescent="0.25">
      <c r="A52" s="488" t="s">
        <v>82</v>
      </c>
      <c r="B52" s="489"/>
      <c r="C52" s="489"/>
      <c r="D52" s="489"/>
      <c r="E52" s="489"/>
      <c r="F52" s="489"/>
      <c r="G52" s="489"/>
      <c r="H52" s="490"/>
      <c r="I52" s="121">
        <f>SUM(I43:I51)</f>
        <v>9250</v>
      </c>
    </row>
    <row r="53" spans="1:12" x14ac:dyDescent="0.25">
      <c r="A53" s="467" t="s">
        <v>83</v>
      </c>
      <c r="B53" s="468"/>
      <c r="C53" s="468"/>
      <c r="D53" s="468"/>
      <c r="E53" s="468"/>
      <c r="F53" s="468"/>
      <c r="G53" s="468"/>
      <c r="H53" s="468"/>
      <c r="I53" s="469"/>
    </row>
    <row r="54" spans="1:12" x14ac:dyDescent="0.25">
      <c r="A54" s="106" t="s">
        <v>84</v>
      </c>
      <c r="B54" s="470" t="s">
        <v>85</v>
      </c>
      <c r="C54" s="471"/>
      <c r="D54" s="472"/>
      <c r="E54" s="470" t="s">
        <v>86</v>
      </c>
      <c r="F54" s="472"/>
      <c r="G54" s="122" t="s">
        <v>87</v>
      </c>
      <c r="H54" s="122" t="s">
        <v>66</v>
      </c>
      <c r="I54" s="123" t="s">
        <v>67</v>
      </c>
    </row>
    <row r="55" spans="1:12" x14ac:dyDescent="0.25">
      <c r="A55" s="111">
        <v>1</v>
      </c>
      <c r="B55" s="473" t="s">
        <v>274</v>
      </c>
      <c r="C55" s="474"/>
      <c r="D55" s="475"/>
      <c r="E55" s="476"/>
      <c r="F55" s="477"/>
      <c r="G55" s="112"/>
      <c r="H55" s="124"/>
      <c r="I55" s="115"/>
    </row>
    <row r="56" spans="1:12" x14ac:dyDescent="0.25">
      <c r="A56" s="111"/>
      <c r="B56" s="483" t="s">
        <v>245</v>
      </c>
      <c r="C56" s="484"/>
      <c r="D56" s="485"/>
      <c r="E56" s="486">
        <v>1</v>
      </c>
      <c r="F56" s="487"/>
      <c r="G56" s="112">
        <v>24.4</v>
      </c>
      <c r="H56" s="124">
        <v>5</v>
      </c>
      <c r="I56" s="115">
        <f>H56*G56</f>
        <v>122</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SUM(I55:I57)</f>
        <v>122</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I58+I52+I40</f>
        <v>15054.380000000001</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15054.380000000001</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4:F24"/>
    <mergeCell ref="B25:F25"/>
    <mergeCell ref="B26:F26"/>
    <mergeCell ref="B23:F23"/>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M65"/>
  <sheetViews>
    <sheetView topLeftCell="A34" workbookViewId="0">
      <selection activeCell="F51" sqref="F51"/>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38</v>
      </c>
      <c r="I9" s="508"/>
    </row>
    <row r="10" spans="1:13" x14ac:dyDescent="0.25">
      <c r="A10" s="85" t="s">
        <v>49</v>
      </c>
      <c r="B10" s="83"/>
      <c r="D10" s="173"/>
      <c r="E10" s="86"/>
      <c r="F10" s="494" t="s">
        <v>50</v>
      </c>
      <c r="G10" s="495"/>
      <c r="H10" s="509" t="e">
        <f>#REF!</f>
        <v>#REF!</v>
      </c>
      <c r="I10" s="497"/>
    </row>
    <row r="11" spans="1:13" x14ac:dyDescent="0.25">
      <c r="A11" s="85" t="s">
        <v>51</v>
      </c>
      <c r="B11" s="83"/>
      <c r="D11" s="17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500" t="s">
        <v>275</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1" x14ac:dyDescent="0.25">
      <c r="A17" s="90" t="s">
        <v>61</v>
      </c>
      <c r="B17" s="518" t="s">
        <v>148</v>
      </c>
      <c r="C17" s="519"/>
      <c r="D17" s="520"/>
      <c r="E17" s="156" t="s">
        <v>63</v>
      </c>
      <c r="F17" s="156" t="s">
        <v>64</v>
      </c>
      <c r="G17" s="156" t="s">
        <v>65</v>
      </c>
      <c r="H17" s="156" t="s">
        <v>66</v>
      </c>
      <c r="I17" s="157" t="s">
        <v>67</v>
      </c>
    </row>
    <row r="18" spans="1:11" x14ac:dyDescent="0.25">
      <c r="A18" s="95"/>
      <c r="B18" s="476"/>
      <c r="C18" s="498"/>
      <c r="D18" s="477"/>
      <c r="E18" s="96"/>
      <c r="F18" s="97"/>
      <c r="G18" s="96"/>
      <c r="H18" s="98"/>
      <c r="I18" s="99">
        <f>SUM(G18*H18)</f>
        <v>0</v>
      </c>
    </row>
    <row r="19" spans="1:11" x14ac:dyDescent="0.25">
      <c r="A19" s="100"/>
      <c r="B19" s="486"/>
      <c r="C19" s="447"/>
      <c r="D19" s="487"/>
      <c r="E19" s="101"/>
      <c r="F19" s="86"/>
      <c r="G19" s="101"/>
      <c r="H19" s="102"/>
      <c r="I19" s="99">
        <f t="shared" ref="I19:I20" si="0">SUM(G19*H19)</f>
        <v>0</v>
      </c>
    </row>
    <row r="20" spans="1:11" x14ac:dyDescent="0.25">
      <c r="A20" s="100"/>
      <c r="B20" s="481"/>
      <c r="C20" s="499"/>
      <c r="D20" s="482"/>
      <c r="E20" s="101"/>
      <c r="F20" s="86"/>
      <c r="G20" s="103"/>
      <c r="H20" s="104"/>
      <c r="I20" s="105">
        <f t="shared" si="0"/>
        <v>0</v>
      </c>
    </row>
    <row r="21" spans="1:11" x14ac:dyDescent="0.25">
      <c r="A21" s="488" t="s">
        <v>68</v>
      </c>
      <c r="B21" s="489"/>
      <c r="C21" s="489"/>
      <c r="D21" s="489"/>
      <c r="E21" s="489"/>
      <c r="F21" s="489"/>
      <c r="G21" s="489"/>
      <c r="H21" s="490"/>
      <c r="I21" s="99">
        <f>SUM(I18:I20)</f>
        <v>0</v>
      </c>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108"/>
      <c r="G23" s="166" t="s">
        <v>65</v>
      </c>
      <c r="H23" s="122" t="s">
        <v>66</v>
      </c>
      <c r="I23" s="123" t="s">
        <v>67</v>
      </c>
      <c r="K23" s="128"/>
    </row>
    <row r="24" spans="1:11" x14ac:dyDescent="0.25">
      <c r="A24" s="111"/>
      <c r="B24" s="473"/>
      <c r="C24" s="474"/>
      <c r="D24" s="474"/>
      <c r="E24" s="474"/>
      <c r="F24" s="475"/>
      <c r="G24" s="175"/>
      <c r="H24" s="170"/>
      <c r="I24" s="115"/>
    </row>
    <row r="25" spans="1:11" x14ac:dyDescent="0.25">
      <c r="A25" s="111"/>
      <c r="B25" s="483"/>
      <c r="C25" s="484"/>
      <c r="D25" s="484"/>
      <c r="E25" s="484"/>
      <c r="F25" s="484"/>
      <c r="G25" s="177"/>
      <c r="H25" s="176"/>
      <c r="I25" s="115"/>
    </row>
    <row r="26" spans="1:11" x14ac:dyDescent="0.25">
      <c r="A26" s="111"/>
      <c r="B26" s="483"/>
      <c r="C26" s="484"/>
      <c r="D26" s="484"/>
      <c r="E26" s="484"/>
      <c r="F26" s="485"/>
      <c r="G26" s="177"/>
      <c r="H26" s="176"/>
      <c r="I26" s="115"/>
    </row>
    <row r="27" spans="1:11" x14ac:dyDescent="0.25">
      <c r="A27" s="111"/>
      <c r="B27" s="483"/>
      <c r="C27" s="484"/>
      <c r="D27" s="484"/>
      <c r="E27" s="484"/>
      <c r="F27" s="485"/>
      <c r="G27" s="177"/>
      <c r="H27" s="176"/>
      <c r="I27" s="115"/>
    </row>
    <row r="28" spans="1:11" x14ac:dyDescent="0.25">
      <c r="A28" s="111"/>
      <c r="B28" s="483"/>
      <c r="C28" s="484"/>
      <c r="D28" s="484"/>
      <c r="E28" s="484"/>
      <c r="F28" s="485"/>
      <c r="G28" s="177"/>
      <c r="H28" s="178"/>
      <c r="I28" s="115"/>
    </row>
    <row r="29" spans="1:11" x14ac:dyDescent="0.25">
      <c r="A29" s="111"/>
      <c r="B29" s="524"/>
      <c r="C29" s="525"/>
      <c r="D29" s="525"/>
      <c r="E29" s="525"/>
      <c r="F29" s="525"/>
      <c r="G29" s="177"/>
      <c r="H29" s="178"/>
      <c r="I29" s="115"/>
    </row>
    <row r="30" spans="1:11" x14ac:dyDescent="0.25">
      <c r="A30" s="111"/>
      <c r="B30" s="524"/>
      <c r="C30" s="525"/>
      <c r="D30" s="525"/>
      <c r="E30" s="525"/>
      <c r="F30" s="525"/>
      <c r="G30" s="177"/>
      <c r="H30" s="178"/>
      <c r="I30" s="115"/>
    </row>
    <row r="31" spans="1:11" x14ac:dyDescent="0.25">
      <c r="A31" s="111"/>
      <c r="B31" s="524"/>
      <c r="C31" s="525"/>
      <c r="D31" s="525"/>
      <c r="E31" s="525"/>
      <c r="F31" s="525"/>
      <c r="G31" s="177"/>
      <c r="H31" s="178"/>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c r="L37" s="116"/>
    </row>
    <row r="38" spans="1:12" x14ac:dyDescent="0.25">
      <c r="A38" s="521" t="s">
        <v>149</v>
      </c>
      <c r="B38" s="489"/>
      <c r="C38" s="489"/>
      <c r="D38" s="489"/>
      <c r="E38" s="489"/>
      <c r="F38" s="489"/>
      <c r="G38" s="489"/>
      <c r="H38" s="490"/>
      <c r="I38" s="171">
        <f>SUM(I24:I37)</f>
        <v>0</v>
      </c>
      <c r="L38" s="116"/>
    </row>
    <row r="39" spans="1:12" x14ac:dyDescent="0.25">
      <c r="A39" s="488" t="s">
        <v>150</v>
      </c>
      <c r="B39" s="489"/>
      <c r="C39" s="489"/>
      <c r="D39" s="489"/>
      <c r="E39" s="489"/>
      <c r="F39" s="489"/>
      <c r="G39" s="489"/>
      <c r="H39" s="490"/>
      <c r="I39" s="172">
        <f>ROUND((I38*0.15),2)</f>
        <v>0</v>
      </c>
      <c r="L39" s="116"/>
    </row>
    <row r="40" spans="1:12" x14ac:dyDescent="0.25">
      <c r="A40" s="488" t="s">
        <v>151</v>
      </c>
      <c r="B40" s="489"/>
      <c r="C40" s="489"/>
      <c r="D40" s="489"/>
      <c r="E40" s="489"/>
      <c r="F40" s="489"/>
      <c r="G40" s="489"/>
      <c r="H40" s="490"/>
      <c r="I40" s="117">
        <f>I38+I39</f>
        <v>0</v>
      </c>
    </row>
    <row r="41" spans="1:12" x14ac:dyDescent="0.25">
      <c r="A41" s="467" t="s">
        <v>73</v>
      </c>
      <c r="B41" s="468"/>
      <c r="C41" s="468"/>
      <c r="D41" s="468"/>
      <c r="E41" s="468"/>
      <c r="F41" s="468"/>
      <c r="G41" s="468"/>
      <c r="H41" s="468"/>
      <c r="I41" s="469"/>
    </row>
    <row r="42" spans="1:12" x14ac:dyDescent="0.25">
      <c r="A42" s="106" t="s">
        <v>74</v>
      </c>
      <c r="B42" s="470" t="s">
        <v>75</v>
      </c>
      <c r="C42" s="471"/>
      <c r="D42" s="472"/>
      <c r="E42" s="470" t="s">
        <v>63</v>
      </c>
      <c r="F42" s="472"/>
      <c r="G42" s="108" t="s">
        <v>65</v>
      </c>
      <c r="H42" s="109" t="s">
        <v>66</v>
      </c>
      <c r="I42" s="110" t="s">
        <v>67</v>
      </c>
    </row>
    <row r="43" spans="1:12" x14ac:dyDescent="0.25">
      <c r="A43" s="111">
        <v>1</v>
      </c>
      <c r="B43" s="491" t="s">
        <v>76</v>
      </c>
      <c r="C43" s="492"/>
      <c r="D43" s="493"/>
      <c r="E43" s="476" t="s">
        <v>77</v>
      </c>
      <c r="F43" s="477"/>
      <c r="G43" s="143"/>
      <c r="H43" s="141">
        <v>450</v>
      </c>
      <c r="I43" s="118">
        <f>SUM(G43*H43)</f>
        <v>0</v>
      </c>
    </row>
    <row r="44" spans="1:12" x14ac:dyDescent="0.25">
      <c r="A44" s="111">
        <v>2</v>
      </c>
      <c r="B44" s="461" t="s">
        <v>78</v>
      </c>
      <c r="C44" s="462"/>
      <c r="D44" s="463"/>
      <c r="E44" s="486" t="s">
        <v>77</v>
      </c>
      <c r="F44" s="487"/>
      <c r="G44" s="198">
        <v>0</v>
      </c>
      <c r="H44" s="142">
        <v>350</v>
      </c>
      <c r="I44" s="115">
        <f t="shared" ref="I44:I48" si="1">SUM(G44*H44)</f>
        <v>0</v>
      </c>
    </row>
    <row r="45" spans="1:12" x14ac:dyDescent="0.25">
      <c r="A45" s="111">
        <v>3</v>
      </c>
      <c r="B45" s="461" t="s">
        <v>79</v>
      </c>
      <c r="C45" s="462"/>
      <c r="D45" s="463"/>
      <c r="E45" s="486" t="s">
        <v>77</v>
      </c>
      <c r="F45" s="487"/>
      <c r="G45" s="198">
        <v>2</v>
      </c>
      <c r="H45" s="142">
        <v>300</v>
      </c>
      <c r="I45" s="115">
        <f t="shared" si="1"/>
        <v>600</v>
      </c>
    </row>
    <row r="46" spans="1:12" x14ac:dyDescent="0.25">
      <c r="A46" s="111">
        <v>4</v>
      </c>
      <c r="B46" s="461" t="s">
        <v>80</v>
      </c>
      <c r="C46" s="462"/>
      <c r="D46" s="463"/>
      <c r="E46" s="486" t="s">
        <v>77</v>
      </c>
      <c r="F46" s="487"/>
      <c r="G46" s="112">
        <v>2</v>
      </c>
      <c r="H46" s="142">
        <v>200</v>
      </c>
      <c r="I46" s="115">
        <f t="shared" si="1"/>
        <v>400</v>
      </c>
    </row>
    <row r="47" spans="1:12" x14ac:dyDescent="0.25">
      <c r="A47" s="111">
        <v>5</v>
      </c>
      <c r="B47" s="461" t="s">
        <v>81</v>
      </c>
      <c r="C47" s="462"/>
      <c r="D47" s="463"/>
      <c r="E47" s="486" t="s">
        <v>77</v>
      </c>
      <c r="F47" s="487"/>
      <c r="G47" s="112"/>
      <c r="H47" s="144">
        <v>200</v>
      </c>
      <c r="I47" s="115">
        <f t="shared" si="1"/>
        <v>0</v>
      </c>
    </row>
    <row r="48" spans="1:12" x14ac:dyDescent="0.25">
      <c r="A48" s="111">
        <v>6</v>
      </c>
      <c r="B48" s="461" t="s">
        <v>31</v>
      </c>
      <c r="C48" s="462"/>
      <c r="D48" s="463"/>
      <c r="E48" s="486" t="s">
        <v>77</v>
      </c>
      <c r="F48" s="487"/>
      <c r="G48" s="112"/>
      <c r="H48" s="144">
        <v>140</v>
      </c>
      <c r="I48" s="115">
        <f t="shared" si="1"/>
        <v>0</v>
      </c>
    </row>
    <row r="49" spans="1:12" x14ac:dyDescent="0.25">
      <c r="A49" s="111"/>
      <c r="B49" s="461"/>
      <c r="C49" s="462"/>
      <c r="D49" s="463"/>
      <c r="E49" s="119"/>
      <c r="F49" s="86"/>
      <c r="G49" s="86"/>
      <c r="H49" s="102"/>
      <c r="I49" s="115"/>
    </row>
    <row r="50" spans="1:12" x14ac:dyDescent="0.25">
      <c r="A50" s="100"/>
      <c r="B50" s="461"/>
      <c r="C50" s="462"/>
      <c r="D50" s="463"/>
      <c r="F50" s="86"/>
      <c r="G50" s="86"/>
      <c r="H50" s="102"/>
      <c r="I50" s="115"/>
    </row>
    <row r="51" spans="1:12" x14ac:dyDescent="0.25">
      <c r="A51" s="120"/>
      <c r="B51" s="464"/>
      <c r="C51" s="465"/>
      <c r="D51" s="466"/>
      <c r="E51" s="88"/>
      <c r="F51" s="89"/>
      <c r="G51" s="86"/>
      <c r="H51" s="104"/>
      <c r="I51" s="115"/>
    </row>
    <row r="52" spans="1:12" x14ac:dyDescent="0.25">
      <c r="A52" s="488" t="s">
        <v>82</v>
      </c>
      <c r="B52" s="489"/>
      <c r="C52" s="489"/>
      <c r="D52" s="489"/>
      <c r="E52" s="489"/>
      <c r="F52" s="489"/>
      <c r="G52" s="489"/>
      <c r="H52" s="490"/>
      <c r="I52" s="199">
        <f>SUM(I43:I51)</f>
        <v>1000</v>
      </c>
    </row>
    <row r="53" spans="1:12" x14ac:dyDescent="0.25">
      <c r="A53" s="467" t="s">
        <v>83</v>
      </c>
      <c r="B53" s="468"/>
      <c r="C53" s="468"/>
      <c r="D53" s="468"/>
      <c r="E53" s="468"/>
      <c r="F53" s="468"/>
      <c r="G53" s="468"/>
      <c r="H53" s="468"/>
      <c r="I53" s="469"/>
    </row>
    <row r="54" spans="1:12" x14ac:dyDescent="0.25">
      <c r="A54" s="106" t="s">
        <v>84</v>
      </c>
      <c r="B54" s="470" t="s">
        <v>85</v>
      </c>
      <c r="C54" s="471"/>
      <c r="D54" s="472"/>
      <c r="E54" s="470" t="s">
        <v>86</v>
      </c>
      <c r="F54" s="472"/>
      <c r="G54" s="122" t="s">
        <v>87</v>
      </c>
      <c r="H54" s="122" t="s">
        <v>66</v>
      </c>
      <c r="I54" s="123" t="s">
        <v>67</v>
      </c>
    </row>
    <row r="55" spans="1:12" x14ac:dyDescent="0.25">
      <c r="A55" s="111">
        <v>1</v>
      </c>
      <c r="B55" s="473" t="s">
        <v>276</v>
      </c>
      <c r="C55" s="474"/>
      <c r="D55" s="475"/>
      <c r="E55" s="476"/>
      <c r="F55" s="477"/>
      <c r="G55" s="112"/>
      <c r="H55" s="124"/>
      <c r="I55" s="115"/>
    </row>
    <row r="56" spans="1:12" x14ac:dyDescent="0.25">
      <c r="A56" s="111"/>
      <c r="B56" s="483" t="s">
        <v>245</v>
      </c>
      <c r="C56" s="484"/>
      <c r="D56" s="485"/>
      <c r="E56" s="486">
        <v>1</v>
      </c>
      <c r="F56" s="487"/>
      <c r="G56" s="112">
        <v>82</v>
      </c>
      <c r="H56" s="124">
        <v>5</v>
      </c>
      <c r="I56" s="115">
        <f>H56*G56</f>
        <v>410</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SUM(I55:I57)</f>
        <v>410</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I58+I52+I40</f>
        <v>1410</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1410</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M65"/>
  <sheetViews>
    <sheetView topLeftCell="A7"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D10" s="173"/>
      <c r="E10" s="86"/>
      <c r="F10" s="494" t="s">
        <v>50</v>
      </c>
      <c r="G10" s="495"/>
      <c r="H10" s="509" t="e">
        <f>#REF!</f>
        <v>#REF!</v>
      </c>
      <c r="I10" s="497"/>
    </row>
    <row r="11" spans="1:13" x14ac:dyDescent="0.25">
      <c r="A11" s="85" t="s">
        <v>51</v>
      </c>
      <c r="B11" s="83"/>
      <c r="D11" s="17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500" t="s">
        <v>283</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1" x14ac:dyDescent="0.25">
      <c r="A17" s="90" t="s">
        <v>61</v>
      </c>
      <c r="B17" s="518" t="s">
        <v>148</v>
      </c>
      <c r="C17" s="519"/>
      <c r="D17" s="520"/>
      <c r="E17" s="156" t="s">
        <v>63</v>
      </c>
      <c r="F17" s="156" t="s">
        <v>64</v>
      </c>
      <c r="G17" s="156" t="s">
        <v>65</v>
      </c>
      <c r="H17" s="156" t="s">
        <v>66</v>
      </c>
      <c r="I17" s="157" t="s">
        <v>67</v>
      </c>
    </row>
    <row r="18" spans="1:11" x14ac:dyDescent="0.25">
      <c r="A18" s="95"/>
      <c r="B18" s="476"/>
      <c r="C18" s="498"/>
      <c r="D18" s="477"/>
      <c r="E18" s="96"/>
      <c r="F18" s="97"/>
      <c r="G18" s="96"/>
      <c r="H18" s="98"/>
      <c r="I18" s="99">
        <f>SUM(G18*H18)</f>
        <v>0</v>
      </c>
    </row>
    <row r="19" spans="1:11" x14ac:dyDescent="0.25">
      <c r="A19" s="100"/>
      <c r="B19" s="486"/>
      <c r="C19" s="447"/>
      <c r="D19" s="487"/>
      <c r="E19" s="101"/>
      <c r="F19" s="86"/>
      <c r="G19" s="101"/>
      <c r="H19" s="102"/>
      <c r="I19" s="99">
        <f t="shared" ref="I19:I20" si="0">SUM(G19*H19)</f>
        <v>0</v>
      </c>
    </row>
    <row r="20" spans="1:11" x14ac:dyDescent="0.25">
      <c r="A20" s="100"/>
      <c r="B20" s="481"/>
      <c r="C20" s="499"/>
      <c r="D20" s="482"/>
      <c r="E20" s="101"/>
      <c r="F20" s="86"/>
      <c r="G20" s="103"/>
      <c r="H20" s="104"/>
      <c r="I20" s="105">
        <f t="shared" si="0"/>
        <v>0</v>
      </c>
    </row>
    <row r="21" spans="1:11" x14ac:dyDescent="0.25">
      <c r="A21" s="488" t="s">
        <v>68</v>
      </c>
      <c r="B21" s="489"/>
      <c r="C21" s="489"/>
      <c r="D21" s="489"/>
      <c r="E21" s="489"/>
      <c r="F21" s="489"/>
      <c r="G21" s="489"/>
      <c r="H21" s="490"/>
      <c r="I21" s="99">
        <f>SUM(I18:I20)</f>
        <v>0</v>
      </c>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472"/>
      <c r="G23" s="166" t="s">
        <v>65</v>
      </c>
      <c r="H23" s="122" t="s">
        <v>66</v>
      </c>
      <c r="I23" s="123" t="s">
        <v>67</v>
      </c>
      <c r="K23" s="128"/>
    </row>
    <row r="24" spans="1:11" x14ac:dyDescent="0.25">
      <c r="A24" s="111"/>
      <c r="B24" s="473"/>
      <c r="C24" s="474"/>
      <c r="D24" s="474"/>
      <c r="E24" s="474"/>
      <c r="F24" s="475"/>
      <c r="G24" s="175"/>
      <c r="H24" s="170"/>
      <c r="I24" s="115"/>
    </row>
    <row r="25" spans="1:11" x14ac:dyDescent="0.25">
      <c r="A25" s="111"/>
      <c r="B25" s="483"/>
      <c r="C25" s="484"/>
      <c r="D25" s="484"/>
      <c r="E25" s="484"/>
      <c r="F25" s="484"/>
      <c r="G25" s="177"/>
      <c r="H25" s="176"/>
      <c r="I25" s="115"/>
    </row>
    <row r="26" spans="1:11" x14ac:dyDescent="0.25">
      <c r="A26" s="111"/>
      <c r="B26" s="483"/>
      <c r="C26" s="484"/>
      <c r="D26" s="484"/>
      <c r="E26" s="484"/>
      <c r="F26" s="484"/>
      <c r="G26" s="177"/>
      <c r="H26" s="176"/>
      <c r="I26" s="115"/>
    </row>
    <row r="27" spans="1:11" x14ac:dyDescent="0.25">
      <c r="A27" s="111"/>
      <c r="B27" s="483"/>
      <c r="C27" s="484"/>
      <c r="D27" s="484"/>
      <c r="E27" s="484"/>
      <c r="F27" s="485"/>
      <c r="G27" s="177"/>
      <c r="H27" s="176"/>
      <c r="I27" s="115"/>
    </row>
    <row r="28" spans="1:11" x14ac:dyDescent="0.25">
      <c r="A28" s="111"/>
      <c r="B28" s="483"/>
      <c r="C28" s="484"/>
      <c r="D28" s="484"/>
      <c r="E28" s="484"/>
      <c r="F28" s="485"/>
      <c r="G28" s="177"/>
      <c r="H28" s="176"/>
      <c r="I28" s="115"/>
    </row>
    <row r="29" spans="1:11" x14ac:dyDescent="0.25">
      <c r="A29" s="111"/>
      <c r="B29" s="524"/>
      <c r="C29" s="525"/>
      <c r="D29" s="525"/>
      <c r="E29" s="525"/>
      <c r="F29" s="525"/>
      <c r="G29" s="177"/>
      <c r="H29" s="176"/>
      <c r="I29" s="115"/>
    </row>
    <row r="30" spans="1:11" x14ac:dyDescent="0.25">
      <c r="A30" s="111"/>
      <c r="B30" s="524"/>
      <c r="C30" s="525"/>
      <c r="D30" s="525"/>
      <c r="E30" s="525"/>
      <c r="F30" s="525"/>
      <c r="G30" s="177"/>
      <c r="H30" s="176"/>
      <c r="I30" s="115"/>
    </row>
    <row r="31" spans="1:11" x14ac:dyDescent="0.25">
      <c r="A31" s="111"/>
      <c r="B31" s="524"/>
      <c r="C31" s="525"/>
      <c r="D31" s="525"/>
      <c r="E31" s="525"/>
      <c r="F31" s="525"/>
      <c r="G31" s="177"/>
      <c r="H31" s="178"/>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c r="L37" s="116"/>
    </row>
    <row r="38" spans="1:12" x14ac:dyDescent="0.25">
      <c r="A38" s="521" t="s">
        <v>149</v>
      </c>
      <c r="B38" s="489"/>
      <c r="C38" s="489"/>
      <c r="D38" s="489"/>
      <c r="E38" s="489"/>
      <c r="F38" s="489"/>
      <c r="G38" s="489"/>
      <c r="H38" s="490"/>
      <c r="I38" s="171">
        <f>SUM(I24:I37)</f>
        <v>0</v>
      </c>
      <c r="L38" s="116"/>
    </row>
    <row r="39" spans="1:12" x14ac:dyDescent="0.25">
      <c r="A39" s="488" t="s">
        <v>150</v>
      </c>
      <c r="B39" s="489"/>
      <c r="C39" s="489"/>
      <c r="D39" s="489"/>
      <c r="E39" s="489"/>
      <c r="F39" s="489"/>
      <c r="G39" s="489"/>
      <c r="H39" s="490"/>
      <c r="I39" s="172">
        <f>ROUND((I38*0.15),2)</f>
        <v>0</v>
      </c>
      <c r="L39" s="116"/>
    </row>
    <row r="40" spans="1:12" x14ac:dyDescent="0.25">
      <c r="A40" s="488" t="s">
        <v>151</v>
      </c>
      <c r="B40" s="489"/>
      <c r="C40" s="489"/>
      <c r="D40" s="489"/>
      <c r="E40" s="489"/>
      <c r="F40" s="489"/>
      <c r="G40" s="489"/>
      <c r="H40" s="490"/>
      <c r="I40" s="117">
        <f>I38+I39</f>
        <v>0</v>
      </c>
    </row>
    <row r="41" spans="1:12" x14ac:dyDescent="0.25">
      <c r="A41" s="467" t="s">
        <v>73</v>
      </c>
      <c r="B41" s="468"/>
      <c r="C41" s="468"/>
      <c r="D41" s="468"/>
      <c r="E41" s="468"/>
      <c r="F41" s="468"/>
      <c r="G41" s="468"/>
      <c r="H41" s="468"/>
      <c r="I41" s="469"/>
    </row>
    <row r="42" spans="1:12" x14ac:dyDescent="0.25">
      <c r="A42" s="106" t="s">
        <v>74</v>
      </c>
      <c r="B42" s="470" t="s">
        <v>75</v>
      </c>
      <c r="C42" s="471"/>
      <c r="D42" s="472"/>
      <c r="E42" s="470" t="s">
        <v>63</v>
      </c>
      <c r="F42" s="472"/>
      <c r="G42" s="108" t="s">
        <v>65</v>
      </c>
      <c r="H42" s="109" t="s">
        <v>66</v>
      </c>
      <c r="I42" s="110" t="s">
        <v>67</v>
      </c>
    </row>
    <row r="43" spans="1:12" x14ac:dyDescent="0.25">
      <c r="A43" s="111">
        <v>1</v>
      </c>
      <c r="B43" s="491" t="s">
        <v>76</v>
      </c>
      <c r="C43" s="492"/>
      <c r="D43" s="493"/>
      <c r="E43" s="476" t="s">
        <v>77</v>
      </c>
      <c r="F43" s="477"/>
      <c r="G43" s="143"/>
      <c r="H43" s="141">
        <v>450</v>
      </c>
      <c r="I43" s="118">
        <f>SUM(G43*H43)</f>
        <v>0</v>
      </c>
    </row>
    <row r="44" spans="1:12" x14ac:dyDescent="0.25">
      <c r="A44" s="111">
        <v>2</v>
      </c>
      <c r="B44" s="461" t="s">
        <v>78</v>
      </c>
      <c r="C44" s="462"/>
      <c r="D44" s="463"/>
      <c r="E44" s="486" t="s">
        <v>77</v>
      </c>
      <c r="F44" s="487"/>
      <c r="G44" s="112"/>
      <c r="H44" s="142">
        <v>350</v>
      </c>
      <c r="I44" s="115">
        <f t="shared" ref="I44:I48" si="1">SUM(G44*H44)</f>
        <v>0</v>
      </c>
    </row>
    <row r="45" spans="1:12" x14ac:dyDescent="0.25">
      <c r="A45" s="111">
        <v>3</v>
      </c>
      <c r="B45" s="461" t="s">
        <v>79</v>
      </c>
      <c r="C45" s="462"/>
      <c r="D45" s="463"/>
      <c r="E45" s="486" t="s">
        <v>77</v>
      </c>
      <c r="F45" s="487"/>
      <c r="G45" s="112">
        <v>1</v>
      </c>
      <c r="H45" s="142">
        <v>300</v>
      </c>
      <c r="I45" s="115">
        <f t="shared" si="1"/>
        <v>300</v>
      </c>
    </row>
    <row r="46" spans="1:12" x14ac:dyDescent="0.25">
      <c r="A46" s="111">
        <v>4</v>
      </c>
      <c r="B46" s="461" t="s">
        <v>80</v>
      </c>
      <c r="C46" s="462"/>
      <c r="D46" s="463"/>
      <c r="E46" s="486" t="s">
        <v>77</v>
      </c>
      <c r="F46" s="487"/>
      <c r="G46" s="112">
        <v>1</v>
      </c>
      <c r="H46" s="142">
        <v>200</v>
      </c>
      <c r="I46" s="115">
        <f t="shared" si="1"/>
        <v>200</v>
      </c>
    </row>
    <row r="47" spans="1:12" x14ac:dyDescent="0.25">
      <c r="A47" s="111">
        <v>5</v>
      </c>
      <c r="B47" s="461" t="s">
        <v>81</v>
      </c>
      <c r="C47" s="462"/>
      <c r="D47" s="463"/>
      <c r="E47" s="486" t="s">
        <v>77</v>
      </c>
      <c r="F47" s="487"/>
      <c r="G47" s="112"/>
      <c r="H47" s="144">
        <v>200</v>
      </c>
      <c r="I47" s="115">
        <f t="shared" si="1"/>
        <v>0</v>
      </c>
    </row>
    <row r="48" spans="1:12" x14ac:dyDescent="0.25">
      <c r="A48" s="111">
        <v>6</v>
      </c>
      <c r="B48" s="461" t="s">
        <v>31</v>
      </c>
      <c r="C48" s="462"/>
      <c r="D48" s="463"/>
      <c r="E48" s="486" t="s">
        <v>77</v>
      </c>
      <c r="F48" s="487"/>
      <c r="G48" s="112"/>
      <c r="H48" s="144">
        <v>140</v>
      </c>
      <c r="I48" s="115">
        <f t="shared" si="1"/>
        <v>0</v>
      </c>
    </row>
    <row r="49" spans="1:12" x14ac:dyDescent="0.25">
      <c r="A49" s="111"/>
      <c r="B49" s="461"/>
      <c r="C49" s="462"/>
      <c r="D49" s="463"/>
      <c r="E49" s="486"/>
      <c r="F49" s="487"/>
      <c r="G49" s="86"/>
      <c r="H49" s="102"/>
      <c r="I49" s="115"/>
    </row>
    <row r="50" spans="1:12" x14ac:dyDescent="0.25">
      <c r="A50" s="100"/>
      <c r="B50" s="461"/>
      <c r="C50" s="462"/>
      <c r="D50" s="463"/>
      <c r="E50" s="486"/>
      <c r="F50" s="487"/>
      <c r="G50" s="86"/>
      <c r="H50" s="102"/>
      <c r="I50" s="115"/>
    </row>
    <row r="51" spans="1:12" x14ac:dyDescent="0.25">
      <c r="A51" s="120"/>
      <c r="B51" s="464"/>
      <c r="C51" s="465"/>
      <c r="D51" s="466"/>
      <c r="E51" s="481"/>
      <c r="F51" s="482"/>
      <c r="G51" s="86"/>
      <c r="H51" s="104"/>
      <c r="I51" s="115"/>
    </row>
    <row r="52" spans="1:12" x14ac:dyDescent="0.25">
      <c r="A52" s="488" t="s">
        <v>82</v>
      </c>
      <c r="B52" s="489"/>
      <c r="C52" s="489"/>
      <c r="D52" s="489"/>
      <c r="E52" s="489"/>
      <c r="F52" s="489"/>
      <c r="G52" s="489"/>
      <c r="H52" s="490"/>
      <c r="I52" s="121">
        <f>SUM(I43:I51)</f>
        <v>500</v>
      </c>
    </row>
    <row r="53" spans="1:12" x14ac:dyDescent="0.25">
      <c r="A53" s="467" t="s">
        <v>83</v>
      </c>
      <c r="B53" s="468"/>
      <c r="C53" s="468"/>
      <c r="D53" s="468"/>
      <c r="E53" s="468"/>
      <c r="F53" s="468"/>
      <c r="G53" s="468"/>
      <c r="H53" s="468"/>
      <c r="I53" s="469"/>
    </row>
    <row r="54" spans="1:12" x14ac:dyDescent="0.25">
      <c r="A54" s="106" t="s">
        <v>84</v>
      </c>
      <c r="B54" s="470" t="s">
        <v>85</v>
      </c>
      <c r="C54" s="471"/>
      <c r="D54" s="472"/>
      <c r="E54" s="470" t="s">
        <v>86</v>
      </c>
      <c r="F54" s="472"/>
      <c r="G54" s="122" t="s">
        <v>87</v>
      </c>
      <c r="H54" s="122" t="s">
        <v>66</v>
      </c>
      <c r="I54" s="123" t="s">
        <v>67</v>
      </c>
    </row>
    <row r="55" spans="1:12" x14ac:dyDescent="0.25">
      <c r="A55" s="111">
        <v>1</v>
      </c>
      <c r="B55" s="473" t="s">
        <v>259</v>
      </c>
      <c r="C55" s="474"/>
      <c r="D55" s="475"/>
      <c r="E55" s="476"/>
      <c r="F55" s="477"/>
      <c r="G55" s="112"/>
      <c r="H55" s="124"/>
      <c r="I55" s="115"/>
    </row>
    <row r="56" spans="1:12" x14ac:dyDescent="0.25">
      <c r="A56" s="111"/>
      <c r="B56" s="483" t="s">
        <v>245</v>
      </c>
      <c r="C56" s="484"/>
      <c r="D56" s="485"/>
      <c r="E56" s="486">
        <v>1</v>
      </c>
      <c r="F56" s="487"/>
      <c r="G56" s="112">
        <v>11.8</v>
      </c>
      <c r="H56" s="124">
        <v>5</v>
      </c>
      <c r="I56" s="115">
        <f>H56*G56</f>
        <v>59</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SUM(I55:I57)</f>
        <v>59</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I58+I52+I40</f>
        <v>559</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559</v>
      </c>
    </row>
    <row r="63" spans="1:12" ht="16.5" thickTop="1" thickBot="1" x14ac:dyDescent="0.3">
      <c r="A63" s="137"/>
      <c r="B63" s="138"/>
      <c r="C63" s="458"/>
      <c r="D63" s="459"/>
      <c r="E63" s="459"/>
      <c r="F63" s="459"/>
      <c r="G63" s="139"/>
      <c r="H63" s="139"/>
      <c r="I63" s="140"/>
    </row>
    <row r="65" spans="1:2" x14ac:dyDescent="0.25">
      <c r="A65" s="83"/>
      <c r="B65" s="83"/>
    </row>
  </sheetData>
  <mergeCells count="79">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E49:F49"/>
    <mergeCell ref="E50:F50"/>
    <mergeCell ref="E51:F51"/>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F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M65"/>
  <sheetViews>
    <sheetView topLeftCell="A13"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D10" s="173"/>
      <c r="E10" s="86"/>
      <c r="F10" s="494" t="s">
        <v>50</v>
      </c>
      <c r="G10" s="495"/>
      <c r="H10" s="509" t="e">
        <f>#REF!</f>
        <v>#REF!</v>
      </c>
      <c r="I10" s="497"/>
    </row>
    <row r="11" spans="1:13" x14ac:dyDescent="0.25">
      <c r="A11" s="85" t="s">
        <v>51</v>
      </c>
      <c r="B11" s="83"/>
      <c r="D11" s="173"/>
      <c r="E11" s="86"/>
      <c r="F11" s="494" t="s">
        <v>52</v>
      </c>
      <c r="G11" s="495"/>
      <c r="H11" s="496" t="e">
        <f>#REF!</f>
        <v>#REF!</v>
      </c>
      <c r="I11" s="497"/>
    </row>
    <row r="12" spans="1:13" x14ac:dyDescent="0.25">
      <c r="A12" s="85" t="s">
        <v>53</v>
      </c>
      <c r="B12" s="83"/>
      <c r="D12" s="173"/>
      <c r="E12" s="86"/>
      <c r="F12" s="494" t="s">
        <v>54</v>
      </c>
      <c r="G12" s="495"/>
      <c r="H12" s="496">
        <v>888</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500" t="s">
        <v>284</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1" x14ac:dyDescent="0.25">
      <c r="A17" s="90" t="s">
        <v>61</v>
      </c>
      <c r="B17" s="518" t="s">
        <v>148</v>
      </c>
      <c r="C17" s="519"/>
      <c r="D17" s="520"/>
      <c r="E17" s="156" t="s">
        <v>63</v>
      </c>
      <c r="F17" s="156" t="s">
        <v>64</v>
      </c>
      <c r="G17" s="156" t="s">
        <v>65</v>
      </c>
      <c r="H17" s="156" t="s">
        <v>66</v>
      </c>
      <c r="I17" s="157" t="s">
        <v>67</v>
      </c>
    </row>
    <row r="18" spans="1:11" x14ac:dyDescent="0.25">
      <c r="A18" s="95"/>
      <c r="B18" s="476"/>
      <c r="C18" s="498"/>
      <c r="D18" s="477"/>
      <c r="E18" s="96"/>
      <c r="F18" s="97"/>
      <c r="G18" s="96"/>
      <c r="H18" s="98"/>
      <c r="I18" s="99">
        <f>SUM(G18*H18)</f>
        <v>0</v>
      </c>
    </row>
    <row r="19" spans="1:11" x14ac:dyDescent="0.25">
      <c r="A19" s="100"/>
      <c r="B19" s="486"/>
      <c r="C19" s="447"/>
      <c r="D19" s="487"/>
      <c r="E19" s="101"/>
      <c r="F19" s="86"/>
      <c r="G19" s="101"/>
      <c r="H19" s="102"/>
      <c r="I19" s="99">
        <f t="shared" ref="I19:I20" si="0">SUM(G19*H19)</f>
        <v>0</v>
      </c>
    </row>
    <row r="20" spans="1:11" x14ac:dyDescent="0.25">
      <c r="A20" s="100"/>
      <c r="B20" s="481"/>
      <c r="C20" s="499"/>
      <c r="D20" s="482"/>
      <c r="E20" s="101"/>
      <c r="F20" s="86"/>
      <c r="G20" s="103"/>
      <c r="H20" s="104"/>
      <c r="I20" s="105">
        <f t="shared" si="0"/>
        <v>0</v>
      </c>
    </row>
    <row r="21" spans="1:11" x14ac:dyDescent="0.25">
      <c r="A21" s="488" t="s">
        <v>68</v>
      </c>
      <c r="B21" s="489"/>
      <c r="C21" s="489"/>
      <c r="D21" s="489"/>
      <c r="E21" s="489"/>
      <c r="F21" s="489"/>
      <c r="G21" s="489"/>
      <c r="H21" s="490"/>
      <c r="I21" s="99">
        <f>SUM(I18:I20)</f>
        <v>0</v>
      </c>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472"/>
      <c r="G23" s="166" t="s">
        <v>65</v>
      </c>
      <c r="H23" s="122" t="s">
        <v>66</v>
      </c>
      <c r="I23" s="123" t="s">
        <v>67</v>
      </c>
      <c r="K23" s="128"/>
    </row>
    <row r="24" spans="1:11" x14ac:dyDescent="0.25">
      <c r="A24" s="111"/>
      <c r="B24" s="473"/>
      <c r="C24" s="474"/>
      <c r="D24" s="474"/>
      <c r="E24" s="474"/>
      <c r="F24" s="475"/>
      <c r="G24" s="175"/>
      <c r="H24" s="170"/>
      <c r="I24" s="115"/>
    </row>
    <row r="25" spans="1:11" x14ac:dyDescent="0.25">
      <c r="A25" s="111"/>
      <c r="B25" s="483"/>
      <c r="C25" s="484"/>
      <c r="D25" s="484"/>
      <c r="E25" s="484"/>
      <c r="F25" s="484"/>
      <c r="G25" s="177"/>
      <c r="H25" s="176"/>
      <c r="I25" s="115"/>
    </row>
    <row r="26" spans="1:11" x14ac:dyDescent="0.25">
      <c r="A26" s="111"/>
      <c r="B26" s="483"/>
      <c r="C26" s="484"/>
      <c r="D26" s="484"/>
      <c r="E26" s="484"/>
      <c r="F26" s="484"/>
      <c r="G26" s="177"/>
      <c r="H26" s="176"/>
      <c r="I26" s="115"/>
    </row>
    <row r="27" spans="1:11" x14ac:dyDescent="0.25">
      <c r="A27" s="111"/>
      <c r="B27" s="483"/>
      <c r="C27" s="484"/>
      <c r="D27" s="484"/>
      <c r="E27" s="484"/>
      <c r="F27" s="485"/>
      <c r="G27" s="177"/>
      <c r="H27" s="176"/>
      <c r="I27" s="115"/>
    </row>
    <row r="28" spans="1:11" x14ac:dyDescent="0.25">
      <c r="A28" s="111"/>
      <c r="B28" s="483"/>
      <c r="C28" s="484"/>
      <c r="D28" s="484"/>
      <c r="E28" s="484"/>
      <c r="F28" s="485"/>
      <c r="G28" s="177"/>
      <c r="H28" s="176"/>
      <c r="I28" s="115"/>
    </row>
    <row r="29" spans="1:11" x14ac:dyDescent="0.25">
      <c r="A29" s="111"/>
      <c r="B29" s="524"/>
      <c r="C29" s="525"/>
      <c r="D29" s="525"/>
      <c r="E29" s="525"/>
      <c r="F29" s="525"/>
      <c r="G29" s="177"/>
      <c r="H29" s="176"/>
      <c r="I29" s="115"/>
    </row>
    <row r="30" spans="1:11" x14ac:dyDescent="0.25">
      <c r="A30" s="111"/>
      <c r="B30" s="524"/>
      <c r="C30" s="525"/>
      <c r="D30" s="525"/>
      <c r="E30" s="525"/>
      <c r="F30" s="525"/>
      <c r="G30" s="177"/>
      <c r="H30" s="176"/>
      <c r="I30" s="115"/>
    </row>
    <row r="31" spans="1:11" x14ac:dyDescent="0.25">
      <c r="A31" s="111"/>
      <c r="B31" s="524"/>
      <c r="C31" s="525"/>
      <c r="D31" s="525"/>
      <c r="E31" s="525"/>
      <c r="F31" s="525"/>
      <c r="G31" s="177"/>
      <c r="H31" s="178"/>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c r="L37" s="116"/>
    </row>
    <row r="38" spans="1:12" x14ac:dyDescent="0.25">
      <c r="A38" s="521" t="s">
        <v>149</v>
      </c>
      <c r="B38" s="489"/>
      <c r="C38" s="489"/>
      <c r="D38" s="489"/>
      <c r="E38" s="489"/>
      <c r="F38" s="489"/>
      <c r="G38" s="489"/>
      <c r="H38" s="490"/>
      <c r="I38" s="171">
        <f>SUM(I24:I37)</f>
        <v>0</v>
      </c>
      <c r="L38" s="116"/>
    </row>
    <row r="39" spans="1:12" x14ac:dyDescent="0.25">
      <c r="A39" s="488" t="s">
        <v>150</v>
      </c>
      <c r="B39" s="489"/>
      <c r="C39" s="489"/>
      <c r="D39" s="489"/>
      <c r="E39" s="489"/>
      <c r="F39" s="489"/>
      <c r="G39" s="489"/>
      <c r="H39" s="490"/>
      <c r="I39" s="172">
        <f>ROUND((I38*0.15),2)</f>
        <v>0</v>
      </c>
      <c r="L39" s="116"/>
    </row>
    <row r="40" spans="1:12" x14ac:dyDescent="0.25">
      <c r="A40" s="488" t="s">
        <v>151</v>
      </c>
      <c r="B40" s="489"/>
      <c r="C40" s="489"/>
      <c r="D40" s="489"/>
      <c r="E40" s="489"/>
      <c r="F40" s="489"/>
      <c r="G40" s="489"/>
      <c r="H40" s="490"/>
      <c r="I40" s="117">
        <f>I38+I39</f>
        <v>0</v>
      </c>
    </row>
    <row r="41" spans="1:12" x14ac:dyDescent="0.25">
      <c r="A41" s="467" t="s">
        <v>73</v>
      </c>
      <c r="B41" s="468"/>
      <c r="C41" s="468"/>
      <c r="D41" s="468"/>
      <c r="E41" s="468"/>
      <c r="F41" s="468"/>
      <c r="G41" s="468"/>
      <c r="H41" s="468"/>
      <c r="I41" s="469"/>
    </row>
    <row r="42" spans="1:12" x14ac:dyDescent="0.25">
      <c r="A42" s="106" t="s">
        <v>74</v>
      </c>
      <c r="B42" s="470" t="s">
        <v>75</v>
      </c>
      <c r="C42" s="471"/>
      <c r="D42" s="472"/>
      <c r="E42" s="470" t="s">
        <v>63</v>
      </c>
      <c r="F42" s="472"/>
      <c r="G42" s="108" t="s">
        <v>65</v>
      </c>
      <c r="H42" s="109" t="s">
        <v>66</v>
      </c>
      <c r="I42" s="110" t="s">
        <v>67</v>
      </c>
    </row>
    <row r="43" spans="1:12" x14ac:dyDescent="0.25">
      <c r="A43" s="111">
        <v>1</v>
      </c>
      <c r="B43" s="491" t="s">
        <v>76</v>
      </c>
      <c r="C43" s="492"/>
      <c r="D43" s="493"/>
      <c r="E43" s="476" t="s">
        <v>77</v>
      </c>
      <c r="F43" s="477"/>
      <c r="G43" s="143"/>
      <c r="H43" s="141">
        <v>450</v>
      </c>
      <c r="I43" s="118">
        <f>SUM(G43*H43)</f>
        <v>0</v>
      </c>
    </row>
    <row r="44" spans="1:12" x14ac:dyDescent="0.25">
      <c r="A44" s="111">
        <v>2</v>
      </c>
      <c r="B44" s="461" t="s">
        <v>78</v>
      </c>
      <c r="C44" s="462"/>
      <c r="D44" s="463"/>
      <c r="E44" s="486" t="s">
        <v>77</v>
      </c>
      <c r="F44" s="487"/>
      <c r="G44" s="112"/>
      <c r="H44" s="142">
        <v>350</v>
      </c>
      <c r="I44" s="115">
        <f t="shared" ref="I44:I48" si="1">SUM(G44*H44)</f>
        <v>0</v>
      </c>
    </row>
    <row r="45" spans="1:12" x14ac:dyDescent="0.25">
      <c r="A45" s="111">
        <v>3</v>
      </c>
      <c r="B45" s="461" t="s">
        <v>79</v>
      </c>
      <c r="C45" s="462"/>
      <c r="D45" s="463"/>
      <c r="E45" s="486" t="s">
        <v>77</v>
      </c>
      <c r="F45" s="487"/>
      <c r="G45" s="112">
        <v>1</v>
      </c>
      <c r="H45" s="142">
        <v>300</v>
      </c>
      <c r="I45" s="115">
        <f t="shared" si="1"/>
        <v>300</v>
      </c>
    </row>
    <row r="46" spans="1:12" x14ac:dyDescent="0.25">
      <c r="A46" s="111">
        <v>4</v>
      </c>
      <c r="B46" s="461" t="s">
        <v>80</v>
      </c>
      <c r="C46" s="462"/>
      <c r="D46" s="463"/>
      <c r="E46" s="486" t="s">
        <v>77</v>
      </c>
      <c r="F46" s="487"/>
      <c r="G46" s="112">
        <v>1</v>
      </c>
      <c r="H46" s="142">
        <v>200</v>
      </c>
      <c r="I46" s="115">
        <f t="shared" si="1"/>
        <v>200</v>
      </c>
    </row>
    <row r="47" spans="1:12" x14ac:dyDescent="0.25">
      <c r="A47" s="111">
        <v>5</v>
      </c>
      <c r="B47" s="461" t="s">
        <v>81</v>
      </c>
      <c r="C47" s="462"/>
      <c r="D47" s="463"/>
      <c r="E47" s="486" t="s">
        <v>77</v>
      </c>
      <c r="F47" s="487"/>
      <c r="G47" s="112"/>
      <c r="H47" s="144">
        <v>200</v>
      </c>
      <c r="I47" s="115">
        <f t="shared" si="1"/>
        <v>0</v>
      </c>
    </row>
    <row r="48" spans="1:12" x14ac:dyDescent="0.25">
      <c r="A48" s="111">
        <v>6</v>
      </c>
      <c r="B48" s="461" t="s">
        <v>31</v>
      </c>
      <c r="C48" s="462"/>
      <c r="D48" s="463"/>
      <c r="E48" s="486" t="s">
        <v>77</v>
      </c>
      <c r="F48" s="487"/>
      <c r="G48" s="112"/>
      <c r="H48" s="144">
        <v>140</v>
      </c>
      <c r="I48" s="115">
        <f t="shared" si="1"/>
        <v>0</v>
      </c>
    </row>
    <row r="49" spans="1:12" x14ac:dyDescent="0.25">
      <c r="A49" s="111"/>
      <c r="B49" s="461"/>
      <c r="C49" s="462"/>
      <c r="D49" s="463"/>
      <c r="E49" s="119"/>
      <c r="F49" s="86"/>
      <c r="G49" s="86"/>
      <c r="H49" s="102"/>
      <c r="I49" s="115"/>
    </row>
    <row r="50" spans="1:12" x14ac:dyDescent="0.25">
      <c r="A50" s="100"/>
      <c r="B50" s="461"/>
      <c r="C50" s="462"/>
      <c r="D50" s="463"/>
      <c r="F50" s="86"/>
      <c r="G50" s="86"/>
      <c r="H50" s="102"/>
      <c r="I50" s="115"/>
    </row>
    <row r="51" spans="1:12" x14ac:dyDescent="0.25">
      <c r="A51" s="120"/>
      <c r="B51" s="464"/>
      <c r="C51" s="465"/>
      <c r="D51" s="466"/>
      <c r="E51" s="88"/>
      <c r="F51" s="89"/>
      <c r="G51" s="86"/>
      <c r="H51" s="104"/>
      <c r="I51" s="115"/>
    </row>
    <row r="52" spans="1:12" x14ac:dyDescent="0.25">
      <c r="A52" s="488" t="s">
        <v>82</v>
      </c>
      <c r="B52" s="489"/>
      <c r="C52" s="489"/>
      <c r="D52" s="489"/>
      <c r="E52" s="489"/>
      <c r="F52" s="489"/>
      <c r="G52" s="489"/>
      <c r="H52" s="490"/>
      <c r="I52" s="121">
        <f>SUM(I43:I51)</f>
        <v>500</v>
      </c>
    </row>
    <row r="53" spans="1:12" x14ac:dyDescent="0.25">
      <c r="A53" s="467" t="s">
        <v>83</v>
      </c>
      <c r="B53" s="468"/>
      <c r="C53" s="468"/>
      <c r="D53" s="468"/>
      <c r="E53" s="468"/>
      <c r="F53" s="468"/>
      <c r="G53" s="468"/>
      <c r="H53" s="468"/>
      <c r="I53" s="469"/>
    </row>
    <row r="54" spans="1:12" x14ac:dyDescent="0.25">
      <c r="A54" s="106" t="s">
        <v>84</v>
      </c>
      <c r="B54" s="470" t="s">
        <v>85</v>
      </c>
      <c r="C54" s="471"/>
      <c r="D54" s="472"/>
      <c r="E54" s="470" t="s">
        <v>86</v>
      </c>
      <c r="F54" s="472"/>
      <c r="G54" s="122" t="s">
        <v>87</v>
      </c>
      <c r="H54" s="122" t="s">
        <v>66</v>
      </c>
      <c r="I54" s="123" t="s">
        <v>67</v>
      </c>
    </row>
    <row r="55" spans="1:12" x14ac:dyDescent="0.25">
      <c r="A55" s="111">
        <v>1</v>
      </c>
      <c r="B55" s="473" t="s">
        <v>285</v>
      </c>
      <c r="C55" s="474"/>
      <c r="D55" s="475"/>
      <c r="E55" s="476"/>
      <c r="F55" s="477"/>
      <c r="G55" s="112"/>
      <c r="H55" s="124"/>
      <c r="I55" s="115"/>
    </row>
    <row r="56" spans="1:12" x14ac:dyDescent="0.25">
      <c r="A56" s="111"/>
      <c r="B56" s="483" t="s">
        <v>245</v>
      </c>
      <c r="C56" s="484"/>
      <c r="D56" s="485"/>
      <c r="E56" s="486">
        <v>1</v>
      </c>
      <c r="F56" s="487"/>
      <c r="G56" s="112">
        <v>33.200000000000003</v>
      </c>
      <c r="H56" s="124">
        <v>5</v>
      </c>
      <c r="I56" s="115">
        <f>H56*G56</f>
        <v>166</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SUM(I55:I57)</f>
        <v>166</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I58+I52+I40</f>
        <v>666</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666</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F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M65"/>
  <sheetViews>
    <sheetView topLeftCell="A37"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D10" s="173"/>
      <c r="E10" s="86"/>
      <c r="F10" s="494" t="s">
        <v>50</v>
      </c>
      <c r="G10" s="495"/>
      <c r="H10" s="509" t="e">
        <f>#REF!</f>
        <v>#REF!</v>
      </c>
      <c r="I10" s="497"/>
    </row>
    <row r="11" spans="1:13" x14ac:dyDescent="0.25">
      <c r="A11" s="85" t="s">
        <v>51</v>
      </c>
      <c r="B11" s="83"/>
      <c r="D11" s="173"/>
      <c r="E11" s="86"/>
      <c r="F11" s="494" t="s">
        <v>52</v>
      </c>
      <c r="G11" s="495"/>
      <c r="H11" s="496" t="e">
        <f>#REF!</f>
        <v>#REF!</v>
      </c>
      <c r="I11" s="497"/>
    </row>
    <row r="12" spans="1:13" x14ac:dyDescent="0.25">
      <c r="A12" s="85" t="s">
        <v>53</v>
      </c>
      <c r="B12" s="83"/>
      <c r="D12" s="173"/>
      <c r="E12" s="86"/>
      <c r="F12" s="494" t="s">
        <v>54</v>
      </c>
      <c r="G12" s="495"/>
      <c r="H12" s="496">
        <v>1007</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500" t="s">
        <v>284</v>
      </c>
      <c r="B15" s="501"/>
      <c r="C15" s="501"/>
      <c r="D15" s="501"/>
      <c r="E15" s="501"/>
      <c r="F15" s="501"/>
      <c r="G15" s="501"/>
      <c r="H15" s="501"/>
      <c r="I15" s="502"/>
    </row>
    <row r="16" spans="1:13" ht="15.75" thickBot="1" x14ac:dyDescent="0.3">
      <c r="A16" s="503" t="s">
        <v>60</v>
      </c>
      <c r="B16" s="504"/>
      <c r="C16" s="504"/>
      <c r="D16" s="504"/>
      <c r="E16" s="504"/>
      <c r="F16" s="504"/>
      <c r="G16" s="504"/>
      <c r="H16" s="504"/>
      <c r="I16" s="505"/>
    </row>
    <row r="17" spans="1:11" x14ac:dyDescent="0.25">
      <c r="A17" s="90" t="s">
        <v>61</v>
      </c>
      <c r="B17" s="518" t="s">
        <v>148</v>
      </c>
      <c r="C17" s="519"/>
      <c r="D17" s="520"/>
      <c r="E17" s="156" t="s">
        <v>63</v>
      </c>
      <c r="F17" s="156" t="s">
        <v>64</v>
      </c>
      <c r="G17" s="156" t="s">
        <v>65</v>
      </c>
      <c r="H17" s="156" t="s">
        <v>66</v>
      </c>
      <c r="I17" s="157" t="s">
        <v>67</v>
      </c>
    </row>
    <row r="18" spans="1:11" x14ac:dyDescent="0.25">
      <c r="A18" s="95"/>
      <c r="B18" s="476"/>
      <c r="C18" s="498"/>
      <c r="D18" s="477"/>
      <c r="E18" s="96"/>
      <c r="F18" s="97"/>
      <c r="G18" s="96"/>
      <c r="H18" s="98"/>
      <c r="I18" s="99">
        <f>SUM(G18*H18)</f>
        <v>0</v>
      </c>
    </row>
    <row r="19" spans="1:11" x14ac:dyDescent="0.25">
      <c r="A19" s="100"/>
      <c r="B19" s="486"/>
      <c r="C19" s="447"/>
      <c r="D19" s="487"/>
      <c r="E19" s="101"/>
      <c r="F19" s="86"/>
      <c r="G19" s="101"/>
      <c r="H19" s="102"/>
      <c r="I19" s="99">
        <f t="shared" ref="I19:I20" si="0">SUM(G19*H19)</f>
        <v>0</v>
      </c>
    </row>
    <row r="20" spans="1:11" x14ac:dyDescent="0.25">
      <c r="A20" s="100"/>
      <c r="B20" s="481"/>
      <c r="C20" s="499"/>
      <c r="D20" s="482"/>
      <c r="E20" s="101"/>
      <c r="F20" s="86"/>
      <c r="G20" s="103"/>
      <c r="H20" s="104"/>
      <c r="I20" s="105">
        <f t="shared" si="0"/>
        <v>0</v>
      </c>
    </row>
    <row r="21" spans="1:11" x14ac:dyDescent="0.25">
      <c r="A21" s="488" t="s">
        <v>68</v>
      </c>
      <c r="B21" s="489"/>
      <c r="C21" s="489"/>
      <c r="D21" s="489"/>
      <c r="E21" s="489"/>
      <c r="F21" s="489"/>
      <c r="G21" s="489"/>
      <c r="H21" s="490"/>
      <c r="I21" s="99">
        <f>SUM(I18:I20)</f>
        <v>0</v>
      </c>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472"/>
      <c r="G23" s="166" t="s">
        <v>65</v>
      </c>
      <c r="H23" s="122" t="s">
        <v>66</v>
      </c>
      <c r="I23" s="123" t="s">
        <v>67</v>
      </c>
      <c r="K23" s="128"/>
    </row>
    <row r="24" spans="1:11" x14ac:dyDescent="0.25">
      <c r="A24" s="111"/>
      <c r="B24" s="473"/>
      <c r="C24" s="474"/>
      <c r="D24" s="474"/>
      <c r="E24" s="474"/>
      <c r="F24" s="475"/>
      <c r="G24" s="175"/>
      <c r="H24" s="170"/>
      <c r="I24" s="115"/>
    </row>
    <row r="25" spans="1:11" x14ac:dyDescent="0.25">
      <c r="A25" s="111"/>
      <c r="B25" s="483"/>
      <c r="C25" s="484"/>
      <c r="D25" s="484"/>
      <c r="E25" s="484"/>
      <c r="F25" s="484"/>
      <c r="G25" s="177"/>
      <c r="H25" s="176"/>
      <c r="I25" s="115"/>
    </row>
    <row r="26" spans="1:11" x14ac:dyDescent="0.25">
      <c r="A26" s="111"/>
      <c r="B26" s="483"/>
      <c r="C26" s="484"/>
      <c r="D26" s="484"/>
      <c r="E26" s="484"/>
      <c r="F26" s="484"/>
      <c r="G26" s="177"/>
      <c r="H26" s="176"/>
      <c r="I26" s="115"/>
    </row>
    <row r="27" spans="1:11" x14ac:dyDescent="0.25">
      <c r="A27" s="111"/>
      <c r="B27" s="483"/>
      <c r="C27" s="484"/>
      <c r="D27" s="484"/>
      <c r="E27" s="484"/>
      <c r="F27" s="485"/>
      <c r="G27" s="177"/>
      <c r="H27" s="176"/>
      <c r="I27" s="115"/>
    </row>
    <row r="28" spans="1:11" x14ac:dyDescent="0.25">
      <c r="A28" s="111"/>
      <c r="B28" s="483"/>
      <c r="C28" s="484"/>
      <c r="D28" s="484"/>
      <c r="E28" s="484"/>
      <c r="F28" s="485"/>
      <c r="G28" s="177"/>
      <c r="H28" s="176"/>
      <c r="I28" s="115"/>
    </row>
    <row r="29" spans="1:11" x14ac:dyDescent="0.25">
      <c r="A29" s="111"/>
      <c r="B29" s="524"/>
      <c r="C29" s="525"/>
      <c r="D29" s="525"/>
      <c r="E29" s="525"/>
      <c r="F29" s="525"/>
      <c r="G29" s="177"/>
      <c r="H29" s="176"/>
      <c r="I29" s="115"/>
    </row>
    <row r="30" spans="1:11" x14ac:dyDescent="0.25">
      <c r="A30" s="111"/>
      <c r="B30" s="524"/>
      <c r="C30" s="525"/>
      <c r="D30" s="525"/>
      <c r="E30" s="525"/>
      <c r="F30" s="525"/>
      <c r="G30" s="177"/>
      <c r="H30" s="176"/>
      <c r="I30" s="115"/>
    </row>
    <row r="31" spans="1:11" x14ac:dyDescent="0.25">
      <c r="A31" s="111"/>
      <c r="B31" s="524"/>
      <c r="C31" s="525"/>
      <c r="D31" s="525"/>
      <c r="E31" s="525"/>
      <c r="F31" s="525"/>
      <c r="G31" s="177"/>
      <c r="H31" s="178"/>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c r="L37" s="116"/>
    </row>
    <row r="38" spans="1:12" x14ac:dyDescent="0.25">
      <c r="A38" s="521" t="s">
        <v>149</v>
      </c>
      <c r="B38" s="489"/>
      <c r="C38" s="489"/>
      <c r="D38" s="489"/>
      <c r="E38" s="489"/>
      <c r="F38" s="489"/>
      <c r="G38" s="489"/>
      <c r="H38" s="490"/>
      <c r="I38" s="171">
        <f>SUM(I24:I37)</f>
        <v>0</v>
      </c>
      <c r="L38" s="116"/>
    </row>
    <row r="39" spans="1:12" x14ac:dyDescent="0.25">
      <c r="A39" s="488" t="s">
        <v>150</v>
      </c>
      <c r="B39" s="489"/>
      <c r="C39" s="489"/>
      <c r="D39" s="489"/>
      <c r="E39" s="489"/>
      <c r="F39" s="489"/>
      <c r="G39" s="489"/>
      <c r="H39" s="490"/>
      <c r="I39" s="172">
        <f>ROUND((I38*0.15),2)</f>
        <v>0</v>
      </c>
      <c r="L39" s="116"/>
    </row>
    <row r="40" spans="1:12" x14ac:dyDescent="0.25">
      <c r="A40" s="488" t="s">
        <v>151</v>
      </c>
      <c r="B40" s="489"/>
      <c r="C40" s="489"/>
      <c r="D40" s="489"/>
      <c r="E40" s="489"/>
      <c r="F40" s="489"/>
      <c r="G40" s="489"/>
      <c r="H40" s="490"/>
      <c r="I40" s="117">
        <f>I38+I39</f>
        <v>0</v>
      </c>
    </row>
    <row r="41" spans="1:12" x14ac:dyDescent="0.25">
      <c r="A41" s="467" t="s">
        <v>73</v>
      </c>
      <c r="B41" s="468"/>
      <c r="C41" s="468"/>
      <c r="D41" s="468"/>
      <c r="E41" s="468"/>
      <c r="F41" s="468"/>
      <c r="G41" s="468"/>
      <c r="H41" s="468"/>
      <c r="I41" s="469"/>
    </row>
    <row r="42" spans="1:12" x14ac:dyDescent="0.25">
      <c r="A42" s="106" t="s">
        <v>74</v>
      </c>
      <c r="B42" s="470" t="s">
        <v>75</v>
      </c>
      <c r="C42" s="471"/>
      <c r="D42" s="472"/>
      <c r="E42" s="470" t="s">
        <v>63</v>
      </c>
      <c r="F42" s="472"/>
      <c r="G42" s="108" t="s">
        <v>65</v>
      </c>
      <c r="H42" s="109" t="s">
        <v>66</v>
      </c>
      <c r="I42" s="110" t="s">
        <v>67</v>
      </c>
    </row>
    <row r="43" spans="1:12" x14ac:dyDescent="0.25">
      <c r="A43" s="111">
        <v>1</v>
      </c>
      <c r="B43" s="491" t="s">
        <v>76</v>
      </c>
      <c r="C43" s="492"/>
      <c r="D43" s="493"/>
      <c r="E43" s="476" t="s">
        <v>77</v>
      </c>
      <c r="F43" s="477"/>
      <c r="G43" s="143"/>
      <c r="H43" s="141">
        <v>450</v>
      </c>
      <c r="I43" s="118">
        <f>SUM(G43*H43)</f>
        <v>0</v>
      </c>
    </row>
    <row r="44" spans="1:12" x14ac:dyDescent="0.25">
      <c r="A44" s="111">
        <v>2</v>
      </c>
      <c r="B44" s="461" t="s">
        <v>78</v>
      </c>
      <c r="C44" s="462"/>
      <c r="D44" s="463"/>
      <c r="E44" s="486" t="s">
        <v>77</v>
      </c>
      <c r="F44" s="487"/>
      <c r="G44" s="112"/>
      <c r="H44" s="142">
        <v>350</v>
      </c>
      <c r="I44" s="115">
        <f t="shared" ref="I44:I48" si="1">SUM(G44*H44)</f>
        <v>0</v>
      </c>
    </row>
    <row r="45" spans="1:12" x14ac:dyDescent="0.25">
      <c r="A45" s="111">
        <v>3</v>
      </c>
      <c r="B45" s="461" t="s">
        <v>79</v>
      </c>
      <c r="C45" s="462"/>
      <c r="D45" s="463"/>
      <c r="E45" s="486" t="s">
        <v>77</v>
      </c>
      <c r="F45" s="487"/>
      <c r="G45" s="112">
        <v>3</v>
      </c>
      <c r="H45" s="142">
        <v>300</v>
      </c>
      <c r="I45" s="115">
        <f t="shared" si="1"/>
        <v>900</v>
      </c>
    </row>
    <row r="46" spans="1:12" x14ac:dyDescent="0.25">
      <c r="A46" s="111">
        <v>4</v>
      </c>
      <c r="B46" s="461" t="s">
        <v>80</v>
      </c>
      <c r="C46" s="462"/>
      <c r="D46" s="463"/>
      <c r="E46" s="486" t="s">
        <v>77</v>
      </c>
      <c r="F46" s="487"/>
      <c r="G46" s="112">
        <v>3</v>
      </c>
      <c r="H46" s="142">
        <v>200</v>
      </c>
      <c r="I46" s="115">
        <f t="shared" si="1"/>
        <v>600</v>
      </c>
    </row>
    <row r="47" spans="1:12" x14ac:dyDescent="0.25">
      <c r="A47" s="111">
        <v>5</v>
      </c>
      <c r="B47" s="461" t="s">
        <v>81</v>
      </c>
      <c r="C47" s="462"/>
      <c r="D47" s="463"/>
      <c r="E47" s="486" t="s">
        <v>77</v>
      </c>
      <c r="F47" s="487"/>
      <c r="G47" s="112"/>
      <c r="H47" s="144">
        <v>200</v>
      </c>
      <c r="I47" s="115">
        <f t="shared" si="1"/>
        <v>0</v>
      </c>
    </row>
    <row r="48" spans="1:12" x14ac:dyDescent="0.25">
      <c r="A48" s="111">
        <v>6</v>
      </c>
      <c r="B48" s="461" t="s">
        <v>31</v>
      </c>
      <c r="C48" s="462"/>
      <c r="D48" s="463"/>
      <c r="E48" s="486" t="s">
        <v>77</v>
      </c>
      <c r="F48" s="487"/>
      <c r="G48" s="112"/>
      <c r="H48" s="144">
        <v>140</v>
      </c>
      <c r="I48" s="115">
        <f t="shared" si="1"/>
        <v>0</v>
      </c>
    </row>
    <row r="49" spans="1:12" x14ac:dyDescent="0.25">
      <c r="A49" s="111"/>
      <c r="B49" s="461"/>
      <c r="C49" s="462"/>
      <c r="D49" s="463"/>
      <c r="E49" s="119"/>
      <c r="F49" s="86"/>
      <c r="G49" s="86"/>
      <c r="H49" s="102"/>
      <c r="I49" s="115"/>
    </row>
    <row r="50" spans="1:12" x14ac:dyDescent="0.25">
      <c r="A50" s="100"/>
      <c r="B50" s="461"/>
      <c r="C50" s="462"/>
      <c r="D50" s="463"/>
      <c r="F50" s="86"/>
      <c r="G50" s="86"/>
      <c r="H50" s="102"/>
      <c r="I50" s="115"/>
    </row>
    <row r="51" spans="1:12" x14ac:dyDescent="0.25">
      <c r="A51" s="120"/>
      <c r="B51" s="464"/>
      <c r="C51" s="465"/>
      <c r="D51" s="466"/>
      <c r="E51" s="88"/>
      <c r="F51" s="89"/>
      <c r="G51" s="86"/>
      <c r="H51" s="104"/>
      <c r="I51" s="115"/>
    </row>
    <row r="52" spans="1:12" x14ac:dyDescent="0.25">
      <c r="A52" s="488" t="s">
        <v>82</v>
      </c>
      <c r="B52" s="489"/>
      <c r="C52" s="489"/>
      <c r="D52" s="489"/>
      <c r="E52" s="489"/>
      <c r="F52" s="489"/>
      <c r="G52" s="489"/>
      <c r="H52" s="490"/>
      <c r="I52" s="121">
        <f>SUM(I43:I51)</f>
        <v>1500</v>
      </c>
    </row>
    <row r="53" spans="1:12" x14ac:dyDescent="0.25">
      <c r="A53" s="467" t="s">
        <v>83</v>
      </c>
      <c r="B53" s="468"/>
      <c r="C53" s="468"/>
      <c r="D53" s="468"/>
      <c r="E53" s="468"/>
      <c r="F53" s="468"/>
      <c r="G53" s="468"/>
      <c r="H53" s="468"/>
      <c r="I53" s="469"/>
    </row>
    <row r="54" spans="1:12" x14ac:dyDescent="0.25">
      <c r="A54" s="106" t="s">
        <v>84</v>
      </c>
      <c r="B54" s="470" t="s">
        <v>85</v>
      </c>
      <c r="C54" s="471"/>
      <c r="D54" s="472"/>
      <c r="E54" s="470" t="s">
        <v>86</v>
      </c>
      <c r="F54" s="472"/>
      <c r="G54" s="122" t="s">
        <v>87</v>
      </c>
      <c r="H54" s="122" t="s">
        <v>66</v>
      </c>
      <c r="I54" s="123" t="s">
        <v>67</v>
      </c>
    </row>
    <row r="55" spans="1:12" x14ac:dyDescent="0.25">
      <c r="A55" s="111">
        <v>1</v>
      </c>
      <c r="B55" s="473" t="s">
        <v>286</v>
      </c>
      <c r="C55" s="474"/>
      <c r="D55" s="475"/>
      <c r="E55" s="476"/>
      <c r="F55" s="477"/>
      <c r="G55" s="112"/>
      <c r="H55" s="124"/>
      <c r="I55" s="115"/>
    </row>
    <row r="56" spans="1:12" x14ac:dyDescent="0.25">
      <c r="A56" s="111"/>
      <c r="B56" s="483" t="s">
        <v>245</v>
      </c>
      <c r="C56" s="484"/>
      <c r="D56" s="485"/>
      <c r="E56" s="486">
        <v>1</v>
      </c>
      <c r="F56" s="487"/>
      <c r="G56" s="112">
        <v>19.600000000000001</v>
      </c>
      <c r="H56" s="124">
        <v>5</v>
      </c>
      <c r="I56" s="115">
        <f>H56*G56</f>
        <v>98</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SUM(I55:I57)</f>
        <v>98</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I58+I52+I40</f>
        <v>1598</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1598</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F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M66"/>
  <sheetViews>
    <sheetView topLeftCell="A28"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496" t="e">
        <f>#REF!</f>
        <v>#REF!</v>
      </c>
      <c r="I11" s="497"/>
    </row>
    <row r="12" spans="1:13" x14ac:dyDescent="0.25">
      <c r="A12" s="85" t="s">
        <v>53</v>
      </c>
      <c r="B12" s="83"/>
      <c r="F12" s="494" t="s">
        <v>54</v>
      </c>
      <c r="G12" s="495"/>
      <c r="H12" s="496">
        <v>1708</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row>
    <row r="15" spans="1:13" x14ac:dyDescent="0.25">
      <c r="A15" s="85"/>
      <c r="B15" s="83"/>
      <c r="D15" s="173"/>
      <c r="E15" s="86"/>
      <c r="F15" s="494" t="s">
        <v>304</v>
      </c>
      <c r="G15" s="495"/>
      <c r="H15" s="496" t="s">
        <v>305</v>
      </c>
      <c r="I15" s="497"/>
      <c r="M15" t="s">
        <v>57</v>
      </c>
    </row>
    <row r="16" spans="1:13" x14ac:dyDescent="0.25">
      <c r="A16" s="500" t="s">
        <v>303</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c r="B25" s="473"/>
      <c r="C25" s="474"/>
      <c r="D25" s="474"/>
      <c r="E25" s="474"/>
      <c r="F25" s="475"/>
      <c r="G25" s="175"/>
      <c r="H25" s="170"/>
      <c r="I25" s="115"/>
    </row>
    <row r="26" spans="1:11" x14ac:dyDescent="0.25">
      <c r="A26" s="111"/>
      <c r="B26" s="483"/>
      <c r="C26" s="484"/>
      <c r="D26" s="484"/>
      <c r="E26" s="484"/>
      <c r="F26" s="484"/>
      <c r="G26" s="177"/>
      <c r="H26" s="176"/>
      <c r="I26" s="115"/>
    </row>
    <row r="27" spans="1:11" x14ac:dyDescent="0.25">
      <c r="A27" s="111"/>
      <c r="B27" s="483"/>
      <c r="C27" s="484"/>
      <c r="D27" s="484"/>
      <c r="E27" s="484"/>
      <c r="F27" s="484"/>
      <c r="G27" s="177"/>
      <c r="H27" s="176"/>
      <c r="I27" s="115"/>
    </row>
    <row r="28" spans="1:11" x14ac:dyDescent="0.25">
      <c r="A28" s="111"/>
      <c r="B28" s="483"/>
      <c r="C28" s="484"/>
      <c r="D28" s="484"/>
      <c r="E28" s="484"/>
      <c r="F28" s="485"/>
      <c r="G28" s="177"/>
      <c r="H28" s="176"/>
      <c r="I28" s="115"/>
    </row>
    <row r="29" spans="1:11" x14ac:dyDescent="0.25">
      <c r="A29" s="111"/>
      <c r="B29" s="483"/>
      <c r="C29" s="484"/>
      <c r="D29" s="484"/>
      <c r="E29" s="484"/>
      <c r="F29" s="485"/>
      <c r="G29" s="177"/>
      <c r="H29" s="176"/>
      <c r="I29" s="115"/>
    </row>
    <row r="30" spans="1:11" x14ac:dyDescent="0.25">
      <c r="A30" s="111"/>
      <c r="B30" s="524"/>
      <c r="C30" s="525"/>
      <c r="D30" s="525"/>
      <c r="E30" s="525"/>
      <c r="F30" s="525"/>
      <c r="G30" s="177"/>
      <c r="H30" s="176"/>
      <c r="I30" s="115"/>
    </row>
    <row r="31" spans="1:11" x14ac:dyDescent="0.25">
      <c r="A31" s="111"/>
      <c r="B31" s="524"/>
      <c r="C31" s="525"/>
      <c r="D31" s="525"/>
      <c r="E31" s="525"/>
      <c r="F31" s="525"/>
      <c r="G31" s="177"/>
      <c r="H31" s="176"/>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0</v>
      </c>
      <c r="L39" s="116"/>
    </row>
    <row r="40" spans="1:12" x14ac:dyDescent="0.25">
      <c r="A40" s="488" t="s">
        <v>150</v>
      </c>
      <c r="B40" s="489"/>
      <c r="C40" s="489"/>
      <c r="D40" s="489"/>
      <c r="E40" s="489"/>
      <c r="F40" s="489"/>
      <c r="G40" s="489"/>
      <c r="H40" s="490"/>
      <c r="I40" s="172">
        <f>ROUND((I39*0.15),2)</f>
        <v>0</v>
      </c>
      <c r="L40" s="116"/>
    </row>
    <row r="41" spans="1:12" x14ac:dyDescent="0.25">
      <c r="A41" s="488" t="s">
        <v>151</v>
      </c>
      <c r="B41" s="489"/>
      <c r="C41" s="489"/>
      <c r="D41" s="489"/>
      <c r="E41" s="489"/>
      <c r="F41" s="489"/>
      <c r="G41" s="489"/>
      <c r="H41" s="490"/>
      <c r="I41" s="158">
        <f>I39+I40</f>
        <v>0</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2</v>
      </c>
      <c r="H46" s="142">
        <v>300</v>
      </c>
      <c r="I46" s="115">
        <f t="shared" si="1"/>
        <v>600</v>
      </c>
    </row>
    <row r="47" spans="1:12" x14ac:dyDescent="0.25">
      <c r="A47" s="111">
        <v>4</v>
      </c>
      <c r="B47" s="461" t="s">
        <v>80</v>
      </c>
      <c r="C47" s="462"/>
      <c r="D47" s="463"/>
      <c r="E47" s="486" t="s">
        <v>77</v>
      </c>
      <c r="F47" s="487"/>
      <c r="G47" s="112">
        <v>2</v>
      </c>
      <c r="H47" s="142">
        <v>200</v>
      </c>
      <c r="I47" s="115">
        <f t="shared" si="1"/>
        <v>400</v>
      </c>
    </row>
    <row r="48" spans="1:12" x14ac:dyDescent="0.25">
      <c r="A48" s="111">
        <v>5</v>
      </c>
      <c r="B48" s="461" t="s">
        <v>81</v>
      </c>
      <c r="C48" s="462"/>
      <c r="D48" s="463"/>
      <c r="E48" s="486" t="s">
        <v>77</v>
      </c>
      <c r="F48" s="487"/>
      <c r="G48" s="112"/>
      <c r="H48" s="144">
        <v>200</v>
      </c>
      <c r="I48" s="115">
        <f t="shared" si="1"/>
        <v>0</v>
      </c>
    </row>
    <row r="49" spans="1:12" x14ac:dyDescent="0.25">
      <c r="A49" s="111">
        <v>6</v>
      </c>
      <c r="B49" s="461" t="s">
        <v>31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1000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287</v>
      </c>
      <c r="C56" s="474"/>
      <c r="D56" s="475"/>
      <c r="E56" s="476"/>
      <c r="F56" s="477"/>
      <c r="G56" s="112"/>
      <c r="H56" s="124"/>
      <c r="I56" s="115"/>
    </row>
    <row r="57" spans="1:12" x14ac:dyDescent="0.25">
      <c r="A57" s="111"/>
      <c r="B57" s="483" t="s">
        <v>245</v>
      </c>
      <c r="C57" s="484"/>
      <c r="D57" s="485"/>
      <c r="E57" s="486">
        <v>1</v>
      </c>
      <c r="F57" s="487"/>
      <c r="G57" s="112">
        <v>59.6</v>
      </c>
      <c r="H57" s="124">
        <v>5</v>
      </c>
      <c r="I57" s="115">
        <f>H57*G57</f>
        <v>298</v>
      </c>
    </row>
    <row r="58" spans="1:12" x14ac:dyDescent="0.25">
      <c r="A58" s="125"/>
      <c r="B58" s="478"/>
      <c r="C58" s="479"/>
      <c r="D58" s="480"/>
      <c r="E58" s="481"/>
      <c r="F58" s="482"/>
      <c r="G58" s="112"/>
      <c r="H58" s="124"/>
      <c r="I58" s="115"/>
    </row>
    <row r="59" spans="1:12" x14ac:dyDescent="0.25">
      <c r="A59" s="488" t="s">
        <v>88</v>
      </c>
      <c r="B59" s="489"/>
      <c r="C59" s="489"/>
      <c r="D59" s="489"/>
      <c r="E59" s="489"/>
      <c r="F59" s="489"/>
      <c r="G59" s="489"/>
      <c r="H59" s="490"/>
      <c r="I59" s="126">
        <f>SUM(I56:I58)</f>
        <v>298</v>
      </c>
    </row>
    <row r="60" spans="1:12" x14ac:dyDescent="0.25">
      <c r="A60" s="127"/>
      <c r="B60" s="128"/>
      <c r="C60" s="128"/>
      <c r="D60" s="128"/>
      <c r="E60" s="128"/>
      <c r="F60" s="129"/>
      <c r="G60" s="130"/>
      <c r="H60" s="130"/>
      <c r="I60" s="131"/>
      <c r="L60" s="83"/>
    </row>
    <row r="61" spans="1:12" x14ac:dyDescent="0.25">
      <c r="A61" s="456"/>
      <c r="B61" s="457"/>
      <c r="C61" s="457"/>
      <c r="D61" s="457"/>
      <c r="E61" s="457"/>
      <c r="F61" s="132"/>
      <c r="G61" s="460" t="s">
        <v>89</v>
      </c>
      <c r="H61" s="457"/>
      <c r="I61" s="133">
        <f>I59+I53+I41</f>
        <v>1298</v>
      </c>
    </row>
    <row r="62" spans="1:12" x14ac:dyDescent="0.25">
      <c r="A62" s="456"/>
      <c r="B62" s="457"/>
      <c r="C62" s="457"/>
      <c r="D62" s="457"/>
      <c r="E62" s="457"/>
      <c r="F62" s="86"/>
      <c r="G62" s="134"/>
      <c r="H62" s="135"/>
      <c r="I62" s="136"/>
    </row>
    <row r="63" spans="1:12" ht="15.75" thickBot="1" x14ac:dyDescent="0.3">
      <c r="A63" s="456"/>
      <c r="B63" s="457"/>
      <c r="C63" s="457"/>
      <c r="D63" s="457"/>
      <c r="E63" s="457"/>
      <c r="F63" s="86"/>
      <c r="G63" s="510" t="s">
        <v>132</v>
      </c>
      <c r="H63" s="511"/>
      <c r="I63" s="145">
        <f>I61+I62</f>
        <v>1298</v>
      </c>
    </row>
    <row r="64" spans="1:12" ht="16.5" thickTop="1" thickBot="1" x14ac:dyDescent="0.3">
      <c r="A64" s="137"/>
      <c r="B64" s="138"/>
      <c r="C64" s="458"/>
      <c r="D64" s="459"/>
      <c r="E64" s="459"/>
      <c r="F64" s="459"/>
      <c r="G64" s="139"/>
      <c r="H64" s="139"/>
      <c r="I64" s="140"/>
    </row>
    <row r="66" spans="1:2" x14ac:dyDescent="0.25">
      <c r="A66" s="83"/>
      <c r="B66" s="83"/>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A41:H41"/>
    <mergeCell ref="A42:I42"/>
    <mergeCell ref="B43:D43"/>
    <mergeCell ref="E43:F43"/>
    <mergeCell ref="B44:D44"/>
    <mergeCell ref="E44:F44"/>
    <mergeCell ref="A40:H40"/>
    <mergeCell ref="B29:F29"/>
    <mergeCell ref="B30:F30"/>
    <mergeCell ref="B31:F31"/>
    <mergeCell ref="B32:F32"/>
    <mergeCell ref="B33:F33"/>
    <mergeCell ref="B34:F34"/>
    <mergeCell ref="B35:F35"/>
    <mergeCell ref="B36:F36"/>
    <mergeCell ref="B37:F37"/>
    <mergeCell ref="B38:F38"/>
    <mergeCell ref="A39:H39"/>
    <mergeCell ref="B28:F28"/>
    <mergeCell ref="A17:I17"/>
    <mergeCell ref="B18:D18"/>
    <mergeCell ref="B19:D19"/>
    <mergeCell ref="B20:D20"/>
    <mergeCell ref="B21:D21"/>
    <mergeCell ref="A22:H22"/>
    <mergeCell ref="A23:I23"/>
    <mergeCell ref="B24:F24"/>
    <mergeCell ref="B25:F25"/>
    <mergeCell ref="B26:F26"/>
    <mergeCell ref="B27:F27"/>
    <mergeCell ref="A16:I16"/>
    <mergeCell ref="A9:E9"/>
    <mergeCell ref="F9:G9"/>
    <mergeCell ref="H9:I9"/>
    <mergeCell ref="F10:G10"/>
    <mergeCell ref="H10:I10"/>
    <mergeCell ref="F11:G11"/>
    <mergeCell ref="H11:I11"/>
    <mergeCell ref="F14:G14"/>
    <mergeCell ref="H14:I14"/>
    <mergeCell ref="F12:G12"/>
    <mergeCell ref="H12:I12"/>
    <mergeCell ref="H13:I13"/>
    <mergeCell ref="F15:G15"/>
    <mergeCell ref="H15:I1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M66"/>
  <sheetViews>
    <sheetView topLeftCell="A7"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D10" s="200"/>
      <c r="E10" s="86"/>
      <c r="F10" s="494" t="s">
        <v>50</v>
      </c>
      <c r="G10" s="495"/>
      <c r="H10" s="509" t="e">
        <f>#REF!</f>
        <v>#REF!</v>
      </c>
      <c r="I10" s="497"/>
    </row>
    <row r="11" spans="1:13" x14ac:dyDescent="0.25">
      <c r="A11" s="85" t="s">
        <v>51</v>
      </c>
      <c r="B11" s="83"/>
      <c r="E11" s="86"/>
      <c r="F11" s="494" t="s">
        <v>52</v>
      </c>
      <c r="G11" s="495"/>
      <c r="H11" s="496" t="e">
        <f>#REF!</f>
        <v>#REF!</v>
      </c>
      <c r="I11" s="497"/>
    </row>
    <row r="12" spans="1:13" x14ac:dyDescent="0.25">
      <c r="A12" s="85" t="s">
        <v>53</v>
      </c>
      <c r="B12" s="83"/>
      <c r="D12" s="173"/>
      <c r="E12" s="86"/>
      <c r="F12" s="494" t="s">
        <v>54</v>
      </c>
      <c r="G12" s="495"/>
      <c r="H12" s="496">
        <v>1745</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85"/>
      <c r="B15" s="83"/>
      <c r="D15" s="173"/>
      <c r="F15" s="526" t="s">
        <v>290</v>
      </c>
      <c r="G15" s="526"/>
      <c r="H15" s="527" t="s">
        <v>291</v>
      </c>
      <c r="I15" s="523"/>
    </row>
    <row r="16" spans="1:13" x14ac:dyDescent="0.25">
      <c r="A16" s="500" t="s">
        <v>288</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289</v>
      </c>
      <c r="C25" s="474"/>
      <c r="D25" s="474"/>
      <c r="E25" s="474"/>
      <c r="F25" s="475"/>
      <c r="G25" s="175">
        <v>1</v>
      </c>
      <c r="H25" s="170">
        <v>1380</v>
      </c>
      <c r="I25" s="115">
        <f>H25*G25</f>
        <v>1380</v>
      </c>
    </row>
    <row r="26" spans="1:11" x14ac:dyDescent="0.25">
      <c r="A26" s="111"/>
      <c r="B26" s="483"/>
      <c r="C26" s="484"/>
      <c r="D26" s="484"/>
      <c r="E26" s="484"/>
      <c r="F26" s="484"/>
      <c r="G26" s="177"/>
      <c r="H26" s="176"/>
      <c r="I26" s="115"/>
    </row>
    <row r="27" spans="1:11" x14ac:dyDescent="0.25">
      <c r="A27" s="111"/>
      <c r="B27" s="483"/>
      <c r="C27" s="484"/>
      <c r="D27" s="484"/>
      <c r="E27" s="484"/>
      <c r="F27" s="484"/>
      <c r="G27" s="177"/>
      <c r="H27" s="176"/>
      <c r="I27" s="115"/>
    </row>
    <row r="28" spans="1:11" x14ac:dyDescent="0.25">
      <c r="A28" s="111"/>
      <c r="B28" s="483"/>
      <c r="C28" s="484"/>
      <c r="D28" s="484"/>
      <c r="E28" s="484"/>
      <c r="F28" s="485"/>
      <c r="G28" s="177"/>
      <c r="H28" s="176"/>
      <c r="I28" s="115"/>
    </row>
    <row r="29" spans="1:11" x14ac:dyDescent="0.25">
      <c r="A29" s="111"/>
      <c r="B29" s="483"/>
      <c r="C29" s="484"/>
      <c r="D29" s="484"/>
      <c r="E29" s="484"/>
      <c r="F29" s="485"/>
      <c r="G29" s="177"/>
      <c r="H29" s="176"/>
      <c r="I29" s="115"/>
    </row>
    <row r="30" spans="1:11" x14ac:dyDescent="0.25">
      <c r="A30" s="111"/>
      <c r="B30" s="524"/>
      <c r="C30" s="525"/>
      <c r="D30" s="525"/>
      <c r="E30" s="525"/>
      <c r="F30" s="525"/>
      <c r="G30" s="177"/>
      <c r="H30" s="176"/>
      <c r="I30" s="115"/>
    </row>
    <row r="31" spans="1:11" x14ac:dyDescent="0.25">
      <c r="A31" s="111"/>
      <c r="B31" s="524"/>
      <c r="C31" s="525"/>
      <c r="D31" s="525"/>
      <c r="E31" s="525"/>
      <c r="F31" s="525"/>
      <c r="G31" s="177"/>
      <c r="H31" s="176"/>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1380</v>
      </c>
      <c r="L39" s="116"/>
    </row>
    <row r="40" spans="1:12" x14ac:dyDescent="0.25">
      <c r="A40" s="488" t="s">
        <v>150</v>
      </c>
      <c r="B40" s="489"/>
      <c r="C40" s="489"/>
      <c r="D40" s="489"/>
      <c r="E40" s="489"/>
      <c r="F40" s="489"/>
      <c r="G40" s="489"/>
      <c r="H40" s="490"/>
      <c r="I40" s="172">
        <f>ROUND((I39*0.15),2)</f>
        <v>207</v>
      </c>
      <c r="L40" s="116"/>
    </row>
    <row r="41" spans="1:12" x14ac:dyDescent="0.25">
      <c r="A41" s="488" t="s">
        <v>151</v>
      </c>
      <c r="B41" s="489"/>
      <c r="C41" s="489"/>
      <c r="D41" s="489"/>
      <c r="E41" s="489"/>
      <c r="F41" s="489"/>
      <c r="G41" s="489"/>
      <c r="H41" s="490"/>
      <c r="I41" s="158">
        <f>I39+I40</f>
        <v>1587</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2</v>
      </c>
      <c r="H46" s="142">
        <v>300</v>
      </c>
      <c r="I46" s="115">
        <f t="shared" si="1"/>
        <v>600</v>
      </c>
    </row>
    <row r="47" spans="1:12" x14ac:dyDescent="0.25">
      <c r="A47" s="111">
        <v>4</v>
      </c>
      <c r="B47" s="461" t="s">
        <v>80</v>
      </c>
      <c r="C47" s="462"/>
      <c r="D47" s="463"/>
      <c r="E47" s="486" t="s">
        <v>77</v>
      </c>
      <c r="F47" s="487"/>
      <c r="G47" s="112">
        <v>2</v>
      </c>
      <c r="H47" s="142">
        <v>200</v>
      </c>
      <c r="I47" s="115">
        <f t="shared" si="1"/>
        <v>400</v>
      </c>
    </row>
    <row r="48" spans="1:12" x14ac:dyDescent="0.25">
      <c r="A48" s="111">
        <v>5</v>
      </c>
      <c r="B48" s="461" t="s">
        <v>81</v>
      </c>
      <c r="C48" s="462"/>
      <c r="D48" s="463"/>
      <c r="E48" s="486" t="s">
        <v>77</v>
      </c>
      <c r="F48" s="487"/>
      <c r="G48" s="112"/>
      <c r="H48" s="144">
        <v>200</v>
      </c>
      <c r="I48" s="115">
        <f t="shared" si="1"/>
        <v>0</v>
      </c>
    </row>
    <row r="49" spans="1:12" x14ac:dyDescent="0.25">
      <c r="A49" s="111">
        <v>6</v>
      </c>
      <c r="B49" s="461" t="s">
        <v>31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1000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292</v>
      </c>
      <c r="C56" s="474"/>
      <c r="D56" s="475"/>
      <c r="E56" s="476"/>
      <c r="F56" s="477"/>
      <c r="G56" s="112"/>
      <c r="H56" s="124"/>
      <c r="I56" s="115"/>
    </row>
    <row r="57" spans="1:12" x14ac:dyDescent="0.25">
      <c r="A57" s="111"/>
      <c r="B57" s="483" t="s">
        <v>245</v>
      </c>
      <c r="C57" s="484"/>
      <c r="D57" s="485"/>
      <c r="E57" s="486">
        <v>1</v>
      </c>
      <c r="F57" s="487"/>
      <c r="G57" s="112">
        <v>34</v>
      </c>
      <c r="H57" s="124">
        <v>5</v>
      </c>
      <c r="I57" s="115">
        <f>H57*G57</f>
        <v>170</v>
      </c>
    </row>
    <row r="58" spans="1:12" x14ac:dyDescent="0.25">
      <c r="A58" s="125"/>
      <c r="B58" s="478"/>
      <c r="C58" s="479"/>
      <c r="D58" s="480"/>
      <c r="E58" s="481"/>
      <c r="F58" s="482"/>
      <c r="G58" s="112"/>
      <c r="H58" s="124"/>
      <c r="I58" s="115"/>
    </row>
    <row r="59" spans="1:12" x14ac:dyDescent="0.25">
      <c r="A59" s="488" t="s">
        <v>88</v>
      </c>
      <c r="B59" s="489"/>
      <c r="C59" s="489"/>
      <c r="D59" s="489"/>
      <c r="E59" s="489"/>
      <c r="F59" s="489"/>
      <c r="G59" s="489"/>
      <c r="H59" s="490"/>
      <c r="I59" s="126">
        <f>SUM(I56:I58)</f>
        <v>170</v>
      </c>
    </row>
    <row r="60" spans="1:12" x14ac:dyDescent="0.25">
      <c r="A60" s="127"/>
      <c r="B60" s="128"/>
      <c r="C60" s="128"/>
      <c r="D60" s="128"/>
      <c r="E60" s="128"/>
      <c r="F60" s="129"/>
      <c r="G60" s="130"/>
      <c r="H60" s="130"/>
      <c r="I60" s="131"/>
      <c r="L60" s="83"/>
    </row>
    <row r="61" spans="1:12" x14ac:dyDescent="0.25">
      <c r="A61" s="456"/>
      <c r="B61" s="457"/>
      <c r="C61" s="457"/>
      <c r="D61" s="457"/>
      <c r="E61" s="457"/>
      <c r="F61" s="132"/>
      <c r="G61" s="460" t="s">
        <v>89</v>
      </c>
      <c r="H61" s="457"/>
      <c r="I61" s="133">
        <f>I59+I53+I41</f>
        <v>2757</v>
      </c>
    </row>
    <row r="62" spans="1:12" x14ac:dyDescent="0.25">
      <c r="A62" s="456"/>
      <c r="B62" s="457"/>
      <c r="C62" s="457"/>
      <c r="D62" s="457"/>
      <c r="E62" s="457"/>
      <c r="F62" s="86"/>
      <c r="G62" s="134"/>
      <c r="H62" s="135"/>
      <c r="I62" s="136"/>
    </row>
    <row r="63" spans="1:12" ht="15.75" thickBot="1" x14ac:dyDescent="0.3">
      <c r="A63" s="456"/>
      <c r="B63" s="457"/>
      <c r="C63" s="457"/>
      <c r="D63" s="457"/>
      <c r="E63" s="457"/>
      <c r="F63" s="86"/>
      <c r="G63" s="510" t="s">
        <v>132</v>
      </c>
      <c r="H63" s="511"/>
      <c r="I63" s="145">
        <f>I61+I62</f>
        <v>2757</v>
      </c>
    </row>
    <row r="64" spans="1:12" ht="16.5" thickTop="1" thickBot="1" x14ac:dyDescent="0.3">
      <c r="A64" s="137"/>
      <c r="B64" s="138"/>
      <c r="C64" s="458"/>
      <c r="D64" s="459"/>
      <c r="E64" s="459"/>
      <c r="F64" s="459"/>
      <c r="G64" s="139"/>
      <c r="H64" s="139"/>
      <c r="I64" s="140"/>
    </row>
    <row r="66" spans="1:2" x14ac:dyDescent="0.25">
      <c r="A66" s="83"/>
      <c r="B66" s="83"/>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A41:H41"/>
    <mergeCell ref="A42:I42"/>
    <mergeCell ref="B43:D43"/>
    <mergeCell ref="E43:F43"/>
    <mergeCell ref="B44:D44"/>
    <mergeCell ref="E44:F44"/>
    <mergeCell ref="A40:H40"/>
    <mergeCell ref="B29:F29"/>
    <mergeCell ref="B30:F30"/>
    <mergeCell ref="B31:F31"/>
    <mergeCell ref="B32:F32"/>
    <mergeCell ref="B33:F33"/>
    <mergeCell ref="B34:F34"/>
    <mergeCell ref="B35:F35"/>
    <mergeCell ref="B36:F36"/>
    <mergeCell ref="B37:F37"/>
    <mergeCell ref="B38:F38"/>
    <mergeCell ref="A39:H39"/>
    <mergeCell ref="B28:F28"/>
    <mergeCell ref="A17:I17"/>
    <mergeCell ref="B18:D18"/>
    <mergeCell ref="B19:D19"/>
    <mergeCell ref="B20:D20"/>
    <mergeCell ref="B21:D21"/>
    <mergeCell ref="A22:H22"/>
    <mergeCell ref="A23:I23"/>
    <mergeCell ref="B24:F24"/>
    <mergeCell ref="B25:F25"/>
    <mergeCell ref="B26:F26"/>
    <mergeCell ref="B27:F27"/>
    <mergeCell ref="A16:I1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66"/>
  <sheetViews>
    <sheetView topLeftCell="A31"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D10" s="200"/>
      <c r="E10" s="86"/>
      <c r="F10" s="494" t="s">
        <v>50</v>
      </c>
      <c r="G10" s="495"/>
      <c r="H10" s="509" t="e">
        <f>#REF!</f>
        <v>#REF!</v>
      </c>
      <c r="I10" s="497"/>
    </row>
    <row r="11" spans="1:13" x14ac:dyDescent="0.25">
      <c r="A11" s="85" t="s">
        <v>51</v>
      </c>
      <c r="B11" s="83"/>
      <c r="E11" s="86"/>
      <c r="F11" s="494" t="s">
        <v>52</v>
      </c>
      <c r="G11" s="495"/>
      <c r="H11" s="496" t="e">
        <f>#REF!</f>
        <v>#REF!</v>
      </c>
      <c r="I11" s="497"/>
    </row>
    <row r="12" spans="1:13" x14ac:dyDescent="0.25">
      <c r="A12" s="85" t="s">
        <v>53</v>
      </c>
      <c r="B12" s="83"/>
      <c r="D12" s="173"/>
      <c r="E12" s="86"/>
      <c r="F12" s="494" t="s">
        <v>54</v>
      </c>
      <c r="G12" s="495"/>
      <c r="H12" s="496">
        <v>1814</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85"/>
      <c r="B15" s="83"/>
      <c r="D15" s="173"/>
      <c r="F15" s="526" t="s">
        <v>290</v>
      </c>
      <c r="G15" s="526"/>
      <c r="H15" s="527" t="s">
        <v>293</v>
      </c>
      <c r="I15" s="523"/>
    </row>
    <row r="16" spans="1:13" x14ac:dyDescent="0.25">
      <c r="A16" s="500" t="s">
        <v>306</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c r="B25" s="473"/>
      <c r="C25" s="474"/>
      <c r="D25" s="474"/>
      <c r="E25" s="474"/>
      <c r="F25" s="475"/>
      <c r="G25" s="175"/>
      <c r="H25" s="170"/>
      <c r="I25" s="115"/>
    </row>
    <row r="26" spans="1:11" x14ac:dyDescent="0.25">
      <c r="A26" s="111"/>
      <c r="B26" s="483"/>
      <c r="C26" s="484"/>
      <c r="D26" s="484"/>
      <c r="E26" s="484"/>
      <c r="F26" s="484"/>
      <c r="G26" s="177"/>
      <c r="H26" s="176"/>
      <c r="I26" s="115"/>
    </row>
    <row r="27" spans="1:11" x14ac:dyDescent="0.25">
      <c r="A27" s="111"/>
      <c r="B27" s="483"/>
      <c r="C27" s="484"/>
      <c r="D27" s="484"/>
      <c r="E27" s="484"/>
      <c r="F27" s="484"/>
      <c r="G27" s="177"/>
      <c r="H27" s="176"/>
      <c r="I27" s="115"/>
    </row>
    <row r="28" spans="1:11" x14ac:dyDescent="0.25">
      <c r="A28" s="111"/>
      <c r="B28" s="483"/>
      <c r="C28" s="484"/>
      <c r="D28" s="484"/>
      <c r="E28" s="484"/>
      <c r="F28" s="485"/>
      <c r="G28" s="177"/>
      <c r="H28" s="176"/>
      <c r="I28" s="115"/>
    </row>
    <row r="29" spans="1:11" x14ac:dyDescent="0.25">
      <c r="A29" s="111"/>
      <c r="B29" s="483"/>
      <c r="C29" s="484"/>
      <c r="D29" s="484"/>
      <c r="E29" s="484"/>
      <c r="F29" s="485"/>
      <c r="G29" s="177"/>
      <c r="H29" s="176"/>
      <c r="I29" s="115"/>
    </row>
    <row r="30" spans="1:11" x14ac:dyDescent="0.25">
      <c r="A30" s="111"/>
      <c r="B30" s="524"/>
      <c r="C30" s="525"/>
      <c r="D30" s="525"/>
      <c r="E30" s="525"/>
      <c r="F30" s="525"/>
      <c r="G30" s="177"/>
      <c r="H30" s="176"/>
      <c r="I30" s="115"/>
    </row>
    <row r="31" spans="1:11" x14ac:dyDescent="0.25">
      <c r="A31" s="111"/>
      <c r="B31" s="524"/>
      <c r="C31" s="525"/>
      <c r="D31" s="525"/>
      <c r="E31" s="525"/>
      <c r="F31" s="525"/>
      <c r="G31" s="177"/>
      <c r="H31" s="176"/>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0</v>
      </c>
      <c r="L39" s="116"/>
    </row>
    <row r="40" spans="1:12" x14ac:dyDescent="0.25">
      <c r="A40" s="488" t="s">
        <v>150</v>
      </c>
      <c r="B40" s="489"/>
      <c r="C40" s="489"/>
      <c r="D40" s="489"/>
      <c r="E40" s="489"/>
      <c r="F40" s="489"/>
      <c r="G40" s="489"/>
      <c r="H40" s="490"/>
      <c r="I40" s="172">
        <f>ROUND((I39*0.15),2)</f>
        <v>0</v>
      </c>
      <c r="L40" s="116"/>
    </row>
    <row r="41" spans="1:12" x14ac:dyDescent="0.25">
      <c r="A41" s="488" t="s">
        <v>151</v>
      </c>
      <c r="B41" s="489"/>
      <c r="C41" s="489"/>
      <c r="D41" s="489"/>
      <c r="E41" s="489"/>
      <c r="F41" s="489"/>
      <c r="G41" s="489"/>
      <c r="H41" s="490"/>
      <c r="I41" s="158">
        <f>I39+I40</f>
        <v>0</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4</v>
      </c>
      <c r="H46" s="142">
        <v>300</v>
      </c>
      <c r="I46" s="115">
        <f t="shared" si="1"/>
        <v>1200</v>
      </c>
    </row>
    <row r="47" spans="1:12" x14ac:dyDescent="0.25">
      <c r="A47" s="111">
        <v>4</v>
      </c>
      <c r="B47" s="461" t="s">
        <v>80</v>
      </c>
      <c r="C47" s="462"/>
      <c r="D47" s="463"/>
      <c r="E47" s="486" t="s">
        <v>77</v>
      </c>
      <c r="F47" s="487"/>
      <c r="G47" s="112">
        <v>4</v>
      </c>
      <c r="H47" s="142">
        <v>200</v>
      </c>
      <c r="I47" s="115">
        <f t="shared" si="1"/>
        <v>800</v>
      </c>
    </row>
    <row r="48" spans="1:12" x14ac:dyDescent="0.25">
      <c r="A48" s="111">
        <v>5</v>
      </c>
      <c r="B48" s="461" t="s">
        <v>81</v>
      </c>
      <c r="C48" s="462"/>
      <c r="D48" s="463"/>
      <c r="E48" s="486" t="s">
        <v>77</v>
      </c>
      <c r="F48" s="487"/>
      <c r="G48" s="112"/>
      <c r="H48" s="144">
        <v>200</v>
      </c>
      <c r="I48" s="115">
        <f t="shared" si="1"/>
        <v>0</v>
      </c>
    </row>
    <row r="49" spans="1:12" x14ac:dyDescent="0.25">
      <c r="A49" s="111">
        <v>6</v>
      </c>
      <c r="B49" s="461" t="s">
        <v>31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2000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294</v>
      </c>
      <c r="C56" s="474"/>
      <c r="D56" s="475"/>
      <c r="E56" s="476"/>
      <c r="F56" s="477"/>
      <c r="G56" s="112"/>
      <c r="H56" s="124"/>
      <c r="I56" s="115"/>
    </row>
    <row r="57" spans="1:12" x14ac:dyDescent="0.25">
      <c r="A57" s="111"/>
      <c r="B57" s="483" t="s">
        <v>245</v>
      </c>
      <c r="C57" s="484"/>
      <c r="D57" s="485"/>
      <c r="E57" s="486">
        <v>1</v>
      </c>
      <c r="F57" s="487"/>
      <c r="G57" s="112">
        <v>66.400000000000006</v>
      </c>
      <c r="H57" s="124">
        <v>5</v>
      </c>
      <c r="I57" s="115">
        <f>H57*G57</f>
        <v>332</v>
      </c>
    </row>
    <row r="58" spans="1:12" x14ac:dyDescent="0.25">
      <c r="A58" s="125"/>
      <c r="B58" s="478"/>
      <c r="C58" s="479"/>
      <c r="D58" s="480"/>
      <c r="E58" s="481"/>
      <c r="F58" s="482"/>
      <c r="G58" s="112"/>
      <c r="H58" s="124"/>
      <c r="I58" s="115"/>
    </row>
    <row r="59" spans="1:12" x14ac:dyDescent="0.25">
      <c r="A59" s="488" t="s">
        <v>88</v>
      </c>
      <c r="B59" s="489"/>
      <c r="C59" s="489"/>
      <c r="D59" s="489"/>
      <c r="E59" s="489"/>
      <c r="F59" s="489"/>
      <c r="G59" s="489"/>
      <c r="H59" s="490"/>
      <c r="I59" s="126">
        <f>SUM(I56:I58)</f>
        <v>332</v>
      </c>
    </row>
    <row r="60" spans="1:12" x14ac:dyDescent="0.25">
      <c r="A60" s="127"/>
      <c r="B60" s="128"/>
      <c r="C60" s="128"/>
      <c r="D60" s="128"/>
      <c r="E60" s="128"/>
      <c r="F60" s="129"/>
      <c r="G60" s="130"/>
      <c r="H60" s="130"/>
      <c r="I60" s="131"/>
      <c r="L60" s="83"/>
    </row>
    <row r="61" spans="1:12" x14ac:dyDescent="0.25">
      <c r="A61" s="456"/>
      <c r="B61" s="457"/>
      <c r="C61" s="457"/>
      <c r="D61" s="457"/>
      <c r="E61" s="457"/>
      <c r="F61" s="132"/>
      <c r="G61" s="460" t="s">
        <v>89</v>
      </c>
      <c r="H61" s="457"/>
      <c r="I61" s="133">
        <f>I59+I53+I41</f>
        <v>2332</v>
      </c>
    </row>
    <row r="62" spans="1:12" x14ac:dyDescent="0.25">
      <c r="A62" s="456"/>
      <c r="B62" s="457"/>
      <c r="C62" s="457"/>
      <c r="D62" s="457"/>
      <c r="E62" s="457"/>
      <c r="F62" s="86"/>
      <c r="G62" s="134"/>
      <c r="H62" s="135"/>
      <c r="I62" s="136"/>
    </row>
    <row r="63" spans="1:12" ht="15.75" thickBot="1" x14ac:dyDescent="0.3">
      <c r="A63" s="456"/>
      <c r="B63" s="457"/>
      <c r="C63" s="457"/>
      <c r="D63" s="457"/>
      <c r="E63" s="457"/>
      <c r="F63" s="86"/>
      <c r="G63" s="510" t="s">
        <v>132</v>
      </c>
      <c r="H63" s="511"/>
      <c r="I63" s="145">
        <f>I61+I62</f>
        <v>2332</v>
      </c>
    </row>
    <row r="64" spans="1:12" ht="16.5" thickTop="1" thickBot="1" x14ac:dyDescent="0.3">
      <c r="A64" s="137"/>
      <c r="B64" s="138"/>
      <c r="C64" s="458"/>
      <c r="D64" s="459"/>
      <c r="E64" s="459"/>
      <c r="F64" s="459"/>
      <c r="G64" s="139"/>
      <c r="H64" s="139"/>
      <c r="I64" s="140"/>
    </row>
    <row r="66" spans="1:2" x14ac:dyDescent="0.25">
      <c r="A66" s="83"/>
      <c r="B66" s="83"/>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66"/>
  <sheetViews>
    <sheetView topLeftCell="A22"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D10" s="200"/>
      <c r="E10" s="86"/>
      <c r="F10" s="494" t="s">
        <v>50</v>
      </c>
      <c r="G10" s="495"/>
      <c r="H10" s="509" t="e">
        <f>#REF!</f>
        <v>#REF!</v>
      </c>
      <c r="I10" s="497"/>
    </row>
    <row r="11" spans="1:13" x14ac:dyDescent="0.25">
      <c r="A11" s="85" t="s">
        <v>51</v>
      </c>
      <c r="B11" s="83"/>
      <c r="E11" s="86"/>
      <c r="F11" s="494" t="s">
        <v>52</v>
      </c>
      <c r="G11" s="495"/>
      <c r="H11" s="496" t="e">
        <f>#REF!</f>
        <v>#REF!</v>
      </c>
      <c r="I11" s="497"/>
    </row>
    <row r="12" spans="1:13" x14ac:dyDescent="0.25">
      <c r="A12" s="85" t="s">
        <v>53</v>
      </c>
      <c r="B12" s="83"/>
      <c r="D12" s="173"/>
      <c r="E12" s="86"/>
      <c r="F12" s="494" t="s">
        <v>54</v>
      </c>
      <c r="G12" s="495"/>
      <c r="H12" s="496">
        <v>2592</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85"/>
      <c r="B15" s="83"/>
      <c r="D15" s="173"/>
      <c r="F15" s="526" t="s">
        <v>290</v>
      </c>
      <c r="G15" s="526"/>
      <c r="H15" s="527" t="s">
        <v>295</v>
      </c>
      <c r="I15" s="523"/>
    </row>
    <row r="16" spans="1:13" x14ac:dyDescent="0.25">
      <c r="A16" s="500" t="s">
        <v>296</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297</v>
      </c>
      <c r="C25" s="474"/>
      <c r="D25" s="474"/>
      <c r="E25" s="474"/>
      <c r="F25" s="475"/>
      <c r="G25" s="175">
        <v>1</v>
      </c>
      <c r="H25" s="170">
        <v>1850</v>
      </c>
      <c r="I25" s="115">
        <f>H25*G25</f>
        <v>1850</v>
      </c>
    </row>
    <row r="26" spans="1:11" x14ac:dyDescent="0.25">
      <c r="A26" s="111">
        <v>2</v>
      </c>
      <c r="B26" s="483" t="s">
        <v>307</v>
      </c>
      <c r="C26" s="484"/>
      <c r="D26" s="484"/>
      <c r="E26" s="484"/>
      <c r="F26" s="484"/>
      <c r="G26" s="177">
        <v>1</v>
      </c>
      <c r="H26" s="176">
        <v>390</v>
      </c>
      <c r="I26" s="115">
        <f>H26*G26</f>
        <v>390</v>
      </c>
    </row>
    <row r="27" spans="1:11" x14ac:dyDescent="0.25">
      <c r="A27" s="111"/>
      <c r="B27" s="483"/>
      <c r="C27" s="484"/>
      <c r="D27" s="484"/>
      <c r="E27" s="484"/>
      <c r="F27" s="484"/>
      <c r="G27" s="177"/>
      <c r="H27" s="176"/>
      <c r="I27" s="115"/>
    </row>
    <row r="28" spans="1:11" x14ac:dyDescent="0.25">
      <c r="A28" s="111"/>
      <c r="B28" s="483"/>
      <c r="C28" s="484"/>
      <c r="D28" s="484"/>
      <c r="E28" s="484"/>
      <c r="F28" s="485"/>
      <c r="G28" s="177"/>
      <c r="H28" s="176"/>
      <c r="I28" s="115"/>
    </row>
    <row r="29" spans="1:11" x14ac:dyDescent="0.25">
      <c r="A29" s="111"/>
      <c r="B29" s="483"/>
      <c r="C29" s="484"/>
      <c r="D29" s="484"/>
      <c r="E29" s="484"/>
      <c r="F29" s="485"/>
      <c r="G29" s="177"/>
      <c r="H29" s="176"/>
      <c r="I29" s="115"/>
    </row>
    <row r="30" spans="1:11" x14ac:dyDescent="0.25">
      <c r="A30" s="111"/>
      <c r="B30" s="524"/>
      <c r="C30" s="525"/>
      <c r="D30" s="525"/>
      <c r="E30" s="525"/>
      <c r="F30" s="525"/>
      <c r="G30" s="177"/>
      <c r="H30" s="176"/>
      <c r="I30" s="115"/>
    </row>
    <row r="31" spans="1:11" x14ac:dyDescent="0.25">
      <c r="A31" s="111"/>
      <c r="B31" s="524"/>
      <c r="C31" s="525"/>
      <c r="D31" s="525"/>
      <c r="E31" s="525"/>
      <c r="F31" s="525"/>
      <c r="G31" s="177"/>
      <c r="H31" s="176"/>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2240</v>
      </c>
      <c r="L39" s="116"/>
    </row>
    <row r="40" spans="1:12" x14ac:dyDescent="0.25">
      <c r="A40" s="488" t="s">
        <v>150</v>
      </c>
      <c r="B40" s="489"/>
      <c r="C40" s="489"/>
      <c r="D40" s="489"/>
      <c r="E40" s="489"/>
      <c r="F40" s="489"/>
      <c r="G40" s="489"/>
      <c r="H40" s="490"/>
      <c r="I40" s="172">
        <f>ROUND((I39*0.15),2)</f>
        <v>336</v>
      </c>
      <c r="L40" s="116"/>
    </row>
    <row r="41" spans="1:12" x14ac:dyDescent="0.25">
      <c r="A41" s="488" t="s">
        <v>151</v>
      </c>
      <c r="B41" s="489"/>
      <c r="C41" s="489"/>
      <c r="D41" s="489"/>
      <c r="E41" s="489"/>
      <c r="F41" s="489"/>
      <c r="G41" s="489"/>
      <c r="H41" s="490"/>
      <c r="I41" s="158">
        <f>I39+I40</f>
        <v>2576</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4.5</v>
      </c>
      <c r="H46" s="142">
        <v>300</v>
      </c>
      <c r="I46" s="115">
        <f t="shared" si="1"/>
        <v>1350</v>
      </c>
    </row>
    <row r="47" spans="1:12" x14ac:dyDescent="0.25">
      <c r="A47" s="111">
        <v>4</v>
      </c>
      <c r="B47" s="461" t="s">
        <v>80</v>
      </c>
      <c r="C47" s="462"/>
      <c r="D47" s="463"/>
      <c r="E47" s="486" t="s">
        <v>77</v>
      </c>
      <c r="F47" s="487"/>
      <c r="G47" s="112">
        <v>4.5</v>
      </c>
      <c r="H47" s="142">
        <v>200</v>
      </c>
      <c r="I47" s="115">
        <f t="shared" si="1"/>
        <v>900</v>
      </c>
    </row>
    <row r="48" spans="1:12" x14ac:dyDescent="0.25">
      <c r="A48" s="111">
        <v>5</v>
      </c>
      <c r="B48" s="461" t="s">
        <v>81</v>
      </c>
      <c r="C48" s="462"/>
      <c r="D48" s="463"/>
      <c r="E48" s="486" t="s">
        <v>77</v>
      </c>
      <c r="F48" s="487"/>
      <c r="G48" s="112"/>
      <c r="H48" s="144">
        <v>200</v>
      </c>
      <c r="I48" s="115">
        <f t="shared" si="1"/>
        <v>0</v>
      </c>
    </row>
    <row r="49" spans="1:12" x14ac:dyDescent="0.25">
      <c r="A49" s="111">
        <v>6</v>
      </c>
      <c r="B49" s="461" t="s">
        <v>31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2250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298</v>
      </c>
      <c r="C56" s="474"/>
      <c r="D56" s="475"/>
      <c r="E56" s="476"/>
      <c r="F56" s="477"/>
      <c r="G56" s="112"/>
      <c r="H56" s="124"/>
      <c r="I56" s="115"/>
    </row>
    <row r="57" spans="1:12" x14ac:dyDescent="0.25">
      <c r="A57" s="111"/>
      <c r="B57" s="483" t="s">
        <v>245</v>
      </c>
      <c r="C57" s="484"/>
      <c r="D57" s="485"/>
      <c r="E57" s="486">
        <v>1</v>
      </c>
      <c r="F57" s="487"/>
      <c r="G57" s="112">
        <v>39.200000000000003</v>
      </c>
      <c r="H57" s="124">
        <v>5</v>
      </c>
      <c r="I57" s="115">
        <f>H57*G57</f>
        <v>196</v>
      </c>
    </row>
    <row r="58" spans="1:12" x14ac:dyDescent="0.25">
      <c r="A58" s="125"/>
      <c r="B58" s="478"/>
      <c r="C58" s="479"/>
      <c r="D58" s="480"/>
      <c r="E58" s="481"/>
      <c r="F58" s="482"/>
      <c r="G58" s="112"/>
      <c r="H58" s="124"/>
      <c r="I58" s="115"/>
    </row>
    <row r="59" spans="1:12" x14ac:dyDescent="0.25">
      <c r="A59" s="488" t="s">
        <v>88</v>
      </c>
      <c r="B59" s="489"/>
      <c r="C59" s="489"/>
      <c r="D59" s="489"/>
      <c r="E59" s="489"/>
      <c r="F59" s="489"/>
      <c r="G59" s="489"/>
      <c r="H59" s="490"/>
      <c r="I59" s="126">
        <f>SUM(I56:I58)</f>
        <v>196</v>
      </c>
    </row>
    <row r="60" spans="1:12" x14ac:dyDescent="0.25">
      <c r="A60" s="127"/>
      <c r="B60" s="128"/>
      <c r="C60" s="128"/>
      <c r="D60" s="128"/>
      <c r="E60" s="128"/>
      <c r="F60" s="129"/>
      <c r="G60" s="130"/>
      <c r="H60" s="130"/>
      <c r="I60" s="131"/>
      <c r="L60" s="83"/>
    </row>
    <row r="61" spans="1:12" x14ac:dyDescent="0.25">
      <c r="A61" s="456"/>
      <c r="B61" s="457"/>
      <c r="C61" s="457"/>
      <c r="D61" s="457"/>
      <c r="E61" s="457"/>
      <c r="F61" s="132"/>
      <c r="G61" s="460" t="s">
        <v>89</v>
      </c>
      <c r="H61" s="457"/>
      <c r="I61" s="133">
        <f>I59+I53+I41</f>
        <v>5022</v>
      </c>
    </row>
    <row r="62" spans="1:12" x14ac:dyDescent="0.25">
      <c r="A62" s="456"/>
      <c r="B62" s="457"/>
      <c r="C62" s="457"/>
      <c r="D62" s="457"/>
      <c r="E62" s="457"/>
      <c r="F62" s="86"/>
      <c r="G62" s="134"/>
      <c r="H62" s="135"/>
      <c r="I62" s="136"/>
    </row>
    <row r="63" spans="1:12" ht="15.75" thickBot="1" x14ac:dyDescent="0.3">
      <c r="A63" s="456"/>
      <c r="B63" s="457"/>
      <c r="C63" s="457"/>
      <c r="D63" s="457"/>
      <c r="E63" s="457"/>
      <c r="F63" s="86"/>
      <c r="G63" s="510" t="s">
        <v>132</v>
      </c>
      <c r="H63" s="511"/>
      <c r="I63" s="145">
        <f>I61+I62</f>
        <v>5022</v>
      </c>
    </row>
    <row r="64" spans="1:12" ht="16.5" thickTop="1" thickBot="1" x14ac:dyDescent="0.3">
      <c r="A64" s="137"/>
      <c r="B64" s="138"/>
      <c r="C64" s="458"/>
      <c r="D64" s="459"/>
      <c r="E64" s="459"/>
      <c r="F64" s="459"/>
      <c r="G64" s="139"/>
      <c r="H64" s="139"/>
      <c r="I64" s="140"/>
    </row>
    <row r="66" spans="1:2" x14ac:dyDescent="0.25">
      <c r="A66" s="83"/>
      <c r="B66" s="83"/>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M66"/>
  <sheetViews>
    <sheetView topLeftCell="A7" workbookViewId="0">
      <selection activeCell="H25" sqref="H25"/>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D10" s="200"/>
      <c r="E10" s="86"/>
      <c r="F10" s="494" t="s">
        <v>50</v>
      </c>
      <c r="G10" s="495"/>
      <c r="H10" s="509" t="e">
        <f>#REF!</f>
        <v>#REF!</v>
      </c>
      <c r="I10" s="497"/>
    </row>
    <row r="11" spans="1:13" x14ac:dyDescent="0.25">
      <c r="A11" s="85" t="s">
        <v>51</v>
      </c>
      <c r="B11" s="83"/>
      <c r="E11" s="86"/>
      <c r="F11" s="494" t="s">
        <v>52</v>
      </c>
      <c r="G11" s="495"/>
      <c r="H11" s="496" t="e">
        <f>#REF!</f>
        <v>#REF!</v>
      </c>
      <c r="I11" s="497"/>
    </row>
    <row r="12" spans="1:13" x14ac:dyDescent="0.25">
      <c r="A12" s="85" t="s">
        <v>53</v>
      </c>
      <c r="B12" s="83"/>
      <c r="D12" s="173"/>
      <c r="E12" s="86"/>
      <c r="F12" s="494" t="s">
        <v>54</v>
      </c>
      <c r="G12" s="495"/>
      <c r="H12" s="496">
        <v>2886</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85"/>
      <c r="B15" s="83"/>
      <c r="D15" s="173"/>
      <c r="F15" s="526" t="s">
        <v>290</v>
      </c>
      <c r="G15" s="526"/>
      <c r="H15" s="527" t="s">
        <v>299</v>
      </c>
      <c r="I15" s="523"/>
    </row>
    <row r="16" spans="1:13" x14ac:dyDescent="0.25">
      <c r="A16" s="500" t="s">
        <v>300</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301</v>
      </c>
      <c r="C25" s="474"/>
      <c r="D25" s="474"/>
      <c r="E25" s="474"/>
      <c r="F25" s="475"/>
      <c r="G25" s="175">
        <v>1</v>
      </c>
      <c r="H25" s="170">
        <v>2091.25</v>
      </c>
      <c r="I25" s="115">
        <f>H25*G25</f>
        <v>2091.25</v>
      </c>
    </row>
    <row r="26" spans="1:11" x14ac:dyDescent="0.25">
      <c r="A26" s="111"/>
      <c r="B26" s="483"/>
      <c r="C26" s="484"/>
      <c r="D26" s="484"/>
      <c r="E26" s="484"/>
      <c r="F26" s="484"/>
      <c r="G26" s="177"/>
      <c r="H26" s="176"/>
      <c r="I26" s="115"/>
    </row>
    <row r="27" spans="1:11" x14ac:dyDescent="0.25">
      <c r="A27" s="111"/>
      <c r="B27" s="483"/>
      <c r="C27" s="484"/>
      <c r="D27" s="484"/>
      <c r="E27" s="484"/>
      <c r="F27" s="484"/>
      <c r="G27" s="177"/>
      <c r="H27" s="176"/>
      <c r="I27" s="115"/>
    </row>
    <row r="28" spans="1:11" x14ac:dyDescent="0.25">
      <c r="A28" s="111"/>
      <c r="B28" s="483"/>
      <c r="C28" s="484"/>
      <c r="D28" s="484"/>
      <c r="E28" s="484"/>
      <c r="F28" s="485"/>
      <c r="G28" s="177"/>
      <c r="H28" s="176"/>
      <c r="I28" s="115"/>
    </row>
    <row r="29" spans="1:11" x14ac:dyDescent="0.25">
      <c r="A29" s="111"/>
      <c r="B29" s="483"/>
      <c r="C29" s="484"/>
      <c r="D29" s="484"/>
      <c r="E29" s="484"/>
      <c r="F29" s="485"/>
      <c r="G29" s="177"/>
      <c r="H29" s="176"/>
      <c r="I29" s="115"/>
    </row>
    <row r="30" spans="1:11" x14ac:dyDescent="0.25">
      <c r="A30" s="111"/>
      <c r="B30" s="524"/>
      <c r="C30" s="525"/>
      <c r="D30" s="525"/>
      <c r="E30" s="525"/>
      <c r="F30" s="525"/>
      <c r="G30" s="177"/>
      <c r="H30" s="176"/>
      <c r="I30" s="115"/>
    </row>
    <row r="31" spans="1:11" x14ac:dyDescent="0.25">
      <c r="A31" s="111"/>
      <c r="B31" s="524"/>
      <c r="C31" s="525"/>
      <c r="D31" s="525"/>
      <c r="E31" s="525"/>
      <c r="F31" s="525"/>
      <c r="G31" s="177"/>
      <c r="H31" s="176"/>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2091.25</v>
      </c>
      <c r="L39" s="116"/>
    </row>
    <row r="40" spans="1:12" x14ac:dyDescent="0.25">
      <c r="A40" s="488" t="s">
        <v>150</v>
      </c>
      <c r="B40" s="489"/>
      <c r="C40" s="489"/>
      <c r="D40" s="489"/>
      <c r="E40" s="489"/>
      <c r="F40" s="489"/>
      <c r="G40" s="489"/>
      <c r="H40" s="490"/>
      <c r="I40" s="172">
        <f>ROUND((I39*0.15),2)</f>
        <v>313.69</v>
      </c>
      <c r="L40" s="116"/>
    </row>
    <row r="41" spans="1:12" x14ac:dyDescent="0.25">
      <c r="A41" s="488" t="s">
        <v>151</v>
      </c>
      <c r="B41" s="489"/>
      <c r="C41" s="489"/>
      <c r="D41" s="489"/>
      <c r="E41" s="489"/>
      <c r="F41" s="489"/>
      <c r="G41" s="489"/>
      <c r="H41" s="490"/>
      <c r="I41" s="158">
        <f>I39+I40</f>
        <v>2404.94</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4.5</v>
      </c>
      <c r="H46" s="142">
        <v>300</v>
      </c>
      <c r="I46" s="115">
        <f t="shared" si="1"/>
        <v>1350</v>
      </c>
    </row>
    <row r="47" spans="1:12" x14ac:dyDescent="0.25">
      <c r="A47" s="111">
        <v>4</v>
      </c>
      <c r="B47" s="461" t="s">
        <v>80</v>
      </c>
      <c r="C47" s="462"/>
      <c r="D47" s="463"/>
      <c r="E47" s="486" t="s">
        <v>77</v>
      </c>
      <c r="F47" s="487"/>
      <c r="G47" s="112">
        <v>4.5</v>
      </c>
      <c r="H47" s="142">
        <v>200</v>
      </c>
      <c r="I47" s="115">
        <f t="shared" si="1"/>
        <v>900</v>
      </c>
    </row>
    <row r="48" spans="1:12" x14ac:dyDescent="0.25">
      <c r="A48" s="111">
        <v>5</v>
      </c>
      <c r="B48" s="461" t="s">
        <v>81</v>
      </c>
      <c r="C48" s="462"/>
      <c r="D48" s="463"/>
      <c r="E48" s="486" t="s">
        <v>77</v>
      </c>
      <c r="F48" s="487"/>
      <c r="G48" s="112"/>
      <c r="H48" s="144">
        <v>200</v>
      </c>
      <c r="I48" s="115">
        <f t="shared" si="1"/>
        <v>0</v>
      </c>
    </row>
    <row r="49" spans="1:12" x14ac:dyDescent="0.25">
      <c r="A49" s="111">
        <v>6</v>
      </c>
      <c r="B49" s="461" t="s">
        <v>31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2250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302</v>
      </c>
      <c r="C56" s="474"/>
      <c r="D56" s="475"/>
      <c r="E56" s="476"/>
      <c r="F56" s="477"/>
      <c r="G56" s="112"/>
      <c r="H56" s="124"/>
      <c r="I56" s="115"/>
    </row>
    <row r="57" spans="1:12" x14ac:dyDescent="0.25">
      <c r="A57" s="111"/>
      <c r="B57" s="483" t="s">
        <v>245</v>
      </c>
      <c r="C57" s="484"/>
      <c r="D57" s="485"/>
      <c r="E57" s="486">
        <v>1</v>
      </c>
      <c r="F57" s="487"/>
      <c r="G57" s="112">
        <v>113.2</v>
      </c>
      <c r="H57" s="124">
        <v>5</v>
      </c>
      <c r="I57" s="115">
        <f>H57*G57</f>
        <v>566</v>
      </c>
    </row>
    <row r="58" spans="1:12" x14ac:dyDescent="0.25">
      <c r="A58" s="125"/>
      <c r="B58" s="478"/>
      <c r="C58" s="479"/>
      <c r="D58" s="480"/>
      <c r="E58" s="481"/>
      <c r="F58" s="482"/>
      <c r="G58" s="112"/>
      <c r="H58" s="124"/>
      <c r="I58" s="115"/>
    </row>
    <row r="59" spans="1:12" x14ac:dyDescent="0.25">
      <c r="A59" s="488" t="s">
        <v>88</v>
      </c>
      <c r="B59" s="489"/>
      <c r="C59" s="489"/>
      <c r="D59" s="489"/>
      <c r="E59" s="489"/>
      <c r="F59" s="489"/>
      <c r="G59" s="489"/>
      <c r="H59" s="490"/>
      <c r="I59" s="126">
        <f>SUM(I56:I58)</f>
        <v>566</v>
      </c>
    </row>
    <row r="60" spans="1:12" x14ac:dyDescent="0.25">
      <c r="A60" s="127"/>
      <c r="B60" s="128"/>
      <c r="C60" s="128"/>
      <c r="D60" s="128"/>
      <c r="E60" s="128"/>
      <c r="F60" s="129"/>
      <c r="G60" s="130"/>
      <c r="H60" s="130"/>
      <c r="I60" s="131"/>
      <c r="L60" s="83"/>
    </row>
    <row r="61" spans="1:12" x14ac:dyDescent="0.25">
      <c r="A61" s="456"/>
      <c r="B61" s="457"/>
      <c r="C61" s="457"/>
      <c r="D61" s="457"/>
      <c r="E61" s="457"/>
      <c r="F61" s="132"/>
      <c r="G61" s="460" t="s">
        <v>89</v>
      </c>
      <c r="H61" s="457"/>
      <c r="I61" s="133">
        <f>I59+I53+I41</f>
        <v>5220.9400000000005</v>
      </c>
    </row>
    <row r="62" spans="1:12" x14ac:dyDescent="0.25">
      <c r="A62" s="456"/>
      <c r="B62" s="457"/>
      <c r="C62" s="457"/>
      <c r="D62" s="457"/>
      <c r="E62" s="457"/>
      <c r="F62" s="86"/>
      <c r="G62" s="134"/>
      <c r="H62" s="135"/>
      <c r="I62" s="136"/>
    </row>
    <row r="63" spans="1:12" ht="15.75" thickBot="1" x14ac:dyDescent="0.3">
      <c r="A63" s="456"/>
      <c r="B63" s="457"/>
      <c r="C63" s="457"/>
      <c r="D63" s="457"/>
      <c r="E63" s="457"/>
      <c r="F63" s="86"/>
      <c r="G63" s="510" t="s">
        <v>132</v>
      </c>
      <c r="H63" s="511"/>
      <c r="I63" s="145">
        <f>I61+I62</f>
        <v>5220.9400000000005</v>
      </c>
    </row>
    <row r="64" spans="1:12" ht="16.5" thickTop="1" thickBot="1" x14ac:dyDescent="0.3">
      <c r="A64" s="137"/>
      <c r="B64" s="138"/>
      <c r="C64" s="458"/>
      <c r="D64" s="459"/>
      <c r="E64" s="459"/>
      <c r="F64" s="459"/>
      <c r="G64" s="139"/>
      <c r="H64" s="139"/>
      <c r="I64" s="140"/>
    </row>
    <row r="66" spans="1:2" x14ac:dyDescent="0.25">
      <c r="A66" s="83"/>
      <c r="B66" s="83"/>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66"/>
  <sheetViews>
    <sheetView topLeftCell="A31" workbookViewId="0">
      <selection activeCell="P52" sqref="P52"/>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D10" s="200"/>
      <c r="E10" s="86"/>
      <c r="F10" s="494" t="s">
        <v>50</v>
      </c>
      <c r="G10" s="495"/>
      <c r="H10" s="509" t="e">
        <f>#REF!</f>
        <v>#REF!</v>
      </c>
      <c r="I10" s="497"/>
    </row>
    <row r="11" spans="1:13" x14ac:dyDescent="0.25">
      <c r="A11" s="85" t="s">
        <v>51</v>
      </c>
      <c r="B11" s="8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85"/>
      <c r="B15" s="83"/>
      <c r="D15" s="173"/>
      <c r="F15" s="526" t="s">
        <v>290</v>
      </c>
      <c r="G15" s="526"/>
      <c r="H15" s="527" t="s">
        <v>315</v>
      </c>
      <c r="I15" s="523"/>
    </row>
    <row r="16" spans="1:13" ht="29.25" customHeight="1" x14ac:dyDescent="0.25">
      <c r="A16" s="528" t="s">
        <v>316</v>
      </c>
      <c r="B16" s="529"/>
      <c r="C16" s="529"/>
      <c r="D16" s="529"/>
      <c r="E16" s="529"/>
      <c r="F16" s="529"/>
      <c r="G16" s="529"/>
      <c r="H16" s="529"/>
      <c r="I16" s="530"/>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317</v>
      </c>
      <c r="C25" s="474"/>
      <c r="D25" s="474"/>
      <c r="E25" s="474"/>
      <c r="F25" s="475"/>
      <c r="G25" s="175">
        <v>1</v>
      </c>
      <c r="H25" s="201">
        <v>160</v>
      </c>
      <c r="I25" s="115">
        <f>H25*G25</f>
        <v>160</v>
      </c>
    </row>
    <row r="26" spans="1:11" x14ac:dyDescent="0.25">
      <c r="A26" s="111">
        <v>2</v>
      </c>
      <c r="B26" s="483" t="s">
        <v>318</v>
      </c>
      <c r="C26" s="484"/>
      <c r="D26" s="484"/>
      <c r="E26" s="484"/>
      <c r="F26" s="484"/>
      <c r="G26" s="177">
        <v>1</v>
      </c>
      <c r="H26" s="202">
        <v>211</v>
      </c>
      <c r="I26" s="115">
        <f>H26*G26</f>
        <v>211</v>
      </c>
    </row>
    <row r="27" spans="1:11" x14ac:dyDescent="0.25">
      <c r="A27" s="111">
        <v>3</v>
      </c>
      <c r="B27" s="483" t="s">
        <v>319</v>
      </c>
      <c r="C27" s="484"/>
      <c r="D27" s="484"/>
      <c r="E27" s="484"/>
      <c r="F27" s="484"/>
      <c r="G27" s="177">
        <v>1</v>
      </c>
      <c r="H27" s="202">
        <v>1094</v>
      </c>
      <c r="I27" s="115">
        <f>H27*G27</f>
        <v>1094</v>
      </c>
    </row>
    <row r="28" spans="1:11" x14ac:dyDescent="0.25">
      <c r="A28" s="111"/>
      <c r="B28" s="531"/>
      <c r="C28" s="532"/>
      <c r="D28" s="532"/>
      <c r="E28" s="532"/>
      <c r="F28" s="533"/>
      <c r="G28" s="177"/>
      <c r="H28" s="176"/>
      <c r="I28" s="115"/>
    </row>
    <row r="29" spans="1:11" x14ac:dyDescent="0.25">
      <c r="A29" s="111"/>
      <c r="B29" s="483"/>
      <c r="C29" s="484"/>
      <c r="D29" s="484"/>
      <c r="E29" s="484"/>
      <c r="F29" s="485"/>
      <c r="G29" s="177"/>
      <c r="H29" s="176"/>
      <c r="I29" s="115"/>
    </row>
    <row r="30" spans="1:11" x14ac:dyDescent="0.25">
      <c r="A30" s="111"/>
      <c r="B30" s="524"/>
      <c r="C30" s="525"/>
      <c r="D30" s="525"/>
      <c r="E30" s="525"/>
      <c r="F30" s="525"/>
      <c r="G30" s="177"/>
      <c r="H30" s="176"/>
      <c r="I30" s="115"/>
    </row>
    <row r="31" spans="1:11" x14ac:dyDescent="0.25">
      <c r="A31" s="111"/>
      <c r="B31" s="524"/>
      <c r="C31" s="525"/>
      <c r="D31" s="525"/>
      <c r="E31" s="525"/>
      <c r="F31" s="525"/>
      <c r="G31" s="177"/>
      <c r="H31" s="176"/>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1465</v>
      </c>
      <c r="L39" s="116"/>
    </row>
    <row r="40" spans="1:12" x14ac:dyDescent="0.25">
      <c r="A40" s="488" t="s">
        <v>150</v>
      </c>
      <c r="B40" s="489"/>
      <c r="C40" s="489"/>
      <c r="D40" s="489"/>
      <c r="E40" s="489"/>
      <c r="F40" s="489"/>
      <c r="G40" s="489"/>
      <c r="H40" s="490"/>
      <c r="I40" s="172">
        <f>ROUND((I39*0.15),2)</f>
        <v>219.75</v>
      </c>
      <c r="L40" s="116"/>
    </row>
    <row r="41" spans="1:12" x14ac:dyDescent="0.25">
      <c r="A41" s="488" t="s">
        <v>151</v>
      </c>
      <c r="B41" s="489"/>
      <c r="C41" s="489"/>
      <c r="D41" s="489"/>
      <c r="E41" s="489"/>
      <c r="F41" s="489"/>
      <c r="G41" s="489"/>
      <c r="H41" s="490"/>
      <c r="I41" s="158">
        <f>I39+I40</f>
        <v>1684.75</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7.5</v>
      </c>
      <c r="H46" s="142">
        <v>300</v>
      </c>
      <c r="I46" s="115">
        <f t="shared" si="1"/>
        <v>2250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7.5</v>
      </c>
      <c r="H48" s="144">
        <v>200</v>
      </c>
      <c r="I48" s="115">
        <f t="shared" si="1"/>
        <v>1500</v>
      </c>
    </row>
    <row r="49" spans="1:12" x14ac:dyDescent="0.25">
      <c r="A49" s="111">
        <v>6</v>
      </c>
      <c r="B49" s="461" t="s">
        <v>320</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3750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321</v>
      </c>
      <c r="C56" s="474"/>
      <c r="D56" s="475"/>
      <c r="E56" s="476"/>
      <c r="F56" s="477"/>
      <c r="G56" s="112"/>
      <c r="H56" s="124"/>
      <c r="I56" s="115"/>
    </row>
    <row r="57" spans="1:12" x14ac:dyDescent="0.25">
      <c r="A57" s="111"/>
      <c r="B57" s="461" t="s">
        <v>245</v>
      </c>
      <c r="C57" s="462"/>
      <c r="D57" s="463"/>
      <c r="E57" s="486">
        <v>2</v>
      </c>
      <c r="F57" s="487"/>
      <c r="G57" s="112">
        <v>21.2</v>
      </c>
      <c r="H57" s="124">
        <v>5</v>
      </c>
      <c r="I57" s="115">
        <f>H57*G57</f>
        <v>106</v>
      </c>
    </row>
    <row r="58" spans="1:12" x14ac:dyDescent="0.25">
      <c r="A58" s="125"/>
      <c r="B58" s="478"/>
      <c r="C58" s="479"/>
      <c r="D58" s="480"/>
      <c r="E58" s="481"/>
      <c r="F58" s="482"/>
      <c r="G58" s="112"/>
      <c r="H58" s="124"/>
      <c r="I58" s="115"/>
    </row>
    <row r="59" spans="1:12" x14ac:dyDescent="0.25">
      <c r="A59" s="488" t="s">
        <v>88</v>
      </c>
      <c r="B59" s="489"/>
      <c r="C59" s="489"/>
      <c r="D59" s="489"/>
      <c r="E59" s="489"/>
      <c r="F59" s="489"/>
      <c r="G59" s="489"/>
      <c r="H59" s="490"/>
      <c r="I59" s="126">
        <f>SUM(I56:I58)</f>
        <v>106</v>
      </c>
    </row>
    <row r="60" spans="1:12" x14ac:dyDescent="0.25">
      <c r="A60" s="127"/>
      <c r="B60" s="128"/>
      <c r="C60" s="128"/>
      <c r="D60" s="128"/>
      <c r="E60" s="128"/>
      <c r="F60" s="129"/>
      <c r="G60" s="130"/>
      <c r="H60" s="130"/>
      <c r="I60" s="131"/>
      <c r="L60" s="83"/>
    </row>
    <row r="61" spans="1:12" x14ac:dyDescent="0.25">
      <c r="A61" s="456"/>
      <c r="B61" s="457"/>
      <c r="C61" s="457"/>
      <c r="D61" s="457"/>
      <c r="E61" s="457"/>
      <c r="F61" s="132"/>
      <c r="G61" s="460" t="s">
        <v>89</v>
      </c>
      <c r="H61" s="457"/>
      <c r="I61" s="133">
        <f>I59+I53+I41</f>
        <v>5540.75</v>
      </c>
    </row>
    <row r="62" spans="1:12" x14ac:dyDescent="0.25">
      <c r="A62" s="456"/>
      <c r="B62" s="457"/>
      <c r="C62" s="457"/>
      <c r="D62" s="457"/>
      <c r="E62" s="457"/>
      <c r="F62" s="86"/>
      <c r="G62" s="134"/>
      <c r="H62" s="135"/>
      <c r="I62" s="136"/>
    </row>
    <row r="63" spans="1:12" ht="15.75" thickBot="1" x14ac:dyDescent="0.3">
      <c r="A63" s="456"/>
      <c r="B63" s="457"/>
      <c r="C63" s="457"/>
      <c r="D63" s="457"/>
      <c r="E63" s="457"/>
      <c r="F63" s="86"/>
      <c r="G63" s="510" t="s">
        <v>132</v>
      </c>
      <c r="H63" s="511"/>
      <c r="I63" s="145">
        <f>I61+I62</f>
        <v>5540.75</v>
      </c>
    </row>
    <row r="64" spans="1:12" ht="16.5" thickTop="1" thickBot="1" x14ac:dyDescent="0.3">
      <c r="A64" s="137"/>
      <c r="B64" s="138"/>
      <c r="C64" s="458"/>
      <c r="D64" s="459"/>
      <c r="E64" s="459"/>
      <c r="F64" s="459"/>
      <c r="G64" s="139"/>
      <c r="H64" s="139"/>
      <c r="I64" s="140"/>
    </row>
    <row r="66" spans="1:2" x14ac:dyDescent="0.25">
      <c r="A66" s="83"/>
      <c r="B66" s="83"/>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66"/>
  <sheetViews>
    <sheetView topLeftCell="A28" workbookViewId="0">
      <selection activeCell="P52" sqref="P52"/>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47</v>
      </c>
      <c r="I9" s="508"/>
    </row>
    <row r="10" spans="1:13" x14ac:dyDescent="0.25">
      <c r="A10" s="85" t="s">
        <v>49</v>
      </c>
      <c r="B10" s="83"/>
      <c r="D10" s="200"/>
      <c r="E10" s="86"/>
      <c r="F10" s="494" t="s">
        <v>50</v>
      </c>
      <c r="G10" s="495"/>
      <c r="H10" s="509" t="e">
        <f>#REF!</f>
        <v>#REF!</v>
      </c>
      <c r="I10" s="497"/>
    </row>
    <row r="11" spans="1:13" x14ac:dyDescent="0.25">
      <c r="A11" s="85" t="s">
        <v>51</v>
      </c>
      <c r="B11" s="8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85"/>
      <c r="B15" s="83"/>
      <c r="D15" s="173"/>
      <c r="F15" s="526" t="s">
        <v>290</v>
      </c>
      <c r="G15" s="526"/>
      <c r="H15" s="527" t="s">
        <v>299</v>
      </c>
      <c r="I15" s="523"/>
    </row>
    <row r="16" spans="1:13" x14ac:dyDescent="0.25">
      <c r="A16" s="500" t="s">
        <v>288</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308</v>
      </c>
      <c r="C25" s="474"/>
      <c r="D25" s="474"/>
      <c r="E25" s="474"/>
      <c r="F25" s="475"/>
      <c r="G25" s="175">
        <v>1</v>
      </c>
      <c r="H25" s="201">
        <v>14550</v>
      </c>
      <c r="I25" s="115">
        <f>H25*G25</f>
        <v>14550</v>
      </c>
    </row>
    <row r="26" spans="1:11" x14ac:dyDescent="0.25">
      <c r="A26" s="111">
        <v>2</v>
      </c>
      <c r="B26" s="483" t="s">
        <v>309</v>
      </c>
      <c r="C26" s="484"/>
      <c r="D26" s="484"/>
      <c r="E26" s="484"/>
      <c r="F26" s="484"/>
      <c r="G26" s="177">
        <v>1</v>
      </c>
      <c r="H26" s="202">
        <v>3705</v>
      </c>
      <c r="I26" s="115">
        <f>H26*G26</f>
        <v>3705</v>
      </c>
    </row>
    <row r="27" spans="1:11" x14ac:dyDescent="0.25">
      <c r="A27" s="111"/>
      <c r="B27" s="483"/>
      <c r="C27" s="484"/>
      <c r="D27" s="484"/>
      <c r="E27" s="484"/>
      <c r="F27" s="484"/>
      <c r="G27" s="177"/>
      <c r="H27" s="170"/>
      <c r="I27" s="115"/>
    </row>
    <row r="28" spans="1:11" x14ac:dyDescent="0.25">
      <c r="A28" s="111"/>
      <c r="B28" s="531" t="s">
        <v>312</v>
      </c>
      <c r="C28" s="532"/>
      <c r="D28" s="532"/>
      <c r="E28" s="532"/>
      <c r="F28" s="533"/>
      <c r="G28" s="177"/>
      <c r="H28" s="176"/>
      <c r="I28" s="115"/>
    </row>
    <row r="29" spans="1:11" x14ac:dyDescent="0.25">
      <c r="A29" s="111"/>
      <c r="B29" s="483"/>
      <c r="C29" s="484"/>
      <c r="D29" s="484"/>
      <c r="E29" s="484"/>
      <c r="F29" s="485"/>
      <c r="G29" s="177"/>
      <c r="H29" s="176"/>
      <c r="I29" s="115"/>
    </row>
    <row r="30" spans="1:11" x14ac:dyDescent="0.25">
      <c r="A30" s="111"/>
      <c r="B30" s="524"/>
      <c r="C30" s="525"/>
      <c r="D30" s="525"/>
      <c r="E30" s="525"/>
      <c r="F30" s="525"/>
      <c r="G30" s="177"/>
      <c r="H30" s="176"/>
      <c r="I30" s="115"/>
    </row>
    <row r="31" spans="1:11" x14ac:dyDescent="0.25">
      <c r="A31" s="111"/>
      <c r="B31" s="524"/>
      <c r="C31" s="525"/>
      <c r="D31" s="525"/>
      <c r="E31" s="525"/>
      <c r="F31" s="525"/>
      <c r="G31" s="177"/>
      <c r="H31" s="176"/>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18255</v>
      </c>
      <c r="L39" s="116"/>
    </row>
    <row r="40" spans="1:12" x14ac:dyDescent="0.25">
      <c r="A40" s="488" t="s">
        <v>150</v>
      </c>
      <c r="B40" s="489"/>
      <c r="C40" s="489"/>
      <c r="D40" s="489"/>
      <c r="E40" s="489"/>
      <c r="F40" s="489"/>
      <c r="G40" s="489"/>
      <c r="H40" s="490"/>
      <c r="I40" s="172">
        <f>ROUND((I39*0.15),2)</f>
        <v>2738.25</v>
      </c>
      <c r="L40" s="116"/>
    </row>
    <row r="41" spans="1:12" x14ac:dyDescent="0.25">
      <c r="A41" s="488" t="s">
        <v>151</v>
      </c>
      <c r="B41" s="489"/>
      <c r="C41" s="489"/>
      <c r="D41" s="489"/>
      <c r="E41" s="489"/>
      <c r="F41" s="489"/>
      <c r="G41" s="489"/>
      <c r="H41" s="490"/>
      <c r="I41" s="158">
        <f>I39+I40</f>
        <v>20993.25</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v>10</v>
      </c>
      <c r="H44" s="141">
        <v>450</v>
      </c>
      <c r="I44" s="118">
        <f>SUM(G44*H44)</f>
        <v>4500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c r="H46" s="142">
        <v>300</v>
      </c>
      <c r="I46" s="115">
        <f t="shared" si="1"/>
        <v>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c r="H48" s="144">
        <v>200</v>
      </c>
      <c r="I48" s="115">
        <f t="shared" si="1"/>
        <v>0</v>
      </c>
    </row>
    <row r="49" spans="1:12" x14ac:dyDescent="0.25">
      <c r="A49" s="111">
        <v>6</v>
      </c>
      <c r="B49" s="461" t="s">
        <v>322</v>
      </c>
      <c r="C49" s="462"/>
      <c r="D49" s="463"/>
      <c r="E49" s="486" t="s">
        <v>77</v>
      </c>
      <c r="F49" s="487"/>
      <c r="G49" s="112">
        <v>20</v>
      </c>
      <c r="H49" s="144">
        <v>140</v>
      </c>
      <c r="I49" s="115">
        <f t="shared" si="1"/>
        <v>2800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7300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310</v>
      </c>
      <c r="C56" s="474"/>
      <c r="D56" s="475"/>
      <c r="E56" s="476"/>
      <c r="F56" s="477"/>
      <c r="G56" s="112"/>
      <c r="H56" s="124"/>
      <c r="I56" s="115"/>
    </row>
    <row r="57" spans="1:12" x14ac:dyDescent="0.25">
      <c r="A57" s="111"/>
      <c r="B57" s="483" t="s">
        <v>245</v>
      </c>
      <c r="C57" s="484"/>
      <c r="D57" s="485"/>
      <c r="E57" s="486">
        <v>3</v>
      </c>
      <c r="F57" s="487"/>
      <c r="G57" s="112">
        <v>58.8</v>
      </c>
      <c r="H57" s="124">
        <v>5</v>
      </c>
      <c r="I57" s="115">
        <f>H57*G57</f>
        <v>294</v>
      </c>
    </row>
    <row r="58" spans="1:12" x14ac:dyDescent="0.25">
      <c r="A58" s="125"/>
      <c r="B58" s="478"/>
      <c r="C58" s="479"/>
      <c r="D58" s="480"/>
      <c r="E58" s="481"/>
      <c r="F58" s="482"/>
      <c r="G58" s="112"/>
      <c r="H58" s="124"/>
      <c r="I58" s="115"/>
    </row>
    <row r="59" spans="1:12" x14ac:dyDescent="0.25">
      <c r="A59" s="488" t="s">
        <v>88</v>
      </c>
      <c r="B59" s="489"/>
      <c r="C59" s="489"/>
      <c r="D59" s="489"/>
      <c r="E59" s="489"/>
      <c r="F59" s="489"/>
      <c r="G59" s="489"/>
      <c r="H59" s="490"/>
      <c r="I59" s="126">
        <f>SUM(I56:I58)</f>
        <v>294</v>
      </c>
    </row>
    <row r="60" spans="1:12" x14ac:dyDescent="0.25">
      <c r="A60" s="127"/>
      <c r="B60" s="128"/>
      <c r="C60" s="128"/>
      <c r="D60" s="128"/>
      <c r="E60" s="128"/>
      <c r="F60" s="129"/>
      <c r="G60" s="130"/>
      <c r="H60" s="130"/>
      <c r="I60" s="131"/>
      <c r="L60" s="83"/>
    </row>
    <row r="61" spans="1:12" x14ac:dyDescent="0.25">
      <c r="A61" s="456"/>
      <c r="B61" s="457"/>
      <c r="C61" s="457"/>
      <c r="D61" s="457"/>
      <c r="E61" s="457"/>
      <c r="F61" s="132"/>
      <c r="G61" s="460" t="s">
        <v>89</v>
      </c>
      <c r="H61" s="457"/>
      <c r="I61" s="133">
        <f>I59+I53+I41</f>
        <v>28587.25</v>
      </c>
    </row>
    <row r="62" spans="1:12" x14ac:dyDescent="0.25">
      <c r="A62" s="456"/>
      <c r="B62" s="457"/>
      <c r="C62" s="457"/>
      <c r="D62" s="457"/>
      <c r="E62" s="457"/>
      <c r="F62" s="86"/>
      <c r="G62" s="134"/>
      <c r="H62" s="135"/>
      <c r="I62" s="136"/>
    </row>
    <row r="63" spans="1:12" ht="15.75" thickBot="1" x14ac:dyDescent="0.3">
      <c r="A63" s="456"/>
      <c r="B63" s="457"/>
      <c r="C63" s="457"/>
      <c r="D63" s="457"/>
      <c r="E63" s="457"/>
      <c r="F63" s="86"/>
      <c r="G63" s="510" t="s">
        <v>132</v>
      </c>
      <c r="H63" s="511"/>
      <c r="I63" s="145">
        <f>I61+I62</f>
        <v>28587.25</v>
      </c>
    </row>
    <row r="64" spans="1:12" ht="16.5" thickTop="1" thickBot="1" x14ac:dyDescent="0.3">
      <c r="A64" s="137"/>
      <c r="B64" s="138"/>
      <c r="C64" s="458"/>
      <c r="D64" s="459"/>
      <c r="E64" s="459"/>
      <c r="F64" s="459"/>
      <c r="G64" s="139"/>
      <c r="H64" s="139"/>
      <c r="I64" s="140"/>
    </row>
    <row r="66" spans="1:2" x14ac:dyDescent="0.25">
      <c r="A66" s="83"/>
      <c r="B66" s="83"/>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66"/>
  <sheetViews>
    <sheetView topLeftCell="A31" workbookViewId="0">
      <selection activeCell="P52" sqref="P52"/>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D10" s="200"/>
      <c r="E10" s="86"/>
      <c r="F10" s="494" t="s">
        <v>50</v>
      </c>
      <c r="G10" s="495"/>
      <c r="H10" s="509" t="e">
        <f>#REF!</f>
        <v>#REF!</v>
      </c>
      <c r="I10" s="497"/>
    </row>
    <row r="11" spans="1:13" x14ac:dyDescent="0.25">
      <c r="A11" s="85" t="s">
        <v>51</v>
      </c>
      <c r="B11" s="8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85"/>
      <c r="B15" s="83"/>
      <c r="D15" s="173"/>
      <c r="F15" s="526" t="s">
        <v>290</v>
      </c>
      <c r="G15" s="526"/>
      <c r="H15" s="527" t="s">
        <v>295</v>
      </c>
      <c r="I15" s="523"/>
    </row>
    <row r="16" spans="1:13" x14ac:dyDescent="0.25">
      <c r="A16" s="500" t="s">
        <v>323</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326</v>
      </c>
      <c r="C25" s="474"/>
      <c r="D25" s="474"/>
      <c r="E25" s="474"/>
      <c r="F25" s="475"/>
      <c r="G25" s="175">
        <v>1</v>
      </c>
      <c r="H25" s="201">
        <v>682</v>
      </c>
      <c r="I25" s="115">
        <f>H25*G25</f>
        <v>682</v>
      </c>
    </row>
    <row r="26" spans="1:11" x14ac:dyDescent="0.25">
      <c r="A26" s="111">
        <v>2</v>
      </c>
      <c r="B26" s="483" t="s">
        <v>327</v>
      </c>
      <c r="C26" s="484"/>
      <c r="D26" s="484"/>
      <c r="E26" s="484"/>
      <c r="F26" s="484"/>
      <c r="G26" s="177">
        <v>1</v>
      </c>
      <c r="H26" s="202">
        <v>248.85</v>
      </c>
      <c r="I26" s="115">
        <f>H26*G26</f>
        <v>248.85</v>
      </c>
    </row>
    <row r="27" spans="1:11" x14ac:dyDescent="0.25">
      <c r="A27" s="111"/>
      <c r="B27" s="483"/>
      <c r="C27" s="484"/>
      <c r="D27" s="484"/>
      <c r="E27" s="484"/>
      <c r="F27" s="484"/>
      <c r="G27" s="177"/>
      <c r="H27" s="170"/>
      <c r="I27" s="115"/>
    </row>
    <row r="28" spans="1:11" x14ac:dyDescent="0.25">
      <c r="A28" s="111"/>
      <c r="B28" s="531"/>
      <c r="C28" s="532"/>
      <c r="D28" s="532"/>
      <c r="E28" s="532"/>
      <c r="F28" s="533"/>
      <c r="G28" s="177"/>
      <c r="H28" s="176"/>
      <c r="I28" s="115"/>
    </row>
    <row r="29" spans="1:11" x14ac:dyDescent="0.25">
      <c r="A29" s="111"/>
      <c r="B29" s="483"/>
      <c r="C29" s="484"/>
      <c r="D29" s="484"/>
      <c r="E29" s="484"/>
      <c r="F29" s="485"/>
      <c r="G29" s="177"/>
      <c r="H29" s="176"/>
      <c r="I29" s="115"/>
    </row>
    <row r="30" spans="1:11" x14ac:dyDescent="0.25">
      <c r="A30" s="111"/>
      <c r="B30" s="524"/>
      <c r="C30" s="525"/>
      <c r="D30" s="525"/>
      <c r="E30" s="525"/>
      <c r="F30" s="525"/>
      <c r="G30" s="177"/>
      <c r="H30" s="176"/>
      <c r="I30" s="115"/>
    </row>
    <row r="31" spans="1:11" x14ac:dyDescent="0.25">
      <c r="A31" s="111"/>
      <c r="B31" s="524"/>
      <c r="C31" s="525"/>
      <c r="D31" s="525"/>
      <c r="E31" s="525"/>
      <c r="F31" s="525"/>
      <c r="G31" s="177"/>
      <c r="H31" s="176"/>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930.85</v>
      </c>
      <c r="L39" s="116"/>
    </row>
    <row r="40" spans="1:12" x14ac:dyDescent="0.25">
      <c r="A40" s="488" t="s">
        <v>150</v>
      </c>
      <c r="B40" s="489"/>
      <c r="C40" s="489"/>
      <c r="D40" s="489"/>
      <c r="E40" s="489"/>
      <c r="F40" s="489"/>
      <c r="G40" s="489"/>
      <c r="H40" s="490"/>
      <c r="I40" s="172">
        <f>ROUND((I39*0.15),2)</f>
        <v>139.63</v>
      </c>
      <c r="L40" s="116"/>
    </row>
    <row r="41" spans="1:12" x14ac:dyDescent="0.25">
      <c r="A41" s="488" t="s">
        <v>151</v>
      </c>
      <c r="B41" s="489"/>
      <c r="C41" s="489"/>
      <c r="D41" s="489"/>
      <c r="E41" s="489"/>
      <c r="F41" s="489"/>
      <c r="G41" s="489"/>
      <c r="H41" s="490"/>
      <c r="I41" s="158">
        <f>I39+I40</f>
        <v>1070.48</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v>4</v>
      </c>
      <c r="H44" s="141">
        <v>450</v>
      </c>
      <c r="I44" s="118">
        <f>SUM(G44*H44)</f>
        <v>1800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c r="H46" s="142">
        <v>300</v>
      </c>
      <c r="I46" s="115">
        <f t="shared" si="1"/>
        <v>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4</v>
      </c>
      <c r="H48" s="144">
        <v>200</v>
      </c>
      <c r="I48" s="115">
        <f t="shared" si="1"/>
        <v>800</v>
      </c>
    </row>
    <row r="49" spans="1:12" x14ac:dyDescent="0.25">
      <c r="A49" s="111">
        <v>6</v>
      </c>
      <c r="B49" s="461" t="s">
        <v>322</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2600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328</v>
      </c>
      <c r="C56" s="474"/>
      <c r="D56" s="475"/>
      <c r="E56" s="476"/>
      <c r="F56" s="477"/>
      <c r="G56" s="112"/>
      <c r="H56" s="124"/>
      <c r="I56" s="115"/>
    </row>
    <row r="57" spans="1:12" x14ac:dyDescent="0.25">
      <c r="A57" s="111"/>
      <c r="B57" s="483" t="s">
        <v>245</v>
      </c>
      <c r="C57" s="484"/>
      <c r="D57" s="485"/>
      <c r="E57" s="486">
        <v>2</v>
      </c>
      <c r="F57" s="487"/>
      <c r="G57" s="112">
        <v>39.6</v>
      </c>
      <c r="H57" s="124">
        <v>5</v>
      </c>
      <c r="I57" s="115">
        <f>H57*G57</f>
        <v>198</v>
      </c>
    </row>
    <row r="58" spans="1:12" x14ac:dyDescent="0.25">
      <c r="A58" s="125"/>
      <c r="B58" s="478"/>
      <c r="C58" s="479"/>
      <c r="D58" s="480"/>
      <c r="E58" s="481"/>
      <c r="F58" s="482"/>
      <c r="G58" s="112"/>
      <c r="H58" s="124"/>
      <c r="I58" s="115"/>
    </row>
    <row r="59" spans="1:12" x14ac:dyDescent="0.25">
      <c r="A59" s="488" t="s">
        <v>88</v>
      </c>
      <c r="B59" s="489"/>
      <c r="C59" s="489"/>
      <c r="D59" s="489"/>
      <c r="E59" s="489"/>
      <c r="F59" s="489"/>
      <c r="G59" s="489"/>
      <c r="H59" s="490"/>
      <c r="I59" s="126">
        <f>SUM(I56:I58)</f>
        <v>198</v>
      </c>
    </row>
    <row r="60" spans="1:12" x14ac:dyDescent="0.25">
      <c r="A60" s="127"/>
      <c r="B60" s="128"/>
      <c r="C60" s="128"/>
      <c r="D60" s="128"/>
      <c r="E60" s="128"/>
      <c r="F60" s="129"/>
      <c r="G60" s="130"/>
      <c r="H60" s="130"/>
      <c r="I60" s="131"/>
      <c r="L60" s="83"/>
    </row>
    <row r="61" spans="1:12" x14ac:dyDescent="0.25">
      <c r="A61" s="456"/>
      <c r="B61" s="457"/>
      <c r="C61" s="457"/>
      <c r="D61" s="457"/>
      <c r="E61" s="457"/>
      <c r="F61" s="132"/>
      <c r="G61" s="460" t="s">
        <v>89</v>
      </c>
      <c r="H61" s="457"/>
      <c r="I61" s="133">
        <f>I59+I53+I41</f>
        <v>3868.48</v>
      </c>
    </row>
    <row r="62" spans="1:12" x14ac:dyDescent="0.25">
      <c r="A62" s="456"/>
      <c r="B62" s="457"/>
      <c r="C62" s="457"/>
      <c r="D62" s="457"/>
      <c r="E62" s="457"/>
      <c r="F62" s="86"/>
      <c r="G62" s="134"/>
      <c r="H62" s="135"/>
      <c r="I62" s="136"/>
    </row>
    <row r="63" spans="1:12" ht="15.75" thickBot="1" x14ac:dyDescent="0.3">
      <c r="A63" s="456"/>
      <c r="B63" s="457"/>
      <c r="C63" s="457"/>
      <c r="D63" s="457"/>
      <c r="E63" s="457"/>
      <c r="F63" s="86"/>
      <c r="G63" s="510" t="s">
        <v>132</v>
      </c>
      <c r="H63" s="511"/>
      <c r="I63" s="145">
        <f>I61+I62</f>
        <v>3868.48</v>
      </c>
    </row>
    <row r="64" spans="1:12" ht="16.5" thickTop="1" thickBot="1" x14ac:dyDescent="0.3">
      <c r="A64" s="137"/>
      <c r="B64" s="138"/>
      <c r="C64" s="458"/>
      <c r="D64" s="459"/>
      <c r="E64" s="459"/>
      <c r="F64" s="459"/>
      <c r="G64" s="139"/>
      <c r="H64" s="139"/>
      <c r="I64" s="140"/>
    </row>
    <row r="66" spans="1:2" x14ac:dyDescent="0.25">
      <c r="A66" s="83"/>
      <c r="B66" s="83"/>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M66"/>
  <sheetViews>
    <sheetView topLeftCell="A40" workbookViewId="0">
      <selection activeCell="P52" sqref="P52"/>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D10" s="200"/>
      <c r="E10" s="86"/>
      <c r="F10" s="494" t="s">
        <v>50</v>
      </c>
      <c r="G10" s="495"/>
      <c r="H10" s="509" t="e">
        <f>#REF!</f>
        <v>#REF!</v>
      </c>
      <c r="I10" s="497"/>
    </row>
    <row r="11" spans="1:13" x14ac:dyDescent="0.25">
      <c r="A11" s="85" t="s">
        <v>51</v>
      </c>
      <c r="B11" s="8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85"/>
      <c r="B15" s="83"/>
      <c r="D15" s="173"/>
      <c r="F15" s="526" t="s">
        <v>290</v>
      </c>
      <c r="G15" s="526"/>
      <c r="H15" s="527" t="s">
        <v>313</v>
      </c>
      <c r="I15" s="523"/>
    </row>
    <row r="16" spans="1:13" x14ac:dyDescent="0.25">
      <c r="A16" s="500" t="s">
        <v>324</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c r="B25" s="473"/>
      <c r="C25" s="474"/>
      <c r="D25" s="474"/>
      <c r="E25" s="474"/>
      <c r="F25" s="475"/>
      <c r="G25" s="175"/>
      <c r="H25" s="201"/>
      <c r="I25" s="115">
        <f>H25*G25</f>
        <v>0</v>
      </c>
    </row>
    <row r="26" spans="1:11" x14ac:dyDescent="0.25">
      <c r="A26" s="111"/>
      <c r="B26" s="483"/>
      <c r="C26" s="484"/>
      <c r="D26" s="484"/>
      <c r="E26" s="484"/>
      <c r="F26" s="484"/>
      <c r="G26" s="177"/>
      <c r="H26" s="202"/>
      <c r="I26" s="115">
        <f>H26*G26</f>
        <v>0</v>
      </c>
    </row>
    <row r="27" spans="1:11" x14ac:dyDescent="0.25">
      <c r="A27" s="111"/>
      <c r="B27" s="483"/>
      <c r="C27" s="484"/>
      <c r="D27" s="484"/>
      <c r="E27" s="484"/>
      <c r="F27" s="484"/>
      <c r="G27" s="177"/>
      <c r="H27" s="170"/>
      <c r="I27" s="115"/>
    </row>
    <row r="28" spans="1:11" x14ac:dyDescent="0.25">
      <c r="A28" s="111"/>
      <c r="B28" s="531"/>
      <c r="C28" s="532"/>
      <c r="D28" s="532"/>
      <c r="E28" s="532"/>
      <c r="F28" s="533"/>
      <c r="G28" s="177"/>
      <c r="H28" s="176"/>
      <c r="I28" s="115"/>
    </row>
    <row r="29" spans="1:11" x14ac:dyDescent="0.25">
      <c r="A29" s="111"/>
      <c r="B29" s="483"/>
      <c r="C29" s="484"/>
      <c r="D29" s="484"/>
      <c r="E29" s="484"/>
      <c r="F29" s="485"/>
      <c r="G29" s="177"/>
      <c r="H29" s="176"/>
      <c r="I29" s="115"/>
    </row>
    <row r="30" spans="1:11" x14ac:dyDescent="0.25">
      <c r="A30" s="111"/>
      <c r="B30" s="524"/>
      <c r="C30" s="525"/>
      <c r="D30" s="525"/>
      <c r="E30" s="525"/>
      <c r="F30" s="525"/>
      <c r="G30" s="177"/>
      <c r="H30" s="176"/>
      <c r="I30" s="115"/>
    </row>
    <row r="31" spans="1:11" x14ac:dyDescent="0.25">
      <c r="A31" s="111"/>
      <c r="B31" s="524"/>
      <c r="C31" s="525"/>
      <c r="D31" s="525"/>
      <c r="E31" s="525"/>
      <c r="F31" s="525"/>
      <c r="G31" s="177"/>
      <c r="H31" s="176"/>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0</v>
      </c>
      <c r="L39" s="116"/>
    </row>
    <row r="40" spans="1:12" x14ac:dyDescent="0.25">
      <c r="A40" s="488" t="s">
        <v>150</v>
      </c>
      <c r="B40" s="489"/>
      <c r="C40" s="489"/>
      <c r="D40" s="489"/>
      <c r="E40" s="489"/>
      <c r="F40" s="489"/>
      <c r="G40" s="489"/>
      <c r="H40" s="490"/>
      <c r="I40" s="172">
        <f>ROUND((I39*0.15),2)</f>
        <v>0</v>
      </c>
      <c r="L40" s="116"/>
    </row>
    <row r="41" spans="1:12" x14ac:dyDescent="0.25">
      <c r="A41" s="488" t="s">
        <v>151</v>
      </c>
      <c r="B41" s="489"/>
      <c r="C41" s="489"/>
      <c r="D41" s="489"/>
      <c r="E41" s="489"/>
      <c r="F41" s="489"/>
      <c r="G41" s="489"/>
      <c r="H41" s="490"/>
      <c r="I41" s="158">
        <f>I39+I40</f>
        <v>0</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1</v>
      </c>
      <c r="H46" s="142">
        <v>300</v>
      </c>
      <c r="I46" s="115">
        <f t="shared" si="1"/>
        <v>300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1</v>
      </c>
      <c r="H48" s="144">
        <v>200</v>
      </c>
      <c r="I48" s="115">
        <f t="shared" si="1"/>
        <v>200</v>
      </c>
    </row>
    <row r="49" spans="1:12" x14ac:dyDescent="0.25">
      <c r="A49" s="111">
        <v>6</v>
      </c>
      <c r="B49" s="461" t="s">
        <v>322</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500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314</v>
      </c>
      <c r="C56" s="474"/>
      <c r="D56" s="475"/>
      <c r="E56" s="476"/>
      <c r="F56" s="477"/>
      <c r="G56" s="112"/>
      <c r="H56" s="124"/>
      <c r="I56" s="115"/>
    </row>
    <row r="57" spans="1:12" x14ac:dyDescent="0.25">
      <c r="A57" s="111"/>
      <c r="B57" s="483" t="s">
        <v>245</v>
      </c>
      <c r="C57" s="484"/>
      <c r="D57" s="485"/>
      <c r="E57" s="486">
        <v>1</v>
      </c>
      <c r="F57" s="487"/>
      <c r="G57" s="112">
        <v>33.4</v>
      </c>
      <c r="H57" s="124">
        <v>5</v>
      </c>
      <c r="I57" s="115">
        <f>H57*G57</f>
        <v>167</v>
      </c>
    </row>
    <row r="58" spans="1:12" x14ac:dyDescent="0.25">
      <c r="A58" s="125"/>
      <c r="B58" s="478"/>
      <c r="C58" s="479"/>
      <c r="D58" s="480"/>
      <c r="E58" s="481"/>
      <c r="F58" s="482"/>
      <c r="G58" s="112"/>
      <c r="H58" s="124"/>
      <c r="I58" s="115"/>
    </row>
    <row r="59" spans="1:12" x14ac:dyDescent="0.25">
      <c r="A59" s="488" t="s">
        <v>88</v>
      </c>
      <c r="B59" s="489"/>
      <c r="C59" s="489"/>
      <c r="D59" s="489"/>
      <c r="E59" s="489"/>
      <c r="F59" s="489"/>
      <c r="G59" s="489"/>
      <c r="H59" s="490"/>
      <c r="I59" s="126">
        <f>SUM(I56:I58)</f>
        <v>167</v>
      </c>
    </row>
    <row r="60" spans="1:12" x14ac:dyDescent="0.25">
      <c r="A60" s="127"/>
      <c r="B60" s="128"/>
      <c r="C60" s="128"/>
      <c r="D60" s="128"/>
      <c r="E60" s="128"/>
      <c r="F60" s="129"/>
      <c r="G60" s="130"/>
      <c r="H60" s="130"/>
      <c r="I60" s="131"/>
      <c r="L60" s="83"/>
    </row>
    <row r="61" spans="1:12" x14ac:dyDescent="0.25">
      <c r="A61" s="456"/>
      <c r="B61" s="457"/>
      <c r="C61" s="457"/>
      <c r="D61" s="457"/>
      <c r="E61" s="457"/>
      <c r="F61" s="132"/>
      <c r="G61" s="460" t="s">
        <v>89</v>
      </c>
      <c r="H61" s="457"/>
      <c r="I61" s="133">
        <f>I59+I53+I41</f>
        <v>667</v>
      </c>
    </row>
    <row r="62" spans="1:12" x14ac:dyDescent="0.25">
      <c r="A62" s="456"/>
      <c r="B62" s="457"/>
      <c r="C62" s="457"/>
      <c r="D62" s="457"/>
      <c r="E62" s="457"/>
      <c r="F62" s="86"/>
      <c r="G62" s="134"/>
      <c r="H62" s="135"/>
      <c r="I62" s="136"/>
    </row>
    <row r="63" spans="1:12" ht="15.75" thickBot="1" x14ac:dyDescent="0.3">
      <c r="A63" s="456"/>
      <c r="B63" s="457"/>
      <c r="C63" s="457"/>
      <c r="D63" s="457"/>
      <c r="E63" s="457"/>
      <c r="F63" s="86"/>
      <c r="G63" s="510" t="s">
        <v>132</v>
      </c>
      <c r="H63" s="511"/>
      <c r="I63" s="145">
        <f>I61+I62</f>
        <v>667</v>
      </c>
    </row>
    <row r="64" spans="1:12" ht="16.5" thickTop="1" thickBot="1" x14ac:dyDescent="0.3">
      <c r="A64" s="137"/>
      <c r="B64" s="138"/>
      <c r="C64" s="458"/>
      <c r="D64" s="459"/>
      <c r="E64" s="459"/>
      <c r="F64" s="459"/>
      <c r="G64" s="139"/>
      <c r="H64" s="139"/>
      <c r="I64" s="140"/>
    </row>
    <row r="66" spans="1:2" x14ac:dyDescent="0.25">
      <c r="A66" s="83"/>
      <c r="B66" s="83"/>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M66"/>
  <sheetViews>
    <sheetView workbookViewId="0">
      <selection activeCell="L8"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D10" s="200"/>
      <c r="E10" s="86"/>
      <c r="F10" s="494" t="s">
        <v>50</v>
      </c>
      <c r="G10" s="495"/>
      <c r="H10" s="509" t="e">
        <f>#REF!</f>
        <v>#REF!</v>
      </c>
      <c r="I10" s="497"/>
    </row>
    <row r="11" spans="1:13" x14ac:dyDescent="0.25">
      <c r="A11" s="85" t="s">
        <v>51</v>
      </c>
      <c r="B11" s="8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85"/>
      <c r="B15" s="83"/>
      <c r="D15" s="173"/>
      <c r="F15" s="526" t="s">
        <v>290</v>
      </c>
      <c r="G15" s="526"/>
      <c r="H15" s="527" t="s">
        <v>293</v>
      </c>
      <c r="I15" s="523"/>
    </row>
    <row r="16" spans="1:13" x14ac:dyDescent="0.25">
      <c r="A16" s="500" t="s">
        <v>325</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329</v>
      </c>
      <c r="C25" s="474"/>
      <c r="D25" s="474"/>
      <c r="E25" s="474"/>
      <c r="F25" s="475"/>
      <c r="G25" s="175">
        <v>1</v>
      </c>
      <c r="H25" s="201">
        <v>3167.47</v>
      </c>
      <c r="I25" s="115">
        <f>H25*G25</f>
        <v>3167.47</v>
      </c>
    </row>
    <row r="26" spans="1:11" x14ac:dyDescent="0.25">
      <c r="A26" s="111"/>
      <c r="B26" s="483"/>
      <c r="C26" s="484"/>
      <c r="D26" s="484"/>
      <c r="E26" s="484"/>
      <c r="F26" s="484"/>
      <c r="G26" s="177"/>
      <c r="H26" s="202"/>
      <c r="I26" s="115"/>
    </row>
    <row r="27" spans="1:11" x14ac:dyDescent="0.25">
      <c r="A27" s="111"/>
      <c r="B27" s="483"/>
      <c r="C27" s="484"/>
      <c r="D27" s="484"/>
      <c r="E27" s="484"/>
      <c r="F27" s="484"/>
      <c r="G27" s="177"/>
      <c r="H27" s="202"/>
      <c r="I27" s="115"/>
    </row>
    <row r="28" spans="1:11" x14ac:dyDescent="0.25">
      <c r="A28" s="111"/>
      <c r="B28" s="531"/>
      <c r="C28" s="532"/>
      <c r="D28" s="532"/>
      <c r="E28" s="532"/>
      <c r="F28" s="533"/>
      <c r="G28" s="177"/>
      <c r="H28" s="202"/>
      <c r="I28" s="115"/>
    </row>
    <row r="29" spans="1:11" x14ac:dyDescent="0.25">
      <c r="A29" s="111"/>
      <c r="B29" s="483"/>
      <c r="C29" s="484"/>
      <c r="D29" s="484"/>
      <c r="E29" s="484"/>
      <c r="F29" s="485"/>
      <c r="G29" s="177"/>
      <c r="H29" s="176"/>
      <c r="I29" s="115"/>
    </row>
    <row r="30" spans="1:11" x14ac:dyDescent="0.25">
      <c r="A30" s="111"/>
      <c r="B30" s="524"/>
      <c r="C30" s="525"/>
      <c r="D30" s="525"/>
      <c r="E30" s="525"/>
      <c r="F30" s="525"/>
      <c r="G30" s="177"/>
      <c r="H30" s="176"/>
      <c r="I30" s="115"/>
    </row>
    <row r="31" spans="1:11" x14ac:dyDescent="0.25">
      <c r="A31" s="111"/>
      <c r="B31" s="524"/>
      <c r="C31" s="525"/>
      <c r="D31" s="525"/>
      <c r="E31" s="525"/>
      <c r="F31" s="525"/>
      <c r="G31" s="177"/>
      <c r="H31" s="176"/>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3167.47</v>
      </c>
      <c r="L39" s="116"/>
    </row>
    <row r="40" spans="1:12" x14ac:dyDescent="0.25">
      <c r="A40" s="488" t="s">
        <v>150</v>
      </c>
      <c r="B40" s="489"/>
      <c r="C40" s="489"/>
      <c r="D40" s="489"/>
      <c r="E40" s="489"/>
      <c r="F40" s="489"/>
      <c r="G40" s="489"/>
      <c r="H40" s="490"/>
      <c r="I40" s="172">
        <f>ROUND((I39*0.15),2)</f>
        <v>475.12</v>
      </c>
      <c r="L40" s="116"/>
    </row>
    <row r="41" spans="1:12" x14ac:dyDescent="0.25">
      <c r="A41" s="488" t="s">
        <v>151</v>
      </c>
      <c r="B41" s="489"/>
      <c r="C41" s="489"/>
      <c r="D41" s="489"/>
      <c r="E41" s="489"/>
      <c r="F41" s="489"/>
      <c r="G41" s="489"/>
      <c r="H41" s="490"/>
      <c r="I41" s="158">
        <f>I39+I40</f>
        <v>3642.5899999999997</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2.5</v>
      </c>
      <c r="H46" s="142">
        <v>300</v>
      </c>
      <c r="I46" s="115">
        <f t="shared" si="1"/>
        <v>750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2.5</v>
      </c>
      <c r="H48" s="144">
        <v>200</v>
      </c>
      <c r="I48" s="115">
        <f t="shared" si="1"/>
        <v>500</v>
      </c>
    </row>
    <row r="49" spans="1:12" x14ac:dyDescent="0.25">
      <c r="A49" s="111">
        <v>6</v>
      </c>
      <c r="B49" s="461" t="s">
        <v>311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1250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314</v>
      </c>
      <c r="C56" s="474"/>
      <c r="D56" s="475"/>
      <c r="E56" s="476"/>
      <c r="F56" s="477"/>
      <c r="G56" s="112"/>
      <c r="H56" s="124"/>
      <c r="I56" s="115"/>
    </row>
    <row r="57" spans="1:12" x14ac:dyDescent="0.25">
      <c r="A57" s="111"/>
      <c r="B57" s="483" t="s">
        <v>245</v>
      </c>
      <c r="C57" s="484"/>
      <c r="D57" s="485"/>
      <c r="E57" s="486">
        <v>1</v>
      </c>
      <c r="F57" s="487"/>
      <c r="G57" s="112">
        <v>66.400000000000006</v>
      </c>
      <c r="H57" s="124">
        <v>5</v>
      </c>
      <c r="I57" s="115">
        <f>H57*G57</f>
        <v>332</v>
      </c>
    </row>
    <row r="58" spans="1:12" x14ac:dyDescent="0.25">
      <c r="A58" s="125"/>
      <c r="B58" s="478"/>
      <c r="C58" s="479"/>
      <c r="D58" s="480"/>
      <c r="E58" s="481"/>
      <c r="F58" s="482"/>
      <c r="G58" s="112"/>
      <c r="H58" s="124"/>
      <c r="I58" s="115"/>
    </row>
    <row r="59" spans="1:12" x14ac:dyDescent="0.25">
      <c r="A59" s="488" t="s">
        <v>88</v>
      </c>
      <c r="B59" s="489"/>
      <c r="C59" s="489"/>
      <c r="D59" s="489"/>
      <c r="E59" s="489"/>
      <c r="F59" s="489"/>
      <c r="G59" s="489"/>
      <c r="H59" s="490"/>
      <c r="I59" s="126">
        <f>SUM(I56:I58)</f>
        <v>332</v>
      </c>
    </row>
    <row r="60" spans="1:12" x14ac:dyDescent="0.25">
      <c r="A60" s="127"/>
      <c r="B60" s="128"/>
      <c r="C60" s="128"/>
      <c r="D60" s="128"/>
      <c r="E60" s="128"/>
      <c r="F60" s="129"/>
      <c r="G60" s="130"/>
      <c r="H60" s="130"/>
      <c r="I60" s="131"/>
      <c r="L60" s="83"/>
    </row>
    <row r="61" spans="1:12" x14ac:dyDescent="0.25">
      <c r="A61" s="456"/>
      <c r="B61" s="457"/>
      <c r="C61" s="457"/>
      <c r="D61" s="457"/>
      <c r="E61" s="457"/>
      <c r="F61" s="132"/>
      <c r="G61" s="460" t="s">
        <v>89</v>
      </c>
      <c r="H61" s="457"/>
      <c r="I61" s="133">
        <f>I59+I53+I41</f>
        <v>5224.59</v>
      </c>
    </row>
    <row r="62" spans="1:12" x14ac:dyDescent="0.25">
      <c r="A62" s="456"/>
      <c r="B62" s="457"/>
      <c r="C62" s="457"/>
      <c r="D62" s="457"/>
      <c r="E62" s="457"/>
      <c r="F62" s="86"/>
      <c r="G62" s="134"/>
      <c r="H62" s="135"/>
      <c r="I62" s="136"/>
    </row>
    <row r="63" spans="1:12" ht="15.75" thickBot="1" x14ac:dyDescent="0.3">
      <c r="A63" s="456"/>
      <c r="B63" s="457"/>
      <c r="C63" s="457"/>
      <c r="D63" s="457"/>
      <c r="E63" s="457"/>
      <c r="F63" s="86"/>
      <c r="G63" s="510" t="s">
        <v>132</v>
      </c>
      <c r="H63" s="511"/>
      <c r="I63" s="145">
        <f>I61+I62</f>
        <v>5224.59</v>
      </c>
    </row>
    <row r="64" spans="1:12" ht="16.5" thickTop="1" thickBot="1" x14ac:dyDescent="0.3">
      <c r="A64" s="137"/>
      <c r="B64" s="138"/>
      <c r="C64" s="458"/>
      <c r="D64" s="459"/>
      <c r="E64" s="459"/>
      <c r="F64" s="459"/>
      <c r="G64" s="139"/>
      <c r="H64" s="139"/>
      <c r="I64" s="140"/>
    </row>
    <row r="66" spans="1:2" x14ac:dyDescent="0.25">
      <c r="A66" s="83"/>
      <c r="B66" s="83"/>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M66"/>
  <sheetViews>
    <sheetView topLeftCell="A16"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D10" s="200"/>
      <c r="E10" s="86"/>
      <c r="F10" s="494" t="s">
        <v>50</v>
      </c>
      <c r="G10" s="495"/>
      <c r="H10" s="509" t="e">
        <f>#REF!</f>
        <v>#REF!</v>
      </c>
      <c r="I10" s="497"/>
    </row>
    <row r="11" spans="1:13" x14ac:dyDescent="0.25">
      <c r="A11" s="85" t="s">
        <v>51</v>
      </c>
      <c r="B11" s="8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85"/>
      <c r="B15" s="83"/>
      <c r="D15" s="173"/>
      <c r="F15" s="526" t="s">
        <v>290</v>
      </c>
      <c r="G15" s="526"/>
      <c r="H15" s="527" t="s">
        <v>291</v>
      </c>
      <c r="I15" s="523"/>
    </row>
    <row r="16" spans="1:13" x14ac:dyDescent="0.25">
      <c r="A16" s="500" t="s">
        <v>330</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c r="B25" s="473"/>
      <c r="C25" s="474"/>
      <c r="D25" s="474"/>
      <c r="E25" s="474"/>
      <c r="F25" s="475"/>
      <c r="G25" s="175"/>
      <c r="H25" s="201"/>
      <c r="I25" s="115"/>
    </row>
    <row r="26" spans="1:11" x14ac:dyDescent="0.25">
      <c r="A26" s="111"/>
      <c r="B26" s="483"/>
      <c r="C26" s="484"/>
      <c r="D26" s="484"/>
      <c r="E26" s="484"/>
      <c r="F26" s="484"/>
      <c r="G26" s="177"/>
      <c r="H26" s="202"/>
      <c r="I26" s="115"/>
    </row>
    <row r="27" spans="1:11" x14ac:dyDescent="0.25">
      <c r="A27" s="111"/>
      <c r="B27" s="483"/>
      <c r="C27" s="484"/>
      <c r="D27" s="484"/>
      <c r="E27" s="484"/>
      <c r="F27" s="484"/>
      <c r="G27" s="177"/>
      <c r="H27" s="202"/>
      <c r="I27" s="115"/>
    </row>
    <row r="28" spans="1:11" x14ac:dyDescent="0.25">
      <c r="A28" s="111"/>
      <c r="B28" s="531"/>
      <c r="C28" s="532"/>
      <c r="D28" s="532"/>
      <c r="E28" s="532"/>
      <c r="F28" s="533"/>
      <c r="G28" s="177"/>
      <c r="H28" s="202"/>
      <c r="I28" s="115"/>
    </row>
    <row r="29" spans="1:11" x14ac:dyDescent="0.25">
      <c r="A29" s="111"/>
      <c r="B29" s="483"/>
      <c r="C29" s="484"/>
      <c r="D29" s="484"/>
      <c r="E29" s="484"/>
      <c r="F29" s="485"/>
      <c r="G29" s="177"/>
      <c r="H29" s="176"/>
      <c r="I29" s="115"/>
    </row>
    <row r="30" spans="1:11" x14ac:dyDescent="0.25">
      <c r="A30" s="111"/>
      <c r="B30" s="524"/>
      <c r="C30" s="525"/>
      <c r="D30" s="525"/>
      <c r="E30" s="525"/>
      <c r="F30" s="525"/>
      <c r="G30" s="177"/>
      <c r="H30" s="176"/>
      <c r="I30" s="115"/>
    </row>
    <row r="31" spans="1:11" x14ac:dyDescent="0.25">
      <c r="A31" s="111"/>
      <c r="B31" s="524"/>
      <c r="C31" s="525"/>
      <c r="D31" s="525"/>
      <c r="E31" s="525"/>
      <c r="F31" s="525"/>
      <c r="G31" s="177"/>
      <c r="H31" s="176"/>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0</v>
      </c>
      <c r="L39" s="116"/>
    </row>
    <row r="40" spans="1:12" x14ac:dyDescent="0.25">
      <c r="A40" s="488" t="s">
        <v>150</v>
      </c>
      <c r="B40" s="489"/>
      <c r="C40" s="489"/>
      <c r="D40" s="489"/>
      <c r="E40" s="489"/>
      <c r="F40" s="489"/>
      <c r="G40" s="489"/>
      <c r="H40" s="490"/>
      <c r="I40" s="172">
        <f>ROUND((I39*0.15),2)</f>
        <v>0</v>
      </c>
      <c r="L40" s="116"/>
    </row>
    <row r="41" spans="1:12" x14ac:dyDescent="0.25">
      <c r="A41" s="488" t="s">
        <v>151</v>
      </c>
      <c r="B41" s="489"/>
      <c r="C41" s="489"/>
      <c r="D41" s="489"/>
      <c r="E41" s="489"/>
      <c r="F41" s="489"/>
      <c r="G41" s="489"/>
      <c r="H41" s="490"/>
      <c r="I41" s="158">
        <f>I39+I40</f>
        <v>0</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3</v>
      </c>
      <c r="H46" s="142">
        <v>300</v>
      </c>
      <c r="I46" s="115">
        <f t="shared" si="1"/>
        <v>900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3</v>
      </c>
      <c r="H48" s="144">
        <v>200</v>
      </c>
      <c r="I48" s="115">
        <f t="shared" si="1"/>
        <v>600</v>
      </c>
    </row>
    <row r="49" spans="1:12" x14ac:dyDescent="0.25">
      <c r="A49" s="111">
        <v>6</v>
      </c>
      <c r="B49" s="461" t="s">
        <v>311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1500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331</v>
      </c>
      <c r="C56" s="474"/>
      <c r="D56" s="475"/>
      <c r="E56" s="476"/>
      <c r="F56" s="477"/>
      <c r="G56" s="112"/>
      <c r="H56" s="124"/>
      <c r="I56" s="115"/>
    </row>
    <row r="57" spans="1:12" x14ac:dyDescent="0.25">
      <c r="A57" s="111"/>
      <c r="B57" s="483" t="s">
        <v>245</v>
      </c>
      <c r="C57" s="484"/>
      <c r="D57" s="485"/>
      <c r="E57" s="486">
        <v>1</v>
      </c>
      <c r="F57" s="487"/>
      <c r="G57" s="112">
        <v>34</v>
      </c>
      <c r="H57" s="124">
        <v>5</v>
      </c>
      <c r="I57" s="115">
        <f>H57*G57</f>
        <v>170</v>
      </c>
    </row>
    <row r="58" spans="1:12" x14ac:dyDescent="0.25">
      <c r="A58" s="125"/>
      <c r="B58" s="478"/>
      <c r="C58" s="479"/>
      <c r="D58" s="480"/>
      <c r="E58" s="481"/>
      <c r="F58" s="482"/>
      <c r="G58" s="112"/>
      <c r="H58" s="124"/>
      <c r="I58" s="115"/>
    </row>
    <row r="59" spans="1:12" x14ac:dyDescent="0.25">
      <c r="A59" s="488" t="s">
        <v>88</v>
      </c>
      <c r="B59" s="489"/>
      <c r="C59" s="489"/>
      <c r="D59" s="489"/>
      <c r="E59" s="489"/>
      <c r="F59" s="489"/>
      <c r="G59" s="489"/>
      <c r="H59" s="490"/>
      <c r="I59" s="126">
        <f>SUM(I56:I58)</f>
        <v>170</v>
      </c>
    </row>
    <row r="60" spans="1:12" x14ac:dyDescent="0.25">
      <c r="A60" s="127"/>
      <c r="B60" s="128"/>
      <c r="C60" s="128"/>
      <c r="D60" s="128"/>
      <c r="E60" s="128"/>
      <c r="F60" s="129"/>
      <c r="G60" s="130"/>
      <c r="H60" s="130"/>
      <c r="I60" s="131"/>
      <c r="L60" s="83"/>
    </row>
    <row r="61" spans="1:12" x14ac:dyDescent="0.25">
      <c r="A61" s="456"/>
      <c r="B61" s="457"/>
      <c r="C61" s="457"/>
      <c r="D61" s="457"/>
      <c r="E61" s="457"/>
      <c r="F61" s="132"/>
      <c r="G61" s="460" t="s">
        <v>89</v>
      </c>
      <c r="H61" s="457"/>
      <c r="I61" s="133">
        <f>I59+I53+I41</f>
        <v>1670</v>
      </c>
    </row>
    <row r="62" spans="1:12" x14ac:dyDescent="0.25">
      <c r="A62" s="456"/>
      <c r="B62" s="457"/>
      <c r="C62" s="457"/>
      <c r="D62" s="457"/>
      <c r="E62" s="457"/>
      <c r="F62" s="86"/>
      <c r="G62" s="134"/>
      <c r="H62" s="135"/>
      <c r="I62" s="136"/>
    </row>
    <row r="63" spans="1:12" ht="15.75" thickBot="1" x14ac:dyDescent="0.3">
      <c r="A63" s="456"/>
      <c r="B63" s="457"/>
      <c r="C63" s="457"/>
      <c r="D63" s="457"/>
      <c r="E63" s="457"/>
      <c r="F63" s="86"/>
      <c r="G63" s="510" t="s">
        <v>132</v>
      </c>
      <c r="H63" s="511"/>
      <c r="I63" s="145">
        <f>I61+I62</f>
        <v>1670</v>
      </c>
    </row>
    <row r="64" spans="1:12" ht="16.5" thickTop="1" thickBot="1" x14ac:dyDescent="0.3">
      <c r="A64" s="137"/>
      <c r="B64" s="138"/>
      <c r="C64" s="458"/>
      <c r="D64" s="459"/>
      <c r="E64" s="459"/>
      <c r="F64" s="459"/>
      <c r="G64" s="139"/>
      <c r="H64" s="139"/>
      <c r="I64" s="140"/>
    </row>
    <row r="66" spans="1:2" x14ac:dyDescent="0.25">
      <c r="A66" s="83"/>
      <c r="B66" s="83"/>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M66"/>
  <sheetViews>
    <sheetView topLeftCell="A31"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D10" s="200"/>
      <c r="E10" s="86"/>
      <c r="F10" s="494" t="s">
        <v>50</v>
      </c>
      <c r="G10" s="495"/>
      <c r="H10" s="509" t="e">
        <f>#REF!</f>
        <v>#REF!</v>
      </c>
      <c r="I10" s="497"/>
    </row>
    <row r="11" spans="1:13" x14ac:dyDescent="0.25">
      <c r="A11" s="85" t="s">
        <v>51</v>
      </c>
      <c r="B11" s="8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85"/>
      <c r="B15" s="83"/>
      <c r="D15" s="173"/>
      <c r="F15" s="526" t="s">
        <v>290</v>
      </c>
      <c r="G15" s="526"/>
      <c r="H15" s="527" t="s">
        <v>295</v>
      </c>
      <c r="I15" s="523"/>
    </row>
    <row r="16" spans="1:13" x14ac:dyDescent="0.25">
      <c r="A16" s="500" t="s">
        <v>330</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c r="B25" s="473"/>
      <c r="C25" s="474"/>
      <c r="D25" s="474"/>
      <c r="E25" s="474"/>
      <c r="F25" s="475"/>
      <c r="G25" s="175"/>
      <c r="H25" s="201"/>
      <c r="I25" s="115"/>
    </row>
    <row r="26" spans="1:11" x14ac:dyDescent="0.25">
      <c r="A26" s="111"/>
      <c r="B26" s="483"/>
      <c r="C26" s="484"/>
      <c r="D26" s="484"/>
      <c r="E26" s="484"/>
      <c r="F26" s="484"/>
      <c r="G26" s="177"/>
      <c r="H26" s="202"/>
      <c r="I26" s="115"/>
    </row>
    <row r="27" spans="1:11" x14ac:dyDescent="0.25">
      <c r="A27" s="111"/>
      <c r="B27" s="483"/>
      <c r="C27" s="484"/>
      <c r="D27" s="484"/>
      <c r="E27" s="484"/>
      <c r="F27" s="484"/>
      <c r="G27" s="177"/>
      <c r="H27" s="202"/>
      <c r="I27" s="115"/>
    </row>
    <row r="28" spans="1:11" x14ac:dyDescent="0.25">
      <c r="A28" s="111"/>
      <c r="B28" s="531"/>
      <c r="C28" s="532"/>
      <c r="D28" s="532"/>
      <c r="E28" s="532"/>
      <c r="F28" s="533"/>
      <c r="G28" s="177"/>
      <c r="H28" s="202"/>
      <c r="I28" s="115"/>
    </row>
    <row r="29" spans="1:11" x14ac:dyDescent="0.25">
      <c r="A29" s="111"/>
      <c r="B29" s="483"/>
      <c r="C29" s="484"/>
      <c r="D29" s="484"/>
      <c r="E29" s="484"/>
      <c r="F29" s="485"/>
      <c r="G29" s="177"/>
      <c r="H29" s="176"/>
      <c r="I29" s="115"/>
    </row>
    <row r="30" spans="1:11" x14ac:dyDescent="0.25">
      <c r="A30" s="111"/>
      <c r="B30" s="524"/>
      <c r="C30" s="525"/>
      <c r="D30" s="525"/>
      <c r="E30" s="525"/>
      <c r="F30" s="525"/>
      <c r="G30" s="177"/>
      <c r="H30" s="176"/>
      <c r="I30" s="115"/>
    </row>
    <row r="31" spans="1:11" x14ac:dyDescent="0.25">
      <c r="A31" s="111"/>
      <c r="B31" s="524"/>
      <c r="C31" s="525"/>
      <c r="D31" s="525"/>
      <c r="E31" s="525"/>
      <c r="F31" s="525"/>
      <c r="G31" s="177"/>
      <c r="H31" s="176"/>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0</v>
      </c>
      <c r="L39" s="116"/>
    </row>
    <row r="40" spans="1:12" x14ac:dyDescent="0.25">
      <c r="A40" s="488" t="s">
        <v>150</v>
      </c>
      <c r="B40" s="489"/>
      <c r="C40" s="489"/>
      <c r="D40" s="489"/>
      <c r="E40" s="489"/>
      <c r="F40" s="489"/>
      <c r="G40" s="489"/>
      <c r="H40" s="490"/>
      <c r="I40" s="172">
        <f>ROUND((I39*0.15),2)</f>
        <v>0</v>
      </c>
      <c r="L40" s="116"/>
    </row>
    <row r="41" spans="1:12" x14ac:dyDescent="0.25">
      <c r="A41" s="488" t="s">
        <v>151</v>
      </c>
      <c r="B41" s="489"/>
      <c r="C41" s="489"/>
      <c r="D41" s="489"/>
      <c r="E41" s="489"/>
      <c r="F41" s="489"/>
      <c r="G41" s="489"/>
      <c r="H41" s="490"/>
      <c r="I41" s="158">
        <f>I39+I40</f>
        <v>0</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98">
        <v>1.5</v>
      </c>
      <c r="H46" s="142">
        <v>300</v>
      </c>
      <c r="I46" s="115">
        <f t="shared" si="1"/>
        <v>450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98">
        <v>1.5</v>
      </c>
      <c r="H48" s="144">
        <v>200</v>
      </c>
      <c r="I48" s="115">
        <f t="shared" si="1"/>
        <v>300</v>
      </c>
    </row>
    <row r="49" spans="1:12" x14ac:dyDescent="0.25">
      <c r="A49" s="111">
        <v>6</v>
      </c>
      <c r="B49" s="461" t="s">
        <v>311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750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332</v>
      </c>
      <c r="C56" s="474"/>
      <c r="D56" s="475"/>
      <c r="E56" s="476"/>
      <c r="F56" s="477"/>
      <c r="G56" s="112"/>
      <c r="H56" s="124"/>
      <c r="I56" s="115"/>
    </row>
    <row r="57" spans="1:12" x14ac:dyDescent="0.25">
      <c r="A57" s="111"/>
      <c r="B57" s="483" t="s">
        <v>245</v>
      </c>
      <c r="C57" s="484"/>
      <c r="D57" s="485"/>
      <c r="E57" s="486">
        <v>1</v>
      </c>
      <c r="F57" s="487"/>
      <c r="G57" s="112">
        <v>19.8</v>
      </c>
      <c r="H57" s="124">
        <v>5</v>
      </c>
      <c r="I57" s="115">
        <f>H57*G57</f>
        <v>99</v>
      </c>
    </row>
    <row r="58" spans="1:12" x14ac:dyDescent="0.25">
      <c r="A58" s="125"/>
      <c r="B58" s="478"/>
      <c r="C58" s="479"/>
      <c r="D58" s="480"/>
      <c r="E58" s="481"/>
      <c r="F58" s="482"/>
      <c r="G58" s="112"/>
      <c r="H58" s="124"/>
      <c r="I58" s="115"/>
    </row>
    <row r="59" spans="1:12" x14ac:dyDescent="0.25">
      <c r="A59" s="488" t="s">
        <v>88</v>
      </c>
      <c r="B59" s="489"/>
      <c r="C59" s="489"/>
      <c r="D59" s="489"/>
      <c r="E59" s="489"/>
      <c r="F59" s="489"/>
      <c r="G59" s="489"/>
      <c r="H59" s="490"/>
      <c r="I59" s="126">
        <f>SUM(I56:I58)</f>
        <v>99</v>
      </c>
    </row>
    <row r="60" spans="1:12" x14ac:dyDescent="0.25">
      <c r="A60" s="127"/>
      <c r="B60" s="128"/>
      <c r="C60" s="128"/>
      <c r="D60" s="128"/>
      <c r="E60" s="128"/>
      <c r="F60" s="129"/>
      <c r="G60" s="130"/>
      <c r="H60" s="130"/>
      <c r="I60" s="131"/>
      <c r="L60" s="83"/>
    </row>
    <row r="61" spans="1:12" x14ac:dyDescent="0.25">
      <c r="A61" s="456"/>
      <c r="B61" s="457"/>
      <c r="C61" s="457"/>
      <c r="D61" s="457"/>
      <c r="E61" s="457"/>
      <c r="F61" s="132"/>
      <c r="G61" s="460" t="s">
        <v>89</v>
      </c>
      <c r="H61" s="457"/>
      <c r="I61" s="133">
        <f>I59+I53+I41</f>
        <v>849</v>
      </c>
    </row>
    <row r="62" spans="1:12" x14ac:dyDescent="0.25">
      <c r="A62" s="456"/>
      <c r="B62" s="457"/>
      <c r="C62" s="457"/>
      <c r="D62" s="457"/>
      <c r="E62" s="457"/>
      <c r="F62" s="86"/>
      <c r="G62" s="134"/>
      <c r="H62" s="135"/>
      <c r="I62" s="136"/>
    </row>
    <row r="63" spans="1:12" ht="15.75" thickBot="1" x14ac:dyDescent="0.3">
      <c r="A63" s="456"/>
      <c r="B63" s="457"/>
      <c r="C63" s="457"/>
      <c r="D63" s="457"/>
      <c r="E63" s="457"/>
      <c r="F63" s="86"/>
      <c r="G63" s="510" t="s">
        <v>132</v>
      </c>
      <c r="H63" s="511"/>
      <c r="I63" s="145">
        <f>I61+I62</f>
        <v>849</v>
      </c>
    </row>
    <row r="64" spans="1:12" ht="16.5" thickTop="1" thickBot="1" x14ac:dyDescent="0.3">
      <c r="A64" s="137"/>
      <c r="B64" s="138"/>
      <c r="C64" s="458"/>
      <c r="D64" s="459"/>
      <c r="E64" s="459"/>
      <c r="F64" s="459"/>
      <c r="G64" s="139"/>
      <c r="H64" s="139"/>
      <c r="I64" s="140"/>
    </row>
    <row r="66" spans="1:2" x14ac:dyDescent="0.25">
      <c r="A66" s="83"/>
      <c r="B66" s="83"/>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M66"/>
  <sheetViews>
    <sheetView topLeftCell="A38"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D10" s="200"/>
      <c r="E10" s="86"/>
      <c r="F10" s="494" t="s">
        <v>50</v>
      </c>
      <c r="G10" s="495"/>
      <c r="H10" s="509" t="e">
        <f>#REF!</f>
        <v>#REF!</v>
      </c>
      <c r="I10" s="497"/>
    </row>
    <row r="11" spans="1:13" x14ac:dyDescent="0.25">
      <c r="A11" s="85" t="s">
        <v>51</v>
      </c>
      <c r="B11" s="8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85"/>
      <c r="B15" s="83"/>
      <c r="D15" s="173"/>
      <c r="F15" s="526" t="s">
        <v>290</v>
      </c>
      <c r="G15" s="526"/>
      <c r="H15" s="527" t="s">
        <v>295</v>
      </c>
      <c r="I15" s="523"/>
    </row>
    <row r="16" spans="1:13" x14ac:dyDescent="0.25">
      <c r="A16" s="500" t="s">
        <v>333</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334</v>
      </c>
      <c r="C25" s="474"/>
      <c r="D25" s="474"/>
      <c r="E25" s="474"/>
      <c r="F25" s="475"/>
      <c r="G25" s="175">
        <v>1</v>
      </c>
      <c r="H25" s="201">
        <v>150.43</v>
      </c>
      <c r="I25" s="115">
        <f>H25*G25</f>
        <v>150.43</v>
      </c>
    </row>
    <row r="26" spans="1:11" x14ac:dyDescent="0.25">
      <c r="A26" s="111">
        <v>2</v>
      </c>
      <c r="B26" s="483" t="s">
        <v>335</v>
      </c>
      <c r="C26" s="484"/>
      <c r="D26" s="484"/>
      <c r="E26" s="484"/>
      <c r="F26" s="484"/>
      <c r="G26" s="177">
        <v>1</v>
      </c>
      <c r="H26" s="202">
        <v>299</v>
      </c>
      <c r="I26" s="115">
        <f>H26*G26</f>
        <v>299</v>
      </c>
    </row>
    <row r="27" spans="1:11" x14ac:dyDescent="0.25">
      <c r="A27" s="111">
        <v>3</v>
      </c>
      <c r="B27" s="483" t="s">
        <v>246</v>
      </c>
      <c r="C27" s="484"/>
      <c r="D27" s="484"/>
      <c r="E27" s="484"/>
      <c r="F27" s="484"/>
      <c r="G27" s="177">
        <v>1</v>
      </c>
      <c r="H27" s="202">
        <v>249.5</v>
      </c>
      <c r="I27" s="115">
        <f>H27*G27</f>
        <v>249.5</v>
      </c>
    </row>
    <row r="28" spans="1:11" x14ac:dyDescent="0.25">
      <c r="A28" s="111"/>
      <c r="B28" s="531"/>
      <c r="C28" s="532"/>
      <c r="D28" s="532"/>
      <c r="E28" s="532"/>
      <c r="F28" s="533"/>
      <c r="G28" s="177"/>
      <c r="H28" s="202"/>
      <c r="I28" s="115"/>
    </row>
    <row r="29" spans="1:11" x14ac:dyDescent="0.25">
      <c r="A29" s="111"/>
      <c r="B29" s="483"/>
      <c r="C29" s="484"/>
      <c r="D29" s="484"/>
      <c r="E29" s="484"/>
      <c r="F29" s="485"/>
      <c r="G29" s="177"/>
      <c r="H29" s="176"/>
      <c r="I29" s="115"/>
    </row>
    <row r="30" spans="1:11" x14ac:dyDescent="0.25">
      <c r="A30" s="111"/>
      <c r="B30" s="524"/>
      <c r="C30" s="525"/>
      <c r="D30" s="525"/>
      <c r="E30" s="525"/>
      <c r="F30" s="525"/>
      <c r="G30" s="177"/>
      <c r="H30" s="176"/>
      <c r="I30" s="115"/>
    </row>
    <row r="31" spans="1:11" x14ac:dyDescent="0.25">
      <c r="A31" s="111"/>
      <c r="B31" s="524"/>
      <c r="C31" s="525"/>
      <c r="D31" s="525"/>
      <c r="E31" s="525"/>
      <c r="F31" s="525"/>
      <c r="G31" s="177"/>
      <c r="H31" s="176"/>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698.93000000000006</v>
      </c>
      <c r="L39" s="116"/>
    </row>
    <row r="40" spans="1:12" x14ac:dyDescent="0.25">
      <c r="A40" s="488" t="s">
        <v>150</v>
      </c>
      <c r="B40" s="489"/>
      <c r="C40" s="489"/>
      <c r="D40" s="489"/>
      <c r="E40" s="489"/>
      <c r="F40" s="489"/>
      <c r="G40" s="489"/>
      <c r="H40" s="490"/>
      <c r="I40" s="172">
        <f>ROUND((I39*0.15),2)</f>
        <v>104.84</v>
      </c>
      <c r="L40" s="116"/>
    </row>
    <row r="41" spans="1:12" x14ac:dyDescent="0.25">
      <c r="A41" s="488" t="s">
        <v>151</v>
      </c>
      <c r="B41" s="489"/>
      <c r="C41" s="489"/>
      <c r="D41" s="489"/>
      <c r="E41" s="489"/>
      <c r="F41" s="489"/>
      <c r="G41" s="489"/>
      <c r="H41" s="490"/>
      <c r="I41" s="158">
        <f>I39+I40</f>
        <v>803.7700000000001</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98">
        <v>3.5</v>
      </c>
      <c r="H46" s="142">
        <v>300</v>
      </c>
      <c r="I46" s="115">
        <f t="shared" si="1"/>
        <v>1050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98">
        <v>3.5</v>
      </c>
      <c r="H48" s="144">
        <v>200</v>
      </c>
      <c r="I48" s="115">
        <f t="shared" si="1"/>
        <v>700</v>
      </c>
    </row>
    <row r="49" spans="1:12" x14ac:dyDescent="0.25">
      <c r="A49" s="111">
        <v>6</v>
      </c>
      <c r="B49" s="461" t="s">
        <v>311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1750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336</v>
      </c>
      <c r="C56" s="474"/>
      <c r="D56" s="475"/>
      <c r="E56" s="476"/>
      <c r="F56" s="477"/>
      <c r="G56" s="112"/>
      <c r="H56" s="124"/>
      <c r="I56" s="115"/>
    </row>
    <row r="57" spans="1:12" x14ac:dyDescent="0.25">
      <c r="A57" s="111"/>
      <c r="B57" s="483" t="s">
        <v>245</v>
      </c>
      <c r="C57" s="484"/>
      <c r="D57" s="485"/>
      <c r="E57" s="486">
        <v>1</v>
      </c>
      <c r="F57" s="487"/>
      <c r="G57" s="112">
        <v>81.8</v>
      </c>
      <c r="H57" s="124">
        <v>5</v>
      </c>
      <c r="I57" s="115">
        <f>H57*G57</f>
        <v>409</v>
      </c>
    </row>
    <row r="58" spans="1:12" x14ac:dyDescent="0.25">
      <c r="A58" s="125"/>
      <c r="B58" s="478"/>
      <c r="C58" s="479"/>
      <c r="D58" s="480"/>
      <c r="E58" s="481"/>
      <c r="F58" s="482"/>
      <c r="G58" s="112"/>
      <c r="H58" s="124"/>
      <c r="I58" s="115"/>
    </row>
    <row r="59" spans="1:12" x14ac:dyDescent="0.25">
      <c r="A59" s="488" t="s">
        <v>88</v>
      </c>
      <c r="B59" s="489"/>
      <c r="C59" s="489"/>
      <c r="D59" s="489"/>
      <c r="E59" s="489"/>
      <c r="F59" s="489"/>
      <c r="G59" s="489"/>
      <c r="H59" s="490"/>
      <c r="I59" s="126">
        <f>SUM(I56:I58)</f>
        <v>409</v>
      </c>
    </row>
    <row r="60" spans="1:12" x14ac:dyDescent="0.25">
      <c r="A60" s="127"/>
      <c r="B60" s="128"/>
      <c r="C60" s="128"/>
      <c r="D60" s="128"/>
      <c r="E60" s="128"/>
      <c r="F60" s="129"/>
      <c r="G60" s="130"/>
      <c r="H60" s="130"/>
      <c r="I60" s="131"/>
      <c r="L60" s="83"/>
    </row>
    <row r="61" spans="1:12" x14ac:dyDescent="0.25">
      <c r="A61" s="456"/>
      <c r="B61" s="457"/>
      <c r="C61" s="457"/>
      <c r="D61" s="457"/>
      <c r="E61" s="457"/>
      <c r="F61" s="132"/>
      <c r="G61" s="460" t="s">
        <v>89</v>
      </c>
      <c r="H61" s="457"/>
      <c r="I61" s="133">
        <f>I59+I53+I41</f>
        <v>2962.77</v>
      </c>
    </row>
    <row r="62" spans="1:12" x14ac:dyDescent="0.25">
      <c r="A62" s="456"/>
      <c r="B62" s="457"/>
      <c r="C62" s="457"/>
      <c r="D62" s="457"/>
      <c r="E62" s="457"/>
      <c r="F62" s="86"/>
      <c r="G62" s="134"/>
      <c r="H62" s="135"/>
      <c r="I62" s="136"/>
    </row>
    <row r="63" spans="1:12" ht="15.75" thickBot="1" x14ac:dyDescent="0.3">
      <c r="A63" s="456"/>
      <c r="B63" s="457"/>
      <c r="C63" s="457"/>
      <c r="D63" s="457"/>
      <c r="E63" s="457"/>
      <c r="F63" s="86"/>
      <c r="G63" s="510" t="s">
        <v>132</v>
      </c>
      <c r="H63" s="511"/>
      <c r="I63" s="145">
        <f>I61+I62</f>
        <v>2962.77</v>
      </c>
    </row>
    <row r="64" spans="1:12" ht="16.5" thickTop="1" thickBot="1" x14ac:dyDescent="0.3">
      <c r="A64" s="137"/>
      <c r="B64" s="138"/>
      <c r="C64" s="458"/>
      <c r="D64" s="459"/>
      <c r="E64" s="459"/>
      <c r="F64" s="459"/>
      <c r="G64" s="139"/>
      <c r="H64" s="139"/>
      <c r="I64" s="140"/>
    </row>
    <row r="66" spans="1:2" x14ac:dyDescent="0.25">
      <c r="A66" s="83"/>
      <c r="B66" s="83"/>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M66"/>
  <sheetViews>
    <sheetView topLeftCell="A27"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D10" s="200"/>
      <c r="E10" s="86"/>
      <c r="F10" s="494" t="s">
        <v>50</v>
      </c>
      <c r="G10" s="495"/>
      <c r="H10" s="509" t="e">
        <f>#REF!</f>
        <v>#REF!</v>
      </c>
      <c r="I10" s="497"/>
    </row>
    <row r="11" spans="1:13" x14ac:dyDescent="0.25">
      <c r="A11" s="85" t="s">
        <v>51</v>
      </c>
      <c r="B11" s="8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85"/>
      <c r="B15" s="83"/>
      <c r="D15" s="173"/>
      <c r="F15" s="526" t="s">
        <v>290</v>
      </c>
      <c r="G15" s="526"/>
      <c r="H15" s="527" t="s">
        <v>337</v>
      </c>
      <c r="I15" s="523"/>
    </row>
    <row r="16" spans="1:13" x14ac:dyDescent="0.25">
      <c r="A16" s="500" t="s">
        <v>296</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c r="B25" s="473"/>
      <c r="C25" s="474"/>
      <c r="D25" s="474"/>
      <c r="E25" s="474"/>
      <c r="F25" s="475"/>
      <c r="G25" s="175"/>
      <c r="H25" s="201"/>
      <c r="I25" s="115"/>
    </row>
    <row r="26" spans="1:11" x14ac:dyDescent="0.25">
      <c r="A26" s="111"/>
      <c r="B26" s="483"/>
      <c r="C26" s="484"/>
      <c r="D26" s="484"/>
      <c r="E26" s="484"/>
      <c r="F26" s="484"/>
      <c r="G26" s="177"/>
      <c r="H26" s="202"/>
      <c r="I26" s="115"/>
    </row>
    <row r="27" spans="1:11" x14ac:dyDescent="0.25">
      <c r="A27" s="111"/>
      <c r="B27" s="483"/>
      <c r="C27" s="484"/>
      <c r="D27" s="484"/>
      <c r="E27" s="484"/>
      <c r="F27" s="484"/>
      <c r="G27" s="177"/>
      <c r="H27" s="202"/>
      <c r="I27" s="115"/>
    </row>
    <row r="28" spans="1:11" x14ac:dyDescent="0.25">
      <c r="A28" s="111"/>
      <c r="B28" s="531"/>
      <c r="C28" s="532"/>
      <c r="D28" s="532"/>
      <c r="E28" s="532"/>
      <c r="F28" s="533"/>
      <c r="G28" s="177"/>
      <c r="H28" s="202"/>
      <c r="I28" s="115"/>
    </row>
    <row r="29" spans="1:11" x14ac:dyDescent="0.25">
      <c r="A29" s="111"/>
      <c r="B29" s="483"/>
      <c r="C29" s="484"/>
      <c r="D29" s="484"/>
      <c r="E29" s="484"/>
      <c r="F29" s="485"/>
      <c r="G29" s="177"/>
      <c r="H29" s="176"/>
      <c r="I29" s="115"/>
    </row>
    <row r="30" spans="1:11" x14ac:dyDescent="0.25">
      <c r="A30" s="111"/>
      <c r="B30" s="524"/>
      <c r="C30" s="525"/>
      <c r="D30" s="525"/>
      <c r="E30" s="525"/>
      <c r="F30" s="525"/>
      <c r="G30" s="177"/>
      <c r="H30" s="176"/>
      <c r="I30" s="115"/>
    </row>
    <row r="31" spans="1:11" x14ac:dyDescent="0.25">
      <c r="A31" s="111"/>
      <c r="B31" s="524"/>
      <c r="C31" s="525"/>
      <c r="D31" s="525"/>
      <c r="E31" s="525"/>
      <c r="F31" s="525"/>
      <c r="G31" s="177"/>
      <c r="H31" s="176"/>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0</v>
      </c>
      <c r="L39" s="116"/>
    </row>
    <row r="40" spans="1:12" x14ac:dyDescent="0.25">
      <c r="A40" s="488" t="s">
        <v>150</v>
      </c>
      <c r="B40" s="489"/>
      <c r="C40" s="489"/>
      <c r="D40" s="489"/>
      <c r="E40" s="489"/>
      <c r="F40" s="489"/>
      <c r="G40" s="489"/>
      <c r="H40" s="490"/>
      <c r="I40" s="172">
        <f>ROUND((I39*0.15),2)</f>
        <v>0</v>
      </c>
      <c r="L40" s="116"/>
    </row>
    <row r="41" spans="1:12" x14ac:dyDescent="0.25">
      <c r="A41" s="488" t="s">
        <v>151</v>
      </c>
      <c r="B41" s="489"/>
      <c r="C41" s="489"/>
      <c r="D41" s="489"/>
      <c r="E41" s="489"/>
      <c r="F41" s="489"/>
      <c r="G41" s="489"/>
      <c r="H41" s="490"/>
      <c r="I41" s="158">
        <f>I39+I40</f>
        <v>0</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2</v>
      </c>
      <c r="H46" s="142">
        <v>300</v>
      </c>
      <c r="I46" s="115">
        <f t="shared" si="1"/>
        <v>600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2</v>
      </c>
      <c r="H48" s="144">
        <v>200</v>
      </c>
      <c r="I48" s="115">
        <f t="shared" si="1"/>
        <v>400</v>
      </c>
    </row>
    <row r="49" spans="1:12" x14ac:dyDescent="0.25">
      <c r="A49" s="111">
        <v>6</v>
      </c>
      <c r="B49" s="461" t="s">
        <v>311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1000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338</v>
      </c>
      <c r="C56" s="474"/>
      <c r="D56" s="475"/>
      <c r="E56" s="476"/>
      <c r="F56" s="477"/>
      <c r="G56" s="112"/>
      <c r="H56" s="124"/>
      <c r="I56" s="115"/>
    </row>
    <row r="57" spans="1:12" x14ac:dyDescent="0.25">
      <c r="A57" s="111"/>
      <c r="B57" s="483" t="s">
        <v>245</v>
      </c>
      <c r="C57" s="484"/>
      <c r="D57" s="485"/>
      <c r="E57" s="486">
        <v>1</v>
      </c>
      <c r="F57" s="487"/>
      <c r="G57" s="112">
        <v>19.600000000000001</v>
      </c>
      <c r="H57" s="124">
        <v>5</v>
      </c>
      <c r="I57" s="115">
        <f>H57*G57</f>
        <v>98</v>
      </c>
    </row>
    <row r="58" spans="1:12" x14ac:dyDescent="0.25">
      <c r="A58" s="125"/>
      <c r="B58" s="478"/>
      <c r="C58" s="479"/>
      <c r="D58" s="480"/>
      <c r="E58" s="481"/>
      <c r="F58" s="482"/>
      <c r="G58" s="112"/>
      <c r="H58" s="124"/>
      <c r="I58" s="115"/>
    </row>
    <row r="59" spans="1:12" x14ac:dyDescent="0.25">
      <c r="A59" s="488" t="s">
        <v>88</v>
      </c>
      <c r="B59" s="489"/>
      <c r="C59" s="489"/>
      <c r="D59" s="489"/>
      <c r="E59" s="489"/>
      <c r="F59" s="489"/>
      <c r="G59" s="489"/>
      <c r="H59" s="490"/>
      <c r="I59" s="126">
        <f>SUM(I56:I58)</f>
        <v>98</v>
      </c>
    </row>
    <row r="60" spans="1:12" x14ac:dyDescent="0.25">
      <c r="A60" s="127"/>
      <c r="B60" s="128"/>
      <c r="C60" s="128"/>
      <c r="D60" s="128"/>
      <c r="E60" s="128"/>
      <c r="F60" s="129"/>
      <c r="G60" s="130"/>
      <c r="H60" s="130"/>
      <c r="I60" s="131"/>
      <c r="L60" s="83"/>
    </row>
    <row r="61" spans="1:12" x14ac:dyDescent="0.25">
      <c r="A61" s="456"/>
      <c r="B61" s="457"/>
      <c r="C61" s="457"/>
      <c r="D61" s="457"/>
      <c r="E61" s="457"/>
      <c r="F61" s="132"/>
      <c r="G61" s="460" t="s">
        <v>89</v>
      </c>
      <c r="H61" s="457"/>
      <c r="I61" s="133">
        <f>I59+I53+I41</f>
        <v>1098</v>
      </c>
    </row>
    <row r="62" spans="1:12" x14ac:dyDescent="0.25">
      <c r="A62" s="456"/>
      <c r="B62" s="457"/>
      <c r="C62" s="457"/>
      <c r="D62" s="457"/>
      <c r="E62" s="457"/>
      <c r="F62" s="86"/>
      <c r="G62" s="134"/>
      <c r="H62" s="135"/>
      <c r="I62" s="136"/>
    </row>
    <row r="63" spans="1:12" ht="15.75" thickBot="1" x14ac:dyDescent="0.3">
      <c r="A63" s="456"/>
      <c r="B63" s="457"/>
      <c r="C63" s="457"/>
      <c r="D63" s="457"/>
      <c r="E63" s="457"/>
      <c r="F63" s="86"/>
      <c r="G63" s="510" t="s">
        <v>132</v>
      </c>
      <c r="H63" s="511"/>
      <c r="I63" s="145">
        <f>I61+I62</f>
        <v>1098</v>
      </c>
    </row>
    <row r="64" spans="1:12" ht="16.5" thickTop="1" thickBot="1" x14ac:dyDescent="0.3">
      <c r="A64" s="137"/>
      <c r="B64" s="138"/>
      <c r="C64" s="458"/>
      <c r="D64" s="459"/>
      <c r="E64" s="459"/>
      <c r="F64" s="459"/>
      <c r="G64" s="139"/>
      <c r="H64" s="139"/>
      <c r="I64" s="140"/>
    </row>
    <row r="66" spans="1:2" x14ac:dyDescent="0.25">
      <c r="A66" s="83"/>
      <c r="B66" s="83"/>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M66"/>
  <sheetViews>
    <sheetView topLeftCell="A31"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D10" s="200"/>
      <c r="E10" s="86"/>
      <c r="F10" s="494" t="s">
        <v>50</v>
      </c>
      <c r="G10" s="495"/>
      <c r="H10" s="509" t="e">
        <f>#REF!</f>
        <v>#REF!</v>
      </c>
      <c r="I10" s="497"/>
    </row>
    <row r="11" spans="1:13" x14ac:dyDescent="0.25">
      <c r="A11" s="85" t="s">
        <v>51</v>
      </c>
      <c r="B11" s="8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85"/>
      <c r="B15" s="83"/>
      <c r="D15" s="173"/>
      <c r="F15" s="526" t="s">
        <v>290</v>
      </c>
      <c r="G15" s="526"/>
      <c r="H15" s="527" t="s">
        <v>339</v>
      </c>
      <c r="I15" s="523"/>
    </row>
    <row r="16" spans="1:13" x14ac:dyDescent="0.25">
      <c r="A16" s="500" t="s">
        <v>340</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c r="B25" s="473"/>
      <c r="C25" s="474"/>
      <c r="D25" s="474"/>
      <c r="E25" s="474"/>
      <c r="F25" s="475"/>
      <c r="G25" s="175"/>
      <c r="H25" s="201"/>
      <c r="I25" s="115"/>
    </row>
    <row r="26" spans="1:11" x14ac:dyDescent="0.25">
      <c r="A26" s="111"/>
      <c r="B26" s="483"/>
      <c r="C26" s="484"/>
      <c r="D26" s="484"/>
      <c r="E26" s="484"/>
      <c r="F26" s="484"/>
      <c r="G26" s="177"/>
      <c r="H26" s="202"/>
      <c r="I26" s="115"/>
    </row>
    <row r="27" spans="1:11" x14ac:dyDescent="0.25">
      <c r="A27" s="111"/>
      <c r="B27" s="483"/>
      <c r="C27" s="484"/>
      <c r="D27" s="484"/>
      <c r="E27" s="484"/>
      <c r="F27" s="484"/>
      <c r="G27" s="177"/>
      <c r="H27" s="202"/>
      <c r="I27" s="115"/>
    </row>
    <row r="28" spans="1:11" x14ac:dyDescent="0.25">
      <c r="A28" s="111"/>
      <c r="B28" s="531"/>
      <c r="C28" s="532"/>
      <c r="D28" s="532"/>
      <c r="E28" s="532"/>
      <c r="F28" s="533"/>
      <c r="G28" s="177"/>
      <c r="H28" s="202"/>
      <c r="I28" s="115"/>
    </row>
    <row r="29" spans="1:11" x14ac:dyDescent="0.25">
      <c r="A29" s="111"/>
      <c r="B29" s="483"/>
      <c r="C29" s="484"/>
      <c r="D29" s="484"/>
      <c r="E29" s="484"/>
      <c r="F29" s="485"/>
      <c r="G29" s="177"/>
      <c r="H29" s="176"/>
      <c r="I29" s="115"/>
    </row>
    <row r="30" spans="1:11" x14ac:dyDescent="0.25">
      <c r="A30" s="111"/>
      <c r="B30" s="524"/>
      <c r="C30" s="525"/>
      <c r="D30" s="525"/>
      <c r="E30" s="525"/>
      <c r="F30" s="525"/>
      <c r="G30" s="177"/>
      <c r="H30" s="176"/>
      <c r="I30" s="115"/>
    </row>
    <row r="31" spans="1:11" x14ac:dyDescent="0.25">
      <c r="A31" s="111"/>
      <c r="B31" s="524"/>
      <c r="C31" s="525"/>
      <c r="D31" s="525"/>
      <c r="E31" s="525"/>
      <c r="F31" s="525"/>
      <c r="G31" s="177"/>
      <c r="H31" s="176"/>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0</v>
      </c>
      <c r="L39" s="116"/>
    </row>
    <row r="40" spans="1:12" x14ac:dyDescent="0.25">
      <c r="A40" s="488" t="s">
        <v>150</v>
      </c>
      <c r="B40" s="489"/>
      <c r="C40" s="489"/>
      <c r="D40" s="489"/>
      <c r="E40" s="489"/>
      <c r="F40" s="489"/>
      <c r="G40" s="489"/>
      <c r="H40" s="490"/>
      <c r="I40" s="172">
        <f>ROUND((I39*0.15),2)</f>
        <v>0</v>
      </c>
      <c r="L40" s="116"/>
    </row>
    <row r="41" spans="1:12" x14ac:dyDescent="0.25">
      <c r="A41" s="488" t="s">
        <v>151</v>
      </c>
      <c r="B41" s="489"/>
      <c r="C41" s="489"/>
      <c r="D41" s="489"/>
      <c r="E41" s="489"/>
      <c r="F41" s="489"/>
      <c r="G41" s="489"/>
      <c r="H41" s="490"/>
      <c r="I41" s="158">
        <f>I39+I40</f>
        <v>0</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1</v>
      </c>
      <c r="H46" s="142">
        <v>300</v>
      </c>
      <c r="I46" s="115">
        <f t="shared" si="1"/>
        <v>300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1</v>
      </c>
      <c r="H48" s="144">
        <v>200</v>
      </c>
      <c r="I48" s="115">
        <f t="shared" si="1"/>
        <v>200</v>
      </c>
    </row>
    <row r="49" spans="1:12" x14ac:dyDescent="0.25">
      <c r="A49" s="111">
        <v>6</v>
      </c>
      <c r="B49" s="461" t="s">
        <v>311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500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341</v>
      </c>
      <c r="C56" s="474"/>
      <c r="D56" s="475"/>
      <c r="E56" s="476"/>
      <c r="F56" s="477"/>
      <c r="G56" s="112"/>
      <c r="H56" s="124"/>
      <c r="I56" s="115"/>
    </row>
    <row r="57" spans="1:12" x14ac:dyDescent="0.25">
      <c r="A57" s="111"/>
      <c r="B57" s="483" t="s">
        <v>245</v>
      </c>
      <c r="C57" s="484"/>
      <c r="D57" s="485"/>
      <c r="E57" s="486">
        <v>1</v>
      </c>
      <c r="F57" s="487"/>
      <c r="G57" s="112">
        <v>21.2</v>
      </c>
      <c r="H57" s="124">
        <v>5</v>
      </c>
      <c r="I57" s="115">
        <f>H57*G57</f>
        <v>106</v>
      </c>
    </row>
    <row r="58" spans="1:12" x14ac:dyDescent="0.25">
      <c r="A58" s="125"/>
      <c r="B58" s="478"/>
      <c r="C58" s="479"/>
      <c r="D58" s="480"/>
      <c r="E58" s="481"/>
      <c r="F58" s="482"/>
      <c r="G58" s="112"/>
      <c r="H58" s="124"/>
      <c r="I58" s="115"/>
    </row>
    <row r="59" spans="1:12" x14ac:dyDescent="0.25">
      <c r="A59" s="488" t="s">
        <v>88</v>
      </c>
      <c r="B59" s="489"/>
      <c r="C59" s="489"/>
      <c r="D59" s="489"/>
      <c r="E59" s="489"/>
      <c r="F59" s="489"/>
      <c r="G59" s="489"/>
      <c r="H59" s="490"/>
      <c r="I59" s="126">
        <f>SUM(I56:I58)</f>
        <v>106</v>
      </c>
    </row>
    <row r="60" spans="1:12" x14ac:dyDescent="0.25">
      <c r="A60" s="127"/>
      <c r="B60" s="128"/>
      <c r="C60" s="128"/>
      <c r="D60" s="128"/>
      <c r="E60" s="128"/>
      <c r="F60" s="129"/>
      <c r="G60" s="130"/>
      <c r="H60" s="130"/>
      <c r="I60" s="131"/>
      <c r="L60" s="83"/>
    </row>
    <row r="61" spans="1:12" x14ac:dyDescent="0.25">
      <c r="A61" s="456"/>
      <c r="B61" s="457"/>
      <c r="C61" s="457"/>
      <c r="D61" s="457"/>
      <c r="E61" s="457"/>
      <c r="F61" s="132"/>
      <c r="G61" s="460" t="s">
        <v>89</v>
      </c>
      <c r="H61" s="457"/>
      <c r="I61" s="133">
        <f>I59+I53+I41</f>
        <v>606</v>
      </c>
    </row>
    <row r="62" spans="1:12" x14ac:dyDescent="0.25">
      <c r="A62" s="456"/>
      <c r="B62" s="457"/>
      <c r="C62" s="457"/>
      <c r="D62" s="457"/>
      <c r="E62" s="457"/>
      <c r="F62" s="86"/>
      <c r="G62" s="134"/>
      <c r="H62" s="135"/>
      <c r="I62" s="136"/>
    </row>
    <row r="63" spans="1:12" ht="15.75" thickBot="1" x14ac:dyDescent="0.3">
      <c r="A63" s="456"/>
      <c r="B63" s="457"/>
      <c r="C63" s="457"/>
      <c r="D63" s="457"/>
      <c r="E63" s="457"/>
      <c r="F63" s="86"/>
      <c r="G63" s="510" t="s">
        <v>132</v>
      </c>
      <c r="H63" s="511"/>
      <c r="I63" s="145">
        <f>I61+I62</f>
        <v>606</v>
      </c>
    </row>
    <row r="64" spans="1:12" ht="16.5" thickTop="1" thickBot="1" x14ac:dyDescent="0.3">
      <c r="A64" s="137"/>
      <c r="B64" s="138"/>
      <c r="C64" s="458"/>
      <c r="D64" s="459"/>
      <c r="E64" s="459"/>
      <c r="F64" s="459"/>
      <c r="G64" s="139"/>
      <c r="H64" s="139"/>
      <c r="I64" s="140"/>
    </row>
    <row r="66" spans="1:2" x14ac:dyDescent="0.25">
      <c r="A66" s="83"/>
      <c r="B66" s="83"/>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M66"/>
  <sheetViews>
    <sheetView zoomScaleNormal="100"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D10" s="200"/>
      <c r="E10" s="86"/>
      <c r="F10" s="494" t="s">
        <v>50</v>
      </c>
      <c r="G10" s="495"/>
      <c r="H10" s="509" t="e">
        <f>#REF!</f>
        <v>#REF!</v>
      </c>
      <c r="I10" s="497"/>
    </row>
    <row r="11" spans="1:13" x14ac:dyDescent="0.25">
      <c r="A11" s="85" t="s">
        <v>51</v>
      </c>
      <c r="B11" s="83"/>
      <c r="E11" s="86"/>
      <c r="F11" s="494" t="s">
        <v>52</v>
      </c>
      <c r="G11" s="495"/>
      <c r="H11" s="496" t="e">
        <f>#REF!</f>
        <v>#REF!</v>
      </c>
      <c r="I11" s="497"/>
    </row>
    <row r="12" spans="1:13" x14ac:dyDescent="0.25">
      <c r="A12" s="85" t="s">
        <v>53</v>
      </c>
      <c r="B12" s="83"/>
      <c r="D12" s="173"/>
      <c r="E12" s="86"/>
      <c r="F12" s="494" t="s">
        <v>54</v>
      </c>
      <c r="G12" s="495"/>
      <c r="H12" s="496" t="e">
        <f>#REF!</f>
        <v>#REF!</v>
      </c>
      <c r="I12" s="497"/>
    </row>
    <row r="13" spans="1:13" x14ac:dyDescent="0.25">
      <c r="A13" s="85" t="s">
        <v>55</v>
      </c>
      <c r="B13" s="83"/>
      <c r="D13" s="173"/>
      <c r="E13" s="86"/>
      <c r="F13" s="167" t="s">
        <v>56</v>
      </c>
      <c r="G13" s="168"/>
      <c r="H13" s="522" t="s">
        <v>90</v>
      </c>
      <c r="I13" s="523"/>
    </row>
    <row r="14" spans="1:13" x14ac:dyDescent="0.25">
      <c r="A14" s="85"/>
      <c r="B14" s="83"/>
      <c r="D14" s="173"/>
      <c r="E14" s="86"/>
      <c r="F14" s="494" t="s">
        <v>58</v>
      </c>
      <c r="G14" s="495"/>
      <c r="H14" s="496" t="s">
        <v>59</v>
      </c>
      <c r="I14" s="497"/>
      <c r="M14" t="s">
        <v>57</v>
      </c>
    </row>
    <row r="15" spans="1:13" x14ac:dyDescent="0.25">
      <c r="A15" s="85"/>
      <c r="B15" s="83"/>
      <c r="D15" s="173"/>
      <c r="F15" s="526" t="s">
        <v>290</v>
      </c>
      <c r="G15" s="526"/>
      <c r="H15" s="527" t="s">
        <v>342</v>
      </c>
      <c r="I15" s="523"/>
    </row>
    <row r="16" spans="1:13" x14ac:dyDescent="0.25">
      <c r="A16" s="500" t="s">
        <v>296</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343</v>
      </c>
      <c r="C25" s="474"/>
      <c r="D25" s="474"/>
      <c r="E25" s="474"/>
      <c r="F25" s="475"/>
      <c r="G25" s="175">
        <v>1</v>
      </c>
      <c r="H25" s="201">
        <v>1652.17</v>
      </c>
      <c r="I25" s="115">
        <f>H25*G25</f>
        <v>1652.17</v>
      </c>
    </row>
    <row r="26" spans="1:11" x14ac:dyDescent="0.25">
      <c r="A26" s="111"/>
      <c r="B26" s="483"/>
      <c r="C26" s="484"/>
      <c r="D26" s="484"/>
      <c r="E26" s="484"/>
      <c r="F26" s="484"/>
      <c r="G26" s="177"/>
      <c r="H26" s="202"/>
      <c r="I26" s="115"/>
    </row>
    <row r="27" spans="1:11" x14ac:dyDescent="0.25">
      <c r="A27" s="111"/>
      <c r="B27" s="483"/>
      <c r="C27" s="484"/>
      <c r="D27" s="484"/>
      <c r="E27" s="484"/>
      <c r="F27" s="484"/>
      <c r="G27" s="177"/>
      <c r="H27" s="202"/>
      <c r="I27" s="115"/>
    </row>
    <row r="28" spans="1:11" x14ac:dyDescent="0.25">
      <c r="A28" s="111"/>
      <c r="B28" s="531"/>
      <c r="C28" s="532"/>
      <c r="D28" s="532"/>
      <c r="E28" s="532"/>
      <c r="F28" s="533"/>
      <c r="G28" s="177"/>
      <c r="H28" s="202"/>
      <c r="I28" s="115"/>
    </row>
    <row r="29" spans="1:11" x14ac:dyDescent="0.25">
      <c r="A29" s="111"/>
      <c r="B29" s="483"/>
      <c r="C29" s="484"/>
      <c r="D29" s="484"/>
      <c r="E29" s="484"/>
      <c r="F29" s="485"/>
      <c r="G29" s="177"/>
      <c r="H29" s="176"/>
      <c r="I29" s="115"/>
    </row>
    <row r="30" spans="1:11" x14ac:dyDescent="0.25">
      <c r="A30" s="111"/>
      <c r="B30" s="524"/>
      <c r="C30" s="525"/>
      <c r="D30" s="525"/>
      <c r="E30" s="525"/>
      <c r="F30" s="525"/>
      <c r="G30" s="177"/>
      <c r="H30" s="176"/>
      <c r="I30" s="115"/>
    </row>
    <row r="31" spans="1:11" x14ac:dyDescent="0.25">
      <c r="A31" s="111"/>
      <c r="B31" s="524"/>
      <c r="C31" s="525"/>
      <c r="D31" s="525"/>
      <c r="E31" s="525"/>
      <c r="F31" s="525"/>
      <c r="G31" s="177"/>
      <c r="H31" s="176"/>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1652.17</v>
      </c>
      <c r="L39" s="116"/>
    </row>
    <row r="40" spans="1:12" x14ac:dyDescent="0.25">
      <c r="A40" s="488" t="s">
        <v>150</v>
      </c>
      <c r="B40" s="489"/>
      <c r="C40" s="489"/>
      <c r="D40" s="489"/>
      <c r="E40" s="489"/>
      <c r="F40" s="489"/>
      <c r="G40" s="489"/>
      <c r="H40" s="490"/>
      <c r="I40" s="172">
        <f>ROUND((I39*0.15),2)</f>
        <v>247.83</v>
      </c>
      <c r="L40" s="116"/>
    </row>
    <row r="41" spans="1:12" x14ac:dyDescent="0.25">
      <c r="A41" s="488" t="s">
        <v>151</v>
      </c>
      <c r="B41" s="489"/>
      <c r="C41" s="489"/>
      <c r="D41" s="489"/>
      <c r="E41" s="489"/>
      <c r="F41" s="489"/>
      <c r="G41" s="489"/>
      <c r="H41" s="490"/>
      <c r="I41" s="158">
        <f>I39+I40</f>
        <v>1900</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1</v>
      </c>
      <c r="H46" s="142">
        <v>300</v>
      </c>
      <c r="I46" s="115">
        <f t="shared" si="1"/>
        <v>300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1</v>
      </c>
      <c r="H48" s="144">
        <v>200</v>
      </c>
      <c r="I48" s="115">
        <f t="shared" si="1"/>
        <v>200</v>
      </c>
    </row>
    <row r="49" spans="1:12" x14ac:dyDescent="0.25">
      <c r="A49" s="111">
        <v>6</v>
      </c>
      <c r="B49" s="461" t="s">
        <v>311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500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344</v>
      </c>
      <c r="C56" s="474"/>
      <c r="D56" s="475"/>
      <c r="E56" s="476"/>
      <c r="F56" s="477"/>
      <c r="G56" s="112"/>
      <c r="H56" s="124"/>
      <c r="I56" s="115"/>
    </row>
    <row r="57" spans="1:12" x14ac:dyDescent="0.25">
      <c r="A57" s="111"/>
      <c r="B57" s="483" t="s">
        <v>245</v>
      </c>
      <c r="C57" s="484"/>
      <c r="D57" s="485"/>
      <c r="E57" s="486">
        <v>1</v>
      </c>
      <c r="F57" s="487"/>
      <c r="G57" s="112">
        <v>26.2</v>
      </c>
      <c r="H57" s="124">
        <v>5</v>
      </c>
      <c r="I57" s="115">
        <f>H57*G57</f>
        <v>131</v>
      </c>
    </row>
    <row r="58" spans="1:12" x14ac:dyDescent="0.25">
      <c r="A58" s="125"/>
      <c r="B58" s="478"/>
      <c r="C58" s="479"/>
      <c r="D58" s="480"/>
      <c r="E58" s="481"/>
      <c r="F58" s="482"/>
      <c r="G58" s="112"/>
      <c r="H58" s="124"/>
      <c r="I58" s="115"/>
    </row>
    <row r="59" spans="1:12" x14ac:dyDescent="0.25">
      <c r="A59" s="488" t="s">
        <v>88</v>
      </c>
      <c r="B59" s="489"/>
      <c r="C59" s="489"/>
      <c r="D59" s="489"/>
      <c r="E59" s="489"/>
      <c r="F59" s="489"/>
      <c r="G59" s="489"/>
      <c r="H59" s="490"/>
      <c r="I59" s="126">
        <f>SUM(I56:I58)</f>
        <v>131</v>
      </c>
    </row>
    <row r="60" spans="1:12" x14ac:dyDescent="0.25">
      <c r="A60" s="127"/>
      <c r="B60" s="128"/>
      <c r="C60" s="128"/>
      <c r="D60" s="128"/>
      <c r="E60" s="128"/>
      <c r="F60" s="129"/>
      <c r="G60" s="130"/>
      <c r="H60" s="130"/>
      <c r="I60" s="131"/>
      <c r="L60" s="83"/>
    </row>
    <row r="61" spans="1:12" x14ac:dyDescent="0.25">
      <c r="A61" s="456"/>
      <c r="B61" s="457"/>
      <c r="C61" s="457"/>
      <c r="D61" s="457"/>
      <c r="E61" s="457"/>
      <c r="F61" s="132"/>
      <c r="G61" s="460" t="s">
        <v>89</v>
      </c>
      <c r="H61" s="457"/>
      <c r="I61" s="133">
        <f>I59+I53+I41</f>
        <v>2531</v>
      </c>
    </row>
    <row r="62" spans="1:12" x14ac:dyDescent="0.25">
      <c r="A62" s="456"/>
      <c r="B62" s="457"/>
      <c r="C62" s="457"/>
      <c r="D62" s="457"/>
      <c r="E62" s="457"/>
      <c r="F62" s="86"/>
      <c r="G62" s="134"/>
      <c r="H62" s="135"/>
      <c r="I62" s="136"/>
    </row>
    <row r="63" spans="1:12" ht="15.75" thickBot="1" x14ac:dyDescent="0.3">
      <c r="A63" s="456"/>
      <c r="B63" s="457"/>
      <c r="C63" s="457"/>
      <c r="D63" s="457"/>
      <c r="E63" s="457"/>
      <c r="F63" s="86"/>
      <c r="G63" s="510" t="s">
        <v>132</v>
      </c>
      <c r="H63" s="511"/>
      <c r="I63" s="145">
        <f>I61+I62</f>
        <v>2531</v>
      </c>
    </row>
    <row r="64" spans="1:12" ht="16.5" thickTop="1" thickBot="1" x14ac:dyDescent="0.3">
      <c r="A64" s="137"/>
      <c r="B64" s="138"/>
      <c r="C64" s="458"/>
      <c r="D64" s="459"/>
      <c r="E64" s="459"/>
      <c r="F64" s="459"/>
      <c r="G64" s="139"/>
      <c r="H64" s="139"/>
      <c r="I64" s="140"/>
    </row>
    <row r="66" spans="1:2" x14ac:dyDescent="0.25">
      <c r="A66" s="83"/>
      <c r="B66" s="83"/>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M66"/>
  <sheetViews>
    <sheetView topLeftCell="A25" zoomScaleNormal="100"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496"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290</v>
      </c>
      <c r="G15" s="526"/>
      <c r="H15" s="527" t="s">
        <v>291</v>
      </c>
      <c r="I15" s="523"/>
    </row>
    <row r="16" spans="1:13" x14ac:dyDescent="0.25">
      <c r="A16" s="500" t="s">
        <v>296</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345</v>
      </c>
      <c r="C25" s="474"/>
      <c r="D25" s="474"/>
      <c r="E25" s="474"/>
      <c r="F25" s="475"/>
      <c r="G25" s="175">
        <v>1</v>
      </c>
      <c r="H25" s="201">
        <v>1686.96</v>
      </c>
      <c r="I25" s="115">
        <f>H25*G25</f>
        <v>1686.96</v>
      </c>
    </row>
    <row r="26" spans="1:11" x14ac:dyDescent="0.25">
      <c r="A26" s="111"/>
      <c r="B26" s="483"/>
      <c r="C26" s="484"/>
      <c r="D26" s="484"/>
      <c r="E26" s="484"/>
      <c r="F26" s="484"/>
      <c r="G26" s="177"/>
      <c r="H26" s="202"/>
      <c r="I26" s="115"/>
    </row>
    <row r="27" spans="1:11" x14ac:dyDescent="0.25">
      <c r="A27" s="111"/>
      <c r="B27" s="483"/>
      <c r="C27" s="484"/>
      <c r="D27" s="484"/>
      <c r="E27" s="484"/>
      <c r="F27" s="484"/>
      <c r="G27" s="177"/>
      <c r="H27" s="202"/>
      <c r="I27" s="115"/>
    </row>
    <row r="28" spans="1:11" x14ac:dyDescent="0.25">
      <c r="A28" s="111"/>
      <c r="B28" s="531"/>
      <c r="C28" s="532"/>
      <c r="D28" s="532"/>
      <c r="E28" s="532"/>
      <c r="F28" s="533"/>
      <c r="G28" s="177"/>
      <c r="H28" s="202"/>
      <c r="I28" s="115"/>
    </row>
    <row r="29" spans="1:11" x14ac:dyDescent="0.25">
      <c r="A29" s="111"/>
      <c r="B29" s="483"/>
      <c r="C29" s="484"/>
      <c r="D29" s="484"/>
      <c r="E29" s="484"/>
      <c r="F29" s="485"/>
      <c r="G29" s="177"/>
      <c r="H29" s="176"/>
      <c r="I29" s="115"/>
    </row>
    <row r="30" spans="1:11" x14ac:dyDescent="0.25">
      <c r="A30" s="111"/>
      <c r="B30" s="524"/>
      <c r="C30" s="525"/>
      <c r="D30" s="525"/>
      <c r="E30" s="525"/>
      <c r="F30" s="525"/>
      <c r="G30" s="177"/>
      <c r="H30" s="176"/>
      <c r="I30" s="115"/>
    </row>
    <row r="31" spans="1:11" x14ac:dyDescent="0.25">
      <c r="A31" s="111"/>
      <c r="B31" s="524"/>
      <c r="C31" s="525"/>
      <c r="D31" s="525"/>
      <c r="E31" s="525"/>
      <c r="F31" s="525"/>
      <c r="G31" s="177"/>
      <c r="H31" s="176"/>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1686.96</v>
      </c>
      <c r="L39" s="116"/>
    </row>
    <row r="40" spans="1:12" x14ac:dyDescent="0.25">
      <c r="A40" s="488" t="s">
        <v>150</v>
      </c>
      <c r="B40" s="489"/>
      <c r="C40" s="489"/>
      <c r="D40" s="489"/>
      <c r="E40" s="489"/>
      <c r="F40" s="489"/>
      <c r="G40" s="489"/>
      <c r="H40" s="490"/>
      <c r="I40" s="172">
        <f>ROUND((I39*0.15),2)</f>
        <v>253.04</v>
      </c>
      <c r="L40" s="116"/>
    </row>
    <row r="41" spans="1:12" x14ac:dyDescent="0.25">
      <c r="A41" s="488" t="s">
        <v>151</v>
      </c>
      <c r="B41" s="489"/>
      <c r="C41" s="489"/>
      <c r="D41" s="489"/>
      <c r="E41" s="489"/>
      <c r="F41" s="489"/>
      <c r="G41" s="489"/>
      <c r="H41" s="490"/>
      <c r="I41" s="158">
        <f>I39+I40</f>
        <v>1940</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1</v>
      </c>
      <c r="H46" s="142">
        <v>300</v>
      </c>
      <c r="I46" s="115">
        <f t="shared" si="1"/>
        <v>300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1</v>
      </c>
      <c r="H48" s="144">
        <v>200</v>
      </c>
      <c r="I48" s="115">
        <f t="shared" si="1"/>
        <v>200</v>
      </c>
    </row>
    <row r="49" spans="1:12" x14ac:dyDescent="0.25">
      <c r="A49" s="111">
        <v>6</v>
      </c>
      <c r="B49" s="461" t="s">
        <v>311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500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346</v>
      </c>
      <c r="C56" s="474"/>
      <c r="D56" s="475"/>
      <c r="E56" s="476"/>
      <c r="F56" s="477"/>
      <c r="G56" s="112"/>
      <c r="H56" s="124"/>
      <c r="I56" s="115"/>
    </row>
    <row r="57" spans="1:12" x14ac:dyDescent="0.25">
      <c r="A57" s="111"/>
      <c r="B57" s="483" t="s">
        <v>245</v>
      </c>
      <c r="C57" s="484"/>
      <c r="D57" s="485"/>
      <c r="E57" s="486">
        <v>1</v>
      </c>
      <c r="F57" s="487"/>
      <c r="G57" s="112">
        <v>34</v>
      </c>
      <c r="H57" s="124">
        <v>5</v>
      </c>
      <c r="I57" s="115">
        <f>H57*G57</f>
        <v>170</v>
      </c>
    </row>
    <row r="58" spans="1:12" x14ac:dyDescent="0.25">
      <c r="A58" s="125"/>
      <c r="B58" s="478"/>
      <c r="C58" s="479"/>
      <c r="D58" s="480"/>
      <c r="E58" s="481"/>
      <c r="F58" s="482"/>
      <c r="G58" s="112"/>
      <c r="H58" s="124"/>
      <c r="I58" s="115"/>
    </row>
    <row r="59" spans="1:12" x14ac:dyDescent="0.25">
      <c r="A59" s="488" t="s">
        <v>88</v>
      </c>
      <c r="B59" s="489"/>
      <c r="C59" s="489"/>
      <c r="D59" s="489"/>
      <c r="E59" s="489"/>
      <c r="F59" s="489"/>
      <c r="G59" s="489"/>
      <c r="H59" s="490"/>
      <c r="I59" s="126">
        <f>SUM(I56:I58)</f>
        <v>170</v>
      </c>
    </row>
    <row r="60" spans="1:12" x14ac:dyDescent="0.25">
      <c r="A60" s="127"/>
      <c r="B60" s="128"/>
      <c r="C60" s="128"/>
      <c r="D60" s="128"/>
      <c r="E60" s="128"/>
      <c r="F60" s="129"/>
      <c r="G60" s="130"/>
      <c r="H60" s="130"/>
      <c r="I60" s="131"/>
      <c r="L60" s="83"/>
    </row>
    <row r="61" spans="1:12" x14ac:dyDescent="0.25">
      <c r="A61" s="456"/>
      <c r="B61" s="457"/>
      <c r="C61" s="457"/>
      <c r="D61" s="457"/>
      <c r="E61" s="457"/>
      <c r="F61" s="132"/>
      <c r="G61" s="460" t="s">
        <v>89</v>
      </c>
      <c r="H61" s="457"/>
      <c r="I61" s="133">
        <f>I59+I53+I41</f>
        <v>2610</v>
      </c>
    </row>
    <row r="62" spans="1:12" x14ac:dyDescent="0.25">
      <c r="A62" s="456"/>
      <c r="B62" s="457"/>
      <c r="C62" s="457"/>
      <c r="D62" s="457"/>
      <c r="E62" s="457"/>
      <c r="F62" s="86"/>
      <c r="G62" s="134"/>
      <c r="H62" s="135"/>
      <c r="I62" s="136"/>
    </row>
    <row r="63" spans="1:12" ht="15.75" thickBot="1" x14ac:dyDescent="0.3">
      <c r="A63" s="456"/>
      <c r="B63" s="457"/>
      <c r="C63" s="457"/>
      <c r="D63" s="457"/>
      <c r="E63" s="457"/>
      <c r="F63" s="86"/>
      <c r="G63" s="510" t="s">
        <v>132</v>
      </c>
      <c r="H63" s="511"/>
      <c r="I63" s="145">
        <f>I61+I62</f>
        <v>2610</v>
      </c>
    </row>
    <row r="64" spans="1:12" ht="16.5" thickTop="1" thickBot="1" x14ac:dyDescent="0.3">
      <c r="A64" s="137"/>
      <c r="B64" s="138"/>
      <c r="C64" s="458"/>
      <c r="D64" s="459"/>
      <c r="E64" s="459"/>
      <c r="F64" s="459"/>
      <c r="G64" s="139"/>
      <c r="H64" s="139"/>
      <c r="I64" s="140"/>
    </row>
    <row r="66" spans="1:2" x14ac:dyDescent="0.25">
      <c r="A66" s="83"/>
      <c r="B66" s="83"/>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M66"/>
  <sheetViews>
    <sheetView topLeftCell="A5" zoomScaleNormal="100" workbookViewId="0">
      <selection activeCell="K19"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496"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290</v>
      </c>
      <c r="G15" s="526"/>
      <c r="H15" s="527" t="s">
        <v>313</v>
      </c>
      <c r="I15" s="523"/>
    </row>
    <row r="16" spans="1:13" x14ac:dyDescent="0.25">
      <c r="A16" s="500" t="s">
        <v>296</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347</v>
      </c>
      <c r="C25" s="474"/>
      <c r="D25" s="474"/>
      <c r="E25" s="474"/>
      <c r="F25" s="475"/>
      <c r="G25" s="203">
        <v>2</v>
      </c>
      <c r="H25" s="201">
        <v>2343.48</v>
      </c>
      <c r="I25" s="115">
        <f>H25*G25</f>
        <v>4686.96</v>
      </c>
    </row>
    <row r="26" spans="1:11" x14ac:dyDescent="0.25">
      <c r="A26" s="111">
        <v>2</v>
      </c>
      <c r="B26" s="483" t="s">
        <v>348</v>
      </c>
      <c r="C26" s="484"/>
      <c r="D26" s="484"/>
      <c r="E26" s="484"/>
      <c r="F26" s="484"/>
      <c r="G26" s="177">
        <v>1</v>
      </c>
      <c r="H26" s="202">
        <v>498</v>
      </c>
      <c r="I26" s="115">
        <f>H26*G26</f>
        <v>498</v>
      </c>
    </row>
    <row r="27" spans="1:11" x14ac:dyDescent="0.25">
      <c r="A27" s="111"/>
      <c r="B27" s="483"/>
      <c r="C27" s="484"/>
      <c r="D27" s="484"/>
      <c r="E27" s="484"/>
      <c r="F27" s="484"/>
      <c r="G27" s="177"/>
      <c r="H27" s="202"/>
      <c r="I27" s="115"/>
    </row>
    <row r="28" spans="1:11" x14ac:dyDescent="0.25">
      <c r="A28" s="111"/>
      <c r="B28" s="531"/>
      <c r="C28" s="532"/>
      <c r="D28" s="532"/>
      <c r="E28" s="532"/>
      <c r="F28" s="533"/>
      <c r="G28" s="177"/>
      <c r="H28" s="202"/>
      <c r="I28" s="115"/>
    </row>
    <row r="29" spans="1:11" x14ac:dyDescent="0.25">
      <c r="A29" s="111"/>
      <c r="B29" s="483"/>
      <c r="C29" s="484"/>
      <c r="D29" s="484"/>
      <c r="E29" s="484"/>
      <c r="F29" s="485"/>
      <c r="G29" s="177"/>
      <c r="H29" s="176"/>
      <c r="I29" s="115"/>
    </row>
    <row r="30" spans="1:11" x14ac:dyDescent="0.25">
      <c r="A30" s="111"/>
      <c r="B30" s="524"/>
      <c r="C30" s="525"/>
      <c r="D30" s="525"/>
      <c r="E30" s="525"/>
      <c r="F30" s="525"/>
      <c r="G30" s="177"/>
      <c r="H30" s="176"/>
      <c r="I30" s="115"/>
    </row>
    <row r="31" spans="1:11" x14ac:dyDescent="0.25">
      <c r="A31" s="111"/>
      <c r="B31" s="524"/>
      <c r="C31" s="525"/>
      <c r="D31" s="525"/>
      <c r="E31" s="525"/>
      <c r="F31" s="525"/>
      <c r="G31" s="177"/>
      <c r="H31" s="176"/>
      <c r="I31" s="115"/>
    </row>
    <row r="32" spans="1:11" x14ac:dyDescent="0.25">
      <c r="A32" s="111"/>
      <c r="B32" s="524"/>
      <c r="C32" s="525"/>
      <c r="D32" s="525"/>
      <c r="E32" s="525"/>
      <c r="F32" s="525"/>
      <c r="G32" s="177"/>
      <c r="H32" s="178"/>
      <c r="I32" s="115"/>
    </row>
    <row r="33" spans="1:12" x14ac:dyDescent="0.25">
      <c r="A33" s="111"/>
      <c r="B33" s="524"/>
      <c r="C33" s="525"/>
      <c r="D33" s="525"/>
      <c r="E33" s="525"/>
      <c r="F33" s="525"/>
      <c r="G33" s="177"/>
      <c r="H33" s="178"/>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5184.96</v>
      </c>
      <c r="L39" s="116"/>
    </row>
    <row r="40" spans="1:12" x14ac:dyDescent="0.25">
      <c r="A40" s="488" t="s">
        <v>150</v>
      </c>
      <c r="B40" s="489"/>
      <c r="C40" s="489"/>
      <c r="D40" s="489"/>
      <c r="E40" s="489"/>
      <c r="F40" s="489"/>
      <c r="G40" s="489"/>
      <c r="H40" s="490"/>
      <c r="I40" s="172">
        <f>ROUND((I39*0.15),2)</f>
        <v>777.74</v>
      </c>
      <c r="L40" s="116"/>
    </row>
    <row r="41" spans="1:12" x14ac:dyDescent="0.25">
      <c r="A41" s="488" t="s">
        <v>151</v>
      </c>
      <c r="B41" s="489"/>
      <c r="C41" s="489"/>
      <c r="D41" s="489"/>
      <c r="E41" s="489"/>
      <c r="F41" s="489"/>
      <c r="G41" s="489"/>
      <c r="H41" s="490"/>
      <c r="I41" s="158">
        <f>I39+I40</f>
        <v>5962.7</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v>6</v>
      </c>
      <c r="H44" s="141">
        <v>450</v>
      </c>
      <c r="I44" s="118">
        <f>SUM(G44*H44)</f>
        <v>2700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c r="H46" s="142">
        <v>300</v>
      </c>
      <c r="I46" s="115">
        <f t="shared" si="1"/>
        <v>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6</v>
      </c>
      <c r="H48" s="144">
        <v>200</v>
      </c>
      <c r="I48" s="115">
        <f t="shared" si="1"/>
        <v>1200</v>
      </c>
    </row>
    <row r="49" spans="1:12" x14ac:dyDescent="0.25">
      <c r="A49" s="111">
        <v>6</v>
      </c>
      <c r="B49" s="461" t="s">
        <v>311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3900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314</v>
      </c>
      <c r="C56" s="474"/>
      <c r="D56" s="475"/>
      <c r="E56" s="476"/>
      <c r="F56" s="477"/>
      <c r="G56" s="112"/>
      <c r="H56" s="124"/>
      <c r="I56" s="115"/>
    </row>
    <row r="57" spans="1:12" x14ac:dyDescent="0.25">
      <c r="A57" s="111"/>
      <c r="B57" s="483" t="s">
        <v>245</v>
      </c>
      <c r="C57" s="484"/>
      <c r="D57" s="485"/>
      <c r="E57" s="486">
        <v>2</v>
      </c>
      <c r="F57" s="487"/>
      <c r="G57" s="112">
        <v>66.400000000000006</v>
      </c>
      <c r="H57" s="124">
        <v>5</v>
      </c>
      <c r="I57" s="115">
        <f>H57*G57</f>
        <v>332</v>
      </c>
    </row>
    <row r="58" spans="1:12" x14ac:dyDescent="0.25">
      <c r="A58" s="125"/>
      <c r="B58" s="478"/>
      <c r="C58" s="479"/>
      <c r="D58" s="480"/>
      <c r="E58" s="481"/>
      <c r="F58" s="482"/>
      <c r="G58" s="112"/>
      <c r="H58" s="124"/>
      <c r="I58" s="115"/>
    </row>
    <row r="59" spans="1:12" x14ac:dyDescent="0.25">
      <c r="A59" s="488" t="s">
        <v>88</v>
      </c>
      <c r="B59" s="489"/>
      <c r="C59" s="489"/>
      <c r="D59" s="489"/>
      <c r="E59" s="489"/>
      <c r="F59" s="489"/>
      <c r="G59" s="489"/>
      <c r="H59" s="490"/>
      <c r="I59" s="126">
        <f>SUM(I56:I58)</f>
        <v>332</v>
      </c>
    </row>
    <row r="60" spans="1:12" x14ac:dyDescent="0.25">
      <c r="A60" s="127"/>
      <c r="B60" s="128"/>
      <c r="C60" s="128"/>
      <c r="D60" s="128"/>
      <c r="E60" s="128"/>
      <c r="F60" s="129"/>
      <c r="G60" s="130"/>
      <c r="H60" s="130"/>
      <c r="I60" s="131"/>
      <c r="L60" s="83"/>
    </row>
    <row r="61" spans="1:12" x14ac:dyDescent="0.25">
      <c r="A61" s="456"/>
      <c r="B61" s="457"/>
      <c r="C61" s="457"/>
      <c r="D61" s="457"/>
      <c r="E61" s="457"/>
      <c r="F61" s="132"/>
      <c r="G61" s="460" t="s">
        <v>89</v>
      </c>
      <c r="H61" s="457"/>
      <c r="I61" s="133">
        <f>I59+I53+I41</f>
        <v>10194.700000000001</v>
      </c>
    </row>
    <row r="62" spans="1:12" x14ac:dyDescent="0.25">
      <c r="A62" s="456"/>
      <c r="B62" s="457"/>
      <c r="C62" s="457"/>
      <c r="D62" s="457"/>
      <c r="E62" s="457"/>
      <c r="F62" s="86"/>
      <c r="G62" s="134"/>
      <c r="H62" s="135"/>
      <c r="I62" s="136"/>
    </row>
    <row r="63" spans="1:12" ht="15.75" thickBot="1" x14ac:dyDescent="0.3">
      <c r="A63" s="456"/>
      <c r="B63" s="457"/>
      <c r="C63" s="457"/>
      <c r="D63" s="457"/>
      <c r="E63" s="457"/>
      <c r="F63" s="86"/>
      <c r="G63" s="510" t="s">
        <v>132</v>
      </c>
      <c r="H63" s="511"/>
      <c r="I63" s="145">
        <f>I61+I62</f>
        <v>10194.700000000001</v>
      </c>
    </row>
    <row r="64" spans="1:12" ht="16.5" thickTop="1" thickBot="1" x14ac:dyDescent="0.3">
      <c r="A64" s="137"/>
      <c r="B64" s="138"/>
      <c r="C64" s="458"/>
      <c r="D64" s="459"/>
      <c r="E64" s="459"/>
      <c r="F64" s="459"/>
      <c r="G64" s="139"/>
      <c r="H64" s="139"/>
      <c r="I64" s="140"/>
    </row>
    <row r="66" spans="1:2" x14ac:dyDescent="0.25">
      <c r="A66" s="83"/>
      <c r="B66" s="83"/>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M66"/>
  <sheetViews>
    <sheetView topLeftCell="A31"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496"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290</v>
      </c>
      <c r="G15" s="526"/>
      <c r="H15" s="527" t="s">
        <v>342</v>
      </c>
      <c r="I15" s="523"/>
    </row>
    <row r="16" spans="1:13" x14ac:dyDescent="0.25">
      <c r="A16" s="500" t="s">
        <v>349</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350</v>
      </c>
      <c r="C25" s="474"/>
      <c r="D25" s="474"/>
      <c r="E25" s="474"/>
      <c r="F25" s="475"/>
      <c r="G25" s="177">
        <v>3</v>
      </c>
      <c r="H25" s="201">
        <v>65.209999999999994</v>
      </c>
      <c r="I25" s="115">
        <f>H25*G25</f>
        <v>195.63</v>
      </c>
    </row>
    <row r="26" spans="1:11" x14ac:dyDescent="0.25">
      <c r="A26" s="111">
        <v>2</v>
      </c>
      <c r="B26" s="483" t="s">
        <v>352</v>
      </c>
      <c r="C26" s="484"/>
      <c r="D26" s="484"/>
      <c r="E26" s="484"/>
      <c r="F26" s="484"/>
      <c r="G26" s="177">
        <v>4</v>
      </c>
      <c r="H26" s="202">
        <v>12.17</v>
      </c>
      <c r="I26" s="115">
        <f>H26*G26</f>
        <v>48.68</v>
      </c>
    </row>
    <row r="27" spans="1:11" x14ac:dyDescent="0.25">
      <c r="A27" s="111">
        <v>3</v>
      </c>
      <c r="B27" s="483" t="s">
        <v>351</v>
      </c>
      <c r="C27" s="484"/>
      <c r="D27" s="484"/>
      <c r="E27" s="484"/>
      <c r="F27" s="484"/>
      <c r="G27" s="177">
        <v>1</v>
      </c>
      <c r="H27" s="202">
        <v>57.39</v>
      </c>
      <c r="I27" s="115">
        <f t="shared" ref="I27" si="1">H27*G27</f>
        <v>57.39</v>
      </c>
    </row>
    <row r="28" spans="1:11" x14ac:dyDescent="0.25">
      <c r="A28" s="111"/>
      <c r="B28" s="531"/>
      <c r="C28" s="532"/>
      <c r="D28" s="532"/>
      <c r="E28" s="532"/>
      <c r="F28" s="533"/>
      <c r="G28" s="177"/>
      <c r="H28" s="202"/>
      <c r="I28" s="115"/>
    </row>
    <row r="29" spans="1:11" x14ac:dyDescent="0.25">
      <c r="A29" s="111"/>
      <c r="B29" s="483"/>
      <c r="C29" s="484"/>
      <c r="D29" s="484"/>
      <c r="E29" s="484"/>
      <c r="F29" s="485"/>
      <c r="G29" s="177"/>
      <c r="H29" s="202"/>
      <c r="I29" s="115"/>
    </row>
    <row r="30" spans="1:11" x14ac:dyDescent="0.25">
      <c r="A30" s="111"/>
      <c r="B30" s="524"/>
      <c r="C30" s="525"/>
      <c r="D30" s="525"/>
      <c r="E30" s="525"/>
      <c r="F30" s="525"/>
      <c r="G30" s="177"/>
      <c r="H30" s="202"/>
      <c r="I30" s="115"/>
    </row>
    <row r="31" spans="1:11" x14ac:dyDescent="0.25">
      <c r="A31" s="111"/>
      <c r="B31" s="524"/>
      <c r="C31" s="525"/>
      <c r="D31" s="525"/>
      <c r="E31" s="525"/>
      <c r="F31" s="525"/>
      <c r="G31" s="177"/>
      <c r="H31" s="202"/>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v>301.73</v>
      </c>
      <c r="L39" s="116"/>
    </row>
    <row r="40" spans="1:12" x14ac:dyDescent="0.25">
      <c r="A40" s="488" t="s">
        <v>150</v>
      </c>
      <c r="B40" s="489"/>
      <c r="C40" s="489"/>
      <c r="D40" s="489"/>
      <c r="E40" s="489"/>
      <c r="F40" s="489"/>
      <c r="G40" s="489"/>
      <c r="H40" s="490"/>
      <c r="I40" s="172">
        <f>ROUND((I39*0.15),2)</f>
        <v>45.26</v>
      </c>
      <c r="L40" s="116"/>
    </row>
    <row r="41" spans="1:12" x14ac:dyDescent="0.25">
      <c r="A41" s="488" t="s">
        <v>151</v>
      </c>
      <c r="B41" s="489"/>
      <c r="C41" s="489"/>
      <c r="D41" s="489"/>
      <c r="E41" s="489"/>
      <c r="F41" s="489"/>
      <c r="G41" s="489"/>
      <c r="H41" s="490"/>
      <c r="I41" s="158">
        <f>I39+I40</f>
        <v>346.99</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2">SUM(G45*H45)</f>
        <v>0</v>
      </c>
    </row>
    <row r="46" spans="1:12" x14ac:dyDescent="0.25">
      <c r="A46" s="111">
        <v>3</v>
      </c>
      <c r="B46" s="461" t="s">
        <v>79</v>
      </c>
      <c r="C46" s="462"/>
      <c r="D46" s="463"/>
      <c r="E46" s="486" t="s">
        <v>77</v>
      </c>
      <c r="F46" s="487"/>
      <c r="G46" s="112">
        <v>34</v>
      </c>
      <c r="H46" s="142">
        <v>300</v>
      </c>
      <c r="I46" s="115">
        <f t="shared" si="2"/>
        <v>10200</v>
      </c>
    </row>
    <row r="47" spans="1:12" x14ac:dyDescent="0.25">
      <c r="A47" s="111">
        <v>4</v>
      </c>
      <c r="B47" s="461" t="s">
        <v>80</v>
      </c>
      <c r="C47" s="462"/>
      <c r="D47" s="463"/>
      <c r="E47" s="486" t="s">
        <v>77</v>
      </c>
      <c r="F47" s="487"/>
      <c r="G47" s="112"/>
      <c r="H47" s="142">
        <v>200</v>
      </c>
      <c r="I47" s="115">
        <f t="shared" si="2"/>
        <v>0</v>
      </c>
    </row>
    <row r="48" spans="1:12" x14ac:dyDescent="0.25">
      <c r="A48" s="111">
        <v>5</v>
      </c>
      <c r="B48" s="461" t="s">
        <v>81</v>
      </c>
      <c r="C48" s="462"/>
      <c r="D48" s="463"/>
      <c r="E48" s="486" t="s">
        <v>77</v>
      </c>
      <c r="F48" s="487"/>
      <c r="G48" s="112">
        <v>34</v>
      </c>
      <c r="H48" s="144">
        <v>200</v>
      </c>
      <c r="I48" s="115">
        <f t="shared" si="2"/>
        <v>6800</v>
      </c>
    </row>
    <row r="49" spans="1:12" x14ac:dyDescent="0.25">
      <c r="A49" s="111">
        <v>6</v>
      </c>
      <c r="B49" s="461" t="s">
        <v>311</v>
      </c>
      <c r="C49" s="462"/>
      <c r="D49" s="463"/>
      <c r="E49" s="486" t="s">
        <v>77</v>
      </c>
      <c r="F49" s="487"/>
      <c r="G49" s="112"/>
      <c r="H49" s="144">
        <v>140</v>
      </c>
      <c r="I49" s="115">
        <f t="shared" si="2"/>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17000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353</v>
      </c>
      <c r="C56" s="474"/>
      <c r="D56" s="475"/>
      <c r="E56" s="476"/>
      <c r="F56" s="477"/>
      <c r="G56" s="112"/>
      <c r="H56" s="124"/>
      <c r="I56" s="115"/>
    </row>
    <row r="57" spans="1:12" x14ac:dyDescent="0.25">
      <c r="A57" s="111"/>
      <c r="B57" s="483" t="s">
        <v>245</v>
      </c>
      <c r="C57" s="484"/>
      <c r="D57" s="485"/>
      <c r="E57" s="486">
        <v>4</v>
      </c>
      <c r="F57" s="487"/>
      <c r="G57" s="112">
        <v>104.8</v>
      </c>
      <c r="H57" s="124">
        <v>5</v>
      </c>
      <c r="I57" s="115">
        <f>H57*G57</f>
        <v>524</v>
      </c>
    </row>
    <row r="58" spans="1:12" x14ac:dyDescent="0.25">
      <c r="A58" s="125"/>
      <c r="B58" s="478"/>
      <c r="C58" s="479"/>
      <c r="D58" s="480"/>
      <c r="E58" s="481"/>
      <c r="F58" s="482"/>
      <c r="G58" s="112"/>
      <c r="H58" s="124"/>
      <c r="I58" s="115"/>
    </row>
    <row r="59" spans="1:12" x14ac:dyDescent="0.25">
      <c r="A59" s="488" t="s">
        <v>88</v>
      </c>
      <c r="B59" s="489"/>
      <c r="C59" s="489"/>
      <c r="D59" s="489"/>
      <c r="E59" s="489"/>
      <c r="F59" s="489"/>
      <c r="G59" s="489"/>
      <c r="H59" s="490"/>
      <c r="I59" s="126">
        <f>SUM(I56:I58)</f>
        <v>524</v>
      </c>
    </row>
    <row r="60" spans="1:12" x14ac:dyDescent="0.25">
      <c r="A60" s="127"/>
      <c r="B60" s="128"/>
      <c r="C60" s="128"/>
      <c r="D60" s="128"/>
      <c r="E60" s="128"/>
      <c r="F60" s="129"/>
      <c r="G60" s="130"/>
      <c r="H60" s="130"/>
      <c r="I60" s="131"/>
      <c r="L60" s="83"/>
    </row>
    <row r="61" spans="1:12" x14ac:dyDescent="0.25">
      <c r="A61" s="456"/>
      <c r="B61" s="457"/>
      <c r="C61" s="457"/>
      <c r="D61" s="457"/>
      <c r="E61" s="457"/>
      <c r="F61" s="132"/>
      <c r="G61" s="460" t="s">
        <v>89</v>
      </c>
      <c r="H61" s="457"/>
      <c r="I61" s="133">
        <f>I59+I53+I41</f>
        <v>17870.990000000002</v>
      </c>
    </row>
    <row r="62" spans="1:12" x14ac:dyDescent="0.25">
      <c r="A62" s="456"/>
      <c r="B62" s="457"/>
      <c r="C62" s="457"/>
      <c r="D62" s="457"/>
      <c r="E62" s="457"/>
      <c r="F62" s="86"/>
      <c r="G62" s="134"/>
      <c r="H62" s="135"/>
      <c r="I62" s="136"/>
    </row>
    <row r="63" spans="1:12" ht="15.75" thickBot="1" x14ac:dyDescent="0.3">
      <c r="A63" s="456"/>
      <c r="B63" s="457"/>
      <c r="C63" s="457"/>
      <c r="D63" s="457"/>
      <c r="E63" s="457"/>
      <c r="F63" s="86"/>
      <c r="G63" s="510" t="s">
        <v>132</v>
      </c>
      <c r="H63" s="511"/>
      <c r="I63" s="145">
        <f>I61+I62</f>
        <v>17870.990000000002</v>
      </c>
    </row>
    <row r="64" spans="1:12" ht="16.5" thickTop="1" thickBot="1" x14ac:dyDescent="0.3">
      <c r="A64" s="137"/>
      <c r="B64" s="138"/>
      <c r="C64" s="458"/>
      <c r="D64" s="459"/>
      <c r="E64" s="459"/>
      <c r="F64" s="459"/>
      <c r="G64" s="139"/>
      <c r="H64" s="139"/>
      <c r="I64" s="140"/>
    </row>
    <row r="66" spans="1:2" x14ac:dyDescent="0.25">
      <c r="A66" s="83"/>
      <c r="B66" s="83"/>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66"/>
  <sheetViews>
    <sheetView topLeftCell="A31"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496"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290</v>
      </c>
      <c r="G15" s="526"/>
      <c r="H15" s="527" t="s">
        <v>299</v>
      </c>
      <c r="I15" s="523"/>
    </row>
    <row r="16" spans="1:13" x14ac:dyDescent="0.25">
      <c r="A16" s="500" t="s">
        <v>354</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c r="B25" s="473"/>
      <c r="C25" s="474"/>
      <c r="D25" s="474"/>
      <c r="E25" s="474"/>
      <c r="F25" s="475"/>
      <c r="G25" s="177"/>
      <c r="H25" s="201"/>
      <c r="I25" s="115"/>
    </row>
    <row r="26" spans="1:11" x14ac:dyDescent="0.25">
      <c r="A26" s="111"/>
      <c r="B26" s="483"/>
      <c r="C26" s="484"/>
      <c r="D26" s="484"/>
      <c r="E26" s="484"/>
      <c r="F26" s="484"/>
      <c r="G26" s="177"/>
      <c r="H26" s="202"/>
      <c r="I26" s="115"/>
    </row>
    <row r="27" spans="1:11" x14ac:dyDescent="0.25">
      <c r="A27" s="111"/>
      <c r="B27" s="483"/>
      <c r="C27" s="484"/>
      <c r="D27" s="484"/>
      <c r="E27" s="484"/>
      <c r="F27" s="484"/>
      <c r="G27" s="177"/>
      <c r="H27" s="202"/>
      <c r="I27" s="115"/>
    </row>
    <row r="28" spans="1:11" x14ac:dyDescent="0.25">
      <c r="A28" s="111"/>
      <c r="B28" s="531"/>
      <c r="C28" s="532"/>
      <c r="D28" s="532"/>
      <c r="E28" s="532"/>
      <c r="F28" s="533"/>
      <c r="G28" s="177"/>
      <c r="H28" s="202"/>
      <c r="I28" s="115"/>
    </row>
    <row r="29" spans="1:11" x14ac:dyDescent="0.25">
      <c r="A29" s="111"/>
      <c r="B29" s="483"/>
      <c r="C29" s="484"/>
      <c r="D29" s="484"/>
      <c r="E29" s="484"/>
      <c r="F29" s="485"/>
      <c r="G29" s="177"/>
      <c r="H29" s="202"/>
      <c r="I29" s="115"/>
    </row>
    <row r="30" spans="1:11" x14ac:dyDescent="0.25">
      <c r="A30" s="111"/>
      <c r="B30" s="524"/>
      <c r="C30" s="525"/>
      <c r="D30" s="525"/>
      <c r="E30" s="525"/>
      <c r="F30" s="525"/>
      <c r="G30" s="177"/>
      <c r="H30" s="202"/>
      <c r="I30" s="115"/>
    </row>
    <row r="31" spans="1:11" x14ac:dyDescent="0.25">
      <c r="A31" s="111"/>
      <c r="B31" s="524"/>
      <c r="C31" s="525"/>
      <c r="D31" s="525"/>
      <c r="E31" s="525"/>
      <c r="F31" s="525"/>
      <c r="G31" s="177"/>
      <c r="H31" s="202"/>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c r="L39" s="116"/>
    </row>
    <row r="40" spans="1:12" x14ac:dyDescent="0.25">
      <c r="A40" s="488" t="s">
        <v>150</v>
      </c>
      <c r="B40" s="489"/>
      <c r="C40" s="489"/>
      <c r="D40" s="489"/>
      <c r="E40" s="489"/>
      <c r="F40" s="489"/>
      <c r="G40" s="489"/>
      <c r="H40" s="490"/>
      <c r="I40" s="172"/>
      <c r="L40" s="116"/>
    </row>
    <row r="41" spans="1:12" x14ac:dyDescent="0.25">
      <c r="A41" s="488" t="s">
        <v>151</v>
      </c>
      <c r="B41" s="489"/>
      <c r="C41" s="489"/>
      <c r="D41" s="489"/>
      <c r="E41" s="489"/>
      <c r="F41" s="489"/>
      <c r="G41" s="489"/>
      <c r="H41" s="490"/>
      <c r="I41" s="158"/>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1</v>
      </c>
      <c r="H46" s="142">
        <v>300</v>
      </c>
      <c r="I46" s="115">
        <f t="shared" si="1"/>
        <v>300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1</v>
      </c>
      <c r="H48" s="144">
        <v>200</v>
      </c>
      <c r="I48" s="115">
        <f t="shared" si="1"/>
        <v>200</v>
      </c>
    </row>
    <row r="49" spans="1:12" x14ac:dyDescent="0.25">
      <c r="A49" s="111">
        <v>6</v>
      </c>
      <c r="B49" s="461" t="s">
        <v>311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500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355</v>
      </c>
      <c r="C56" s="474"/>
      <c r="D56" s="475"/>
      <c r="E56" s="476"/>
      <c r="F56" s="477"/>
      <c r="G56" s="112"/>
      <c r="H56" s="124"/>
      <c r="I56" s="115"/>
    </row>
    <row r="57" spans="1:12" x14ac:dyDescent="0.25">
      <c r="A57" s="111"/>
      <c r="B57" s="483" t="s">
        <v>245</v>
      </c>
      <c r="C57" s="484"/>
      <c r="D57" s="485"/>
      <c r="E57" s="486">
        <v>1</v>
      </c>
      <c r="F57" s="487"/>
      <c r="G57" s="112">
        <v>56.6</v>
      </c>
      <c r="H57" s="124">
        <v>5</v>
      </c>
      <c r="I57" s="115">
        <f>H57*G57</f>
        <v>283</v>
      </c>
    </row>
    <row r="58" spans="1:12" x14ac:dyDescent="0.25">
      <c r="A58" s="125"/>
      <c r="B58" s="478"/>
      <c r="C58" s="479"/>
      <c r="D58" s="480"/>
      <c r="E58" s="481"/>
      <c r="F58" s="482"/>
      <c r="G58" s="112"/>
      <c r="H58" s="124"/>
      <c r="I58" s="115"/>
    </row>
    <row r="59" spans="1:12" x14ac:dyDescent="0.25">
      <c r="A59" s="488" t="s">
        <v>88</v>
      </c>
      <c r="B59" s="489"/>
      <c r="C59" s="489"/>
      <c r="D59" s="489"/>
      <c r="E59" s="489"/>
      <c r="F59" s="489"/>
      <c r="G59" s="489"/>
      <c r="H59" s="490"/>
      <c r="I59" s="126">
        <f>SUM(I56:I58)</f>
        <v>283</v>
      </c>
    </row>
    <row r="60" spans="1:12" x14ac:dyDescent="0.25">
      <c r="A60" s="127"/>
      <c r="B60" s="128"/>
      <c r="C60" s="128"/>
      <c r="D60" s="128"/>
      <c r="E60" s="128"/>
      <c r="F60" s="129"/>
      <c r="G60" s="130"/>
      <c r="H60" s="130"/>
      <c r="I60" s="131"/>
      <c r="L60" s="83"/>
    </row>
    <row r="61" spans="1:12" x14ac:dyDescent="0.25">
      <c r="A61" s="456"/>
      <c r="B61" s="457"/>
      <c r="C61" s="457"/>
      <c r="D61" s="457"/>
      <c r="E61" s="457"/>
      <c r="F61" s="132"/>
      <c r="G61" s="460" t="s">
        <v>89</v>
      </c>
      <c r="H61" s="457"/>
      <c r="I61" s="133">
        <f>I59+I53+I41</f>
        <v>783</v>
      </c>
    </row>
    <row r="62" spans="1:12" x14ac:dyDescent="0.25">
      <c r="A62" s="456"/>
      <c r="B62" s="457"/>
      <c r="C62" s="457"/>
      <c r="D62" s="457"/>
      <c r="E62" s="457"/>
      <c r="F62" s="86"/>
      <c r="G62" s="134"/>
      <c r="H62" s="135"/>
      <c r="I62" s="136"/>
    </row>
    <row r="63" spans="1:12" ht="15.75" thickBot="1" x14ac:dyDescent="0.3">
      <c r="A63" s="456"/>
      <c r="B63" s="457"/>
      <c r="C63" s="457"/>
      <c r="D63" s="457"/>
      <c r="E63" s="457"/>
      <c r="F63" s="86"/>
      <c r="G63" s="510" t="s">
        <v>132</v>
      </c>
      <c r="H63" s="511"/>
      <c r="I63" s="145">
        <f>I61+I62</f>
        <v>783</v>
      </c>
    </row>
    <row r="64" spans="1:12" ht="16.5" thickTop="1" thickBot="1" x14ac:dyDescent="0.3">
      <c r="A64" s="137"/>
      <c r="B64" s="138"/>
      <c r="C64" s="458"/>
      <c r="D64" s="459"/>
      <c r="E64" s="459"/>
      <c r="F64" s="459"/>
      <c r="G64" s="139"/>
      <c r="H64" s="139"/>
      <c r="I64" s="140"/>
    </row>
    <row r="66" spans="1:2" x14ac:dyDescent="0.25">
      <c r="A66" s="83"/>
      <c r="B66" s="83"/>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66"/>
  <sheetViews>
    <sheetView topLeftCell="A28"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496"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290</v>
      </c>
      <c r="G15" s="526"/>
      <c r="H15" s="527" t="s">
        <v>299</v>
      </c>
      <c r="I15" s="523"/>
    </row>
    <row r="16" spans="1:13" x14ac:dyDescent="0.25">
      <c r="A16" s="500" t="s">
        <v>356</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357</v>
      </c>
      <c r="C25" s="474"/>
      <c r="D25" s="474"/>
      <c r="E25" s="474"/>
      <c r="F25" s="475"/>
      <c r="G25" s="177">
        <v>1</v>
      </c>
      <c r="H25" s="201">
        <v>9509</v>
      </c>
      <c r="I25" s="115">
        <f>H25*G25</f>
        <v>9509</v>
      </c>
    </row>
    <row r="26" spans="1:11" x14ac:dyDescent="0.25">
      <c r="A26" s="111"/>
      <c r="B26" s="483"/>
      <c r="C26" s="484"/>
      <c r="D26" s="484"/>
      <c r="E26" s="484"/>
      <c r="F26" s="484"/>
      <c r="G26" s="177"/>
      <c r="H26" s="202"/>
      <c r="I26" s="115"/>
    </row>
    <row r="27" spans="1:11" x14ac:dyDescent="0.25">
      <c r="A27" s="111"/>
      <c r="B27" s="483"/>
      <c r="C27" s="484"/>
      <c r="D27" s="484"/>
      <c r="E27" s="484"/>
      <c r="F27" s="484"/>
      <c r="G27" s="177"/>
      <c r="H27" s="202"/>
      <c r="I27" s="115"/>
    </row>
    <row r="28" spans="1:11" x14ac:dyDescent="0.25">
      <c r="A28" s="111"/>
      <c r="B28" s="531"/>
      <c r="C28" s="532"/>
      <c r="D28" s="532"/>
      <c r="E28" s="532"/>
      <c r="F28" s="533"/>
      <c r="G28" s="177"/>
      <c r="H28" s="202"/>
      <c r="I28" s="115"/>
    </row>
    <row r="29" spans="1:11" x14ac:dyDescent="0.25">
      <c r="A29" s="111"/>
      <c r="B29" s="483"/>
      <c r="C29" s="484"/>
      <c r="D29" s="484"/>
      <c r="E29" s="484"/>
      <c r="F29" s="485"/>
      <c r="G29" s="177"/>
      <c r="H29" s="202"/>
      <c r="I29" s="115"/>
    </row>
    <row r="30" spans="1:11" x14ac:dyDescent="0.25">
      <c r="A30" s="111"/>
      <c r="B30" s="524"/>
      <c r="C30" s="525"/>
      <c r="D30" s="525"/>
      <c r="E30" s="525"/>
      <c r="F30" s="525"/>
      <c r="G30" s="177"/>
      <c r="H30" s="202"/>
      <c r="I30" s="115"/>
    </row>
    <row r="31" spans="1:11" x14ac:dyDescent="0.25">
      <c r="A31" s="111"/>
      <c r="B31" s="524"/>
      <c r="C31" s="525"/>
      <c r="D31" s="525"/>
      <c r="E31" s="525"/>
      <c r="F31" s="525"/>
      <c r="G31" s="177"/>
      <c r="H31" s="202"/>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9509</v>
      </c>
      <c r="L39" s="116"/>
    </row>
    <row r="40" spans="1:12" x14ac:dyDescent="0.25">
      <c r="A40" s="488" t="s">
        <v>150</v>
      </c>
      <c r="B40" s="489"/>
      <c r="C40" s="489"/>
      <c r="D40" s="489"/>
      <c r="E40" s="489"/>
      <c r="F40" s="489"/>
      <c r="G40" s="489"/>
      <c r="H40" s="490"/>
      <c r="I40" s="172">
        <f>ROUND((I39*0.15),2)</f>
        <v>1426.35</v>
      </c>
      <c r="L40" s="116"/>
    </row>
    <row r="41" spans="1:12" x14ac:dyDescent="0.25">
      <c r="A41" s="488" t="s">
        <v>151</v>
      </c>
      <c r="B41" s="489"/>
      <c r="C41" s="489"/>
      <c r="D41" s="489"/>
      <c r="E41" s="489"/>
      <c r="F41" s="489"/>
      <c r="G41" s="489"/>
      <c r="H41" s="490"/>
      <c r="I41" s="158">
        <f>I39+I40</f>
        <v>10935.35</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3</v>
      </c>
      <c r="H46" s="142">
        <v>300</v>
      </c>
      <c r="I46" s="115">
        <f t="shared" si="1"/>
        <v>900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3</v>
      </c>
      <c r="H48" s="144">
        <v>200</v>
      </c>
      <c r="I48" s="115">
        <f t="shared" si="1"/>
        <v>600</v>
      </c>
    </row>
    <row r="49" spans="1:12" x14ac:dyDescent="0.25">
      <c r="A49" s="111">
        <v>6</v>
      </c>
      <c r="B49" s="461" t="s">
        <v>311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1500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355</v>
      </c>
      <c r="C56" s="474"/>
      <c r="D56" s="475"/>
      <c r="E56" s="476"/>
      <c r="F56" s="477"/>
      <c r="G56" s="112"/>
      <c r="H56" s="124"/>
      <c r="I56" s="115"/>
    </row>
    <row r="57" spans="1:12" x14ac:dyDescent="0.25">
      <c r="A57" s="111"/>
      <c r="B57" s="483" t="s">
        <v>245</v>
      </c>
      <c r="C57" s="484"/>
      <c r="D57" s="485"/>
      <c r="E57" s="486">
        <v>1</v>
      </c>
      <c r="F57" s="487"/>
      <c r="G57" s="112">
        <v>56.6</v>
      </c>
      <c r="H57" s="124">
        <v>5</v>
      </c>
      <c r="I57" s="115">
        <f>H57*G57</f>
        <v>283</v>
      </c>
    </row>
    <row r="58" spans="1:12" x14ac:dyDescent="0.25">
      <c r="A58" s="125"/>
      <c r="B58" s="478"/>
      <c r="C58" s="479"/>
      <c r="D58" s="480"/>
      <c r="E58" s="481"/>
      <c r="F58" s="482"/>
      <c r="G58" s="112"/>
      <c r="H58" s="124"/>
      <c r="I58" s="115"/>
    </row>
    <row r="59" spans="1:12" x14ac:dyDescent="0.25">
      <c r="A59" s="488" t="s">
        <v>88</v>
      </c>
      <c r="B59" s="489"/>
      <c r="C59" s="489"/>
      <c r="D59" s="489"/>
      <c r="E59" s="489"/>
      <c r="F59" s="489"/>
      <c r="G59" s="489"/>
      <c r="H59" s="490"/>
      <c r="I59" s="126">
        <f>SUM(I56:I58)</f>
        <v>283</v>
      </c>
    </row>
    <row r="60" spans="1:12" x14ac:dyDescent="0.25">
      <c r="A60" s="127"/>
      <c r="B60" s="128"/>
      <c r="C60" s="128"/>
      <c r="D60" s="128"/>
      <c r="E60" s="128"/>
      <c r="F60" s="129"/>
      <c r="G60" s="130"/>
      <c r="H60" s="130"/>
      <c r="I60" s="131"/>
      <c r="L60" s="83"/>
    </row>
    <row r="61" spans="1:12" x14ac:dyDescent="0.25">
      <c r="A61" s="456"/>
      <c r="B61" s="457"/>
      <c r="C61" s="457"/>
      <c r="D61" s="457"/>
      <c r="E61" s="457"/>
      <c r="F61" s="132"/>
      <c r="G61" s="460" t="s">
        <v>89</v>
      </c>
      <c r="H61" s="457"/>
      <c r="I61" s="133">
        <f>I59+I53+I41</f>
        <v>12718.35</v>
      </c>
    </row>
    <row r="62" spans="1:12" x14ac:dyDescent="0.25">
      <c r="A62" s="456"/>
      <c r="B62" s="457"/>
      <c r="C62" s="457"/>
      <c r="D62" s="457"/>
      <c r="E62" s="457"/>
      <c r="F62" s="86"/>
      <c r="G62" s="134"/>
      <c r="H62" s="135"/>
      <c r="I62" s="136"/>
    </row>
    <row r="63" spans="1:12" ht="15.75" thickBot="1" x14ac:dyDescent="0.3">
      <c r="A63" s="456"/>
      <c r="B63" s="457"/>
      <c r="C63" s="457"/>
      <c r="D63" s="457"/>
      <c r="E63" s="457"/>
      <c r="F63" s="86"/>
      <c r="G63" s="510" t="s">
        <v>132</v>
      </c>
      <c r="H63" s="511"/>
      <c r="I63" s="145">
        <f>I61+I62</f>
        <v>12718.35</v>
      </c>
    </row>
    <row r="64" spans="1:12" ht="16.5" thickTop="1" thickBot="1" x14ac:dyDescent="0.3">
      <c r="A64" s="137"/>
      <c r="B64" s="138"/>
      <c r="C64" s="458"/>
      <c r="D64" s="459"/>
      <c r="E64" s="459"/>
      <c r="F64" s="459"/>
      <c r="G64" s="139"/>
      <c r="H64" s="139"/>
      <c r="I64" s="140"/>
    </row>
    <row r="66" spans="1:2" x14ac:dyDescent="0.25">
      <c r="A66" s="83"/>
      <c r="B66" s="83"/>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65"/>
  <sheetViews>
    <sheetView topLeftCell="A7"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496"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290</v>
      </c>
      <c r="G15" s="526"/>
      <c r="H15" s="527" t="s">
        <v>339</v>
      </c>
      <c r="I15" s="523"/>
    </row>
    <row r="16" spans="1:13" x14ac:dyDescent="0.25">
      <c r="A16" s="500" t="s">
        <v>296</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358</v>
      </c>
      <c r="C25" s="474"/>
      <c r="D25" s="474"/>
      <c r="E25" s="474"/>
      <c r="F25" s="475"/>
      <c r="G25" s="177">
        <v>2</v>
      </c>
      <c r="H25" s="201">
        <v>2582.6</v>
      </c>
      <c r="I25" s="115">
        <f>H25*G25</f>
        <v>5165.2</v>
      </c>
    </row>
    <row r="26" spans="1:11" x14ac:dyDescent="0.25">
      <c r="A26" s="111">
        <v>2</v>
      </c>
      <c r="B26" s="483" t="s">
        <v>359</v>
      </c>
      <c r="C26" s="484"/>
      <c r="D26" s="484"/>
      <c r="E26" s="484"/>
      <c r="F26" s="484"/>
      <c r="G26" s="177">
        <v>2</v>
      </c>
      <c r="H26" s="202">
        <v>45</v>
      </c>
      <c r="I26" s="115">
        <f>H26*G26</f>
        <v>90</v>
      </c>
    </row>
    <row r="27" spans="1:11" x14ac:dyDescent="0.25">
      <c r="A27" s="111"/>
      <c r="B27" s="483"/>
      <c r="C27" s="484"/>
      <c r="D27" s="484"/>
      <c r="E27" s="484"/>
      <c r="F27" s="484"/>
      <c r="G27" s="177"/>
      <c r="H27" s="202"/>
      <c r="I27" s="115"/>
    </row>
    <row r="28" spans="1:11" x14ac:dyDescent="0.25">
      <c r="A28" s="111"/>
      <c r="B28" s="531"/>
      <c r="C28" s="532"/>
      <c r="D28" s="532"/>
      <c r="E28" s="532"/>
      <c r="F28" s="533"/>
      <c r="G28" s="177"/>
      <c r="H28" s="202"/>
      <c r="I28" s="115"/>
    </row>
    <row r="29" spans="1:11" x14ac:dyDescent="0.25">
      <c r="A29" s="111"/>
      <c r="B29" s="483"/>
      <c r="C29" s="484"/>
      <c r="D29" s="484"/>
      <c r="E29" s="484"/>
      <c r="F29" s="485"/>
      <c r="G29" s="177"/>
      <c r="H29" s="202"/>
      <c r="I29" s="115"/>
    </row>
    <row r="30" spans="1:11" x14ac:dyDescent="0.25">
      <c r="A30" s="111"/>
      <c r="B30" s="524"/>
      <c r="C30" s="525"/>
      <c r="D30" s="525"/>
      <c r="E30" s="525"/>
      <c r="F30" s="525"/>
      <c r="G30" s="177"/>
      <c r="H30" s="202"/>
      <c r="I30" s="115"/>
    </row>
    <row r="31" spans="1:11" x14ac:dyDescent="0.25">
      <c r="A31" s="111"/>
      <c r="B31" s="524"/>
      <c r="C31" s="525"/>
      <c r="D31" s="525"/>
      <c r="E31" s="525"/>
      <c r="F31" s="525"/>
      <c r="G31" s="177"/>
      <c r="H31" s="202"/>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5255.2</v>
      </c>
      <c r="L39" s="116"/>
    </row>
    <row r="40" spans="1:12" x14ac:dyDescent="0.25">
      <c r="A40" s="488" t="s">
        <v>150</v>
      </c>
      <c r="B40" s="489"/>
      <c r="C40" s="489"/>
      <c r="D40" s="489"/>
      <c r="E40" s="489"/>
      <c r="F40" s="489"/>
      <c r="G40" s="489"/>
      <c r="H40" s="490"/>
      <c r="I40" s="172">
        <f>ROUND((I39*0.15),2)</f>
        <v>788.28</v>
      </c>
      <c r="L40" s="116"/>
    </row>
    <row r="41" spans="1:12" x14ac:dyDescent="0.25">
      <c r="A41" s="488" t="s">
        <v>151</v>
      </c>
      <c r="B41" s="489"/>
      <c r="C41" s="489"/>
      <c r="D41" s="489"/>
      <c r="E41" s="489"/>
      <c r="F41" s="489"/>
      <c r="G41" s="489"/>
      <c r="H41" s="490"/>
      <c r="I41" s="158">
        <f>I39+I40</f>
        <v>6043.48</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2</v>
      </c>
      <c r="H46" s="142">
        <v>300</v>
      </c>
      <c r="I46" s="115">
        <f t="shared" si="1"/>
        <v>600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2</v>
      </c>
      <c r="H48" s="144">
        <v>200</v>
      </c>
      <c r="I48" s="115">
        <f t="shared" si="1"/>
        <v>400</v>
      </c>
    </row>
    <row r="49" spans="1:12" x14ac:dyDescent="0.25">
      <c r="A49" s="111">
        <v>6</v>
      </c>
      <c r="B49" s="461" t="s">
        <v>311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1000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360</v>
      </c>
      <c r="C56" s="474"/>
      <c r="D56" s="475"/>
      <c r="E56" s="486">
        <v>1</v>
      </c>
      <c r="F56" s="487"/>
      <c r="G56" s="112">
        <v>21.2</v>
      </c>
      <c r="H56" s="124">
        <v>5</v>
      </c>
      <c r="I56" s="115">
        <f>H56*G56</f>
        <v>106</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SUM(I56:I57)</f>
        <v>106</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7149.48</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7149.48</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E56:F56"/>
    <mergeCell ref="B57:D57"/>
    <mergeCell ref="E57:F57"/>
    <mergeCell ref="A58:H58"/>
    <mergeCell ref="A60:B60"/>
    <mergeCell ref="C60:E60"/>
    <mergeCell ref="G60:H60"/>
    <mergeCell ref="B56:D56"/>
    <mergeCell ref="A61:B61"/>
    <mergeCell ref="C61:E61"/>
    <mergeCell ref="A62:B62"/>
    <mergeCell ref="C62:E62"/>
    <mergeCell ref="G62:H62"/>
    <mergeCell ref="B52:D52"/>
    <mergeCell ref="A53:H53"/>
    <mergeCell ref="A54:I54"/>
    <mergeCell ref="B55:D55"/>
    <mergeCell ref="E55:F55"/>
    <mergeCell ref="B51:D51"/>
    <mergeCell ref="B45:D45"/>
    <mergeCell ref="E45:F45"/>
    <mergeCell ref="B46:D46"/>
    <mergeCell ref="E46:F46"/>
    <mergeCell ref="B47:D47"/>
    <mergeCell ref="E47:F47"/>
    <mergeCell ref="B48:D48"/>
    <mergeCell ref="E48:F48"/>
    <mergeCell ref="B49:D49"/>
    <mergeCell ref="E49:F49"/>
    <mergeCell ref="B50:D50"/>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65"/>
  <sheetViews>
    <sheetView topLeftCell="A34"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496"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290</v>
      </c>
      <c r="G15" s="526"/>
      <c r="H15" s="527" t="s">
        <v>299</v>
      </c>
      <c r="I15" s="523"/>
    </row>
    <row r="16" spans="1:13" x14ac:dyDescent="0.25">
      <c r="A16" s="500" t="s">
        <v>296</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361</v>
      </c>
      <c r="C25" s="474"/>
      <c r="D25" s="474"/>
      <c r="E25" s="474"/>
      <c r="F25" s="475"/>
      <c r="G25" s="177">
        <v>1</v>
      </c>
      <c r="H25" s="201">
        <v>651</v>
      </c>
      <c r="I25" s="115">
        <f>H25*G25</f>
        <v>651</v>
      </c>
    </row>
    <row r="26" spans="1:11" x14ac:dyDescent="0.25">
      <c r="A26" s="111">
        <v>2</v>
      </c>
      <c r="B26" s="483" t="s">
        <v>362</v>
      </c>
      <c r="C26" s="484"/>
      <c r="D26" s="484"/>
      <c r="E26" s="484"/>
      <c r="F26" s="484"/>
      <c r="G26" s="177">
        <v>1</v>
      </c>
      <c r="H26" s="202">
        <v>482.94</v>
      </c>
      <c r="I26" s="115">
        <f>H26*G26</f>
        <v>482.94</v>
      </c>
    </row>
    <row r="27" spans="1:11" x14ac:dyDescent="0.25">
      <c r="A27" s="111">
        <v>3</v>
      </c>
      <c r="B27" s="483" t="s">
        <v>363</v>
      </c>
      <c r="C27" s="484"/>
      <c r="D27" s="484"/>
      <c r="E27" s="484"/>
      <c r="F27" s="484"/>
      <c r="G27" s="177">
        <v>2</v>
      </c>
      <c r="H27" s="202">
        <v>271.3</v>
      </c>
      <c r="I27" s="115">
        <f>H27*G27</f>
        <v>542.6</v>
      </c>
    </row>
    <row r="28" spans="1:11" x14ac:dyDescent="0.25">
      <c r="A28" s="111"/>
      <c r="B28" s="531"/>
      <c r="C28" s="532"/>
      <c r="D28" s="532"/>
      <c r="E28" s="532"/>
      <c r="F28" s="533"/>
      <c r="G28" s="177"/>
      <c r="H28" s="202"/>
      <c r="I28" s="115"/>
    </row>
    <row r="29" spans="1:11" x14ac:dyDescent="0.25">
      <c r="A29" s="111"/>
      <c r="B29" s="483"/>
      <c r="C29" s="484"/>
      <c r="D29" s="484"/>
      <c r="E29" s="484"/>
      <c r="F29" s="485"/>
      <c r="G29" s="177"/>
      <c r="H29" s="202"/>
      <c r="I29" s="115"/>
    </row>
    <row r="30" spans="1:11" x14ac:dyDescent="0.25">
      <c r="A30" s="111"/>
      <c r="B30" s="524"/>
      <c r="C30" s="525"/>
      <c r="D30" s="525"/>
      <c r="E30" s="525"/>
      <c r="F30" s="525"/>
      <c r="G30" s="177"/>
      <c r="H30" s="202"/>
      <c r="I30" s="115"/>
    </row>
    <row r="31" spans="1:11" x14ac:dyDescent="0.25">
      <c r="A31" s="111"/>
      <c r="B31" s="524"/>
      <c r="C31" s="525"/>
      <c r="D31" s="525"/>
      <c r="E31" s="525"/>
      <c r="F31" s="525"/>
      <c r="G31" s="177"/>
      <c r="H31" s="202"/>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1676.54</v>
      </c>
      <c r="L39" s="116"/>
    </row>
    <row r="40" spans="1:12" x14ac:dyDescent="0.25">
      <c r="A40" s="488" t="s">
        <v>150</v>
      </c>
      <c r="B40" s="489"/>
      <c r="C40" s="489"/>
      <c r="D40" s="489"/>
      <c r="E40" s="489"/>
      <c r="F40" s="489"/>
      <c r="G40" s="489"/>
      <c r="H40" s="490"/>
      <c r="I40" s="172">
        <f>ROUND((I39*0.15),2)</f>
        <v>251.48</v>
      </c>
      <c r="L40" s="116"/>
    </row>
    <row r="41" spans="1:12" x14ac:dyDescent="0.25">
      <c r="A41" s="488" t="s">
        <v>151</v>
      </c>
      <c r="B41" s="489"/>
      <c r="C41" s="489"/>
      <c r="D41" s="489"/>
      <c r="E41" s="489"/>
      <c r="F41" s="489"/>
      <c r="G41" s="489"/>
      <c r="H41" s="490"/>
      <c r="I41" s="158">
        <f>I39+I40</f>
        <v>1928.02</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12</v>
      </c>
      <c r="H46" s="142">
        <v>300</v>
      </c>
      <c r="I46" s="115">
        <f t="shared" si="1"/>
        <v>3600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12</v>
      </c>
      <c r="H48" s="144">
        <v>200</v>
      </c>
      <c r="I48" s="115">
        <f t="shared" si="1"/>
        <v>2400</v>
      </c>
    </row>
    <row r="49" spans="1:12" x14ac:dyDescent="0.25">
      <c r="A49" s="111">
        <v>6</v>
      </c>
      <c r="B49" s="461" t="s">
        <v>311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6000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364</v>
      </c>
      <c r="C56" s="474"/>
      <c r="D56" s="475"/>
      <c r="E56" s="486">
        <v>2</v>
      </c>
      <c r="F56" s="487"/>
      <c r="G56" s="112">
        <v>113.2</v>
      </c>
      <c r="H56" s="124">
        <v>5</v>
      </c>
      <c r="I56" s="115">
        <f>H56*G56</f>
        <v>566</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SUM(I56:I57)</f>
        <v>566</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8494.02</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8494.02</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M65"/>
  <sheetViews>
    <sheetView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496"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290</v>
      </c>
      <c r="G15" s="526"/>
      <c r="H15" s="527" t="s">
        <v>299</v>
      </c>
      <c r="I15" s="523"/>
    </row>
    <row r="16" spans="1:13" x14ac:dyDescent="0.25">
      <c r="A16" s="500" t="s">
        <v>365</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366</v>
      </c>
      <c r="C25" s="474"/>
      <c r="D25" s="474"/>
      <c r="E25" s="474"/>
      <c r="F25" s="475"/>
      <c r="G25" s="177">
        <v>1</v>
      </c>
      <c r="H25" s="201">
        <v>1650</v>
      </c>
      <c r="I25" s="115">
        <f>H25*G25</f>
        <v>1650</v>
      </c>
    </row>
    <row r="26" spans="1:11" x14ac:dyDescent="0.25">
      <c r="A26" s="111">
        <v>2</v>
      </c>
      <c r="B26" s="483" t="s">
        <v>367</v>
      </c>
      <c r="C26" s="484"/>
      <c r="D26" s="484"/>
      <c r="E26" s="484"/>
      <c r="F26" s="484"/>
      <c r="G26" s="177">
        <v>2</v>
      </c>
      <c r="H26" s="202">
        <v>2239.13</v>
      </c>
      <c r="I26" s="115">
        <f>H26*G26</f>
        <v>4478.26</v>
      </c>
    </row>
    <row r="27" spans="1:11" x14ac:dyDescent="0.25">
      <c r="A27" s="111">
        <v>3</v>
      </c>
      <c r="B27" s="483"/>
      <c r="C27" s="484"/>
      <c r="D27" s="484"/>
      <c r="E27" s="484"/>
      <c r="F27" s="484"/>
      <c r="G27" s="177"/>
      <c r="H27" s="202"/>
      <c r="I27" s="115">
        <f>H27*G27</f>
        <v>0</v>
      </c>
    </row>
    <row r="28" spans="1:11" x14ac:dyDescent="0.25">
      <c r="A28" s="111"/>
      <c r="B28" s="531"/>
      <c r="C28" s="532"/>
      <c r="D28" s="532"/>
      <c r="E28" s="532"/>
      <c r="F28" s="533"/>
      <c r="G28" s="177"/>
      <c r="H28" s="202"/>
      <c r="I28" s="115"/>
    </row>
    <row r="29" spans="1:11" x14ac:dyDescent="0.25">
      <c r="A29" s="111"/>
      <c r="B29" s="483"/>
      <c r="C29" s="484"/>
      <c r="D29" s="484"/>
      <c r="E29" s="484"/>
      <c r="F29" s="485"/>
      <c r="G29" s="177"/>
      <c r="H29" s="202"/>
      <c r="I29" s="115"/>
    </row>
    <row r="30" spans="1:11" x14ac:dyDescent="0.25">
      <c r="A30" s="111"/>
      <c r="B30" s="524"/>
      <c r="C30" s="525"/>
      <c r="D30" s="525"/>
      <c r="E30" s="525"/>
      <c r="F30" s="525"/>
      <c r="G30" s="177"/>
      <c r="H30" s="202"/>
      <c r="I30" s="115"/>
    </row>
    <row r="31" spans="1:11" x14ac:dyDescent="0.25">
      <c r="A31" s="111"/>
      <c r="B31" s="524"/>
      <c r="C31" s="525"/>
      <c r="D31" s="525"/>
      <c r="E31" s="525"/>
      <c r="F31" s="525"/>
      <c r="G31" s="177"/>
      <c r="H31" s="202"/>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178"/>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6128.26</v>
      </c>
      <c r="L39" s="116"/>
    </row>
    <row r="40" spans="1:12" x14ac:dyDescent="0.25">
      <c r="A40" s="488" t="s">
        <v>150</v>
      </c>
      <c r="B40" s="489"/>
      <c r="C40" s="489"/>
      <c r="D40" s="489"/>
      <c r="E40" s="489"/>
      <c r="F40" s="489"/>
      <c r="G40" s="489"/>
      <c r="H40" s="490"/>
      <c r="I40" s="172">
        <f>ROUND((I39*0.15),2)</f>
        <v>919.24</v>
      </c>
      <c r="L40" s="116"/>
    </row>
    <row r="41" spans="1:12" x14ac:dyDescent="0.25">
      <c r="A41" s="488" t="s">
        <v>151</v>
      </c>
      <c r="B41" s="489"/>
      <c r="C41" s="489"/>
      <c r="D41" s="489"/>
      <c r="E41" s="489"/>
      <c r="F41" s="489"/>
      <c r="G41" s="489"/>
      <c r="H41" s="490"/>
      <c r="I41" s="158">
        <f>I39+I40</f>
        <v>7047.5</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8</v>
      </c>
      <c r="H46" s="142">
        <v>300</v>
      </c>
      <c r="I46" s="115">
        <f t="shared" si="1"/>
        <v>2400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8</v>
      </c>
      <c r="H48" s="144">
        <v>200</v>
      </c>
      <c r="I48" s="115">
        <f t="shared" si="1"/>
        <v>1600</v>
      </c>
    </row>
    <row r="49" spans="1:12" x14ac:dyDescent="0.25">
      <c r="A49" s="111">
        <v>6</v>
      </c>
      <c r="B49" s="461" t="s">
        <v>311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4000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368</v>
      </c>
      <c r="C56" s="474"/>
      <c r="D56" s="475"/>
      <c r="E56" s="486">
        <v>2</v>
      </c>
      <c r="F56" s="487"/>
      <c r="G56" s="112">
        <v>131.6</v>
      </c>
      <c r="H56" s="124">
        <v>5</v>
      </c>
      <c r="I56" s="115">
        <f>H56*G56</f>
        <v>658</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SUM(I56:I57)</f>
        <v>658</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11705.5</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11705.5</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M65"/>
  <sheetViews>
    <sheetView topLeftCell="A16" workbookViewId="0">
      <selection activeCell="M32"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66</v>
      </c>
      <c r="I9" s="508"/>
    </row>
    <row r="10" spans="1:13" x14ac:dyDescent="0.25">
      <c r="A10" s="85" t="s">
        <v>49</v>
      </c>
      <c r="B10" s="83"/>
      <c r="F10" s="494" t="s">
        <v>50</v>
      </c>
      <c r="G10" s="495"/>
      <c r="H10" s="509">
        <v>44155</v>
      </c>
      <c r="I10" s="497"/>
    </row>
    <row r="11" spans="1:13" x14ac:dyDescent="0.25">
      <c r="A11" s="85" t="s">
        <v>51</v>
      </c>
      <c r="B11" s="83"/>
      <c r="F11" s="494" t="s">
        <v>52</v>
      </c>
      <c r="G11" s="495"/>
      <c r="H11" s="496" t="s">
        <v>369</v>
      </c>
      <c r="I11" s="497"/>
    </row>
    <row r="12" spans="1:13" x14ac:dyDescent="0.25">
      <c r="A12" s="85" t="s">
        <v>53</v>
      </c>
      <c r="B12" s="83"/>
      <c r="F12" s="494" t="s">
        <v>54</v>
      </c>
      <c r="G12" s="495"/>
      <c r="H12" s="496" t="s">
        <v>370</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290</v>
      </c>
      <c r="G15" s="526"/>
      <c r="H15" s="527"/>
      <c r="I15" s="523"/>
    </row>
    <row r="16" spans="1:13" x14ac:dyDescent="0.25">
      <c r="A16" s="500" t="s">
        <v>371</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372</v>
      </c>
      <c r="C25" s="474"/>
      <c r="D25" s="474"/>
      <c r="E25" s="474"/>
      <c r="F25" s="475"/>
      <c r="G25" s="177">
        <v>2</v>
      </c>
      <c r="H25" s="204">
        <v>3324.17</v>
      </c>
      <c r="I25" s="115">
        <f>H25*G25</f>
        <v>6648.34</v>
      </c>
    </row>
    <row r="26" spans="1:11" x14ac:dyDescent="0.25">
      <c r="A26" s="111">
        <v>2</v>
      </c>
      <c r="B26" s="483" t="s">
        <v>373</v>
      </c>
      <c r="C26" s="484"/>
      <c r="D26" s="484"/>
      <c r="E26" s="484"/>
      <c r="F26" s="484"/>
      <c r="G26" s="177">
        <v>2</v>
      </c>
      <c r="H26" s="205">
        <v>2239.13</v>
      </c>
      <c r="I26" s="115">
        <f>H26*G26</f>
        <v>4478.26</v>
      </c>
    </row>
    <row r="27" spans="1:11" x14ac:dyDescent="0.25">
      <c r="A27" s="111">
        <v>3</v>
      </c>
      <c r="B27" s="483" t="s">
        <v>373</v>
      </c>
      <c r="C27" s="484"/>
      <c r="D27" s="484"/>
      <c r="E27" s="484"/>
      <c r="F27" s="484"/>
      <c r="G27" s="177">
        <v>2</v>
      </c>
      <c r="H27" s="205">
        <v>2239.13</v>
      </c>
      <c r="I27" s="115">
        <f>H27*G27</f>
        <v>4478.26</v>
      </c>
    </row>
    <row r="28" spans="1:11" x14ac:dyDescent="0.25">
      <c r="A28" s="111">
        <v>4</v>
      </c>
      <c r="B28" s="534" t="s">
        <v>373</v>
      </c>
      <c r="C28" s="535"/>
      <c r="D28" s="535"/>
      <c r="E28" s="535"/>
      <c r="F28" s="536"/>
      <c r="G28" s="177">
        <v>2</v>
      </c>
      <c r="H28" s="205">
        <v>2239.13</v>
      </c>
      <c r="I28" s="115">
        <f t="shared" ref="I28" si="1">H28*G28</f>
        <v>4478.26</v>
      </c>
    </row>
    <row r="29" spans="1:11" x14ac:dyDescent="0.25">
      <c r="A29" s="111"/>
      <c r="B29" s="483"/>
      <c r="C29" s="484"/>
      <c r="D29" s="484"/>
      <c r="E29" s="484"/>
      <c r="F29" s="485"/>
      <c r="G29" s="177"/>
      <c r="H29" s="202"/>
      <c r="I29" s="115"/>
    </row>
    <row r="30" spans="1:11" x14ac:dyDescent="0.25">
      <c r="A30" s="111"/>
      <c r="B30" s="524"/>
      <c r="C30" s="525"/>
      <c r="D30" s="525"/>
      <c r="E30" s="525"/>
      <c r="F30" s="525"/>
      <c r="G30" s="177"/>
      <c r="H30" s="202"/>
      <c r="I30" s="115"/>
    </row>
    <row r="31" spans="1:11" x14ac:dyDescent="0.25">
      <c r="A31" s="111"/>
      <c r="B31" s="524"/>
      <c r="C31" s="525"/>
      <c r="D31" s="525"/>
      <c r="E31" s="525"/>
      <c r="F31" s="525"/>
      <c r="G31" s="177"/>
      <c r="H31" s="202"/>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202"/>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20083.120000000003</v>
      </c>
      <c r="L39" s="116"/>
    </row>
    <row r="40" spans="1:12" x14ac:dyDescent="0.25">
      <c r="A40" s="488" t="s">
        <v>150</v>
      </c>
      <c r="B40" s="489"/>
      <c r="C40" s="489"/>
      <c r="D40" s="489"/>
      <c r="E40" s="489"/>
      <c r="F40" s="489"/>
      <c r="G40" s="489"/>
      <c r="H40" s="490"/>
      <c r="I40" s="172">
        <f>ROUND((I39*0.15),2)</f>
        <v>3012.47</v>
      </c>
      <c r="L40" s="116"/>
    </row>
    <row r="41" spans="1:12" x14ac:dyDescent="0.25">
      <c r="A41" s="488" t="s">
        <v>151</v>
      </c>
      <c r="B41" s="489"/>
      <c r="C41" s="489"/>
      <c r="D41" s="489"/>
      <c r="E41" s="489"/>
      <c r="F41" s="489"/>
      <c r="G41" s="489"/>
      <c r="H41" s="490"/>
      <c r="I41" s="158">
        <f>I39+I40</f>
        <v>23095.590000000004</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2">SUM(G45*H45)</f>
        <v>0</v>
      </c>
    </row>
    <row r="46" spans="1:12" x14ac:dyDescent="0.25">
      <c r="A46" s="111">
        <v>3</v>
      </c>
      <c r="B46" s="461" t="s">
        <v>79</v>
      </c>
      <c r="C46" s="462"/>
      <c r="D46" s="463"/>
      <c r="E46" s="486" t="s">
        <v>77</v>
      </c>
      <c r="F46" s="487"/>
      <c r="G46" s="112">
        <v>5</v>
      </c>
      <c r="H46" s="142">
        <v>300</v>
      </c>
      <c r="I46" s="115">
        <f t="shared" si="2"/>
        <v>1500</v>
      </c>
    </row>
    <row r="47" spans="1:12" x14ac:dyDescent="0.25">
      <c r="A47" s="111">
        <v>4</v>
      </c>
      <c r="B47" s="461" t="s">
        <v>80</v>
      </c>
      <c r="C47" s="462"/>
      <c r="D47" s="463"/>
      <c r="E47" s="486" t="s">
        <v>77</v>
      </c>
      <c r="F47" s="487"/>
      <c r="G47" s="112"/>
      <c r="H47" s="142">
        <v>200</v>
      </c>
      <c r="I47" s="115">
        <f t="shared" si="2"/>
        <v>0</v>
      </c>
    </row>
    <row r="48" spans="1:12" x14ac:dyDescent="0.25">
      <c r="A48" s="111">
        <v>5</v>
      </c>
      <c r="B48" s="461" t="s">
        <v>81</v>
      </c>
      <c r="C48" s="462"/>
      <c r="D48" s="463"/>
      <c r="E48" s="486" t="s">
        <v>77</v>
      </c>
      <c r="F48" s="487"/>
      <c r="G48" s="112">
        <v>5</v>
      </c>
      <c r="H48" s="144">
        <v>200</v>
      </c>
      <c r="I48" s="115">
        <f t="shared" si="2"/>
        <v>1000</v>
      </c>
    </row>
    <row r="49" spans="1:12" x14ac:dyDescent="0.25">
      <c r="A49" s="111">
        <v>6</v>
      </c>
      <c r="B49" s="461" t="s">
        <v>311</v>
      </c>
      <c r="C49" s="462"/>
      <c r="D49" s="463"/>
      <c r="E49" s="486" t="s">
        <v>77</v>
      </c>
      <c r="F49" s="487"/>
      <c r="G49" s="112"/>
      <c r="H49" s="144">
        <v>140</v>
      </c>
      <c r="I49" s="115">
        <f t="shared" si="2"/>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2500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374</v>
      </c>
      <c r="C56" s="474"/>
      <c r="D56" s="475"/>
      <c r="E56" s="486">
        <v>2</v>
      </c>
      <c r="F56" s="487"/>
      <c r="G56" s="112">
        <v>92</v>
      </c>
      <c r="H56" s="124">
        <v>5</v>
      </c>
      <c r="I56" s="115">
        <f>H56*G56</f>
        <v>460</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SUM(I56:I57)</f>
        <v>460</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26055.590000000004</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26055.590000000004</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M65"/>
  <sheetViews>
    <sheetView topLeftCell="A19" workbookViewId="0">
      <selection activeCell="L41"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66</v>
      </c>
      <c r="I9" s="508"/>
    </row>
    <row r="10" spans="1:13" x14ac:dyDescent="0.25">
      <c r="A10" s="85" t="s">
        <v>49</v>
      </c>
      <c r="B10" s="83"/>
      <c r="F10" s="494" t="s">
        <v>50</v>
      </c>
      <c r="G10" s="495"/>
      <c r="H10" s="509" t="e">
        <f>#REF!</f>
        <v>#REF!</v>
      </c>
      <c r="I10" s="497"/>
    </row>
    <row r="11" spans="1:13" x14ac:dyDescent="0.25">
      <c r="A11" s="85" t="s">
        <v>51</v>
      </c>
      <c r="B11" s="83"/>
      <c r="F11" s="494" t="s">
        <v>52</v>
      </c>
      <c r="G11" s="495"/>
      <c r="H11" s="496"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375</v>
      </c>
      <c r="I15" s="523"/>
    </row>
    <row r="16" spans="1:13" x14ac:dyDescent="0.25">
      <c r="A16" s="500" t="s">
        <v>296</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c r="B25" s="473"/>
      <c r="C25" s="474"/>
      <c r="D25" s="474"/>
      <c r="E25" s="474"/>
      <c r="F25" s="475"/>
      <c r="G25" s="177"/>
      <c r="H25" s="204"/>
      <c r="I25" s="115"/>
    </row>
    <row r="26" spans="1:11" x14ac:dyDescent="0.25">
      <c r="A26" s="111"/>
      <c r="B26" s="483"/>
      <c r="C26" s="484"/>
      <c r="D26" s="484"/>
      <c r="E26" s="484"/>
      <c r="F26" s="484"/>
      <c r="G26" s="177"/>
      <c r="H26" s="205"/>
      <c r="I26" s="115"/>
    </row>
    <row r="27" spans="1:11" x14ac:dyDescent="0.25">
      <c r="A27" s="111"/>
      <c r="B27" s="483"/>
      <c r="C27" s="484"/>
      <c r="D27" s="484"/>
      <c r="E27" s="484"/>
      <c r="F27" s="484"/>
      <c r="G27" s="177"/>
      <c r="H27" s="205"/>
      <c r="I27" s="115"/>
    </row>
    <row r="28" spans="1:11" x14ac:dyDescent="0.25">
      <c r="A28" s="111"/>
      <c r="B28" s="534"/>
      <c r="C28" s="535"/>
      <c r="D28" s="535"/>
      <c r="E28" s="535"/>
      <c r="F28" s="536"/>
      <c r="G28" s="177"/>
      <c r="H28" s="205"/>
      <c r="I28" s="115"/>
    </row>
    <row r="29" spans="1:11" x14ac:dyDescent="0.25">
      <c r="A29" s="111"/>
      <c r="B29" s="483"/>
      <c r="C29" s="484"/>
      <c r="D29" s="484"/>
      <c r="E29" s="484"/>
      <c r="F29" s="485"/>
      <c r="G29" s="177"/>
      <c r="H29" s="202"/>
      <c r="I29" s="115"/>
    </row>
    <row r="30" spans="1:11" x14ac:dyDescent="0.25">
      <c r="A30" s="111"/>
      <c r="B30" s="524"/>
      <c r="C30" s="525"/>
      <c r="D30" s="525"/>
      <c r="E30" s="525"/>
      <c r="F30" s="525"/>
      <c r="G30" s="177"/>
      <c r="H30" s="202"/>
      <c r="I30" s="115"/>
    </row>
    <row r="31" spans="1:11" x14ac:dyDescent="0.25">
      <c r="A31" s="111"/>
      <c r="B31" s="524"/>
      <c r="C31" s="525"/>
      <c r="D31" s="525"/>
      <c r="E31" s="525"/>
      <c r="F31" s="525"/>
      <c r="G31" s="177"/>
      <c r="H31" s="202"/>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202"/>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0</v>
      </c>
      <c r="L39" s="116"/>
    </row>
    <row r="40" spans="1:12" x14ac:dyDescent="0.25">
      <c r="A40" s="488" t="s">
        <v>150</v>
      </c>
      <c r="B40" s="489"/>
      <c r="C40" s="489"/>
      <c r="D40" s="489"/>
      <c r="E40" s="489"/>
      <c r="F40" s="489"/>
      <c r="G40" s="489"/>
      <c r="H40" s="490"/>
      <c r="I40" s="172">
        <f>ROUND((I39*0.15),2)</f>
        <v>0</v>
      </c>
      <c r="L40" s="116"/>
    </row>
    <row r="41" spans="1:12" x14ac:dyDescent="0.25">
      <c r="A41" s="488" t="s">
        <v>151</v>
      </c>
      <c r="B41" s="489"/>
      <c r="C41" s="489"/>
      <c r="D41" s="489"/>
      <c r="E41" s="489"/>
      <c r="F41" s="489"/>
      <c r="G41" s="489"/>
      <c r="H41" s="490"/>
      <c r="I41" s="158">
        <f>I39+I40</f>
        <v>0</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1</v>
      </c>
      <c r="H46" s="142">
        <v>300</v>
      </c>
      <c r="I46" s="115">
        <f t="shared" si="1"/>
        <v>300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1</v>
      </c>
      <c r="H48" s="144">
        <v>200</v>
      </c>
      <c r="I48" s="115">
        <f t="shared" si="1"/>
        <v>200</v>
      </c>
    </row>
    <row r="49" spans="1:12" x14ac:dyDescent="0.25">
      <c r="A49" s="111">
        <v>6</v>
      </c>
      <c r="B49" s="461" t="s">
        <v>311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500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377</v>
      </c>
      <c r="C56" s="474"/>
      <c r="D56" s="475"/>
      <c r="E56" s="486">
        <v>1</v>
      </c>
      <c r="F56" s="487"/>
      <c r="G56" s="112">
        <v>81.8</v>
      </c>
      <c r="H56" s="124">
        <v>5</v>
      </c>
      <c r="I56" s="115">
        <f>H56*G56</f>
        <v>409</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SUM(I56:I57)</f>
        <v>409</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909</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909</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M65"/>
  <sheetViews>
    <sheetView topLeftCell="A34" workbookViewId="0">
      <selection activeCell="L41"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496"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378</v>
      </c>
      <c r="I15" s="523"/>
    </row>
    <row r="16" spans="1:13" x14ac:dyDescent="0.25">
      <c r="A16" s="500" t="s">
        <v>296</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c r="B25" s="473"/>
      <c r="C25" s="474"/>
      <c r="D25" s="474"/>
      <c r="E25" s="474"/>
      <c r="F25" s="475"/>
      <c r="G25" s="177"/>
      <c r="H25" s="204"/>
      <c r="I25" s="115"/>
    </row>
    <row r="26" spans="1:11" x14ac:dyDescent="0.25">
      <c r="A26" s="111"/>
      <c r="B26" s="483"/>
      <c r="C26" s="484"/>
      <c r="D26" s="484"/>
      <c r="E26" s="484"/>
      <c r="F26" s="484"/>
      <c r="G26" s="177"/>
      <c r="H26" s="205"/>
      <c r="I26" s="115"/>
    </row>
    <row r="27" spans="1:11" x14ac:dyDescent="0.25">
      <c r="A27" s="111"/>
      <c r="B27" s="483"/>
      <c r="C27" s="484"/>
      <c r="D27" s="484"/>
      <c r="E27" s="484"/>
      <c r="F27" s="484"/>
      <c r="G27" s="177"/>
      <c r="H27" s="205"/>
      <c r="I27" s="115"/>
    </row>
    <row r="28" spans="1:11" x14ac:dyDescent="0.25">
      <c r="A28" s="111"/>
      <c r="B28" s="534"/>
      <c r="C28" s="535"/>
      <c r="D28" s="535"/>
      <c r="E28" s="535"/>
      <c r="F28" s="536"/>
      <c r="G28" s="177"/>
      <c r="H28" s="205"/>
      <c r="I28" s="115"/>
    </row>
    <row r="29" spans="1:11" x14ac:dyDescent="0.25">
      <c r="A29" s="111"/>
      <c r="B29" s="483"/>
      <c r="C29" s="484"/>
      <c r="D29" s="484"/>
      <c r="E29" s="484"/>
      <c r="F29" s="485"/>
      <c r="G29" s="177"/>
      <c r="H29" s="202"/>
      <c r="I29" s="115"/>
    </row>
    <row r="30" spans="1:11" x14ac:dyDescent="0.25">
      <c r="A30" s="111"/>
      <c r="B30" s="524"/>
      <c r="C30" s="525"/>
      <c r="D30" s="525"/>
      <c r="E30" s="525"/>
      <c r="F30" s="525"/>
      <c r="G30" s="177"/>
      <c r="H30" s="202"/>
      <c r="I30" s="115"/>
    </row>
    <row r="31" spans="1:11" x14ac:dyDescent="0.25">
      <c r="A31" s="111"/>
      <c r="B31" s="524"/>
      <c r="C31" s="525"/>
      <c r="D31" s="525"/>
      <c r="E31" s="525"/>
      <c r="F31" s="525"/>
      <c r="G31" s="177"/>
      <c r="H31" s="202"/>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202"/>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0</v>
      </c>
      <c r="L39" s="116"/>
    </row>
    <row r="40" spans="1:12" x14ac:dyDescent="0.25">
      <c r="A40" s="488" t="s">
        <v>150</v>
      </c>
      <c r="B40" s="489"/>
      <c r="C40" s="489"/>
      <c r="D40" s="489"/>
      <c r="E40" s="489"/>
      <c r="F40" s="489"/>
      <c r="G40" s="489"/>
      <c r="H40" s="490"/>
      <c r="I40" s="172">
        <f>ROUND((I39*0.15),2)</f>
        <v>0</v>
      </c>
      <c r="L40" s="116"/>
    </row>
    <row r="41" spans="1:12" x14ac:dyDescent="0.25">
      <c r="A41" s="488" t="s">
        <v>151</v>
      </c>
      <c r="B41" s="489"/>
      <c r="C41" s="489"/>
      <c r="D41" s="489"/>
      <c r="E41" s="489"/>
      <c r="F41" s="489"/>
      <c r="G41" s="489"/>
      <c r="H41" s="490"/>
      <c r="I41" s="158">
        <f>I39+I40</f>
        <v>0</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2</v>
      </c>
      <c r="H46" s="142">
        <v>300</v>
      </c>
      <c r="I46" s="115">
        <f t="shared" si="1"/>
        <v>600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2</v>
      </c>
      <c r="H48" s="144">
        <v>200</v>
      </c>
      <c r="I48" s="115">
        <f t="shared" si="1"/>
        <v>400</v>
      </c>
    </row>
    <row r="49" spans="1:12" x14ac:dyDescent="0.25">
      <c r="A49" s="111">
        <v>6</v>
      </c>
      <c r="B49" s="461" t="s">
        <v>311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1000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379</v>
      </c>
      <c r="C56" s="474"/>
      <c r="D56" s="475"/>
      <c r="E56" s="486">
        <v>1</v>
      </c>
      <c r="F56" s="487"/>
      <c r="G56" s="112">
        <v>33.200000000000003</v>
      </c>
      <c r="H56" s="124">
        <v>5</v>
      </c>
      <c r="I56" s="115">
        <f>H56*G56</f>
        <v>166</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SUM(I56:I57)</f>
        <v>166</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1166</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1166</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M65"/>
  <sheetViews>
    <sheetView topLeftCell="A37" workbookViewId="0">
      <selection activeCell="L41"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496"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380</v>
      </c>
      <c r="I15" s="523"/>
    </row>
    <row r="16" spans="1:13" x14ac:dyDescent="0.25">
      <c r="A16" s="500" t="s">
        <v>381</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382</v>
      </c>
      <c r="C25" s="474"/>
      <c r="D25" s="474"/>
      <c r="E25" s="474"/>
      <c r="F25" s="475"/>
      <c r="G25" s="177">
        <v>1</v>
      </c>
      <c r="H25" s="204">
        <v>963.9</v>
      </c>
      <c r="I25" s="115">
        <f>H25*G25</f>
        <v>963.9</v>
      </c>
    </row>
    <row r="26" spans="1:11" x14ac:dyDescent="0.25">
      <c r="A26" s="111"/>
      <c r="B26" s="483"/>
      <c r="C26" s="484"/>
      <c r="D26" s="484"/>
      <c r="E26" s="484"/>
      <c r="F26" s="484"/>
      <c r="G26" s="177"/>
      <c r="H26" s="205"/>
      <c r="I26" s="115"/>
    </row>
    <row r="27" spans="1:11" x14ac:dyDescent="0.25">
      <c r="A27" s="111"/>
      <c r="B27" s="483"/>
      <c r="C27" s="484"/>
      <c r="D27" s="484"/>
      <c r="E27" s="484"/>
      <c r="F27" s="484"/>
      <c r="G27" s="177"/>
      <c r="H27" s="205"/>
      <c r="I27" s="115"/>
    </row>
    <row r="28" spans="1:11" x14ac:dyDescent="0.25">
      <c r="A28" s="111"/>
      <c r="B28" s="534"/>
      <c r="C28" s="535"/>
      <c r="D28" s="535"/>
      <c r="E28" s="535"/>
      <c r="F28" s="536"/>
      <c r="G28" s="177"/>
      <c r="H28" s="205"/>
      <c r="I28" s="115"/>
    </row>
    <row r="29" spans="1:11" x14ac:dyDescent="0.25">
      <c r="A29" s="111"/>
      <c r="B29" s="483"/>
      <c r="C29" s="484"/>
      <c r="D29" s="484"/>
      <c r="E29" s="484"/>
      <c r="F29" s="485"/>
      <c r="G29" s="177"/>
      <c r="H29" s="202"/>
      <c r="I29" s="115"/>
    </row>
    <row r="30" spans="1:11" x14ac:dyDescent="0.25">
      <c r="A30" s="111"/>
      <c r="B30" s="524"/>
      <c r="C30" s="525"/>
      <c r="D30" s="525"/>
      <c r="E30" s="525"/>
      <c r="F30" s="525"/>
      <c r="G30" s="177"/>
      <c r="H30" s="202"/>
      <c r="I30" s="115"/>
    </row>
    <row r="31" spans="1:11" x14ac:dyDescent="0.25">
      <c r="A31" s="111"/>
      <c r="B31" s="524"/>
      <c r="C31" s="525"/>
      <c r="D31" s="525"/>
      <c r="E31" s="525"/>
      <c r="F31" s="525"/>
      <c r="G31" s="177"/>
      <c r="H31" s="202"/>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202"/>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963.9</v>
      </c>
      <c r="L39" s="116"/>
    </row>
    <row r="40" spans="1:12" x14ac:dyDescent="0.25">
      <c r="A40" s="488" t="s">
        <v>150</v>
      </c>
      <c r="B40" s="489"/>
      <c r="C40" s="489"/>
      <c r="D40" s="489"/>
      <c r="E40" s="489"/>
      <c r="F40" s="489"/>
      <c r="G40" s="489"/>
      <c r="H40" s="490"/>
      <c r="I40" s="172">
        <f>ROUND((I39*0.15),2)</f>
        <v>144.59</v>
      </c>
      <c r="L40" s="116"/>
    </row>
    <row r="41" spans="1:12" x14ac:dyDescent="0.25">
      <c r="A41" s="488" t="s">
        <v>151</v>
      </c>
      <c r="B41" s="489"/>
      <c r="C41" s="489"/>
      <c r="D41" s="489"/>
      <c r="E41" s="489"/>
      <c r="F41" s="489"/>
      <c r="G41" s="489"/>
      <c r="H41" s="490"/>
      <c r="I41" s="158">
        <f>I39+I40</f>
        <v>1108.49</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1</v>
      </c>
      <c r="H46" s="142">
        <v>300</v>
      </c>
      <c r="I46" s="115">
        <f t="shared" si="1"/>
        <v>300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1</v>
      </c>
      <c r="H48" s="144">
        <v>200</v>
      </c>
      <c r="I48" s="115">
        <f t="shared" si="1"/>
        <v>200</v>
      </c>
    </row>
    <row r="49" spans="1:12" x14ac:dyDescent="0.25">
      <c r="A49" s="111">
        <v>6</v>
      </c>
      <c r="B49" s="461" t="s">
        <v>311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500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383</v>
      </c>
      <c r="C56" s="474"/>
      <c r="D56" s="475"/>
      <c r="E56" s="486">
        <v>1</v>
      </c>
      <c r="F56" s="487"/>
      <c r="G56" s="112">
        <v>84.2</v>
      </c>
      <c r="H56" s="124">
        <v>5</v>
      </c>
      <c r="I56" s="115">
        <f>H56*G56</f>
        <v>421</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SUM(I56:I57)</f>
        <v>421</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2029.49</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2029.49</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92D050"/>
  </sheetPr>
  <dimension ref="A1:M65"/>
  <sheetViews>
    <sheetView view="pageBreakPreview" topLeftCell="A6" zoomScale="60" zoomScaleNormal="100" workbookViewId="0">
      <selection activeCell="A25" sqref="A25:I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0" max="12" width="9.140625" customWidth="1"/>
    <col min="13" max="13" width="5.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496"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408</v>
      </c>
      <c r="I15" s="523"/>
    </row>
    <row r="16" spans="1:13" x14ac:dyDescent="0.25">
      <c r="A16" s="500" t="s">
        <v>386</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206">
        <v>1</v>
      </c>
      <c r="B25" s="542" t="s">
        <v>387</v>
      </c>
      <c r="C25" s="543"/>
      <c r="D25" s="543"/>
      <c r="E25" s="543"/>
      <c r="F25" s="544"/>
      <c r="G25" s="207">
        <v>2</v>
      </c>
      <c r="H25" s="208">
        <v>3728.09</v>
      </c>
      <c r="I25" s="209">
        <f>H25*G25</f>
        <v>7456.18</v>
      </c>
    </row>
    <row r="26" spans="1:11" x14ac:dyDescent="0.25">
      <c r="A26" s="206">
        <v>2</v>
      </c>
      <c r="B26" s="545" t="s">
        <v>388</v>
      </c>
      <c r="C26" s="546"/>
      <c r="D26" s="546"/>
      <c r="E26" s="546"/>
      <c r="F26" s="547"/>
      <c r="G26" s="207">
        <v>2</v>
      </c>
      <c r="H26" s="210">
        <v>2439.13</v>
      </c>
      <c r="I26" s="209">
        <f>H26*G26</f>
        <v>4878.26</v>
      </c>
    </row>
    <row r="27" spans="1:11" x14ac:dyDescent="0.25">
      <c r="A27" s="206">
        <v>3</v>
      </c>
      <c r="B27" s="545" t="s">
        <v>388</v>
      </c>
      <c r="C27" s="546"/>
      <c r="D27" s="546"/>
      <c r="E27" s="546"/>
      <c r="F27" s="547"/>
      <c r="G27" s="207">
        <v>2</v>
      </c>
      <c r="H27" s="210">
        <v>2439.13</v>
      </c>
      <c r="I27" s="209">
        <f>H27*G27</f>
        <v>4878.26</v>
      </c>
    </row>
    <row r="28" spans="1:11" x14ac:dyDescent="0.25">
      <c r="A28" s="206">
        <v>4</v>
      </c>
      <c r="B28" s="545" t="s">
        <v>388</v>
      </c>
      <c r="C28" s="546"/>
      <c r="D28" s="546"/>
      <c r="E28" s="546"/>
      <c r="F28" s="547"/>
      <c r="G28" s="207">
        <v>2</v>
      </c>
      <c r="H28" s="210">
        <v>2439.13</v>
      </c>
      <c r="I28" s="209">
        <f>H28*G28</f>
        <v>4878.26</v>
      </c>
    </row>
    <row r="29" spans="1:11" x14ac:dyDescent="0.25">
      <c r="A29" s="206">
        <v>5</v>
      </c>
      <c r="B29" s="545" t="s">
        <v>409</v>
      </c>
      <c r="C29" s="546"/>
      <c r="D29" s="546"/>
      <c r="E29" s="546"/>
      <c r="F29" s="547"/>
      <c r="G29" s="207">
        <v>8</v>
      </c>
      <c r="H29" s="210">
        <v>-230</v>
      </c>
      <c r="I29" s="209">
        <f>H29*G29</f>
        <v>-1840</v>
      </c>
    </row>
    <row r="30" spans="1:11" x14ac:dyDescent="0.25">
      <c r="A30" s="206"/>
      <c r="B30" s="537"/>
      <c r="C30" s="538"/>
      <c r="D30" s="538"/>
      <c r="E30" s="538"/>
      <c r="F30" s="538"/>
      <c r="G30" s="207"/>
      <c r="H30" s="210"/>
      <c r="I30" s="209"/>
    </row>
    <row r="31" spans="1:11" x14ac:dyDescent="0.25">
      <c r="A31" s="206"/>
      <c r="B31" s="537"/>
      <c r="C31" s="538"/>
      <c r="D31" s="538"/>
      <c r="E31" s="538"/>
      <c r="F31" s="538"/>
      <c r="G31" s="207"/>
      <c r="H31" s="210"/>
      <c r="I31" s="209"/>
    </row>
    <row r="32" spans="1:11" x14ac:dyDescent="0.25">
      <c r="A32" s="206"/>
      <c r="B32" s="537"/>
      <c r="C32" s="538"/>
      <c r="D32" s="538"/>
      <c r="E32" s="538"/>
      <c r="F32" s="538"/>
      <c r="G32" s="207"/>
      <c r="H32" s="211"/>
      <c r="I32" s="209"/>
    </row>
    <row r="33" spans="1:12" x14ac:dyDescent="0.25">
      <c r="A33" s="206"/>
      <c r="B33" s="537"/>
      <c r="C33" s="538"/>
      <c r="D33" s="538"/>
      <c r="E33" s="538"/>
      <c r="F33" s="538"/>
      <c r="G33" s="207"/>
      <c r="H33" s="211"/>
      <c r="I33" s="209"/>
    </row>
    <row r="34" spans="1:12" x14ac:dyDescent="0.25">
      <c r="A34" s="206"/>
      <c r="B34" s="537"/>
      <c r="C34" s="538"/>
      <c r="D34" s="538"/>
      <c r="E34" s="538"/>
      <c r="F34" s="538"/>
      <c r="G34" s="207"/>
      <c r="H34" s="211"/>
      <c r="I34" s="209"/>
    </row>
    <row r="35" spans="1:12" x14ac:dyDescent="0.25">
      <c r="A35" s="206"/>
      <c r="B35" s="537"/>
      <c r="C35" s="538"/>
      <c r="D35" s="538"/>
      <c r="E35" s="538"/>
      <c r="F35" s="538"/>
      <c r="G35" s="207"/>
      <c r="H35" s="212"/>
      <c r="I35" s="209"/>
    </row>
    <row r="36" spans="1:12" x14ac:dyDescent="0.25">
      <c r="A36" s="206"/>
      <c r="B36" s="537"/>
      <c r="C36" s="538"/>
      <c r="D36" s="538"/>
      <c r="E36" s="538"/>
      <c r="F36" s="538"/>
      <c r="G36" s="207"/>
      <c r="H36" s="212"/>
      <c r="I36" s="209"/>
    </row>
    <row r="37" spans="1:12" x14ac:dyDescent="0.25">
      <c r="A37" s="206"/>
      <c r="B37" s="537"/>
      <c r="C37" s="538"/>
      <c r="D37" s="538"/>
      <c r="E37" s="538"/>
      <c r="F37" s="538"/>
      <c r="G37" s="207"/>
      <c r="H37" s="212"/>
      <c r="I37" s="209"/>
    </row>
    <row r="38" spans="1:12" x14ac:dyDescent="0.25">
      <c r="A38" s="206"/>
      <c r="B38" s="537"/>
      <c r="C38" s="538"/>
      <c r="D38" s="538"/>
      <c r="E38" s="538"/>
      <c r="F38" s="538"/>
      <c r="G38" s="207"/>
      <c r="H38" s="212"/>
      <c r="I38" s="209"/>
      <c r="L38" s="116"/>
    </row>
    <row r="39" spans="1:12" x14ac:dyDescent="0.25">
      <c r="A39" s="539" t="s">
        <v>149</v>
      </c>
      <c r="B39" s="540"/>
      <c r="C39" s="540"/>
      <c r="D39" s="540"/>
      <c r="E39" s="540"/>
      <c r="F39" s="540"/>
      <c r="G39" s="540"/>
      <c r="H39" s="541"/>
      <c r="I39" s="213">
        <f>SUM(I25:I38)</f>
        <v>20250.96</v>
      </c>
      <c r="L39" s="116"/>
    </row>
    <row r="40" spans="1:12" x14ac:dyDescent="0.25">
      <c r="A40" s="488" t="s">
        <v>150</v>
      </c>
      <c r="B40" s="489"/>
      <c r="C40" s="489"/>
      <c r="D40" s="489"/>
      <c r="E40" s="489"/>
      <c r="F40" s="489"/>
      <c r="G40" s="489"/>
      <c r="H40" s="490"/>
      <c r="I40" s="172">
        <f>ROUND((I39*0.15),2)</f>
        <v>3037.64</v>
      </c>
      <c r="L40" s="116"/>
    </row>
    <row r="41" spans="1:12" x14ac:dyDescent="0.25">
      <c r="A41" s="488" t="s">
        <v>151</v>
      </c>
      <c r="B41" s="489"/>
      <c r="C41" s="489"/>
      <c r="D41" s="489"/>
      <c r="E41" s="489"/>
      <c r="F41" s="489"/>
      <c r="G41" s="489"/>
      <c r="H41" s="490"/>
      <c r="I41" s="158">
        <f>I39+I40</f>
        <v>23288.6</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1.5</v>
      </c>
      <c r="H46" s="142">
        <v>300</v>
      </c>
      <c r="I46" s="115">
        <f t="shared" si="1"/>
        <v>450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1.5</v>
      </c>
      <c r="H48" s="144">
        <v>200</v>
      </c>
      <c r="I48" s="115">
        <f t="shared" si="1"/>
        <v>300</v>
      </c>
    </row>
    <row r="49" spans="1:12" x14ac:dyDescent="0.25">
      <c r="A49" s="111">
        <v>6</v>
      </c>
      <c r="B49" s="461" t="s">
        <v>320</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750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389</v>
      </c>
      <c r="C56" s="474"/>
      <c r="D56" s="475"/>
      <c r="E56" s="486">
        <v>2</v>
      </c>
      <c r="F56" s="487"/>
      <c r="G56" s="112">
        <v>66.400000000000006</v>
      </c>
      <c r="H56" s="124">
        <v>5</v>
      </c>
      <c r="I56" s="115">
        <f>H56*G56</f>
        <v>332</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SUM(I56:I57)</f>
        <v>332</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24370.6</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24370.6</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92D050"/>
  </sheetPr>
  <dimension ref="A1:M65"/>
  <sheetViews>
    <sheetView view="pageBreakPreview" topLeftCell="A7"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71</v>
      </c>
      <c r="I9" s="508"/>
    </row>
    <row r="10" spans="1:13" x14ac:dyDescent="0.25">
      <c r="A10" s="85" t="s">
        <v>49</v>
      </c>
      <c r="B10" s="83"/>
      <c r="F10" s="494" t="s">
        <v>50</v>
      </c>
      <c r="G10" s="495"/>
      <c r="H10" s="509" t="e">
        <f>#REF!</f>
        <v>#REF!</v>
      </c>
      <c r="I10" s="497"/>
    </row>
    <row r="11" spans="1:13" x14ac:dyDescent="0.25">
      <c r="A11" s="85" t="s">
        <v>51</v>
      </c>
      <c r="B11" s="83"/>
      <c r="F11" s="494" t="s">
        <v>52</v>
      </c>
      <c r="G11" s="495"/>
      <c r="H11" s="496"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403</v>
      </c>
      <c r="I15" s="523"/>
    </row>
    <row r="16" spans="1:13" x14ac:dyDescent="0.25">
      <c r="A16" s="500" t="s">
        <v>391</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392</v>
      </c>
      <c r="C25" s="474"/>
      <c r="D25" s="474"/>
      <c r="E25" s="474"/>
      <c r="F25" s="475"/>
      <c r="G25" s="177">
        <v>2</v>
      </c>
      <c r="H25" s="204">
        <v>2439.44</v>
      </c>
      <c r="I25" s="115">
        <f>H25*G25</f>
        <v>4878.88</v>
      </c>
    </row>
    <row r="26" spans="1:11" x14ac:dyDescent="0.25">
      <c r="A26" s="111">
        <v>2</v>
      </c>
      <c r="B26" s="483" t="s">
        <v>393</v>
      </c>
      <c r="C26" s="484"/>
      <c r="D26" s="484"/>
      <c r="E26" s="484"/>
      <c r="F26" s="485"/>
      <c r="G26" s="177">
        <v>1</v>
      </c>
      <c r="H26" s="205">
        <v>8510</v>
      </c>
      <c r="I26" s="115">
        <f>H26*G26</f>
        <v>8510</v>
      </c>
    </row>
    <row r="27" spans="1:11" x14ac:dyDescent="0.25">
      <c r="A27" s="111">
        <v>3</v>
      </c>
      <c r="B27" s="483" t="s">
        <v>394</v>
      </c>
      <c r="C27" s="484"/>
      <c r="D27" s="484"/>
      <c r="E27" s="484"/>
      <c r="F27" s="485"/>
      <c r="G27" s="177">
        <v>1</v>
      </c>
      <c r="H27" s="205">
        <v>2546.6799999999998</v>
      </c>
      <c r="I27" s="115">
        <f>H27*G27</f>
        <v>2546.6799999999998</v>
      </c>
    </row>
    <row r="28" spans="1:11" x14ac:dyDescent="0.25">
      <c r="A28" s="111"/>
      <c r="B28" s="483"/>
      <c r="C28" s="484"/>
      <c r="D28" s="484"/>
      <c r="E28" s="484"/>
      <c r="F28" s="485"/>
      <c r="G28" s="177"/>
      <c r="H28" s="205"/>
      <c r="I28" s="115"/>
    </row>
    <row r="29" spans="1:11" x14ac:dyDescent="0.25">
      <c r="A29" s="111"/>
      <c r="B29" s="483"/>
      <c r="C29" s="484"/>
      <c r="D29" s="484"/>
      <c r="E29" s="484"/>
      <c r="F29" s="485"/>
      <c r="G29" s="177"/>
      <c r="H29" s="205"/>
      <c r="I29" s="115"/>
    </row>
    <row r="30" spans="1:11" x14ac:dyDescent="0.25">
      <c r="A30" s="111"/>
      <c r="B30" s="524"/>
      <c r="C30" s="525"/>
      <c r="D30" s="525"/>
      <c r="E30" s="525"/>
      <c r="F30" s="525"/>
      <c r="G30" s="177"/>
      <c r="H30" s="205"/>
      <c r="I30" s="115"/>
    </row>
    <row r="31" spans="1:11" x14ac:dyDescent="0.25">
      <c r="A31" s="111"/>
      <c r="B31" s="524"/>
      <c r="C31" s="525"/>
      <c r="D31" s="525"/>
      <c r="E31" s="525"/>
      <c r="F31" s="525"/>
      <c r="G31" s="177"/>
      <c r="H31" s="205"/>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202"/>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15935.560000000001</v>
      </c>
      <c r="L39" s="116"/>
    </row>
    <row r="40" spans="1:12" x14ac:dyDescent="0.25">
      <c r="A40" s="488" t="s">
        <v>150</v>
      </c>
      <c r="B40" s="489"/>
      <c r="C40" s="489"/>
      <c r="D40" s="489"/>
      <c r="E40" s="489"/>
      <c r="F40" s="489"/>
      <c r="G40" s="489"/>
      <c r="H40" s="490"/>
      <c r="I40" s="172">
        <f>ROUND((I39*0.15),2)</f>
        <v>2390.33</v>
      </c>
      <c r="L40" s="116"/>
    </row>
    <row r="41" spans="1:12" x14ac:dyDescent="0.25">
      <c r="A41" s="488" t="s">
        <v>151</v>
      </c>
      <c r="B41" s="489"/>
      <c r="C41" s="489"/>
      <c r="D41" s="489"/>
      <c r="E41" s="489"/>
      <c r="F41" s="489"/>
      <c r="G41" s="489"/>
      <c r="H41" s="490"/>
      <c r="I41" s="158">
        <f>I39+I40</f>
        <v>18325.89</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28</v>
      </c>
      <c r="H46" s="142">
        <v>300</v>
      </c>
      <c r="I46" s="115">
        <f t="shared" si="1"/>
        <v>8400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28</v>
      </c>
      <c r="H48" s="144">
        <v>200</v>
      </c>
      <c r="I48" s="115">
        <f t="shared" si="1"/>
        <v>5600</v>
      </c>
    </row>
    <row r="49" spans="1:12" x14ac:dyDescent="0.25">
      <c r="A49" s="111">
        <v>6</v>
      </c>
      <c r="B49" s="461" t="s">
        <v>320</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14000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206">
        <v>1</v>
      </c>
      <c r="B56" s="542" t="s">
        <v>390</v>
      </c>
      <c r="C56" s="543"/>
      <c r="D56" s="544"/>
      <c r="E56" s="559">
        <v>2</v>
      </c>
      <c r="F56" s="560"/>
      <c r="G56" s="197">
        <v>113.2</v>
      </c>
      <c r="H56" s="214">
        <v>5</v>
      </c>
      <c r="I56" s="209">
        <f>H56*G56</f>
        <v>566</v>
      </c>
    </row>
    <row r="57" spans="1:12" x14ac:dyDescent="0.25">
      <c r="A57" s="215"/>
      <c r="B57" s="548"/>
      <c r="C57" s="549"/>
      <c r="D57" s="550"/>
      <c r="E57" s="551"/>
      <c r="F57" s="552"/>
      <c r="G57" s="197"/>
      <c r="H57" s="214"/>
      <c r="I57" s="209"/>
    </row>
    <row r="58" spans="1:12" x14ac:dyDescent="0.25">
      <c r="A58" s="553" t="s">
        <v>88</v>
      </c>
      <c r="B58" s="540"/>
      <c r="C58" s="540"/>
      <c r="D58" s="540"/>
      <c r="E58" s="540"/>
      <c r="F58" s="540"/>
      <c r="G58" s="540"/>
      <c r="H58" s="541"/>
      <c r="I58" s="216">
        <f>SUM(I56:I57)</f>
        <v>566</v>
      </c>
    </row>
    <row r="59" spans="1:12" x14ac:dyDescent="0.25">
      <c r="A59" s="217"/>
      <c r="B59" s="200"/>
      <c r="C59" s="200"/>
      <c r="D59" s="200"/>
      <c r="E59" s="200"/>
      <c r="F59" s="218"/>
      <c r="G59" s="219"/>
      <c r="H59" s="219"/>
      <c r="I59" s="220"/>
      <c r="L59" s="83"/>
    </row>
    <row r="60" spans="1:12" x14ac:dyDescent="0.25">
      <c r="A60" s="554"/>
      <c r="B60" s="555"/>
      <c r="C60" s="555"/>
      <c r="D60" s="555"/>
      <c r="E60" s="555"/>
      <c r="F60" s="221"/>
      <c r="G60" s="556" t="s">
        <v>89</v>
      </c>
      <c r="H60" s="555"/>
      <c r="I60" s="222">
        <f>I58+I53+I41</f>
        <v>32891.89</v>
      </c>
    </row>
    <row r="61" spans="1:12" x14ac:dyDescent="0.25">
      <c r="A61" s="554"/>
      <c r="B61" s="555"/>
      <c r="C61" s="555"/>
      <c r="D61" s="555"/>
      <c r="E61" s="555"/>
      <c r="F61" s="223"/>
      <c r="G61" s="224"/>
      <c r="H61" s="225"/>
      <c r="I61" s="226"/>
    </row>
    <row r="62" spans="1:12" ht="15.75" thickBot="1" x14ac:dyDescent="0.3">
      <c r="A62" s="554"/>
      <c r="B62" s="555"/>
      <c r="C62" s="555"/>
      <c r="D62" s="555"/>
      <c r="E62" s="555"/>
      <c r="F62" s="223"/>
      <c r="G62" s="557" t="s">
        <v>132</v>
      </c>
      <c r="H62" s="558"/>
      <c r="I62" s="227">
        <f>I60+I61</f>
        <v>32891.89</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92D050"/>
  </sheetPr>
  <dimension ref="A1:M65"/>
  <sheetViews>
    <sheetView view="pageBreakPreview" topLeftCell="A4"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72</v>
      </c>
      <c r="I9" s="508"/>
    </row>
    <row r="10" spans="1:13" x14ac:dyDescent="0.25">
      <c r="A10" s="85" t="s">
        <v>49</v>
      </c>
      <c r="B10" s="83"/>
      <c r="F10" s="494" t="s">
        <v>50</v>
      </c>
      <c r="G10" s="495"/>
      <c r="H10" s="509" t="e">
        <f>#REF!</f>
        <v>#REF!</v>
      </c>
      <c r="I10" s="497"/>
    </row>
    <row r="11" spans="1:13" x14ac:dyDescent="0.25">
      <c r="A11" s="85" t="s">
        <v>51</v>
      </c>
      <c r="B11" s="83"/>
      <c r="F11" s="494" t="s">
        <v>52</v>
      </c>
      <c r="G11" s="495"/>
      <c r="H11" s="496"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404</v>
      </c>
      <c r="I15" s="523"/>
    </row>
    <row r="16" spans="1:13" x14ac:dyDescent="0.25">
      <c r="A16" s="500" t="s">
        <v>296</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c r="B25" s="473"/>
      <c r="C25" s="474"/>
      <c r="D25" s="474"/>
      <c r="E25" s="474"/>
      <c r="F25" s="475"/>
      <c r="G25" s="177"/>
      <c r="H25" s="204"/>
      <c r="I25" s="115"/>
    </row>
    <row r="26" spans="1:11" x14ac:dyDescent="0.25">
      <c r="A26" s="111"/>
      <c r="B26" s="483"/>
      <c r="C26" s="484"/>
      <c r="D26" s="484"/>
      <c r="E26" s="484"/>
      <c r="F26" s="485"/>
      <c r="G26" s="177"/>
      <c r="H26" s="205"/>
      <c r="I26" s="115"/>
    </row>
    <row r="27" spans="1:11" x14ac:dyDescent="0.25">
      <c r="A27" s="111"/>
      <c r="B27" s="483"/>
      <c r="C27" s="484"/>
      <c r="D27" s="484"/>
      <c r="E27" s="484"/>
      <c r="F27" s="485"/>
      <c r="G27" s="177"/>
      <c r="H27" s="205"/>
      <c r="I27" s="115"/>
    </row>
    <row r="28" spans="1:11" x14ac:dyDescent="0.25">
      <c r="A28" s="111"/>
      <c r="B28" s="483"/>
      <c r="C28" s="484"/>
      <c r="D28" s="484"/>
      <c r="E28" s="484"/>
      <c r="F28" s="485"/>
      <c r="G28" s="177"/>
      <c r="H28" s="205"/>
      <c r="I28" s="115"/>
    </row>
    <row r="29" spans="1:11" x14ac:dyDescent="0.25">
      <c r="A29" s="111"/>
      <c r="B29" s="483"/>
      <c r="C29" s="484"/>
      <c r="D29" s="484"/>
      <c r="E29" s="484"/>
      <c r="F29" s="485"/>
      <c r="G29" s="177"/>
      <c r="H29" s="205"/>
      <c r="I29" s="115"/>
    </row>
    <row r="30" spans="1:11" x14ac:dyDescent="0.25">
      <c r="A30" s="111"/>
      <c r="B30" s="524"/>
      <c r="C30" s="525"/>
      <c r="D30" s="525"/>
      <c r="E30" s="525"/>
      <c r="F30" s="525"/>
      <c r="G30" s="177"/>
      <c r="H30" s="205"/>
      <c r="I30" s="115"/>
    </row>
    <row r="31" spans="1:11" x14ac:dyDescent="0.25">
      <c r="A31" s="111"/>
      <c r="B31" s="524"/>
      <c r="C31" s="525"/>
      <c r="D31" s="525"/>
      <c r="E31" s="525"/>
      <c r="F31" s="525"/>
      <c r="G31" s="177"/>
      <c r="H31" s="205"/>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202"/>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0</v>
      </c>
      <c r="L39" s="116"/>
    </row>
    <row r="40" spans="1:12" x14ac:dyDescent="0.25">
      <c r="A40" s="488" t="s">
        <v>150</v>
      </c>
      <c r="B40" s="489"/>
      <c r="C40" s="489"/>
      <c r="D40" s="489"/>
      <c r="E40" s="489"/>
      <c r="F40" s="489"/>
      <c r="G40" s="489"/>
      <c r="H40" s="490"/>
      <c r="I40" s="172">
        <f>ROUND((I39*0.15),2)</f>
        <v>0</v>
      </c>
      <c r="L40" s="116"/>
    </row>
    <row r="41" spans="1:12" x14ac:dyDescent="0.25">
      <c r="A41" s="488" t="s">
        <v>151</v>
      </c>
      <c r="B41" s="489"/>
      <c r="C41" s="489"/>
      <c r="D41" s="489"/>
      <c r="E41" s="489"/>
      <c r="F41" s="489"/>
      <c r="G41" s="489"/>
      <c r="H41" s="490"/>
      <c r="I41" s="158">
        <f>I39+I40</f>
        <v>0</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2</v>
      </c>
      <c r="H46" s="142">
        <v>300</v>
      </c>
      <c r="I46" s="115">
        <f t="shared" si="1"/>
        <v>600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2</v>
      </c>
      <c r="H48" s="144">
        <v>200</v>
      </c>
      <c r="I48" s="115">
        <f t="shared" si="1"/>
        <v>400</v>
      </c>
    </row>
    <row r="49" spans="1:12" x14ac:dyDescent="0.25">
      <c r="A49" s="111">
        <v>6</v>
      </c>
      <c r="B49" s="461" t="s">
        <v>320</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1000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395</v>
      </c>
      <c r="C56" s="474"/>
      <c r="D56" s="475"/>
      <c r="E56" s="486">
        <v>1</v>
      </c>
      <c r="F56" s="487"/>
      <c r="G56" s="112">
        <v>10.4</v>
      </c>
      <c r="H56" s="124">
        <v>5</v>
      </c>
      <c r="I56" s="115">
        <f>H56*G56</f>
        <v>52</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SUM(I56:I57)</f>
        <v>52</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1052</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1052</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92D050"/>
  </sheetPr>
  <dimension ref="A1:M65"/>
  <sheetViews>
    <sheetView view="pageBreakPreview" topLeftCell="A10"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73</v>
      </c>
      <c r="I9" s="508"/>
    </row>
    <row r="10" spans="1:13" x14ac:dyDescent="0.25">
      <c r="A10" s="85" t="s">
        <v>49</v>
      </c>
      <c r="B10" s="83"/>
      <c r="F10" s="494" t="s">
        <v>50</v>
      </c>
      <c r="G10" s="495"/>
      <c r="H10" s="509" t="e">
        <f>#REF!</f>
        <v>#REF!</v>
      </c>
      <c r="I10" s="497"/>
    </row>
    <row r="11" spans="1:13" x14ac:dyDescent="0.25">
      <c r="A11" s="85" t="s">
        <v>51</v>
      </c>
      <c r="B11" s="83"/>
      <c r="F11" s="494" t="s">
        <v>52</v>
      </c>
      <c r="G11" s="495"/>
      <c r="H11" s="496"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405</v>
      </c>
      <c r="I15" s="523"/>
    </row>
    <row r="16" spans="1:13" x14ac:dyDescent="0.25">
      <c r="A16" s="500" t="s">
        <v>396</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c r="B25" s="473"/>
      <c r="C25" s="474"/>
      <c r="D25" s="474"/>
      <c r="E25" s="474"/>
      <c r="F25" s="475"/>
      <c r="G25" s="177"/>
      <c r="H25" s="204"/>
      <c r="I25" s="115"/>
    </row>
    <row r="26" spans="1:11" x14ac:dyDescent="0.25">
      <c r="A26" s="111"/>
      <c r="B26" s="483"/>
      <c r="C26" s="484"/>
      <c r="D26" s="484"/>
      <c r="E26" s="484"/>
      <c r="F26" s="485"/>
      <c r="G26" s="177"/>
      <c r="H26" s="205"/>
      <c r="I26" s="115"/>
    </row>
    <row r="27" spans="1:11" x14ac:dyDescent="0.25">
      <c r="A27" s="111"/>
      <c r="B27" s="483"/>
      <c r="C27" s="484"/>
      <c r="D27" s="484"/>
      <c r="E27" s="484"/>
      <c r="F27" s="485"/>
      <c r="G27" s="177"/>
      <c r="H27" s="205"/>
      <c r="I27" s="115"/>
    </row>
    <row r="28" spans="1:11" x14ac:dyDescent="0.25">
      <c r="A28" s="111"/>
      <c r="B28" s="483"/>
      <c r="C28" s="484"/>
      <c r="D28" s="484"/>
      <c r="E28" s="484"/>
      <c r="F28" s="485"/>
      <c r="G28" s="177"/>
      <c r="H28" s="205"/>
      <c r="I28" s="115"/>
    </row>
    <row r="29" spans="1:11" x14ac:dyDescent="0.25">
      <c r="A29" s="111"/>
      <c r="B29" s="483"/>
      <c r="C29" s="484"/>
      <c r="D29" s="484"/>
      <c r="E29" s="484"/>
      <c r="F29" s="485"/>
      <c r="G29" s="177"/>
      <c r="H29" s="205"/>
      <c r="I29" s="115"/>
    </row>
    <row r="30" spans="1:11" x14ac:dyDescent="0.25">
      <c r="A30" s="111"/>
      <c r="B30" s="524"/>
      <c r="C30" s="525"/>
      <c r="D30" s="525"/>
      <c r="E30" s="525"/>
      <c r="F30" s="525"/>
      <c r="G30" s="177"/>
      <c r="H30" s="205"/>
      <c r="I30" s="115"/>
    </row>
    <row r="31" spans="1:11" x14ac:dyDescent="0.25">
      <c r="A31" s="111"/>
      <c r="B31" s="524"/>
      <c r="C31" s="525"/>
      <c r="D31" s="525"/>
      <c r="E31" s="525"/>
      <c r="F31" s="525"/>
      <c r="G31" s="177"/>
      <c r="H31" s="205"/>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202"/>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0</v>
      </c>
      <c r="L39" s="116"/>
    </row>
    <row r="40" spans="1:12" x14ac:dyDescent="0.25">
      <c r="A40" s="488" t="s">
        <v>150</v>
      </c>
      <c r="B40" s="489"/>
      <c r="C40" s="489"/>
      <c r="D40" s="489"/>
      <c r="E40" s="489"/>
      <c r="F40" s="489"/>
      <c r="G40" s="489"/>
      <c r="H40" s="490"/>
      <c r="I40" s="172">
        <f>ROUND((I39*0.15),2)</f>
        <v>0</v>
      </c>
      <c r="L40" s="116"/>
    </row>
    <row r="41" spans="1:12" x14ac:dyDescent="0.25">
      <c r="A41" s="488" t="s">
        <v>151</v>
      </c>
      <c r="B41" s="489"/>
      <c r="C41" s="489"/>
      <c r="D41" s="489"/>
      <c r="E41" s="489"/>
      <c r="F41" s="489"/>
      <c r="G41" s="489"/>
      <c r="H41" s="490"/>
      <c r="I41" s="158">
        <f>I39+I40</f>
        <v>0</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2.5</v>
      </c>
      <c r="H46" s="142">
        <v>300</v>
      </c>
      <c r="I46" s="115">
        <f t="shared" si="1"/>
        <v>750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2.5</v>
      </c>
      <c r="H48" s="144">
        <v>200</v>
      </c>
      <c r="I48" s="115">
        <f t="shared" si="1"/>
        <v>500</v>
      </c>
    </row>
    <row r="49" spans="1:12" x14ac:dyDescent="0.25">
      <c r="A49" s="111">
        <v>6</v>
      </c>
      <c r="B49" s="461" t="s">
        <v>320</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1250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389</v>
      </c>
      <c r="C56" s="474"/>
      <c r="D56" s="475"/>
      <c r="E56" s="486">
        <v>1</v>
      </c>
      <c r="F56" s="487"/>
      <c r="G56" s="112">
        <v>33.200000000000003</v>
      </c>
      <c r="H56" s="124">
        <v>5</v>
      </c>
      <c r="I56" s="115">
        <f>H56*G56</f>
        <v>166</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SUM(I56:I57)</f>
        <v>166</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1416</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1416</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92D050"/>
  </sheetPr>
  <dimension ref="A1:M65"/>
  <sheetViews>
    <sheetView view="pageBreakPreview" topLeftCell="A10"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74</v>
      </c>
      <c r="I9" s="508"/>
    </row>
    <row r="10" spans="1:13" x14ac:dyDescent="0.25">
      <c r="A10" s="85" t="s">
        <v>49</v>
      </c>
      <c r="B10" s="83"/>
      <c r="F10" s="494" t="s">
        <v>50</v>
      </c>
      <c r="G10" s="495"/>
      <c r="H10" s="509" t="e">
        <f>#REF!</f>
        <v>#REF!</v>
      </c>
      <c r="I10" s="497"/>
    </row>
    <row r="11" spans="1:13" x14ac:dyDescent="0.25">
      <c r="A11" s="85" t="s">
        <v>51</v>
      </c>
      <c r="B11" s="83"/>
      <c r="F11" s="494" t="s">
        <v>52</v>
      </c>
      <c r="G11" s="495"/>
      <c r="H11" s="496"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299</v>
      </c>
      <c r="I15" s="523"/>
    </row>
    <row r="16" spans="1:13" x14ac:dyDescent="0.25">
      <c r="A16" s="500" t="s">
        <v>261</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c r="B25" s="473"/>
      <c r="C25" s="474"/>
      <c r="D25" s="474"/>
      <c r="E25" s="474"/>
      <c r="F25" s="475"/>
      <c r="G25" s="177"/>
      <c r="H25" s="204"/>
      <c r="I25" s="115"/>
    </row>
    <row r="26" spans="1:11" x14ac:dyDescent="0.25">
      <c r="A26" s="111"/>
      <c r="B26" s="483"/>
      <c r="C26" s="484"/>
      <c r="D26" s="484"/>
      <c r="E26" s="484"/>
      <c r="F26" s="485"/>
      <c r="G26" s="177"/>
      <c r="H26" s="205"/>
      <c r="I26" s="115"/>
    </row>
    <row r="27" spans="1:11" x14ac:dyDescent="0.25">
      <c r="A27" s="111"/>
      <c r="B27" s="483"/>
      <c r="C27" s="484"/>
      <c r="D27" s="484"/>
      <c r="E27" s="484"/>
      <c r="F27" s="485"/>
      <c r="G27" s="177"/>
      <c r="H27" s="205"/>
      <c r="I27" s="115"/>
    </row>
    <row r="28" spans="1:11" x14ac:dyDescent="0.25">
      <c r="A28" s="111"/>
      <c r="B28" s="483"/>
      <c r="C28" s="484"/>
      <c r="D28" s="484"/>
      <c r="E28" s="484"/>
      <c r="F28" s="485"/>
      <c r="G28" s="177"/>
      <c r="H28" s="205"/>
      <c r="I28" s="115"/>
    </row>
    <row r="29" spans="1:11" x14ac:dyDescent="0.25">
      <c r="A29" s="111"/>
      <c r="B29" s="483"/>
      <c r="C29" s="484"/>
      <c r="D29" s="484"/>
      <c r="E29" s="484"/>
      <c r="F29" s="485"/>
      <c r="G29" s="177"/>
      <c r="H29" s="205"/>
      <c r="I29" s="115"/>
    </row>
    <row r="30" spans="1:11" x14ac:dyDescent="0.25">
      <c r="A30" s="111"/>
      <c r="B30" s="524"/>
      <c r="C30" s="525"/>
      <c r="D30" s="525"/>
      <c r="E30" s="525"/>
      <c r="F30" s="525"/>
      <c r="G30" s="177"/>
      <c r="H30" s="205"/>
      <c r="I30" s="115"/>
    </row>
    <row r="31" spans="1:11" x14ac:dyDescent="0.25">
      <c r="A31" s="111"/>
      <c r="B31" s="524"/>
      <c r="C31" s="525"/>
      <c r="D31" s="525"/>
      <c r="E31" s="525"/>
      <c r="F31" s="525"/>
      <c r="G31" s="177"/>
      <c r="H31" s="205"/>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202"/>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0</v>
      </c>
      <c r="L39" s="116"/>
    </row>
    <row r="40" spans="1:12" x14ac:dyDescent="0.25">
      <c r="A40" s="488" t="s">
        <v>150</v>
      </c>
      <c r="B40" s="489"/>
      <c r="C40" s="489"/>
      <c r="D40" s="489"/>
      <c r="E40" s="489"/>
      <c r="F40" s="489"/>
      <c r="G40" s="489"/>
      <c r="H40" s="490"/>
      <c r="I40" s="172">
        <f>ROUND((I39*0.15),2)</f>
        <v>0</v>
      </c>
      <c r="L40" s="116"/>
    </row>
    <row r="41" spans="1:12" x14ac:dyDescent="0.25">
      <c r="A41" s="488" t="s">
        <v>151</v>
      </c>
      <c r="B41" s="489"/>
      <c r="C41" s="489"/>
      <c r="D41" s="489"/>
      <c r="E41" s="489"/>
      <c r="F41" s="489"/>
      <c r="G41" s="489"/>
      <c r="H41" s="490"/>
      <c r="I41" s="158">
        <f>I39+I40</f>
        <v>0</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2</v>
      </c>
      <c r="H46" s="142">
        <v>300</v>
      </c>
      <c r="I46" s="115">
        <f t="shared" si="1"/>
        <v>600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2</v>
      </c>
      <c r="H48" s="144">
        <v>200</v>
      </c>
      <c r="I48" s="115">
        <f t="shared" si="1"/>
        <v>400</v>
      </c>
    </row>
    <row r="49" spans="1:12" x14ac:dyDescent="0.25">
      <c r="A49" s="111">
        <v>6</v>
      </c>
      <c r="B49" s="461" t="s">
        <v>401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1000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390</v>
      </c>
      <c r="C56" s="474"/>
      <c r="D56" s="475"/>
      <c r="E56" s="486">
        <v>1</v>
      </c>
      <c r="F56" s="487"/>
      <c r="G56" s="112">
        <v>56.6</v>
      </c>
      <c r="H56" s="124">
        <v>5</v>
      </c>
      <c r="I56" s="115">
        <f>H56*G56</f>
        <v>283</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SUM(I56:I57)</f>
        <v>283</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1283</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1283</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92D050"/>
  </sheetPr>
  <dimension ref="A1:M65"/>
  <sheetViews>
    <sheetView view="pageBreakPreview" topLeftCell="A7"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75</v>
      </c>
      <c r="I9" s="508"/>
    </row>
    <row r="10" spans="1:13" x14ac:dyDescent="0.25">
      <c r="A10" s="85" t="s">
        <v>49</v>
      </c>
      <c r="B10" s="83"/>
      <c r="F10" s="494" t="s">
        <v>50</v>
      </c>
      <c r="G10" s="495"/>
      <c r="H10" s="509" t="e">
        <f>#REF!</f>
        <v>#REF!</v>
      </c>
      <c r="I10" s="497"/>
    </row>
    <row r="11" spans="1:13" x14ac:dyDescent="0.25">
      <c r="A11" s="85" t="s">
        <v>51</v>
      </c>
      <c r="B11" s="83"/>
      <c r="F11" s="494" t="s">
        <v>52</v>
      </c>
      <c r="G11" s="495"/>
      <c r="H11" s="561"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406</v>
      </c>
      <c r="I15" s="523"/>
    </row>
    <row r="16" spans="1:13" x14ac:dyDescent="0.25">
      <c r="A16" s="500" t="s">
        <v>397</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6"/>
      <c r="C20" s="447"/>
      <c r="D20" s="487"/>
      <c r="E20" s="101"/>
      <c r="F20" s="86"/>
      <c r="G20" s="101"/>
      <c r="H20" s="102"/>
      <c r="I20" s="99"/>
    </row>
    <row r="21" spans="1:11" x14ac:dyDescent="0.25">
      <c r="A21" s="100"/>
      <c r="B21" s="481"/>
      <c r="C21" s="499"/>
      <c r="D21" s="482"/>
      <c r="E21" s="101"/>
      <c r="F21" s="86"/>
      <c r="G21" s="103"/>
      <c r="H21" s="104"/>
      <c r="I21" s="105"/>
    </row>
    <row r="22" spans="1:11" x14ac:dyDescent="0.25">
      <c r="A22" s="488" t="s">
        <v>68</v>
      </c>
      <c r="B22" s="489"/>
      <c r="C22" s="489"/>
      <c r="D22" s="489"/>
      <c r="E22" s="489"/>
      <c r="F22" s="489"/>
      <c r="G22" s="489"/>
      <c r="H22" s="490"/>
      <c r="I22" s="99"/>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398</v>
      </c>
      <c r="C25" s="474"/>
      <c r="D25" s="474"/>
      <c r="E25" s="474"/>
      <c r="F25" s="475"/>
      <c r="G25" s="177">
        <v>2</v>
      </c>
      <c r="H25" s="204">
        <v>2304.35</v>
      </c>
      <c r="I25" s="115">
        <f>H25*G25</f>
        <v>4608.7</v>
      </c>
    </row>
    <row r="26" spans="1:11" x14ac:dyDescent="0.25">
      <c r="A26" s="206">
        <v>2</v>
      </c>
      <c r="B26" s="545" t="s">
        <v>409</v>
      </c>
      <c r="C26" s="546"/>
      <c r="D26" s="546"/>
      <c r="E26" s="546"/>
      <c r="F26" s="547"/>
      <c r="G26" s="207">
        <v>2</v>
      </c>
      <c r="H26" s="210">
        <v>-230</v>
      </c>
      <c r="I26" s="209">
        <f>H26*G26</f>
        <v>-460</v>
      </c>
    </row>
    <row r="27" spans="1:11" x14ac:dyDescent="0.25">
      <c r="A27" s="206"/>
      <c r="B27" s="545"/>
      <c r="C27" s="546"/>
      <c r="D27" s="546"/>
      <c r="E27" s="546"/>
      <c r="F27" s="547"/>
      <c r="G27" s="207"/>
      <c r="H27" s="210"/>
      <c r="I27" s="209"/>
    </row>
    <row r="28" spans="1:11" x14ac:dyDescent="0.25">
      <c r="A28" s="111"/>
      <c r="B28" s="483"/>
      <c r="C28" s="484"/>
      <c r="D28" s="484"/>
      <c r="E28" s="484"/>
      <c r="F28" s="485"/>
      <c r="G28" s="177"/>
      <c r="H28" s="205"/>
      <c r="I28" s="115"/>
    </row>
    <row r="29" spans="1:11" x14ac:dyDescent="0.25">
      <c r="A29" s="111"/>
      <c r="B29" s="483"/>
      <c r="C29" s="484"/>
      <c r="D29" s="484"/>
      <c r="E29" s="484"/>
      <c r="F29" s="485"/>
      <c r="G29" s="177"/>
      <c r="H29" s="205"/>
      <c r="I29" s="115"/>
    </row>
    <row r="30" spans="1:11" x14ac:dyDescent="0.25">
      <c r="A30" s="111"/>
      <c r="B30" s="524"/>
      <c r="C30" s="525"/>
      <c r="D30" s="525"/>
      <c r="E30" s="525"/>
      <c r="F30" s="525"/>
      <c r="G30" s="177"/>
      <c r="H30" s="205"/>
      <c r="I30" s="115"/>
    </row>
    <row r="31" spans="1:11" x14ac:dyDescent="0.25">
      <c r="A31" s="111"/>
      <c r="B31" s="524"/>
      <c r="C31" s="525"/>
      <c r="D31" s="525"/>
      <c r="E31" s="525"/>
      <c r="F31" s="525"/>
      <c r="G31" s="177"/>
      <c r="H31" s="205"/>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202"/>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4148.7</v>
      </c>
      <c r="L39" s="116"/>
    </row>
    <row r="40" spans="1:12" x14ac:dyDescent="0.25">
      <c r="A40" s="488" t="s">
        <v>150</v>
      </c>
      <c r="B40" s="489"/>
      <c r="C40" s="489"/>
      <c r="D40" s="489"/>
      <c r="E40" s="489"/>
      <c r="F40" s="489"/>
      <c r="G40" s="489"/>
      <c r="H40" s="490"/>
      <c r="I40" s="172">
        <f>ROUND((I39*0.15),2)</f>
        <v>622.30999999999995</v>
      </c>
      <c r="L40" s="116"/>
    </row>
    <row r="41" spans="1:12" x14ac:dyDescent="0.25">
      <c r="A41" s="488" t="s">
        <v>151</v>
      </c>
      <c r="B41" s="489"/>
      <c r="C41" s="489"/>
      <c r="D41" s="489"/>
      <c r="E41" s="489"/>
      <c r="F41" s="489"/>
      <c r="G41" s="489"/>
      <c r="H41" s="490"/>
      <c r="I41" s="158">
        <f>I39+I40</f>
        <v>4771.01</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0">SUM(G45*H45)</f>
        <v>0</v>
      </c>
    </row>
    <row r="46" spans="1:12" x14ac:dyDescent="0.25">
      <c r="A46" s="111">
        <v>3</v>
      </c>
      <c r="B46" s="461" t="s">
        <v>79</v>
      </c>
      <c r="C46" s="462"/>
      <c r="D46" s="463"/>
      <c r="E46" s="486" t="s">
        <v>77</v>
      </c>
      <c r="F46" s="487"/>
      <c r="G46" s="112">
        <v>1.5</v>
      </c>
      <c r="H46" s="142">
        <v>300</v>
      </c>
      <c r="I46" s="115">
        <f t="shared" si="0"/>
        <v>450</v>
      </c>
    </row>
    <row r="47" spans="1:12" x14ac:dyDescent="0.25">
      <c r="A47" s="111">
        <v>4</v>
      </c>
      <c r="B47" s="461" t="s">
        <v>80</v>
      </c>
      <c r="C47" s="462"/>
      <c r="D47" s="463"/>
      <c r="E47" s="486" t="s">
        <v>77</v>
      </c>
      <c r="F47" s="487"/>
      <c r="G47" s="112"/>
      <c r="H47" s="142">
        <v>200</v>
      </c>
      <c r="I47" s="115">
        <f t="shared" si="0"/>
        <v>0</v>
      </c>
    </row>
    <row r="48" spans="1:12" x14ac:dyDescent="0.25">
      <c r="A48" s="111">
        <v>5</v>
      </c>
      <c r="B48" s="461" t="s">
        <v>81</v>
      </c>
      <c r="C48" s="462"/>
      <c r="D48" s="463"/>
      <c r="E48" s="486" t="s">
        <v>77</v>
      </c>
      <c r="F48" s="487"/>
      <c r="G48" s="112">
        <v>1.5</v>
      </c>
      <c r="H48" s="144">
        <v>200</v>
      </c>
      <c r="I48" s="115">
        <f t="shared" si="0"/>
        <v>300</v>
      </c>
    </row>
    <row r="49" spans="1:12" x14ac:dyDescent="0.25">
      <c r="A49" s="111">
        <v>6</v>
      </c>
      <c r="B49" s="461" t="s">
        <v>311</v>
      </c>
      <c r="C49" s="462"/>
      <c r="D49" s="463"/>
      <c r="E49" s="486" t="s">
        <v>77</v>
      </c>
      <c r="F49" s="487"/>
      <c r="G49" s="112"/>
      <c r="H49" s="144">
        <v>140</v>
      </c>
      <c r="I49" s="115">
        <f t="shared" si="0"/>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750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399</v>
      </c>
      <c r="C56" s="474"/>
      <c r="D56" s="475"/>
      <c r="E56" s="486">
        <v>2</v>
      </c>
      <c r="F56" s="487"/>
      <c r="G56" s="112">
        <v>42.4</v>
      </c>
      <c r="H56" s="124">
        <v>5</v>
      </c>
      <c r="I56" s="115">
        <f>H56*G56</f>
        <v>212</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SUM(I56:I57)</f>
        <v>212</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5733.01</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227">
        <f>I60+I61</f>
        <v>5733.01</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rgb="FF92D050"/>
  </sheetPr>
  <dimension ref="A1:M65"/>
  <sheetViews>
    <sheetView view="pageBreakPreview" topLeftCell="A10"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76</v>
      </c>
      <c r="I9" s="508"/>
    </row>
    <row r="10" spans="1:13" x14ac:dyDescent="0.25">
      <c r="A10" s="85" t="s">
        <v>49</v>
      </c>
      <c r="B10" s="83"/>
      <c r="F10" s="494" t="s">
        <v>50</v>
      </c>
      <c r="G10" s="495"/>
      <c r="H10" s="509" t="e">
        <f>#REF!</f>
        <v>#REF!</v>
      </c>
      <c r="I10" s="497"/>
    </row>
    <row r="11" spans="1:13" x14ac:dyDescent="0.25">
      <c r="A11" s="85" t="s">
        <v>51</v>
      </c>
      <c r="B11" s="83"/>
      <c r="F11" s="494" t="s">
        <v>52</v>
      </c>
      <c r="G11" s="495"/>
      <c r="H11" s="561"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407</v>
      </c>
      <c r="I15" s="523"/>
    </row>
    <row r="16" spans="1:13" x14ac:dyDescent="0.25">
      <c r="A16" s="500" t="s">
        <v>296</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6"/>
      <c r="C20" s="447"/>
      <c r="D20" s="487"/>
      <c r="E20" s="101"/>
      <c r="F20" s="86"/>
      <c r="G20" s="101"/>
      <c r="H20" s="102"/>
      <c r="I20" s="99"/>
    </row>
    <row r="21" spans="1:11" x14ac:dyDescent="0.25">
      <c r="A21" s="100"/>
      <c r="B21" s="481"/>
      <c r="C21" s="499"/>
      <c r="D21" s="482"/>
      <c r="E21" s="101"/>
      <c r="F21" s="86"/>
      <c r="G21" s="103"/>
      <c r="H21" s="104"/>
      <c r="I21" s="105"/>
    </row>
    <row r="22" spans="1:11" x14ac:dyDescent="0.25">
      <c r="A22" s="488" t="s">
        <v>68</v>
      </c>
      <c r="B22" s="489"/>
      <c r="C22" s="489"/>
      <c r="D22" s="489"/>
      <c r="E22" s="489"/>
      <c r="F22" s="489"/>
      <c r="G22" s="489"/>
      <c r="H22" s="490"/>
      <c r="I22" s="99"/>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398</v>
      </c>
      <c r="C25" s="474"/>
      <c r="D25" s="474"/>
      <c r="E25" s="474"/>
      <c r="F25" s="475"/>
      <c r="G25" s="177">
        <v>1</v>
      </c>
      <c r="H25" s="204">
        <v>2304.35</v>
      </c>
      <c r="I25" s="115">
        <f>H25*G25</f>
        <v>2304.35</v>
      </c>
    </row>
    <row r="26" spans="1:11" x14ac:dyDescent="0.25">
      <c r="A26" s="206">
        <v>2</v>
      </c>
      <c r="B26" s="545" t="s">
        <v>409</v>
      </c>
      <c r="C26" s="546"/>
      <c r="D26" s="546"/>
      <c r="E26" s="546"/>
      <c r="F26" s="547"/>
      <c r="G26" s="207">
        <v>1</v>
      </c>
      <c r="H26" s="210">
        <v>-230</v>
      </c>
      <c r="I26" s="209">
        <f>H26*G26</f>
        <v>-230</v>
      </c>
    </row>
    <row r="27" spans="1:11" x14ac:dyDescent="0.25">
      <c r="A27" s="111"/>
      <c r="B27" s="483"/>
      <c r="C27" s="484"/>
      <c r="D27" s="484"/>
      <c r="E27" s="484"/>
      <c r="F27" s="485"/>
      <c r="G27" s="177"/>
      <c r="H27" s="205"/>
      <c r="I27" s="115"/>
    </row>
    <row r="28" spans="1:11" x14ac:dyDescent="0.25">
      <c r="A28" s="111"/>
      <c r="B28" s="483"/>
      <c r="C28" s="484"/>
      <c r="D28" s="484"/>
      <c r="E28" s="484"/>
      <c r="F28" s="485"/>
      <c r="G28" s="177"/>
      <c r="H28" s="205"/>
      <c r="I28" s="115"/>
    </row>
    <row r="29" spans="1:11" x14ac:dyDescent="0.25">
      <c r="A29" s="111"/>
      <c r="B29" s="483"/>
      <c r="C29" s="484"/>
      <c r="D29" s="484"/>
      <c r="E29" s="484"/>
      <c r="F29" s="485"/>
      <c r="G29" s="177"/>
      <c r="H29" s="205"/>
      <c r="I29" s="115"/>
    </row>
    <row r="30" spans="1:11" x14ac:dyDescent="0.25">
      <c r="A30" s="111"/>
      <c r="B30" s="524"/>
      <c r="C30" s="525"/>
      <c r="D30" s="525"/>
      <c r="E30" s="525"/>
      <c r="F30" s="525"/>
      <c r="G30" s="177"/>
      <c r="H30" s="205"/>
      <c r="I30" s="115"/>
    </row>
    <row r="31" spans="1:11" x14ac:dyDescent="0.25">
      <c r="A31" s="111"/>
      <c r="B31" s="524"/>
      <c r="C31" s="525"/>
      <c r="D31" s="525"/>
      <c r="E31" s="525"/>
      <c r="F31" s="525"/>
      <c r="G31" s="177"/>
      <c r="H31" s="205"/>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202"/>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2074.35</v>
      </c>
      <c r="L39" s="116"/>
    </row>
    <row r="40" spans="1:12" x14ac:dyDescent="0.25">
      <c r="A40" s="488" t="s">
        <v>150</v>
      </c>
      <c r="B40" s="489"/>
      <c r="C40" s="489"/>
      <c r="D40" s="489"/>
      <c r="E40" s="489"/>
      <c r="F40" s="489"/>
      <c r="G40" s="489"/>
      <c r="H40" s="490"/>
      <c r="I40" s="172">
        <f>ROUND((I39*0.15),2)</f>
        <v>311.14999999999998</v>
      </c>
      <c r="L40" s="116"/>
    </row>
    <row r="41" spans="1:12" x14ac:dyDescent="0.25">
      <c r="A41" s="488" t="s">
        <v>151</v>
      </c>
      <c r="B41" s="489"/>
      <c r="C41" s="489"/>
      <c r="D41" s="489"/>
      <c r="E41" s="489"/>
      <c r="F41" s="489"/>
      <c r="G41" s="489"/>
      <c r="H41" s="490"/>
      <c r="I41" s="158">
        <f>I39+I40</f>
        <v>2385.5</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0">SUM(G45*H45)</f>
        <v>0</v>
      </c>
    </row>
    <row r="46" spans="1:12" x14ac:dyDescent="0.25">
      <c r="A46" s="111">
        <v>3</v>
      </c>
      <c r="B46" s="461" t="s">
        <v>79</v>
      </c>
      <c r="C46" s="462"/>
      <c r="D46" s="463"/>
      <c r="E46" s="486" t="s">
        <v>77</v>
      </c>
      <c r="F46" s="487"/>
      <c r="G46" s="112">
        <v>1.5</v>
      </c>
      <c r="H46" s="142">
        <v>300</v>
      </c>
      <c r="I46" s="115">
        <f t="shared" si="0"/>
        <v>450</v>
      </c>
    </row>
    <row r="47" spans="1:12" x14ac:dyDescent="0.25">
      <c r="A47" s="111">
        <v>4</v>
      </c>
      <c r="B47" s="461" t="s">
        <v>80</v>
      </c>
      <c r="C47" s="462"/>
      <c r="D47" s="463"/>
      <c r="E47" s="486" t="s">
        <v>77</v>
      </c>
      <c r="F47" s="487"/>
      <c r="G47" s="112"/>
      <c r="H47" s="142">
        <v>200</v>
      </c>
      <c r="I47" s="115">
        <f t="shared" si="0"/>
        <v>0</v>
      </c>
    </row>
    <row r="48" spans="1:12" x14ac:dyDescent="0.25">
      <c r="A48" s="111">
        <v>5</v>
      </c>
      <c r="B48" s="461" t="s">
        <v>81</v>
      </c>
      <c r="C48" s="462"/>
      <c r="D48" s="463"/>
      <c r="E48" s="486" t="s">
        <v>77</v>
      </c>
      <c r="F48" s="487"/>
      <c r="G48" s="112">
        <v>1.5</v>
      </c>
      <c r="H48" s="144">
        <v>200</v>
      </c>
      <c r="I48" s="115">
        <f t="shared" si="0"/>
        <v>300</v>
      </c>
    </row>
    <row r="49" spans="1:12" x14ac:dyDescent="0.25">
      <c r="A49" s="111">
        <v>6</v>
      </c>
      <c r="B49" s="461" t="s">
        <v>311</v>
      </c>
      <c r="C49" s="462"/>
      <c r="D49" s="463"/>
      <c r="E49" s="486" t="s">
        <v>77</v>
      </c>
      <c r="F49" s="487"/>
      <c r="G49" s="112"/>
      <c r="H49" s="144">
        <v>140</v>
      </c>
      <c r="I49" s="115">
        <f t="shared" si="0"/>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750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402</v>
      </c>
      <c r="C56" s="474"/>
      <c r="D56" s="475"/>
      <c r="E56" s="486">
        <v>2</v>
      </c>
      <c r="F56" s="487"/>
      <c r="G56" s="112">
        <v>155.6</v>
      </c>
      <c r="H56" s="124">
        <v>5</v>
      </c>
      <c r="I56" s="115">
        <f>H56*G56</f>
        <v>778</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SUM(I56:I57)</f>
        <v>778</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3913.5</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227">
        <f>I60+I61</f>
        <v>3913.5</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M65"/>
  <sheetViews>
    <sheetView topLeftCell="A7" workbookViewId="0">
      <selection activeCell="P51" sqref="P51"/>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496"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384</v>
      </c>
      <c r="I15" s="523"/>
    </row>
    <row r="16" spans="1:13" x14ac:dyDescent="0.25">
      <c r="A16" s="500" t="s">
        <v>381</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f>SUM(G19*H19)</f>
        <v>0</v>
      </c>
    </row>
    <row r="20" spans="1:11" x14ac:dyDescent="0.25">
      <c r="A20" s="100"/>
      <c r="B20" s="486"/>
      <c r="C20" s="447"/>
      <c r="D20" s="487"/>
      <c r="E20" s="101"/>
      <c r="F20" s="86"/>
      <c r="G20" s="101"/>
      <c r="H20" s="102"/>
      <c r="I20" s="99">
        <f t="shared" ref="I20:I21" si="0">SUM(G20*H20)</f>
        <v>0</v>
      </c>
    </row>
    <row r="21" spans="1:11" x14ac:dyDescent="0.25">
      <c r="A21" s="100"/>
      <c r="B21" s="481"/>
      <c r="C21" s="499"/>
      <c r="D21" s="482"/>
      <c r="E21" s="101"/>
      <c r="F21" s="86"/>
      <c r="G21" s="103"/>
      <c r="H21" s="104"/>
      <c r="I21" s="105">
        <f t="shared" si="0"/>
        <v>0</v>
      </c>
    </row>
    <row r="22" spans="1:11" x14ac:dyDescent="0.25">
      <c r="A22" s="488" t="s">
        <v>68</v>
      </c>
      <c r="B22" s="489"/>
      <c r="C22" s="489"/>
      <c r="D22" s="489"/>
      <c r="E22" s="489"/>
      <c r="F22" s="489"/>
      <c r="G22" s="489"/>
      <c r="H22" s="490"/>
      <c r="I22" s="99">
        <f>SUM(I19:I21)</f>
        <v>0</v>
      </c>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358</v>
      </c>
      <c r="C25" s="474"/>
      <c r="D25" s="474"/>
      <c r="E25" s="474"/>
      <c r="F25" s="475"/>
      <c r="G25" s="177">
        <v>2</v>
      </c>
      <c r="H25" s="204">
        <v>2682.61</v>
      </c>
      <c r="I25" s="115">
        <f>H25*G25</f>
        <v>5365.22</v>
      </c>
    </row>
    <row r="26" spans="1:11" x14ac:dyDescent="0.25">
      <c r="A26" s="111"/>
      <c r="B26" s="483"/>
      <c r="C26" s="484"/>
      <c r="D26" s="484"/>
      <c r="E26" s="484"/>
      <c r="F26" s="484"/>
      <c r="G26" s="177"/>
      <c r="H26" s="205"/>
      <c r="I26" s="115"/>
    </row>
    <row r="27" spans="1:11" x14ac:dyDescent="0.25">
      <c r="A27" s="111"/>
      <c r="B27" s="483"/>
      <c r="C27" s="484"/>
      <c r="D27" s="484"/>
      <c r="E27" s="484"/>
      <c r="F27" s="484"/>
      <c r="G27" s="177"/>
      <c r="H27" s="205"/>
      <c r="I27" s="115"/>
    </row>
    <row r="28" spans="1:11" x14ac:dyDescent="0.25">
      <c r="A28" s="111"/>
      <c r="B28" s="534"/>
      <c r="C28" s="535"/>
      <c r="D28" s="535"/>
      <c r="E28" s="535"/>
      <c r="F28" s="536"/>
      <c r="G28" s="177"/>
      <c r="H28" s="205"/>
      <c r="I28" s="115"/>
    </row>
    <row r="29" spans="1:11" x14ac:dyDescent="0.25">
      <c r="A29" s="111"/>
      <c r="B29" s="483"/>
      <c r="C29" s="484"/>
      <c r="D29" s="484"/>
      <c r="E29" s="484"/>
      <c r="F29" s="485"/>
      <c r="G29" s="177"/>
      <c r="H29" s="202"/>
      <c r="I29" s="115"/>
    </row>
    <row r="30" spans="1:11" x14ac:dyDescent="0.25">
      <c r="A30" s="111"/>
      <c r="B30" s="524"/>
      <c r="C30" s="525"/>
      <c r="D30" s="525"/>
      <c r="E30" s="525"/>
      <c r="F30" s="525"/>
      <c r="G30" s="177"/>
      <c r="H30" s="202"/>
      <c r="I30" s="115"/>
    </row>
    <row r="31" spans="1:11" x14ac:dyDescent="0.25">
      <c r="A31" s="111"/>
      <c r="B31" s="524"/>
      <c r="C31" s="525"/>
      <c r="D31" s="525"/>
      <c r="E31" s="525"/>
      <c r="F31" s="525"/>
      <c r="G31" s="177"/>
      <c r="H31" s="202"/>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202"/>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5365.22</v>
      </c>
      <c r="L39" s="116"/>
    </row>
    <row r="40" spans="1:12" x14ac:dyDescent="0.25">
      <c r="A40" s="488" t="s">
        <v>150</v>
      </c>
      <c r="B40" s="489"/>
      <c r="C40" s="489"/>
      <c r="D40" s="489"/>
      <c r="E40" s="489"/>
      <c r="F40" s="489"/>
      <c r="G40" s="489"/>
      <c r="H40" s="490"/>
      <c r="I40" s="172">
        <f>ROUND((I39*0.15),2)</f>
        <v>804.78</v>
      </c>
      <c r="L40" s="116"/>
    </row>
    <row r="41" spans="1:12" x14ac:dyDescent="0.25">
      <c r="A41" s="488" t="s">
        <v>151</v>
      </c>
      <c r="B41" s="489"/>
      <c r="C41" s="489"/>
      <c r="D41" s="489"/>
      <c r="E41" s="489"/>
      <c r="F41" s="489"/>
      <c r="G41" s="489"/>
      <c r="H41" s="490"/>
      <c r="I41" s="158">
        <f>I39+I40</f>
        <v>6170</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1</v>
      </c>
      <c r="H46" s="142">
        <v>300</v>
      </c>
      <c r="I46" s="115">
        <f t="shared" si="1"/>
        <v>300</v>
      </c>
    </row>
    <row r="47" spans="1:12" x14ac:dyDescent="0.25">
      <c r="A47" s="111">
        <v>4</v>
      </c>
      <c r="B47" s="461" t="s">
        <v>80</v>
      </c>
      <c r="C47" s="462"/>
      <c r="D47" s="463"/>
      <c r="E47" s="486" t="s">
        <v>77</v>
      </c>
      <c r="F47" s="487"/>
      <c r="G47" s="112"/>
      <c r="H47" s="142">
        <v>200</v>
      </c>
      <c r="I47" s="115">
        <f t="shared" si="1"/>
        <v>0</v>
      </c>
    </row>
    <row r="48" spans="1:12" x14ac:dyDescent="0.25">
      <c r="A48" s="111">
        <v>5</v>
      </c>
      <c r="B48" s="461" t="s">
        <v>81</v>
      </c>
      <c r="C48" s="462"/>
      <c r="D48" s="463"/>
      <c r="E48" s="486" t="s">
        <v>77</v>
      </c>
      <c r="F48" s="487"/>
      <c r="G48" s="112">
        <v>1</v>
      </c>
      <c r="H48" s="144">
        <v>200</v>
      </c>
      <c r="I48" s="115">
        <f t="shared" si="1"/>
        <v>200</v>
      </c>
    </row>
    <row r="49" spans="1:12" x14ac:dyDescent="0.25">
      <c r="A49" s="111">
        <v>6</v>
      </c>
      <c r="B49" s="461" t="s">
        <v>311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500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385</v>
      </c>
      <c r="C56" s="474"/>
      <c r="D56" s="475"/>
      <c r="E56" s="486">
        <v>1</v>
      </c>
      <c r="F56" s="487"/>
      <c r="G56" s="112">
        <v>84.2</v>
      </c>
      <c r="H56" s="124">
        <v>5</v>
      </c>
      <c r="I56" s="115">
        <f>H56*G56</f>
        <v>421</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SUM(I56:I57)</f>
        <v>421</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7091</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7091</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rgb="FF92D050"/>
  </sheetPr>
  <dimension ref="A1:M65"/>
  <sheetViews>
    <sheetView view="pageBreakPreview"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77</v>
      </c>
      <c r="I9" s="508"/>
    </row>
    <row r="10" spans="1:13" x14ac:dyDescent="0.25">
      <c r="A10" s="85" t="s">
        <v>49</v>
      </c>
      <c r="B10" s="83"/>
      <c r="F10" s="494" t="s">
        <v>50</v>
      </c>
      <c r="G10" s="495"/>
      <c r="H10" s="509" t="e">
        <f>#REF!</f>
        <v>#REF!</v>
      </c>
      <c r="I10" s="497"/>
    </row>
    <row r="11" spans="1:13" x14ac:dyDescent="0.25">
      <c r="A11" s="85" t="s">
        <v>51</v>
      </c>
      <c r="B11" s="83"/>
      <c r="F11" s="494" t="s">
        <v>52</v>
      </c>
      <c r="G11" s="495"/>
      <c r="H11" s="561"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404</v>
      </c>
      <c r="I15" s="523"/>
    </row>
    <row r="16" spans="1:13" x14ac:dyDescent="0.25">
      <c r="A16" s="500" t="s">
        <v>296</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6"/>
      <c r="C20" s="447"/>
      <c r="D20" s="487"/>
      <c r="E20" s="101"/>
      <c r="F20" s="86"/>
      <c r="G20" s="101"/>
      <c r="H20" s="102"/>
      <c r="I20" s="99"/>
    </row>
    <row r="21" spans="1:11" x14ac:dyDescent="0.25">
      <c r="A21" s="100"/>
      <c r="B21" s="481"/>
      <c r="C21" s="499"/>
      <c r="D21" s="482"/>
      <c r="E21" s="101"/>
      <c r="F21" s="86"/>
      <c r="G21" s="103"/>
      <c r="H21" s="104"/>
      <c r="I21" s="105"/>
    </row>
    <row r="22" spans="1:11" x14ac:dyDescent="0.25">
      <c r="A22" s="488" t="s">
        <v>68</v>
      </c>
      <c r="B22" s="489"/>
      <c r="C22" s="489"/>
      <c r="D22" s="489"/>
      <c r="E22" s="489"/>
      <c r="F22" s="489"/>
      <c r="G22" s="489"/>
      <c r="H22" s="490"/>
      <c r="I22" s="99"/>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c r="B25" s="473"/>
      <c r="C25" s="474"/>
      <c r="D25" s="474"/>
      <c r="E25" s="474"/>
      <c r="F25" s="475"/>
      <c r="G25" s="177"/>
      <c r="H25" s="204"/>
      <c r="I25" s="115"/>
    </row>
    <row r="26" spans="1:11" x14ac:dyDescent="0.25">
      <c r="A26" s="111"/>
      <c r="B26" s="483"/>
      <c r="C26" s="484"/>
      <c r="D26" s="484"/>
      <c r="E26" s="484"/>
      <c r="F26" s="485"/>
      <c r="G26" s="177"/>
      <c r="H26" s="205"/>
      <c r="I26" s="115"/>
    </row>
    <row r="27" spans="1:11" x14ac:dyDescent="0.25">
      <c r="A27" s="111"/>
      <c r="B27" s="483"/>
      <c r="C27" s="484"/>
      <c r="D27" s="484"/>
      <c r="E27" s="484"/>
      <c r="F27" s="485"/>
      <c r="G27" s="177"/>
      <c r="H27" s="205"/>
      <c r="I27" s="115"/>
    </row>
    <row r="28" spans="1:11" x14ac:dyDescent="0.25">
      <c r="A28" s="111"/>
      <c r="B28" s="483"/>
      <c r="C28" s="484"/>
      <c r="D28" s="484"/>
      <c r="E28" s="484"/>
      <c r="F28" s="485"/>
      <c r="G28" s="177"/>
      <c r="H28" s="205"/>
      <c r="I28" s="115"/>
    </row>
    <row r="29" spans="1:11" x14ac:dyDescent="0.25">
      <c r="A29" s="111"/>
      <c r="B29" s="483"/>
      <c r="C29" s="484"/>
      <c r="D29" s="484"/>
      <c r="E29" s="484"/>
      <c r="F29" s="485"/>
      <c r="G29" s="177"/>
      <c r="H29" s="205"/>
      <c r="I29" s="115"/>
    </row>
    <row r="30" spans="1:11" x14ac:dyDescent="0.25">
      <c r="A30" s="111"/>
      <c r="B30" s="524"/>
      <c r="C30" s="525"/>
      <c r="D30" s="525"/>
      <c r="E30" s="525"/>
      <c r="F30" s="525"/>
      <c r="G30" s="177"/>
      <c r="H30" s="205"/>
      <c r="I30" s="115"/>
    </row>
    <row r="31" spans="1:11" x14ac:dyDescent="0.25">
      <c r="A31" s="111"/>
      <c r="B31" s="524"/>
      <c r="C31" s="525"/>
      <c r="D31" s="525"/>
      <c r="E31" s="525"/>
      <c r="F31" s="525"/>
      <c r="G31" s="177"/>
      <c r="H31" s="205"/>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202"/>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0</v>
      </c>
      <c r="L39" s="116"/>
    </row>
    <row r="40" spans="1:12" x14ac:dyDescent="0.25">
      <c r="A40" s="488" t="s">
        <v>150</v>
      </c>
      <c r="B40" s="489"/>
      <c r="C40" s="489"/>
      <c r="D40" s="489"/>
      <c r="E40" s="489"/>
      <c r="F40" s="489"/>
      <c r="G40" s="489"/>
      <c r="H40" s="490"/>
      <c r="I40" s="172">
        <f>ROUND((I39*0.15),2)</f>
        <v>0</v>
      </c>
      <c r="L40" s="116"/>
    </row>
    <row r="41" spans="1:12" x14ac:dyDescent="0.25">
      <c r="A41" s="488" t="s">
        <v>151</v>
      </c>
      <c r="B41" s="489"/>
      <c r="C41" s="489"/>
      <c r="D41" s="489"/>
      <c r="E41" s="489"/>
      <c r="F41" s="489"/>
      <c r="G41" s="489"/>
      <c r="H41" s="490"/>
      <c r="I41" s="158">
        <f>I39+I40</f>
        <v>0</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0">SUM(G45*H45)</f>
        <v>0</v>
      </c>
    </row>
    <row r="46" spans="1:12" x14ac:dyDescent="0.25">
      <c r="A46" s="111">
        <v>3</v>
      </c>
      <c r="B46" s="461" t="s">
        <v>79</v>
      </c>
      <c r="C46" s="462"/>
      <c r="D46" s="463"/>
      <c r="E46" s="486" t="s">
        <v>77</v>
      </c>
      <c r="F46" s="487"/>
      <c r="G46" s="112">
        <v>2</v>
      </c>
      <c r="H46" s="142">
        <v>300</v>
      </c>
      <c r="I46" s="115">
        <f t="shared" si="0"/>
        <v>600</v>
      </c>
    </row>
    <row r="47" spans="1:12" x14ac:dyDescent="0.25">
      <c r="A47" s="111">
        <v>4</v>
      </c>
      <c r="B47" s="461" t="s">
        <v>80</v>
      </c>
      <c r="C47" s="462"/>
      <c r="D47" s="463"/>
      <c r="E47" s="486" t="s">
        <v>77</v>
      </c>
      <c r="F47" s="487"/>
      <c r="G47" s="112"/>
      <c r="H47" s="142">
        <v>200</v>
      </c>
      <c r="I47" s="115">
        <f t="shared" si="0"/>
        <v>0</v>
      </c>
    </row>
    <row r="48" spans="1:12" x14ac:dyDescent="0.25">
      <c r="A48" s="111">
        <v>5</v>
      </c>
      <c r="B48" s="461" t="s">
        <v>81</v>
      </c>
      <c r="C48" s="462"/>
      <c r="D48" s="463"/>
      <c r="E48" s="486" t="s">
        <v>77</v>
      </c>
      <c r="F48" s="487"/>
      <c r="G48" s="112">
        <v>2</v>
      </c>
      <c r="H48" s="144">
        <v>200</v>
      </c>
      <c r="I48" s="115">
        <f t="shared" si="0"/>
        <v>400</v>
      </c>
    </row>
    <row r="49" spans="1:12" x14ac:dyDescent="0.25">
      <c r="A49" s="111">
        <v>6</v>
      </c>
      <c r="B49" s="461" t="s">
        <v>311</v>
      </c>
      <c r="C49" s="462"/>
      <c r="D49" s="463"/>
      <c r="E49" s="486" t="s">
        <v>77</v>
      </c>
      <c r="F49" s="487"/>
      <c r="G49" s="112"/>
      <c r="H49" s="144">
        <v>140</v>
      </c>
      <c r="I49" s="115">
        <f t="shared" si="0"/>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1000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400</v>
      </c>
      <c r="C56" s="474"/>
      <c r="D56" s="475"/>
      <c r="E56" s="486">
        <v>1</v>
      </c>
      <c r="F56" s="487"/>
      <c r="G56" s="112">
        <v>12.4</v>
      </c>
      <c r="H56" s="124">
        <v>5</v>
      </c>
      <c r="I56" s="115">
        <f>H56*G56</f>
        <v>62</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SUM(I56:I57)</f>
        <v>62</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1062</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1062</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rgb="FF92D050"/>
  </sheetPr>
  <dimension ref="A1:M65"/>
  <sheetViews>
    <sheetView topLeftCell="A16" workbookViewId="0">
      <selection activeCell="R37" sqref="R37"/>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78</v>
      </c>
      <c r="I9" s="508"/>
    </row>
    <row r="10" spans="1:13" x14ac:dyDescent="0.25">
      <c r="A10" s="85" t="s">
        <v>49</v>
      </c>
      <c r="B10" s="83"/>
      <c r="F10" s="494" t="s">
        <v>50</v>
      </c>
      <c r="G10" s="495"/>
      <c r="H10" s="509" t="e">
        <f>#REF!</f>
        <v>#REF!</v>
      </c>
      <c r="I10" s="497"/>
    </row>
    <row r="11" spans="1:13" x14ac:dyDescent="0.25">
      <c r="A11" s="85" t="s">
        <v>51</v>
      </c>
      <c r="B11" s="83"/>
      <c r="F11" s="494" t="s">
        <v>52</v>
      </c>
      <c r="G11" s="495"/>
      <c r="H11" s="561"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410</v>
      </c>
      <c r="I15" s="523"/>
    </row>
    <row r="16" spans="1:13" x14ac:dyDescent="0.25">
      <c r="A16" s="500" t="s">
        <v>412</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6"/>
      <c r="C20" s="447"/>
      <c r="D20" s="487"/>
      <c r="E20" s="101"/>
      <c r="F20" s="86"/>
      <c r="G20" s="101"/>
      <c r="H20" s="102"/>
      <c r="I20" s="99"/>
    </row>
    <row r="21" spans="1:11" x14ac:dyDescent="0.25">
      <c r="A21" s="100"/>
      <c r="B21" s="481"/>
      <c r="C21" s="499"/>
      <c r="D21" s="482"/>
      <c r="E21" s="101"/>
      <c r="F21" s="86"/>
      <c r="G21" s="103"/>
      <c r="H21" s="104"/>
      <c r="I21" s="105"/>
    </row>
    <row r="22" spans="1:11" x14ac:dyDescent="0.25">
      <c r="A22" s="488" t="s">
        <v>68</v>
      </c>
      <c r="B22" s="489"/>
      <c r="C22" s="489"/>
      <c r="D22" s="489"/>
      <c r="E22" s="489"/>
      <c r="F22" s="489"/>
      <c r="G22" s="489"/>
      <c r="H22" s="490"/>
      <c r="I22" s="99"/>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367</v>
      </c>
      <c r="C25" s="474"/>
      <c r="D25" s="474"/>
      <c r="E25" s="474"/>
      <c r="F25" s="475"/>
      <c r="G25" s="177">
        <v>1</v>
      </c>
      <c r="H25" s="204">
        <v>2304.35</v>
      </c>
      <c r="I25" s="115">
        <f>H25*G25</f>
        <v>2304.35</v>
      </c>
    </row>
    <row r="26" spans="1:11" x14ac:dyDescent="0.25">
      <c r="A26" s="111"/>
      <c r="B26" s="545" t="s">
        <v>423</v>
      </c>
      <c r="C26" s="546"/>
      <c r="D26" s="546"/>
      <c r="E26" s="546"/>
      <c r="F26" s="547"/>
      <c r="G26" s="207">
        <v>1</v>
      </c>
      <c r="H26" s="210">
        <v>-230</v>
      </c>
      <c r="I26" s="115"/>
    </row>
    <row r="27" spans="1:11" x14ac:dyDescent="0.25">
      <c r="A27" s="111"/>
      <c r="B27" s="483"/>
      <c r="C27" s="484"/>
      <c r="D27" s="484"/>
      <c r="E27" s="484"/>
      <c r="F27" s="485"/>
      <c r="G27" s="177"/>
      <c r="H27" s="205"/>
      <c r="I27" s="115"/>
    </row>
    <row r="28" spans="1:11" x14ac:dyDescent="0.25">
      <c r="A28" s="111"/>
      <c r="B28" s="483"/>
      <c r="C28" s="484"/>
      <c r="D28" s="484"/>
      <c r="E28" s="484"/>
      <c r="F28" s="485"/>
      <c r="G28" s="177"/>
      <c r="H28" s="205"/>
      <c r="I28" s="115"/>
    </row>
    <row r="29" spans="1:11" x14ac:dyDescent="0.25">
      <c r="A29" s="111"/>
      <c r="B29" s="483"/>
      <c r="C29" s="484"/>
      <c r="D29" s="484"/>
      <c r="E29" s="484"/>
      <c r="F29" s="485"/>
      <c r="G29" s="177"/>
      <c r="H29" s="205"/>
      <c r="I29" s="115"/>
    </row>
    <row r="30" spans="1:11" x14ac:dyDescent="0.25">
      <c r="A30" s="111"/>
      <c r="B30" s="524"/>
      <c r="C30" s="525"/>
      <c r="D30" s="525"/>
      <c r="E30" s="525"/>
      <c r="F30" s="525"/>
      <c r="G30" s="177"/>
      <c r="H30" s="205"/>
      <c r="I30" s="115"/>
    </row>
    <row r="31" spans="1:11" x14ac:dyDescent="0.25">
      <c r="A31" s="111"/>
      <c r="B31" s="524"/>
      <c r="C31" s="525"/>
      <c r="D31" s="525"/>
      <c r="E31" s="525"/>
      <c r="F31" s="525"/>
      <c r="G31" s="177"/>
      <c r="H31" s="205"/>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202"/>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2304.35</v>
      </c>
      <c r="L39" s="116"/>
    </row>
    <row r="40" spans="1:12" x14ac:dyDescent="0.25">
      <c r="A40" s="488" t="s">
        <v>150</v>
      </c>
      <c r="B40" s="489"/>
      <c r="C40" s="489"/>
      <c r="D40" s="489"/>
      <c r="E40" s="489"/>
      <c r="F40" s="489"/>
      <c r="G40" s="489"/>
      <c r="H40" s="490"/>
      <c r="I40" s="172">
        <f>ROUND((I39*0.15),2)</f>
        <v>345.65</v>
      </c>
      <c r="L40" s="116"/>
    </row>
    <row r="41" spans="1:12" x14ac:dyDescent="0.25">
      <c r="A41" s="488" t="s">
        <v>151</v>
      </c>
      <c r="B41" s="489"/>
      <c r="C41" s="489"/>
      <c r="D41" s="489"/>
      <c r="E41" s="489"/>
      <c r="F41" s="489"/>
      <c r="G41" s="489"/>
      <c r="H41" s="490"/>
      <c r="I41" s="228">
        <f>I39+I40-230</f>
        <v>2420</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0">SUM(G45*H45)</f>
        <v>0</v>
      </c>
    </row>
    <row r="46" spans="1:12" x14ac:dyDescent="0.25">
      <c r="A46" s="111">
        <v>3</v>
      </c>
      <c r="B46" s="461" t="s">
        <v>79</v>
      </c>
      <c r="C46" s="462"/>
      <c r="D46" s="463"/>
      <c r="E46" s="486" t="s">
        <v>77</v>
      </c>
      <c r="F46" s="487"/>
      <c r="G46" s="112">
        <v>1.5</v>
      </c>
      <c r="H46" s="142">
        <v>300</v>
      </c>
      <c r="I46" s="115">
        <f t="shared" si="0"/>
        <v>450</v>
      </c>
    </row>
    <row r="47" spans="1:12" x14ac:dyDescent="0.25">
      <c r="A47" s="111">
        <v>4</v>
      </c>
      <c r="B47" s="461" t="s">
        <v>80</v>
      </c>
      <c r="C47" s="462"/>
      <c r="D47" s="463"/>
      <c r="E47" s="486" t="s">
        <v>77</v>
      </c>
      <c r="F47" s="487"/>
      <c r="G47" s="112">
        <v>1.5</v>
      </c>
      <c r="H47" s="142">
        <v>200</v>
      </c>
      <c r="I47" s="115">
        <f t="shared" si="0"/>
        <v>300</v>
      </c>
    </row>
    <row r="48" spans="1:12" x14ac:dyDescent="0.25">
      <c r="A48" s="111">
        <v>5</v>
      </c>
      <c r="B48" s="461" t="s">
        <v>81</v>
      </c>
      <c r="C48" s="462"/>
      <c r="D48" s="463"/>
      <c r="E48" s="486" t="s">
        <v>77</v>
      </c>
      <c r="F48" s="487"/>
      <c r="G48" s="112"/>
      <c r="H48" s="144">
        <v>200</v>
      </c>
      <c r="I48" s="115">
        <f t="shared" si="0"/>
        <v>0</v>
      </c>
    </row>
    <row r="49" spans="1:12" x14ac:dyDescent="0.25">
      <c r="A49" s="111">
        <v>6</v>
      </c>
      <c r="B49" s="461" t="s">
        <v>311</v>
      </c>
      <c r="C49" s="462"/>
      <c r="D49" s="463"/>
      <c r="E49" s="486" t="s">
        <v>77</v>
      </c>
      <c r="F49" s="487"/>
      <c r="G49" s="112"/>
      <c r="H49" s="144">
        <v>140</v>
      </c>
      <c r="I49" s="115">
        <f t="shared" si="0"/>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750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411</v>
      </c>
      <c r="C56" s="474"/>
      <c r="D56" s="475"/>
      <c r="E56" s="486">
        <v>1</v>
      </c>
      <c r="F56" s="487"/>
      <c r="G56" s="112">
        <v>19.399999999999999</v>
      </c>
      <c r="H56" s="124">
        <v>5</v>
      </c>
      <c r="I56" s="115">
        <f>H56*G56</f>
        <v>97</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SUM(I56:I57)</f>
        <v>97</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3267</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3267</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rgb="FF92D050"/>
  </sheetPr>
  <dimension ref="A1:M65"/>
  <sheetViews>
    <sheetView topLeftCell="A3" workbookViewId="0">
      <selection activeCell="R37" sqref="R37"/>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79</v>
      </c>
      <c r="I9" s="508"/>
    </row>
    <row r="10" spans="1:13" x14ac:dyDescent="0.25">
      <c r="A10" s="85" t="s">
        <v>49</v>
      </c>
      <c r="B10" s="83"/>
      <c r="F10" s="494" t="s">
        <v>50</v>
      </c>
      <c r="G10" s="495"/>
      <c r="H10" s="509" t="e">
        <f>#REF!</f>
        <v>#REF!</v>
      </c>
      <c r="I10" s="497"/>
    </row>
    <row r="11" spans="1:13" x14ac:dyDescent="0.25">
      <c r="A11" s="85" t="s">
        <v>51</v>
      </c>
      <c r="B11" s="83"/>
      <c r="F11" s="494" t="s">
        <v>52</v>
      </c>
      <c r="G11" s="495"/>
      <c r="H11" s="561"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62" t="s">
        <v>424</v>
      </c>
      <c r="I15" s="563"/>
    </row>
    <row r="16" spans="1:13" x14ac:dyDescent="0.25">
      <c r="A16" s="500" t="s">
        <v>413</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6"/>
      <c r="C20" s="447"/>
      <c r="D20" s="487"/>
      <c r="E20" s="101"/>
      <c r="F20" s="86"/>
      <c r="G20" s="101"/>
      <c r="H20" s="102"/>
      <c r="I20" s="99"/>
    </row>
    <row r="21" spans="1:11" x14ac:dyDescent="0.25">
      <c r="A21" s="100"/>
      <c r="B21" s="481"/>
      <c r="C21" s="499"/>
      <c r="D21" s="482"/>
      <c r="E21" s="101"/>
      <c r="F21" s="86"/>
      <c r="G21" s="103"/>
      <c r="H21" s="104"/>
      <c r="I21" s="105"/>
    </row>
    <row r="22" spans="1:11" x14ac:dyDescent="0.25">
      <c r="A22" s="488" t="s">
        <v>68</v>
      </c>
      <c r="B22" s="489"/>
      <c r="C22" s="489"/>
      <c r="D22" s="489"/>
      <c r="E22" s="489"/>
      <c r="F22" s="489"/>
      <c r="G22" s="489"/>
      <c r="H22" s="490"/>
      <c r="I22" s="99"/>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c r="B25" s="473"/>
      <c r="C25" s="474"/>
      <c r="D25" s="474"/>
      <c r="E25" s="474"/>
      <c r="F25" s="475"/>
      <c r="G25" s="177"/>
      <c r="H25" s="204"/>
      <c r="I25" s="115"/>
    </row>
    <row r="26" spans="1:11" x14ac:dyDescent="0.25">
      <c r="A26" s="111"/>
      <c r="B26" s="483"/>
      <c r="C26" s="484"/>
      <c r="D26" s="484"/>
      <c r="E26" s="484"/>
      <c r="F26" s="485"/>
      <c r="G26" s="177"/>
      <c r="H26" s="205"/>
      <c r="I26" s="115"/>
    </row>
    <row r="27" spans="1:11" x14ac:dyDescent="0.25">
      <c r="A27" s="111"/>
      <c r="B27" s="483"/>
      <c r="C27" s="484"/>
      <c r="D27" s="484"/>
      <c r="E27" s="484"/>
      <c r="F27" s="485"/>
      <c r="G27" s="177"/>
      <c r="H27" s="205"/>
      <c r="I27" s="115"/>
    </row>
    <row r="28" spans="1:11" x14ac:dyDescent="0.25">
      <c r="A28" s="111"/>
      <c r="B28" s="483"/>
      <c r="C28" s="484"/>
      <c r="D28" s="484"/>
      <c r="E28" s="484"/>
      <c r="F28" s="485"/>
      <c r="G28" s="177"/>
      <c r="H28" s="205"/>
      <c r="I28" s="115"/>
    </row>
    <row r="29" spans="1:11" x14ac:dyDescent="0.25">
      <c r="A29" s="111"/>
      <c r="B29" s="483"/>
      <c r="C29" s="484"/>
      <c r="D29" s="484"/>
      <c r="E29" s="484"/>
      <c r="F29" s="485"/>
      <c r="G29" s="177"/>
      <c r="H29" s="205"/>
      <c r="I29" s="115"/>
    </row>
    <row r="30" spans="1:11" x14ac:dyDescent="0.25">
      <c r="A30" s="111"/>
      <c r="B30" s="524"/>
      <c r="C30" s="525"/>
      <c r="D30" s="525"/>
      <c r="E30" s="525"/>
      <c r="F30" s="525"/>
      <c r="G30" s="177"/>
      <c r="H30" s="205"/>
      <c r="I30" s="115"/>
    </row>
    <row r="31" spans="1:11" x14ac:dyDescent="0.25">
      <c r="A31" s="111"/>
      <c r="B31" s="524"/>
      <c r="C31" s="525"/>
      <c r="D31" s="525"/>
      <c r="E31" s="525"/>
      <c r="F31" s="525"/>
      <c r="G31" s="177"/>
      <c r="H31" s="205"/>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202"/>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0</v>
      </c>
      <c r="L39" s="116"/>
    </row>
    <row r="40" spans="1:12" x14ac:dyDescent="0.25">
      <c r="A40" s="488" t="s">
        <v>150</v>
      </c>
      <c r="B40" s="489"/>
      <c r="C40" s="489"/>
      <c r="D40" s="489"/>
      <c r="E40" s="489"/>
      <c r="F40" s="489"/>
      <c r="G40" s="489"/>
      <c r="H40" s="490"/>
      <c r="I40" s="172">
        <f>ROUND((I39*0.15),2)</f>
        <v>0</v>
      </c>
      <c r="L40" s="116"/>
    </row>
    <row r="41" spans="1:12" x14ac:dyDescent="0.25">
      <c r="A41" s="488" t="s">
        <v>151</v>
      </c>
      <c r="B41" s="489"/>
      <c r="C41" s="489"/>
      <c r="D41" s="489"/>
      <c r="E41" s="489"/>
      <c r="F41" s="489"/>
      <c r="G41" s="489"/>
      <c r="H41" s="490"/>
      <c r="I41" s="158">
        <f>I39+I40</f>
        <v>0</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0">SUM(G45*H45)</f>
        <v>0</v>
      </c>
    </row>
    <row r="46" spans="1:12" x14ac:dyDescent="0.25">
      <c r="A46" s="111">
        <v>3</v>
      </c>
      <c r="B46" s="461" t="s">
        <v>79</v>
      </c>
      <c r="C46" s="462"/>
      <c r="D46" s="463"/>
      <c r="E46" s="486" t="s">
        <v>77</v>
      </c>
      <c r="F46" s="487"/>
      <c r="G46" s="112">
        <v>2.5</v>
      </c>
      <c r="H46" s="142">
        <v>300</v>
      </c>
      <c r="I46" s="115">
        <f t="shared" si="0"/>
        <v>750</v>
      </c>
    </row>
    <row r="47" spans="1:12" x14ac:dyDescent="0.25">
      <c r="A47" s="111">
        <v>4</v>
      </c>
      <c r="B47" s="461" t="s">
        <v>80</v>
      </c>
      <c r="C47" s="462"/>
      <c r="D47" s="463"/>
      <c r="E47" s="486" t="s">
        <v>77</v>
      </c>
      <c r="F47" s="487"/>
      <c r="G47" s="112">
        <v>2.5</v>
      </c>
      <c r="H47" s="142">
        <v>200</v>
      </c>
      <c r="I47" s="115">
        <f t="shared" si="0"/>
        <v>500</v>
      </c>
    </row>
    <row r="48" spans="1:12" x14ac:dyDescent="0.25">
      <c r="A48" s="111">
        <v>5</v>
      </c>
      <c r="B48" s="461" t="s">
        <v>81</v>
      </c>
      <c r="C48" s="462"/>
      <c r="D48" s="463"/>
      <c r="E48" s="486" t="s">
        <v>77</v>
      </c>
      <c r="F48" s="487"/>
      <c r="G48" s="112"/>
      <c r="H48" s="144">
        <v>200</v>
      </c>
      <c r="I48" s="115">
        <f t="shared" si="0"/>
        <v>0</v>
      </c>
    </row>
    <row r="49" spans="1:12" x14ac:dyDescent="0.25">
      <c r="A49" s="111">
        <v>6</v>
      </c>
      <c r="B49" s="461" t="s">
        <v>311</v>
      </c>
      <c r="C49" s="462"/>
      <c r="D49" s="463"/>
      <c r="E49" s="486" t="s">
        <v>77</v>
      </c>
      <c r="F49" s="487"/>
      <c r="G49" s="112"/>
      <c r="H49" s="144">
        <v>140</v>
      </c>
      <c r="I49" s="115">
        <f t="shared" si="0"/>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1250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414</v>
      </c>
      <c r="C56" s="474"/>
      <c r="D56" s="475"/>
      <c r="E56" s="486">
        <v>1</v>
      </c>
      <c r="F56" s="487"/>
      <c r="G56" s="112">
        <v>21.2</v>
      </c>
      <c r="H56" s="124">
        <v>5</v>
      </c>
      <c r="I56" s="115">
        <f>H56*G56</f>
        <v>106</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SUM(I56:I57)</f>
        <v>106</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1356</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1356</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rgb="FF92D050"/>
  </sheetPr>
  <dimension ref="A1:M65"/>
  <sheetViews>
    <sheetView topLeftCell="A13" workbookViewId="0">
      <selection activeCell="R37" sqref="R37"/>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561"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415</v>
      </c>
      <c r="I15" s="523"/>
    </row>
    <row r="16" spans="1:13" x14ac:dyDescent="0.25">
      <c r="A16" s="500" t="s">
        <v>416</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6"/>
      <c r="C20" s="447"/>
      <c r="D20" s="487"/>
      <c r="E20" s="101"/>
      <c r="F20" s="86"/>
      <c r="G20" s="101"/>
      <c r="H20" s="102"/>
      <c r="I20" s="99"/>
    </row>
    <row r="21" spans="1:11" x14ac:dyDescent="0.25">
      <c r="A21" s="100"/>
      <c r="B21" s="481"/>
      <c r="C21" s="499"/>
      <c r="D21" s="482"/>
      <c r="E21" s="101"/>
      <c r="F21" s="86"/>
      <c r="G21" s="103"/>
      <c r="H21" s="104"/>
      <c r="I21" s="105"/>
    </row>
    <row r="22" spans="1:11" x14ac:dyDescent="0.25">
      <c r="A22" s="488" t="s">
        <v>68</v>
      </c>
      <c r="B22" s="489"/>
      <c r="C22" s="489"/>
      <c r="D22" s="489"/>
      <c r="E22" s="489"/>
      <c r="F22" s="489"/>
      <c r="G22" s="489"/>
      <c r="H22" s="490"/>
      <c r="I22" s="99"/>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417</v>
      </c>
      <c r="C25" s="474"/>
      <c r="D25" s="474"/>
      <c r="E25" s="474"/>
      <c r="F25" s="475"/>
      <c r="G25" s="177">
        <v>1</v>
      </c>
      <c r="H25" s="204">
        <v>182.7</v>
      </c>
      <c r="I25" s="115">
        <f>H25*G25</f>
        <v>182.7</v>
      </c>
    </row>
    <row r="26" spans="1:11" x14ac:dyDescent="0.25">
      <c r="A26" s="111"/>
      <c r="B26" s="483"/>
      <c r="C26" s="484"/>
      <c r="D26" s="484"/>
      <c r="E26" s="484"/>
      <c r="F26" s="485"/>
      <c r="G26" s="177"/>
      <c r="H26" s="205"/>
      <c r="I26" s="115"/>
    </row>
    <row r="27" spans="1:11" x14ac:dyDescent="0.25">
      <c r="A27" s="111"/>
      <c r="B27" s="483"/>
      <c r="C27" s="484"/>
      <c r="D27" s="484"/>
      <c r="E27" s="484"/>
      <c r="F27" s="485"/>
      <c r="G27" s="177"/>
      <c r="H27" s="205"/>
      <c r="I27" s="115"/>
    </row>
    <row r="28" spans="1:11" x14ac:dyDescent="0.25">
      <c r="A28" s="111"/>
      <c r="B28" s="483"/>
      <c r="C28" s="484"/>
      <c r="D28" s="484"/>
      <c r="E28" s="484"/>
      <c r="F28" s="485"/>
      <c r="G28" s="177"/>
      <c r="H28" s="205"/>
      <c r="I28" s="115"/>
    </row>
    <row r="29" spans="1:11" x14ac:dyDescent="0.25">
      <c r="A29" s="111"/>
      <c r="B29" s="483"/>
      <c r="C29" s="484"/>
      <c r="D29" s="484"/>
      <c r="E29" s="484"/>
      <c r="F29" s="485"/>
      <c r="G29" s="177"/>
      <c r="H29" s="205"/>
      <c r="I29" s="115"/>
    </row>
    <row r="30" spans="1:11" x14ac:dyDescent="0.25">
      <c r="A30" s="111"/>
      <c r="B30" s="524"/>
      <c r="C30" s="525"/>
      <c r="D30" s="525"/>
      <c r="E30" s="525"/>
      <c r="F30" s="525"/>
      <c r="G30" s="177"/>
      <c r="H30" s="205"/>
      <c r="I30" s="115"/>
    </row>
    <row r="31" spans="1:11" x14ac:dyDescent="0.25">
      <c r="A31" s="111"/>
      <c r="B31" s="524"/>
      <c r="C31" s="525"/>
      <c r="D31" s="525"/>
      <c r="E31" s="525"/>
      <c r="F31" s="525"/>
      <c r="G31" s="177"/>
      <c r="H31" s="205"/>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202"/>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182.7</v>
      </c>
      <c r="L39" s="116"/>
    </row>
    <row r="40" spans="1:12" x14ac:dyDescent="0.25">
      <c r="A40" s="488" t="s">
        <v>150</v>
      </c>
      <c r="B40" s="489"/>
      <c r="C40" s="489"/>
      <c r="D40" s="489"/>
      <c r="E40" s="489"/>
      <c r="F40" s="489"/>
      <c r="G40" s="489"/>
      <c r="H40" s="490"/>
      <c r="I40" s="172">
        <f>ROUND((I39*0.15),2)</f>
        <v>27.41</v>
      </c>
      <c r="L40" s="116"/>
    </row>
    <row r="41" spans="1:12" x14ac:dyDescent="0.25">
      <c r="A41" s="488" t="s">
        <v>151</v>
      </c>
      <c r="B41" s="489"/>
      <c r="C41" s="489"/>
      <c r="D41" s="489"/>
      <c r="E41" s="489"/>
      <c r="F41" s="489"/>
      <c r="G41" s="489"/>
      <c r="H41" s="490"/>
      <c r="I41" s="158">
        <f>I39+I40</f>
        <v>210.10999999999999</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0">SUM(G45*H45)</f>
        <v>0</v>
      </c>
    </row>
    <row r="46" spans="1:12" x14ac:dyDescent="0.25">
      <c r="A46" s="111">
        <v>3</v>
      </c>
      <c r="B46" s="461" t="s">
        <v>79</v>
      </c>
      <c r="C46" s="462"/>
      <c r="D46" s="463"/>
      <c r="E46" s="486" t="s">
        <v>77</v>
      </c>
      <c r="F46" s="487"/>
      <c r="G46" s="112">
        <v>4</v>
      </c>
      <c r="H46" s="142">
        <v>300</v>
      </c>
      <c r="I46" s="115">
        <f t="shared" si="0"/>
        <v>1200</v>
      </c>
    </row>
    <row r="47" spans="1:12" x14ac:dyDescent="0.25">
      <c r="A47" s="111">
        <v>4</v>
      </c>
      <c r="B47" s="461" t="s">
        <v>80</v>
      </c>
      <c r="C47" s="462"/>
      <c r="D47" s="463"/>
      <c r="E47" s="486" t="s">
        <v>77</v>
      </c>
      <c r="F47" s="487"/>
      <c r="G47" s="112">
        <v>4</v>
      </c>
      <c r="H47" s="142">
        <v>200</v>
      </c>
      <c r="I47" s="115">
        <f t="shared" si="0"/>
        <v>800</v>
      </c>
    </row>
    <row r="48" spans="1:12" x14ac:dyDescent="0.25">
      <c r="A48" s="111">
        <v>5</v>
      </c>
      <c r="B48" s="461" t="s">
        <v>81</v>
      </c>
      <c r="C48" s="462"/>
      <c r="D48" s="463"/>
      <c r="E48" s="486" t="s">
        <v>77</v>
      </c>
      <c r="F48" s="487"/>
      <c r="G48" s="112"/>
      <c r="H48" s="144">
        <v>200</v>
      </c>
      <c r="I48" s="115">
        <f t="shared" si="0"/>
        <v>0</v>
      </c>
    </row>
    <row r="49" spans="1:12" x14ac:dyDescent="0.25">
      <c r="A49" s="111">
        <v>6</v>
      </c>
      <c r="B49" s="461" t="s">
        <v>311</v>
      </c>
      <c r="C49" s="462"/>
      <c r="D49" s="463"/>
      <c r="E49" s="486" t="s">
        <v>77</v>
      </c>
      <c r="F49" s="487"/>
      <c r="G49" s="112"/>
      <c r="H49" s="144">
        <v>140</v>
      </c>
      <c r="I49" s="115">
        <f t="shared" si="0"/>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2000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418</v>
      </c>
      <c r="C56" s="474"/>
      <c r="D56" s="475"/>
      <c r="E56" s="486">
        <v>1</v>
      </c>
      <c r="F56" s="487"/>
      <c r="G56" s="112">
        <v>33.200000000000003</v>
      </c>
      <c r="H56" s="124">
        <v>5</v>
      </c>
      <c r="I56" s="115">
        <f>H56*G56</f>
        <v>166</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SUM(I56:I57)</f>
        <v>166</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2376.11</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2376.11</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rgb="FF92D050"/>
  </sheetPr>
  <dimension ref="A1:M65"/>
  <sheetViews>
    <sheetView topLeftCell="A19" workbookViewId="0">
      <selection activeCell="R37" sqref="R37"/>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561"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293</v>
      </c>
      <c r="I15" s="523"/>
    </row>
    <row r="16" spans="1:13" x14ac:dyDescent="0.25">
      <c r="A16" s="500" t="s">
        <v>296</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6"/>
      <c r="C20" s="447"/>
      <c r="D20" s="487"/>
      <c r="E20" s="101"/>
      <c r="F20" s="86"/>
      <c r="G20" s="101"/>
      <c r="H20" s="102"/>
      <c r="I20" s="99"/>
    </row>
    <row r="21" spans="1:11" x14ac:dyDescent="0.25">
      <c r="A21" s="100"/>
      <c r="B21" s="481"/>
      <c r="C21" s="499"/>
      <c r="D21" s="482"/>
      <c r="E21" s="101"/>
      <c r="F21" s="86"/>
      <c r="G21" s="103"/>
      <c r="H21" s="104"/>
      <c r="I21" s="105"/>
    </row>
    <row r="22" spans="1:11" x14ac:dyDescent="0.25">
      <c r="A22" s="488" t="s">
        <v>68</v>
      </c>
      <c r="B22" s="489"/>
      <c r="C22" s="489"/>
      <c r="D22" s="489"/>
      <c r="E22" s="489"/>
      <c r="F22" s="489"/>
      <c r="G22" s="489"/>
      <c r="H22" s="490"/>
      <c r="I22" s="99"/>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419</v>
      </c>
      <c r="C25" s="474"/>
      <c r="D25" s="474"/>
      <c r="E25" s="474"/>
      <c r="F25" s="475"/>
      <c r="G25" s="177">
        <v>1</v>
      </c>
      <c r="H25" s="204">
        <v>704.25</v>
      </c>
      <c r="I25" s="115">
        <f>H25*G25</f>
        <v>704.25</v>
      </c>
    </row>
    <row r="26" spans="1:11" x14ac:dyDescent="0.25">
      <c r="A26" s="111"/>
      <c r="B26" s="483"/>
      <c r="C26" s="484"/>
      <c r="D26" s="484"/>
      <c r="E26" s="484"/>
      <c r="F26" s="485"/>
      <c r="G26" s="177"/>
      <c r="H26" s="205"/>
      <c r="I26" s="115"/>
    </row>
    <row r="27" spans="1:11" x14ac:dyDescent="0.25">
      <c r="A27" s="111"/>
      <c r="B27" s="483"/>
      <c r="C27" s="484"/>
      <c r="D27" s="484"/>
      <c r="E27" s="484"/>
      <c r="F27" s="485"/>
      <c r="G27" s="177"/>
      <c r="H27" s="205"/>
      <c r="I27" s="115"/>
    </row>
    <row r="28" spans="1:11" x14ac:dyDescent="0.25">
      <c r="A28" s="111"/>
      <c r="B28" s="483"/>
      <c r="C28" s="484"/>
      <c r="D28" s="484"/>
      <c r="E28" s="484"/>
      <c r="F28" s="485"/>
      <c r="G28" s="177"/>
      <c r="H28" s="205"/>
      <c r="I28" s="115"/>
    </row>
    <row r="29" spans="1:11" x14ac:dyDescent="0.25">
      <c r="A29" s="111"/>
      <c r="B29" s="483"/>
      <c r="C29" s="484"/>
      <c r="D29" s="484"/>
      <c r="E29" s="484"/>
      <c r="F29" s="485"/>
      <c r="G29" s="177"/>
      <c r="H29" s="205"/>
      <c r="I29" s="115"/>
    </row>
    <row r="30" spans="1:11" x14ac:dyDescent="0.25">
      <c r="A30" s="111"/>
      <c r="B30" s="524"/>
      <c r="C30" s="525"/>
      <c r="D30" s="525"/>
      <c r="E30" s="525"/>
      <c r="F30" s="525"/>
      <c r="G30" s="177"/>
      <c r="H30" s="205"/>
      <c r="I30" s="115"/>
    </row>
    <row r="31" spans="1:11" x14ac:dyDescent="0.25">
      <c r="A31" s="111"/>
      <c r="B31" s="524"/>
      <c r="C31" s="525"/>
      <c r="D31" s="525"/>
      <c r="E31" s="525"/>
      <c r="F31" s="525"/>
      <c r="G31" s="177"/>
      <c r="H31" s="205"/>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202"/>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704.25</v>
      </c>
      <c r="L39" s="116"/>
    </row>
    <row r="40" spans="1:12" x14ac:dyDescent="0.25">
      <c r="A40" s="488" t="s">
        <v>150</v>
      </c>
      <c r="B40" s="489"/>
      <c r="C40" s="489"/>
      <c r="D40" s="489"/>
      <c r="E40" s="489"/>
      <c r="F40" s="489"/>
      <c r="G40" s="489"/>
      <c r="H40" s="490"/>
      <c r="I40" s="172">
        <f>ROUND((I39*0.15),2)</f>
        <v>105.64</v>
      </c>
      <c r="L40" s="116"/>
    </row>
    <row r="41" spans="1:12" x14ac:dyDescent="0.25">
      <c r="A41" s="488" t="s">
        <v>151</v>
      </c>
      <c r="B41" s="489"/>
      <c r="C41" s="489"/>
      <c r="D41" s="489"/>
      <c r="E41" s="489"/>
      <c r="F41" s="489"/>
      <c r="G41" s="489"/>
      <c r="H41" s="490"/>
      <c r="I41" s="158">
        <f>I39+I40</f>
        <v>809.89</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0">SUM(G45*H45)</f>
        <v>0</v>
      </c>
    </row>
    <row r="46" spans="1:12" x14ac:dyDescent="0.25">
      <c r="A46" s="111">
        <v>3</v>
      </c>
      <c r="B46" s="461" t="s">
        <v>79</v>
      </c>
      <c r="C46" s="462"/>
      <c r="D46" s="463"/>
      <c r="E46" s="486" t="s">
        <v>77</v>
      </c>
      <c r="F46" s="487"/>
      <c r="G46" s="112">
        <v>2.5</v>
      </c>
      <c r="H46" s="142">
        <v>300</v>
      </c>
      <c r="I46" s="115">
        <f t="shared" si="0"/>
        <v>750</v>
      </c>
    </row>
    <row r="47" spans="1:12" x14ac:dyDescent="0.25">
      <c r="A47" s="111">
        <v>4</v>
      </c>
      <c r="B47" s="461" t="s">
        <v>80</v>
      </c>
      <c r="C47" s="462"/>
      <c r="D47" s="463"/>
      <c r="E47" s="486" t="s">
        <v>77</v>
      </c>
      <c r="F47" s="487"/>
      <c r="G47" s="112">
        <v>2.5</v>
      </c>
      <c r="H47" s="142">
        <v>200</v>
      </c>
      <c r="I47" s="115">
        <f t="shared" si="0"/>
        <v>500</v>
      </c>
    </row>
    <row r="48" spans="1:12" x14ac:dyDescent="0.25">
      <c r="A48" s="111">
        <v>5</v>
      </c>
      <c r="B48" s="461" t="s">
        <v>81</v>
      </c>
      <c r="C48" s="462"/>
      <c r="D48" s="463"/>
      <c r="E48" s="486" t="s">
        <v>77</v>
      </c>
      <c r="F48" s="487"/>
      <c r="G48" s="112"/>
      <c r="H48" s="144">
        <v>200</v>
      </c>
      <c r="I48" s="115">
        <f t="shared" si="0"/>
        <v>0</v>
      </c>
    </row>
    <row r="49" spans="1:12" x14ac:dyDescent="0.25">
      <c r="A49" s="111">
        <v>6</v>
      </c>
      <c r="B49" s="461" t="s">
        <v>311</v>
      </c>
      <c r="C49" s="462"/>
      <c r="D49" s="463"/>
      <c r="E49" s="486" t="s">
        <v>77</v>
      </c>
      <c r="F49" s="487"/>
      <c r="G49" s="112"/>
      <c r="H49" s="144">
        <v>140</v>
      </c>
      <c r="I49" s="115">
        <f t="shared" si="0"/>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1250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418</v>
      </c>
      <c r="C56" s="474"/>
      <c r="D56" s="475"/>
      <c r="E56" s="559">
        <v>1</v>
      </c>
      <c r="F56" s="560"/>
      <c r="G56" s="112">
        <v>32.200000000000003</v>
      </c>
      <c r="H56" s="124">
        <v>5</v>
      </c>
      <c r="I56" s="115">
        <f>H56*G56</f>
        <v>161</v>
      </c>
    </row>
    <row r="57" spans="1:12" x14ac:dyDescent="0.25">
      <c r="A57" s="125"/>
      <c r="B57" s="478"/>
      <c r="C57" s="479"/>
      <c r="D57" s="480"/>
      <c r="E57" s="481"/>
      <c r="F57" s="482"/>
      <c r="G57" s="112"/>
      <c r="H57" s="124"/>
      <c r="I57" s="115"/>
    </row>
    <row r="58" spans="1:12" x14ac:dyDescent="0.25">
      <c r="A58" s="488" t="s">
        <v>88</v>
      </c>
      <c r="B58" s="489"/>
      <c r="C58" s="489"/>
      <c r="D58" s="489"/>
      <c r="E58" s="489"/>
      <c r="F58" s="489"/>
      <c r="G58" s="489"/>
      <c r="H58" s="490"/>
      <c r="I58" s="126">
        <f>SUM(I56:I57)</f>
        <v>161</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2220.89</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227">
        <f>I60+I61</f>
        <v>2220.89</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00B050"/>
  </sheetPr>
  <dimension ref="A1:M65"/>
  <sheetViews>
    <sheetView topLeftCell="A25" workbookViewId="0">
      <selection activeCell="M39" sqref="M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561"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425</v>
      </c>
      <c r="I15" s="523"/>
    </row>
    <row r="16" spans="1:13" x14ac:dyDescent="0.25">
      <c r="A16" s="500" t="s">
        <v>426</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6"/>
      <c r="C20" s="447"/>
      <c r="D20" s="487"/>
      <c r="E20" s="101"/>
      <c r="F20" s="86"/>
      <c r="G20" s="101"/>
      <c r="H20" s="102"/>
      <c r="I20" s="99"/>
    </row>
    <row r="21" spans="1:11" x14ac:dyDescent="0.25">
      <c r="A21" s="100"/>
      <c r="B21" s="481"/>
      <c r="C21" s="499"/>
      <c r="D21" s="482"/>
      <c r="E21" s="101"/>
      <c r="F21" s="86"/>
      <c r="G21" s="103"/>
      <c r="H21" s="104"/>
      <c r="I21" s="105"/>
    </row>
    <row r="22" spans="1:11" x14ac:dyDescent="0.25">
      <c r="A22" s="488" t="s">
        <v>68</v>
      </c>
      <c r="B22" s="489"/>
      <c r="C22" s="489"/>
      <c r="D22" s="489"/>
      <c r="E22" s="489"/>
      <c r="F22" s="489"/>
      <c r="G22" s="489"/>
      <c r="H22" s="490"/>
      <c r="I22" s="99"/>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450</v>
      </c>
      <c r="C25" s="474"/>
      <c r="D25" s="474"/>
      <c r="E25" s="474"/>
      <c r="F25" s="475"/>
      <c r="G25" s="177">
        <v>1</v>
      </c>
      <c r="H25" s="204">
        <v>2782.61</v>
      </c>
      <c r="I25" s="115">
        <f>H25*G25</f>
        <v>2782.61</v>
      </c>
    </row>
    <row r="26" spans="1:11" x14ac:dyDescent="0.25">
      <c r="A26" s="111"/>
      <c r="B26" s="483"/>
      <c r="C26" s="484"/>
      <c r="D26" s="484"/>
      <c r="E26" s="484"/>
      <c r="F26" s="485"/>
      <c r="G26" s="177"/>
      <c r="H26" s="205"/>
      <c r="I26" s="115"/>
    </row>
    <row r="27" spans="1:11" x14ac:dyDescent="0.25">
      <c r="A27" s="111"/>
      <c r="B27" s="483"/>
      <c r="C27" s="484"/>
      <c r="D27" s="484"/>
      <c r="E27" s="484"/>
      <c r="F27" s="485"/>
      <c r="G27" s="177"/>
      <c r="H27" s="205"/>
      <c r="I27" s="115"/>
    </row>
    <row r="28" spans="1:11" x14ac:dyDescent="0.25">
      <c r="A28" s="111"/>
      <c r="B28" s="483"/>
      <c r="C28" s="484"/>
      <c r="D28" s="484"/>
      <c r="E28" s="484"/>
      <c r="F28" s="485"/>
      <c r="G28" s="177"/>
      <c r="H28" s="205"/>
      <c r="I28" s="115"/>
    </row>
    <row r="29" spans="1:11" x14ac:dyDescent="0.25">
      <c r="A29" s="111"/>
      <c r="B29" s="483"/>
      <c r="C29" s="484"/>
      <c r="D29" s="484"/>
      <c r="E29" s="484"/>
      <c r="F29" s="485"/>
      <c r="G29" s="177"/>
      <c r="H29" s="205"/>
      <c r="I29" s="115"/>
    </row>
    <row r="30" spans="1:11" x14ac:dyDescent="0.25">
      <c r="A30" s="111"/>
      <c r="B30" s="524"/>
      <c r="C30" s="525"/>
      <c r="D30" s="525"/>
      <c r="E30" s="525"/>
      <c r="F30" s="525"/>
      <c r="G30" s="177"/>
      <c r="H30" s="205"/>
      <c r="I30" s="115"/>
    </row>
    <row r="31" spans="1:11" x14ac:dyDescent="0.25">
      <c r="A31" s="111"/>
      <c r="B31" s="524"/>
      <c r="C31" s="525"/>
      <c r="D31" s="525"/>
      <c r="E31" s="525"/>
      <c r="F31" s="525"/>
      <c r="G31" s="177"/>
      <c r="H31" s="205"/>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202"/>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2782.61</v>
      </c>
      <c r="L39" s="116"/>
    </row>
    <row r="40" spans="1:12" x14ac:dyDescent="0.25">
      <c r="A40" s="488" t="s">
        <v>150</v>
      </c>
      <c r="B40" s="489"/>
      <c r="C40" s="489"/>
      <c r="D40" s="489"/>
      <c r="E40" s="489"/>
      <c r="F40" s="489"/>
      <c r="G40" s="489"/>
      <c r="H40" s="490"/>
      <c r="I40" s="172">
        <f>ROUND((I39*0.15),2)</f>
        <v>417.39</v>
      </c>
      <c r="L40" s="116"/>
    </row>
    <row r="41" spans="1:12" x14ac:dyDescent="0.25">
      <c r="A41" s="488" t="s">
        <v>151</v>
      </c>
      <c r="B41" s="489"/>
      <c r="C41" s="489"/>
      <c r="D41" s="489"/>
      <c r="E41" s="489"/>
      <c r="F41" s="489"/>
      <c r="G41" s="489"/>
      <c r="H41" s="490"/>
      <c r="I41" s="158">
        <f>I39+I40</f>
        <v>3200</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0">SUM(G45*H45)</f>
        <v>0</v>
      </c>
    </row>
    <row r="46" spans="1:12" x14ac:dyDescent="0.25">
      <c r="A46" s="111">
        <v>3</v>
      </c>
      <c r="B46" s="461" t="s">
        <v>79</v>
      </c>
      <c r="C46" s="462"/>
      <c r="D46" s="463"/>
      <c r="E46" s="486" t="s">
        <v>77</v>
      </c>
      <c r="F46" s="487"/>
      <c r="G46" s="112">
        <v>4</v>
      </c>
      <c r="H46" s="142">
        <v>300</v>
      </c>
      <c r="I46" s="115">
        <f t="shared" si="0"/>
        <v>1200</v>
      </c>
    </row>
    <row r="47" spans="1:12" x14ac:dyDescent="0.25">
      <c r="A47" s="111">
        <v>4</v>
      </c>
      <c r="B47" s="461" t="s">
        <v>80</v>
      </c>
      <c r="C47" s="462"/>
      <c r="D47" s="463"/>
      <c r="E47" s="486" t="s">
        <v>77</v>
      </c>
      <c r="F47" s="487"/>
      <c r="G47" s="112">
        <v>5</v>
      </c>
      <c r="H47" s="142">
        <v>200</v>
      </c>
      <c r="I47" s="115">
        <f t="shared" si="0"/>
        <v>1000</v>
      </c>
    </row>
    <row r="48" spans="1:12" x14ac:dyDescent="0.25">
      <c r="A48" s="111">
        <v>5</v>
      </c>
      <c r="B48" s="461" t="s">
        <v>81</v>
      </c>
      <c r="C48" s="462"/>
      <c r="D48" s="463"/>
      <c r="E48" s="486" t="s">
        <v>77</v>
      </c>
      <c r="F48" s="487"/>
      <c r="G48" s="112"/>
      <c r="H48" s="144">
        <v>200</v>
      </c>
      <c r="I48" s="115">
        <f t="shared" si="0"/>
        <v>0</v>
      </c>
    </row>
    <row r="49" spans="1:12" x14ac:dyDescent="0.25">
      <c r="A49" s="111">
        <v>6</v>
      </c>
      <c r="B49" s="461" t="s">
        <v>311</v>
      </c>
      <c r="C49" s="462"/>
      <c r="D49" s="463"/>
      <c r="E49" s="486" t="s">
        <v>77</v>
      </c>
      <c r="F49" s="487"/>
      <c r="G49" s="112"/>
      <c r="H49" s="144">
        <v>140</v>
      </c>
      <c r="I49" s="115">
        <f t="shared" si="0"/>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2200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446</v>
      </c>
      <c r="C56" s="474"/>
      <c r="D56" s="475"/>
      <c r="E56" s="486">
        <v>3</v>
      </c>
      <c r="F56" s="487"/>
      <c r="G56" s="197">
        <v>74.400000000000006</v>
      </c>
      <c r="H56" s="124">
        <v>5</v>
      </c>
      <c r="I56" s="209">
        <f>H56*G56</f>
        <v>372</v>
      </c>
    </row>
    <row r="57" spans="1:12" x14ac:dyDescent="0.25">
      <c r="A57" s="125"/>
      <c r="B57" s="478"/>
      <c r="C57" s="479"/>
      <c r="D57" s="480"/>
      <c r="E57" s="481"/>
      <c r="F57" s="482"/>
      <c r="G57" s="112"/>
      <c r="H57" s="124"/>
      <c r="I57" s="209"/>
    </row>
    <row r="58" spans="1:12" x14ac:dyDescent="0.25">
      <c r="A58" s="488" t="s">
        <v>88</v>
      </c>
      <c r="B58" s="489"/>
      <c r="C58" s="489"/>
      <c r="D58" s="489"/>
      <c r="E58" s="489"/>
      <c r="F58" s="489"/>
      <c r="G58" s="489"/>
      <c r="H58" s="490"/>
      <c r="I58" s="126">
        <f>SUM(I56:I57)</f>
        <v>372</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5772</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5772</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rgb="FF00B050"/>
  </sheetPr>
  <dimension ref="A1:M65"/>
  <sheetViews>
    <sheetView topLeftCell="A16" workbookViewId="0">
      <selection activeCell="M39" sqref="M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561"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428</v>
      </c>
      <c r="I15" s="523"/>
    </row>
    <row r="16" spans="1:13" x14ac:dyDescent="0.25">
      <c r="A16" s="500" t="s">
        <v>427</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6"/>
      <c r="C20" s="447"/>
      <c r="D20" s="487"/>
      <c r="E20" s="101"/>
      <c r="F20" s="86"/>
      <c r="G20" s="101"/>
      <c r="H20" s="102"/>
      <c r="I20" s="99"/>
    </row>
    <row r="21" spans="1:11" x14ac:dyDescent="0.25">
      <c r="A21" s="100"/>
      <c r="B21" s="481"/>
      <c r="C21" s="499"/>
      <c r="D21" s="482"/>
      <c r="E21" s="101"/>
      <c r="F21" s="86"/>
      <c r="G21" s="103"/>
      <c r="H21" s="104"/>
      <c r="I21" s="105"/>
    </row>
    <row r="22" spans="1:11" x14ac:dyDescent="0.25">
      <c r="A22" s="488" t="s">
        <v>68</v>
      </c>
      <c r="B22" s="489"/>
      <c r="C22" s="489"/>
      <c r="D22" s="489"/>
      <c r="E22" s="489"/>
      <c r="F22" s="489"/>
      <c r="G22" s="489"/>
      <c r="H22" s="490"/>
      <c r="I22" s="99"/>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c r="B25" s="473"/>
      <c r="C25" s="474"/>
      <c r="D25" s="474"/>
      <c r="E25" s="474"/>
      <c r="F25" s="475"/>
      <c r="G25" s="177"/>
      <c r="H25" s="204"/>
      <c r="I25" s="115"/>
    </row>
    <row r="26" spans="1:11" x14ac:dyDescent="0.25">
      <c r="A26" s="111"/>
      <c r="B26" s="483"/>
      <c r="C26" s="484"/>
      <c r="D26" s="484"/>
      <c r="E26" s="484"/>
      <c r="F26" s="485"/>
      <c r="G26" s="177"/>
      <c r="H26" s="205"/>
      <c r="I26" s="115"/>
    </row>
    <row r="27" spans="1:11" x14ac:dyDescent="0.25">
      <c r="A27" s="111"/>
      <c r="B27" s="483"/>
      <c r="C27" s="484"/>
      <c r="D27" s="484"/>
      <c r="E27" s="484"/>
      <c r="F27" s="485"/>
      <c r="G27" s="177"/>
      <c r="H27" s="205"/>
      <c r="I27" s="115"/>
    </row>
    <row r="28" spans="1:11" x14ac:dyDescent="0.25">
      <c r="A28" s="111"/>
      <c r="B28" s="483"/>
      <c r="C28" s="484"/>
      <c r="D28" s="484"/>
      <c r="E28" s="484"/>
      <c r="F28" s="485"/>
      <c r="G28" s="177"/>
      <c r="H28" s="205"/>
      <c r="I28" s="115"/>
    </row>
    <row r="29" spans="1:11" x14ac:dyDescent="0.25">
      <c r="A29" s="111"/>
      <c r="B29" s="483"/>
      <c r="C29" s="484"/>
      <c r="D29" s="484"/>
      <c r="E29" s="484"/>
      <c r="F29" s="485"/>
      <c r="G29" s="177"/>
      <c r="H29" s="205"/>
      <c r="I29" s="115"/>
    </row>
    <row r="30" spans="1:11" x14ac:dyDescent="0.25">
      <c r="A30" s="111"/>
      <c r="B30" s="524"/>
      <c r="C30" s="525"/>
      <c r="D30" s="525"/>
      <c r="E30" s="525"/>
      <c r="F30" s="525"/>
      <c r="G30" s="177"/>
      <c r="H30" s="205"/>
      <c r="I30" s="115"/>
    </row>
    <row r="31" spans="1:11" x14ac:dyDescent="0.25">
      <c r="A31" s="111"/>
      <c r="B31" s="524"/>
      <c r="C31" s="525"/>
      <c r="D31" s="525"/>
      <c r="E31" s="525"/>
      <c r="F31" s="525"/>
      <c r="G31" s="177"/>
      <c r="H31" s="205"/>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202"/>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0</v>
      </c>
      <c r="L39" s="116"/>
    </row>
    <row r="40" spans="1:12" x14ac:dyDescent="0.25">
      <c r="A40" s="488" t="s">
        <v>150</v>
      </c>
      <c r="B40" s="489"/>
      <c r="C40" s="489"/>
      <c r="D40" s="489"/>
      <c r="E40" s="489"/>
      <c r="F40" s="489"/>
      <c r="G40" s="489"/>
      <c r="H40" s="490"/>
      <c r="I40" s="172">
        <f>ROUND((I39*0.15),2)</f>
        <v>0</v>
      </c>
      <c r="L40" s="116"/>
    </row>
    <row r="41" spans="1:12" x14ac:dyDescent="0.25">
      <c r="A41" s="488" t="s">
        <v>151</v>
      </c>
      <c r="B41" s="489"/>
      <c r="C41" s="489"/>
      <c r="D41" s="489"/>
      <c r="E41" s="489"/>
      <c r="F41" s="489"/>
      <c r="G41" s="489"/>
      <c r="H41" s="490"/>
      <c r="I41" s="158">
        <f>I39+I40</f>
        <v>0</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0">SUM(G45*H45)</f>
        <v>0</v>
      </c>
    </row>
    <row r="46" spans="1:12" x14ac:dyDescent="0.25">
      <c r="A46" s="111">
        <v>3</v>
      </c>
      <c r="B46" s="461" t="s">
        <v>79</v>
      </c>
      <c r="C46" s="462"/>
      <c r="D46" s="463"/>
      <c r="E46" s="486" t="s">
        <v>77</v>
      </c>
      <c r="F46" s="487"/>
      <c r="G46" s="112">
        <v>16</v>
      </c>
      <c r="H46" s="142">
        <v>300</v>
      </c>
      <c r="I46" s="115">
        <f t="shared" si="0"/>
        <v>4800</v>
      </c>
    </row>
    <row r="47" spans="1:12" x14ac:dyDescent="0.25">
      <c r="A47" s="111">
        <v>4</v>
      </c>
      <c r="B47" s="461" t="s">
        <v>80</v>
      </c>
      <c r="C47" s="462"/>
      <c r="D47" s="463"/>
      <c r="E47" s="486" t="s">
        <v>77</v>
      </c>
      <c r="F47" s="487"/>
      <c r="G47" s="112">
        <v>12</v>
      </c>
      <c r="H47" s="142">
        <v>200</v>
      </c>
      <c r="I47" s="115">
        <f t="shared" si="0"/>
        <v>2400</v>
      </c>
    </row>
    <row r="48" spans="1:12" x14ac:dyDescent="0.25">
      <c r="A48" s="111">
        <v>5</v>
      </c>
      <c r="B48" s="461" t="s">
        <v>81</v>
      </c>
      <c r="C48" s="462"/>
      <c r="D48" s="463"/>
      <c r="E48" s="486" t="s">
        <v>77</v>
      </c>
      <c r="F48" s="487"/>
      <c r="G48" s="112"/>
      <c r="H48" s="144">
        <v>200</v>
      </c>
      <c r="I48" s="115">
        <f t="shared" si="0"/>
        <v>0</v>
      </c>
    </row>
    <row r="49" spans="1:12" x14ac:dyDescent="0.25">
      <c r="A49" s="111">
        <v>6</v>
      </c>
      <c r="B49" s="461" t="s">
        <v>311</v>
      </c>
      <c r="C49" s="462"/>
      <c r="D49" s="463"/>
      <c r="E49" s="486" t="s">
        <v>77</v>
      </c>
      <c r="F49" s="487"/>
      <c r="G49" s="112"/>
      <c r="H49" s="144">
        <v>140</v>
      </c>
      <c r="I49" s="115">
        <f t="shared" si="0"/>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7200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445</v>
      </c>
      <c r="C56" s="474"/>
      <c r="D56" s="475"/>
      <c r="E56" s="486">
        <v>3</v>
      </c>
      <c r="F56" s="487"/>
      <c r="G56" s="197">
        <v>80.400000000000006</v>
      </c>
      <c r="H56" s="124">
        <v>5</v>
      </c>
      <c r="I56" s="209">
        <f>H56*G56</f>
        <v>402</v>
      </c>
    </row>
    <row r="57" spans="1:12" x14ac:dyDescent="0.25">
      <c r="A57" s="125"/>
      <c r="B57" s="478"/>
      <c r="C57" s="479"/>
      <c r="D57" s="480"/>
      <c r="E57" s="481"/>
      <c r="F57" s="482"/>
      <c r="G57" s="112"/>
      <c r="H57" s="124"/>
      <c r="I57" s="209"/>
    </row>
    <row r="58" spans="1:12" x14ac:dyDescent="0.25">
      <c r="A58" s="488" t="s">
        <v>88</v>
      </c>
      <c r="B58" s="489"/>
      <c r="C58" s="489"/>
      <c r="D58" s="489"/>
      <c r="E58" s="489"/>
      <c r="F58" s="489"/>
      <c r="G58" s="489"/>
      <c r="H58" s="490"/>
      <c r="I58" s="126">
        <f>SUM(I56:I57)</f>
        <v>402</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7602</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7602</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rgb="FFFFFF00"/>
  </sheetPr>
  <dimension ref="A1:M65"/>
  <sheetViews>
    <sheetView topLeftCell="A24" workbookViewId="0">
      <selection activeCell="M39" sqref="M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561"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430</v>
      </c>
      <c r="I15" s="523"/>
    </row>
    <row r="16" spans="1:13" x14ac:dyDescent="0.25">
      <c r="A16" s="500" t="s">
        <v>429</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6"/>
      <c r="C20" s="447"/>
      <c r="D20" s="487"/>
      <c r="E20" s="101"/>
      <c r="F20" s="86"/>
      <c r="G20" s="101"/>
      <c r="H20" s="102"/>
      <c r="I20" s="99"/>
    </row>
    <row r="21" spans="1:11" x14ac:dyDescent="0.25">
      <c r="A21" s="100"/>
      <c r="B21" s="481"/>
      <c r="C21" s="499"/>
      <c r="D21" s="482"/>
      <c r="E21" s="101"/>
      <c r="F21" s="86"/>
      <c r="G21" s="103"/>
      <c r="H21" s="104"/>
      <c r="I21" s="105"/>
    </row>
    <row r="22" spans="1:11" x14ac:dyDescent="0.25">
      <c r="A22" s="488" t="s">
        <v>68</v>
      </c>
      <c r="B22" s="489"/>
      <c r="C22" s="489"/>
      <c r="D22" s="489"/>
      <c r="E22" s="489"/>
      <c r="F22" s="489"/>
      <c r="G22" s="489"/>
      <c r="H22" s="490"/>
      <c r="I22" s="99"/>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431</v>
      </c>
      <c r="C25" s="474"/>
      <c r="D25" s="474"/>
      <c r="E25" s="474"/>
      <c r="F25" s="475"/>
      <c r="G25" s="177">
        <v>1</v>
      </c>
      <c r="H25" s="204">
        <v>324.5</v>
      </c>
      <c r="I25" s="115">
        <f>H25*G25</f>
        <v>324.5</v>
      </c>
    </row>
    <row r="26" spans="1:11" x14ac:dyDescent="0.25">
      <c r="A26" s="111">
        <v>2</v>
      </c>
      <c r="B26" s="483" t="s">
        <v>432</v>
      </c>
      <c r="C26" s="484"/>
      <c r="D26" s="484"/>
      <c r="E26" s="484"/>
      <c r="F26" s="485"/>
      <c r="G26" s="177">
        <v>1</v>
      </c>
      <c r="H26" s="205">
        <v>160</v>
      </c>
      <c r="I26" s="115">
        <f>H26*G26</f>
        <v>160</v>
      </c>
    </row>
    <row r="27" spans="1:11" x14ac:dyDescent="0.25">
      <c r="A27" s="111">
        <v>3</v>
      </c>
      <c r="B27" s="483" t="s">
        <v>433</v>
      </c>
      <c r="C27" s="484"/>
      <c r="D27" s="484"/>
      <c r="E27" s="484"/>
      <c r="F27" s="485"/>
      <c r="G27" s="177">
        <v>1</v>
      </c>
      <c r="H27" s="205">
        <v>435</v>
      </c>
      <c r="I27" s="115">
        <f t="shared" ref="I27:I37" si="0">H27*G27</f>
        <v>435</v>
      </c>
    </row>
    <row r="28" spans="1:11" x14ac:dyDescent="0.25">
      <c r="A28" s="111">
        <v>4</v>
      </c>
      <c r="B28" s="483" t="s">
        <v>434</v>
      </c>
      <c r="C28" s="484"/>
      <c r="D28" s="484"/>
      <c r="E28" s="484"/>
      <c r="F28" s="485"/>
      <c r="G28" s="177">
        <v>4</v>
      </c>
      <c r="H28" s="205">
        <v>11</v>
      </c>
      <c r="I28" s="115">
        <f t="shared" si="0"/>
        <v>44</v>
      </c>
    </row>
    <row r="29" spans="1:11" x14ac:dyDescent="0.25">
      <c r="A29" s="111">
        <v>5</v>
      </c>
      <c r="B29" s="483" t="s">
        <v>435</v>
      </c>
      <c r="C29" s="484"/>
      <c r="D29" s="484"/>
      <c r="E29" s="484"/>
      <c r="F29" s="485"/>
      <c r="G29" s="177">
        <v>2</v>
      </c>
      <c r="H29" s="210">
        <v>21</v>
      </c>
      <c r="I29" s="209">
        <f t="shared" si="0"/>
        <v>42</v>
      </c>
    </row>
    <row r="30" spans="1:11" x14ac:dyDescent="0.25">
      <c r="A30" s="111">
        <v>6</v>
      </c>
      <c r="B30" s="483" t="s">
        <v>436</v>
      </c>
      <c r="C30" s="484"/>
      <c r="D30" s="484"/>
      <c r="E30" s="484"/>
      <c r="F30" s="485"/>
      <c r="G30" s="177">
        <v>4</v>
      </c>
      <c r="H30" s="205">
        <v>22</v>
      </c>
      <c r="I30" s="115">
        <f t="shared" si="0"/>
        <v>88</v>
      </c>
    </row>
    <row r="31" spans="1:11" x14ac:dyDescent="0.25">
      <c r="A31" s="111">
        <v>7</v>
      </c>
      <c r="B31" s="524" t="s">
        <v>437</v>
      </c>
      <c r="C31" s="525"/>
      <c r="D31" s="525"/>
      <c r="E31" s="525"/>
      <c r="F31" s="525"/>
      <c r="G31" s="177">
        <v>4</v>
      </c>
      <c r="H31" s="205">
        <v>25</v>
      </c>
      <c r="I31" s="115">
        <f t="shared" si="0"/>
        <v>100</v>
      </c>
    </row>
    <row r="32" spans="1:11" x14ac:dyDescent="0.25">
      <c r="A32" s="111">
        <v>8</v>
      </c>
      <c r="B32" s="524" t="s">
        <v>438</v>
      </c>
      <c r="C32" s="525"/>
      <c r="D32" s="525"/>
      <c r="E32" s="525"/>
      <c r="F32" s="525"/>
      <c r="G32" s="177">
        <v>1</v>
      </c>
      <c r="H32" s="205">
        <v>274.5</v>
      </c>
      <c r="I32" s="115">
        <f t="shared" si="0"/>
        <v>274.5</v>
      </c>
    </row>
    <row r="33" spans="1:12" x14ac:dyDescent="0.25">
      <c r="A33" s="111">
        <v>9</v>
      </c>
      <c r="B33" s="524" t="s">
        <v>439</v>
      </c>
      <c r="C33" s="525"/>
      <c r="D33" s="525"/>
      <c r="E33" s="525"/>
      <c r="F33" s="525"/>
      <c r="G33" s="177">
        <v>20</v>
      </c>
      <c r="H33" s="205">
        <v>257.38</v>
      </c>
      <c r="I33" s="115">
        <f t="shared" si="0"/>
        <v>5147.6000000000004</v>
      </c>
    </row>
    <row r="34" spans="1:12" x14ac:dyDescent="0.25">
      <c r="A34" s="111">
        <v>10</v>
      </c>
      <c r="B34" s="524" t="s">
        <v>440</v>
      </c>
      <c r="C34" s="525"/>
      <c r="D34" s="525"/>
      <c r="E34" s="525"/>
      <c r="F34" s="525"/>
      <c r="G34" s="177">
        <v>1</v>
      </c>
      <c r="H34" s="205">
        <v>135</v>
      </c>
      <c r="I34" s="115">
        <f t="shared" si="0"/>
        <v>135</v>
      </c>
    </row>
    <row r="35" spans="1:12" x14ac:dyDescent="0.25">
      <c r="A35" s="111"/>
      <c r="B35" s="524"/>
      <c r="C35" s="525"/>
      <c r="D35" s="525"/>
      <c r="E35" s="525"/>
      <c r="F35" s="525"/>
      <c r="G35" s="177"/>
      <c r="H35" s="205"/>
      <c r="I35" s="115">
        <f t="shared" si="0"/>
        <v>0</v>
      </c>
    </row>
    <row r="36" spans="1:12" x14ac:dyDescent="0.25">
      <c r="A36" s="111"/>
      <c r="B36" s="524"/>
      <c r="C36" s="525"/>
      <c r="D36" s="525"/>
      <c r="E36" s="525"/>
      <c r="F36" s="525"/>
      <c r="G36" s="177"/>
      <c r="H36" s="205"/>
      <c r="I36" s="115">
        <f t="shared" si="0"/>
        <v>0</v>
      </c>
    </row>
    <row r="37" spans="1:12" x14ac:dyDescent="0.25">
      <c r="A37" s="111"/>
      <c r="B37" s="524"/>
      <c r="C37" s="525"/>
      <c r="D37" s="525"/>
      <c r="E37" s="525"/>
      <c r="F37" s="525"/>
      <c r="G37" s="177"/>
      <c r="H37" s="205"/>
      <c r="I37" s="115">
        <f t="shared" si="0"/>
        <v>0</v>
      </c>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213">
        <f>SUM(I25:I38)</f>
        <v>6750.6</v>
      </c>
      <c r="L39" s="116"/>
    </row>
    <row r="40" spans="1:12" x14ac:dyDescent="0.25">
      <c r="A40" s="488" t="s">
        <v>150</v>
      </c>
      <c r="B40" s="489"/>
      <c r="C40" s="489"/>
      <c r="D40" s="489"/>
      <c r="E40" s="489"/>
      <c r="F40" s="489"/>
      <c r="G40" s="489"/>
      <c r="H40" s="490"/>
      <c r="I40" s="172">
        <f>ROUND((I39*0.15),2)</f>
        <v>1012.59</v>
      </c>
      <c r="L40" s="116"/>
    </row>
    <row r="41" spans="1:12" x14ac:dyDescent="0.25">
      <c r="A41" s="488" t="s">
        <v>151</v>
      </c>
      <c r="B41" s="489"/>
      <c r="C41" s="489"/>
      <c r="D41" s="489"/>
      <c r="E41" s="489"/>
      <c r="F41" s="489"/>
      <c r="G41" s="489"/>
      <c r="H41" s="490"/>
      <c r="I41" s="158">
        <f>I39+I40</f>
        <v>7763.1900000000005</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1">SUM(G45*H45)</f>
        <v>0</v>
      </c>
    </row>
    <row r="46" spans="1:12" x14ac:dyDescent="0.25">
      <c r="A46" s="111">
        <v>3</v>
      </c>
      <c r="B46" s="461" t="s">
        <v>79</v>
      </c>
      <c r="C46" s="462"/>
      <c r="D46" s="463"/>
      <c r="E46" s="486" t="s">
        <v>77</v>
      </c>
      <c r="F46" s="487"/>
      <c r="G46" s="112">
        <v>10</v>
      </c>
      <c r="H46" s="142">
        <v>300</v>
      </c>
      <c r="I46" s="115">
        <f t="shared" si="1"/>
        <v>3000</v>
      </c>
    </row>
    <row r="47" spans="1:12" x14ac:dyDescent="0.25">
      <c r="A47" s="111">
        <v>4</v>
      </c>
      <c r="B47" s="461" t="s">
        <v>80</v>
      </c>
      <c r="C47" s="462"/>
      <c r="D47" s="463"/>
      <c r="E47" s="486" t="s">
        <v>77</v>
      </c>
      <c r="F47" s="487"/>
      <c r="G47" s="112">
        <v>10</v>
      </c>
      <c r="H47" s="142">
        <v>200</v>
      </c>
      <c r="I47" s="115">
        <f t="shared" si="1"/>
        <v>2000</v>
      </c>
    </row>
    <row r="48" spans="1:12" x14ac:dyDescent="0.25">
      <c r="A48" s="111">
        <v>5</v>
      </c>
      <c r="B48" s="461" t="s">
        <v>81</v>
      </c>
      <c r="C48" s="462"/>
      <c r="D48" s="463"/>
      <c r="E48" s="486" t="s">
        <v>77</v>
      </c>
      <c r="F48" s="487"/>
      <c r="G48" s="112"/>
      <c r="H48" s="144">
        <v>200</v>
      </c>
      <c r="I48" s="115">
        <f t="shared" si="1"/>
        <v>0</v>
      </c>
    </row>
    <row r="49" spans="1:12" x14ac:dyDescent="0.25">
      <c r="A49" s="111">
        <v>6</v>
      </c>
      <c r="B49" s="461" t="s">
        <v>311</v>
      </c>
      <c r="C49" s="462"/>
      <c r="D49" s="463"/>
      <c r="E49" s="486" t="s">
        <v>77</v>
      </c>
      <c r="F49" s="487"/>
      <c r="G49" s="112"/>
      <c r="H49" s="144">
        <v>140</v>
      </c>
      <c r="I49" s="115">
        <f t="shared" si="1"/>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5000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441</v>
      </c>
      <c r="C56" s="474"/>
      <c r="D56" s="475"/>
      <c r="E56" s="486">
        <v>2</v>
      </c>
      <c r="F56" s="487"/>
      <c r="G56" s="197">
        <v>39.200000000000003</v>
      </c>
      <c r="H56" s="124">
        <v>5</v>
      </c>
      <c r="I56" s="209">
        <f>H56*G56</f>
        <v>196</v>
      </c>
    </row>
    <row r="57" spans="1:12" x14ac:dyDescent="0.25">
      <c r="A57" s="125"/>
      <c r="B57" s="478"/>
      <c r="C57" s="479"/>
      <c r="D57" s="480"/>
      <c r="E57" s="481"/>
      <c r="F57" s="482"/>
      <c r="G57" s="112"/>
      <c r="H57" s="124"/>
      <c r="I57" s="209"/>
    </row>
    <row r="58" spans="1:12" x14ac:dyDescent="0.25">
      <c r="A58" s="488" t="s">
        <v>88</v>
      </c>
      <c r="B58" s="489"/>
      <c r="C58" s="489"/>
      <c r="D58" s="489"/>
      <c r="E58" s="489"/>
      <c r="F58" s="489"/>
      <c r="G58" s="489"/>
      <c r="H58" s="490"/>
      <c r="I58" s="126">
        <f>SUM(I56:I57)</f>
        <v>196</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12959.19</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12959.19</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rgb="FF00B050"/>
  </sheetPr>
  <dimension ref="A1:M65"/>
  <sheetViews>
    <sheetView topLeftCell="A7" workbookViewId="0">
      <selection activeCell="M39" sqref="M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561"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291</v>
      </c>
      <c r="I15" s="523"/>
    </row>
    <row r="16" spans="1:13" x14ac:dyDescent="0.25">
      <c r="A16" s="500" t="s">
        <v>442</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6"/>
      <c r="C20" s="447"/>
      <c r="D20" s="487"/>
      <c r="E20" s="101"/>
      <c r="F20" s="86"/>
      <c r="G20" s="101"/>
      <c r="H20" s="102"/>
      <c r="I20" s="99"/>
    </row>
    <row r="21" spans="1:11" x14ac:dyDescent="0.25">
      <c r="A21" s="100"/>
      <c r="B21" s="481"/>
      <c r="C21" s="499"/>
      <c r="D21" s="482"/>
      <c r="E21" s="101"/>
      <c r="F21" s="86"/>
      <c r="G21" s="103"/>
      <c r="H21" s="104"/>
      <c r="I21" s="105"/>
    </row>
    <row r="22" spans="1:11" x14ac:dyDescent="0.25">
      <c r="A22" s="488" t="s">
        <v>68</v>
      </c>
      <c r="B22" s="489"/>
      <c r="C22" s="489"/>
      <c r="D22" s="489"/>
      <c r="E22" s="489"/>
      <c r="F22" s="489"/>
      <c r="G22" s="489"/>
      <c r="H22" s="490"/>
      <c r="I22" s="99"/>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c r="B25" s="473"/>
      <c r="C25" s="474"/>
      <c r="D25" s="474"/>
      <c r="E25" s="474"/>
      <c r="F25" s="475"/>
      <c r="G25" s="177"/>
      <c r="H25" s="204"/>
      <c r="I25" s="115"/>
    </row>
    <row r="26" spans="1:11" x14ac:dyDescent="0.25">
      <c r="A26" s="111"/>
      <c r="B26" s="483"/>
      <c r="C26" s="484"/>
      <c r="D26" s="484"/>
      <c r="E26" s="484"/>
      <c r="F26" s="485"/>
      <c r="G26" s="177"/>
      <c r="H26" s="205"/>
      <c r="I26" s="115"/>
    </row>
    <row r="27" spans="1:11" x14ac:dyDescent="0.25">
      <c r="A27" s="111"/>
      <c r="B27" s="483"/>
      <c r="C27" s="484"/>
      <c r="D27" s="484"/>
      <c r="E27" s="484"/>
      <c r="F27" s="485"/>
      <c r="G27" s="177"/>
      <c r="H27" s="205"/>
      <c r="I27" s="115"/>
    </row>
    <row r="28" spans="1:11" x14ac:dyDescent="0.25">
      <c r="A28" s="111"/>
      <c r="B28" s="483"/>
      <c r="C28" s="484"/>
      <c r="D28" s="484"/>
      <c r="E28" s="484"/>
      <c r="F28" s="485"/>
      <c r="G28" s="177"/>
      <c r="H28" s="205"/>
      <c r="I28" s="115"/>
    </row>
    <row r="29" spans="1:11" x14ac:dyDescent="0.25">
      <c r="A29" s="111"/>
      <c r="B29" s="483"/>
      <c r="C29" s="484"/>
      <c r="D29" s="484"/>
      <c r="E29" s="484"/>
      <c r="F29" s="485"/>
      <c r="G29" s="177"/>
      <c r="H29" s="205"/>
      <c r="I29" s="115"/>
    </row>
    <row r="30" spans="1:11" x14ac:dyDescent="0.25">
      <c r="A30" s="111"/>
      <c r="B30" s="483"/>
      <c r="C30" s="484"/>
      <c r="D30" s="484"/>
      <c r="E30" s="484"/>
      <c r="F30" s="485"/>
      <c r="G30" s="177"/>
      <c r="H30" s="205"/>
      <c r="I30" s="115"/>
    </row>
    <row r="31" spans="1:11" x14ac:dyDescent="0.25">
      <c r="A31" s="111"/>
      <c r="B31" s="524"/>
      <c r="C31" s="525"/>
      <c r="D31" s="525"/>
      <c r="E31" s="525"/>
      <c r="F31" s="525"/>
      <c r="G31" s="177"/>
      <c r="H31" s="205"/>
      <c r="I31" s="115"/>
    </row>
    <row r="32" spans="1:11" x14ac:dyDescent="0.25">
      <c r="A32" s="111"/>
      <c r="B32" s="524"/>
      <c r="C32" s="525"/>
      <c r="D32" s="525"/>
      <c r="E32" s="525"/>
      <c r="F32" s="525"/>
      <c r="G32" s="177"/>
      <c r="H32" s="205"/>
      <c r="I32" s="115"/>
    </row>
    <row r="33" spans="1:12" x14ac:dyDescent="0.25">
      <c r="A33" s="111"/>
      <c r="B33" s="524"/>
      <c r="C33" s="525"/>
      <c r="D33" s="525"/>
      <c r="E33" s="525"/>
      <c r="F33" s="525"/>
      <c r="G33" s="177"/>
      <c r="H33" s="205"/>
      <c r="I33" s="115"/>
    </row>
    <row r="34" spans="1:12" x14ac:dyDescent="0.25">
      <c r="A34" s="111"/>
      <c r="B34" s="524"/>
      <c r="C34" s="525"/>
      <c r="D34" s="525"/>
      <c r="E34" s="525"/>
      <c r="F34" s="525"/>
      <c r="G34" s="177"/>
      <c r="H34" s="205"/>
      <c r="I34" s="115"/>
    </row>
    <row r="35" spans="1:12" x14ac:dyDescent="0.25">
      <c r="A35" s="111"/>
      <c r="B35" s="524"/>
      <c r="C35" s="525"/>
      <c r="D35" s="525"/>
      <c r="E35" s="525"/>
      <c r="F35" s="525"/>
      <c r="G35" s="177"/>
      <c r="H35" s="205"/>
      <c r="I35" s="115"/>
    </row>
    <row r="36" spans="1:12" x14ac:dyDescent="0.25">
      <c r="A36" s="111"/>
      <c r="B36" s="524"/>
      <c r="C36" s="525"/>
      <c r="D36" s="525"/>
      <c r="E36" s="525"/>
      <c r="F36" s="525"/>
      <c r="G36" s="177"/>
      <c r="H36" s="205"/>
      <c r="I36" s="115"/>
    </row>
    <row r="37" spans="1:12" x14ac:dyDescent="0.25">
      <c r="A37" s="111"/>
      <c r="B37" s="524"/>
      <c r="C37" s="525"/>
      <c r="D37" s="525"/>
      <c r="E37" s="525"/>
      <c r="F37" s="525"/>
      <c r="G37" s="177"/>
      <c r="H37" s="205"/>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0</v>
      </c>
      <c r="L39" s="116"/>
    </row>
    <row r="40" spans="1:12" x14ac:dyDescent="0.25">
      <c r="A40" s="488" t="s">
        <v>150</v>
      </c>
      <c r="B40" s="489"/>
      <c r="C40" s="489"/>
      <c r="D40" s="489"/>
      <c r="E40" s="489"/>
      <c r="F40" s="489"/>
      <c r="G40" s="489"/>
      <c r="H40" s="490"/>
      <c r="I40" s="172">
        <f>ROUND((I39*0.15),2)</f>
        <v>0</v>
      </c>
      <c r="L40" s="116"/>
    </row>
    <row r="41" spans="1:12" x14ac:dyDescent="0.25">
      <c r="A41" s="488" t="s">
        <v>151</v>
      </c>
      <c r="B41" s="489"/>
      <c r="C41" s="489"/>
      <c r="D41" s="489"/>
      <c r="E41" s="489"/>
      <c r="F41" s="489"/>
      <c r="G41" s="489"/>
      <c r="H41" s="490"/>
      <c r="I41" s="158">
        <f>I39+I40</f>
        <v>0</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0">SUM(G45*H45)</f>
        <v>0</v>
      </c>
    </row>
    <row r="46" spans="1:12" x14ac:dyDescent="0.25">
      <c r="A46" s="111">
        <v>3</v>
      </c>
      <c r="B46" s="461" t="s">
        <v>79</v>
      </c>
      <c r="C46" s="462"/>
      <c r="D46" s="463"/>
      <c r="E46" s="486" t="s">
        <v>77</v>
      </c>
      <c r="F46" s="487"/>
      <c r="G46" s="112">
        <v>2</v>
      </c>
      <c r="H46" s="142">
        <v>300</v>
      </c>
      <c r="I46" s="115">
        <f t="shared" si="0"/>
        <v>600</v>
      </c>
    </row>
    <row r="47" spans="1:12" x14ac:dyDescent="0.25">
      <c r="A47" s="111">
        <v>4</v>
      </c>
      <c r="B47" s="461" t="s">
        <v>80</v>
      </c>
      <c r="C47" s="462"/>
      <c r="D47" s="463"/>
      <c r="E47" s="486" t="s">
        <v>77</v>
      </c>
      <c r="F47" s="487"/>
      <c r="G47" s="112">
        <v>2</v>
      </c>
      <c r="H47" s="142">
        <v>200</v>
      </c>
      <c r="I47" s="115">
        <f t="shared" si="0"/>
        <v>400</v>
      </c>
    </row>
    <row r="48" spans="1:12" x14ac:dyDescent="0.25">
      <c r="A48" s="111">
        <v>5</v>
      </c>
      <c r="B48" s="461" t="s">
        <v>81</v>
      </c>
      <c r="C48" s="462"/>
      <c r="D48" s="463"/>
      <c r="E48" s="486" t="s">
        <v>77</v>
      </c>
      <c r="F48" s="487"/>
      <c r="G48" s="112"/>
      <c r="H48" s="144">
        <v>200</v>
      </c>
      <c r="I48" s="115">
        <f t="shared" si="0"/>
        <v>0</v>
      </c>
    </row>
    <row r="49" spans="1:12" x14ac:dyDescent="0.25">
      <c r="A49" s="111">
        <v>6</v>
      </c>
      <c r="B49" s="461" t="s">
        <v>311</v>
      </c>
      <c r="C49" s="462"/>
      <c r="D49" s="463"/>
      <c r="E49" s="486" t="s">
        <v>77</v>
      </c>
      <c r="F49" s="487"/>
      <c r="G49" s="112"/>
      <c r="H49" s="144">
        <v>140</v>
      </c>
      <c r="I49" s="115">
        <f t="shared" si="0"/>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1000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443</v>
      </c>
      <c r="C56" s="474"/>
      <c r="D56" s="475"/>
      <c r="E56" s="486">
        <v>1</v>
      </c>
      <c r="F56" s="487"/>
      <c r="G56" s="197">
        <v>35</v>
      </c>
      <c r="H56" s="124">
        <v>5</v>
      </c>
      <c r="I56" s="209">
        <f>H56*G56</f>
        <v>175</v>
      </c>
    </row>
    <row r="57" spans="1:12" x14ac:dyDescent="0.25">
      <c r="A57" s="125"/>
      <c r="B57" s="478"/>
      <c r="C57" s="479"/>
      <c r="D57" s="480"/>
      <c r="E57" s="481"/>
      <c r="F57" s="482"/>
      <c r="G57" s="112"/>
      <c r="H57" s="124"/>
      <c r="I57" s="209"/>
    </row>
    <row r="58" spans="1:12" x14ac:dyDescent="0.25">
      <c r="A58" s="488" t="s">
        <v>88</v>
      </c>
      <c r="B58" s="489"/>
      <c r="C58" s="489"/>
      <c r="D58" s="489"/>
      <c r="E58" s="489"/>
      <c r="F58" s="489"/>
      <c r="G58" s="489"/>
      <c r="H58" s="490"/>
      <c r="I58" s="126">
        <f>SUM(I56:I57)</f>
        <v>175</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1175</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1175</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rgb="FF00B050"/>
  </sheetPr>
  <dimension ref="A1:M65"/>
  <sheetViews>
    <sheetView view="pageBreakPreview" zoomScale="60" zoomScaleNormal="100" workbookViewId="0">
      <selection activeCell="M39" sqref="M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561"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315</v>
      </c>
      <c r="I15" s="523"/>
    </row>
    <row r="16" spans="1:13" x14ac:dyDescent="0.25">
      <c r="A16" s="500" t="s">
        <v>444</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6"/>
      <c r="C20" s="447"/>
      <c r="D20" s="487"/>
      <c r="E20" s="101"/>
      <c r="F20" s="86"/>
      <c r="G20" s="101"/>
      <c r="H20" s="102"/>
      <c r="I20" s="99"/>
    </row>
    <row r="21" spans="1:11" x14ac:dyDescent="0.25">
      <c r="A21" s="100"/>
      <c r="B21" s="481"/>
      <c r="C21" s="499"/>
      <c r="D21" s="482"/>
      <c r="E21" s="101"/>
      <c r="F21" s="86"/>
      <c r="G21" s="103"/>
      <c r="H21" s="104"/>
      <c r="I21" s="105"/>
    </row>
    <row r="22" spans="1:11" x14ac:dyDescent="0.25">
      <c r="A22" s="488" t="s">
        <v>68</v>
      </c>
      <c r="B22" s="489"/>
      <c r="C22" s="489"/>
      <c r="D22" s="489"/>
      <c r="E22" s="489"/>
      <c r="F22" s="489"/>
      <c r="G22" s="489"/>
      <c r="H22" s="490"/>
      <c r="I22" s="99"/>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358</v>
      </c>
      <c r="C25" s="474"/>
      <c r="D25" s="474"/>
      <c r="E25" s="474"/>
      <c r="F25" s="475"/>
      <c r="G25" s="177">
        <v>4</v>
      </c>
      <c r="H25" s="204">
        <v>2565.2199999999998</v>
      </c>
      <c r="I25" s="115">
        <f>H25*G25</f>
        <v>10260.879999999999</v>
      </c>
    </row>
    <row r="26" spans="1:11" x14ac:dyDescent="0.25">
      <c r="A26" s="111"/>
      <c r="B26" s="483"/>
      <c r="C26" s="484"/>
      <c r="D26" s="484"/>
      <c r="E26" s="484"/>
      <c r="F26" s="485"/>
      <c r="G26" s="177"/>
      <c r="H26" s="205"/>
      <c r="I26" s="115"/>
    </row>
    <row r="27" spans="1:11" x14ac:dyDescent="0.25">
      <c r="A27" s="111"/>
      <c r="B27" s="483"/>
      <c r="C27" s="484"/>
      <c r="D27" s="484"/>
      <c r="E27" s="484"/>
      <c r="F27" s="485"/>
      <c r="G27" s="177"/>
      <c r="H27" s="205"/>
      <c r="I27" s="115"/>
    </row>
    <row r="28" spans="1:11" x14ac:dyDescent="0.25">
      <c r="A28" s="111"/>
      <c r="B28" s="483"/>
      <c r="C28" s="484"/>
      <c r="D28" s="484"/>
      <c r="E28" s="484"/>
      <c r="F28" s="485"/>
      <c r="G28" s="177"/>
      <c r="H28" s="205"/>
      <c r="I28" s="115"/>
    </row>
    <row r="29" spans="1:11" x14ac:dyDescent="0.25">
      <c r="A29" s="111"/>
      <c r="B29" s="483"/>
      <c r="C29" s="484"/>
      <c r="D29" s="484"/>
      <c r="E29" s="484"/>
      <c r="F29" s="485"/>
      <c r="G29" s="177"/>
      <c r="H29" s="205"/>
      <c r="I29" s="115"/>
    </row>
    <row r="30" spans="1:11" x14ac:dyDescent="0.25">
      <c r="A30" s="111"/>
      <c r="B30" s="483"/>
      <c r="C30" s="484"/>
      <c r="D30" s="484"/>
      <c r="E30" s="484"/>
      <c r="F30" s="485"/>
      <c r="G30" s="177"/>
      <c r="H30" s="205"/>
      <c r="I30" s="115"/>
    </row>
    <row r="31" spans="1:11" x14ac:dyDescent="0.25">
      <c r="A31" s="111"/>
      <c r="B31" s="524"/>
      <c r="C31" s="525"/>
      <c r="D31" s="525"/>
      <c r="E31" s="525"/>
      <c r="F31" s="525"/>
      <c r="G31" s="177"/>
      <c r="H31" s="205"/>
      <c r="I31" s="115"/>
    </row>
    <row r="32" spans="1:11" x14ac:dyDescent="0.25">
      <c r="A32" s="111"/>
      <c r="B32" s="524"/>
      <c r="C32" s="525"/>
      <c r="D32" s="525"/>
      <c r="E32" s="525"/>
      <c r="F32" s="525"/>
      <c r="G32" s="177"/>
      <c r="H32" s="205"/>
      <c r="I32" s="115"/>
    </row>
    <row r="33" spans="1:12" x14ac:dyDescent="0.25">
      <c r="A33" s="111"/>
      <c r="B33" s="524"/>
      <c r="C33" s="525"/>
      <c r="D33" s="525"/>
      <c r="E33" s="525"/>
      <c r="F33" s="525"/>
      <c r="G33" s="177"/>
      <c r="H33" s="205"/>
      <c r="I33" s="115"/>
    </row>
    <row r="34" spans="1:12" x14ac:dyDescent="0.25">
      <c r="A34" s="111"/>
      <c r="B34" s="524"/>
      <c r="C34" s="525"/>
      <c r="D34" s="525"/>
      <c r="E34" s="525"/>
      <c r="F34" s="525"/>
      <c r="G34" s="177"/>
      <c r="H34" s="205"/>
      <c r="I34" s="115"/>
    </row>
    <row r="35" spans="1:12" x14ac:dyDescent="0.25">
      <c r="A35" s="111"/>
      <c r="B35" s="524"/>
      <c r="C35" s="525"/>
      <c r="D35" s="525"/>
      <c r="E35" s="525"/>
      <c r="F35" s="525"/>
      <c r="G35" s="177"/>
      <c r="H35" s="205"/>
      <c r="I35" s="115"/>
    </row>
    <row r="36" spans="1:12" x14ac:dyDescent="0.25">
      <c r="A36" s="111"/>
      <c r="B36" s="524"/>
      <c r="C36" s="525"/>
      <c r="D36" s="525"/>
      <c r="E36" s="525"/>
      <c r="F36" s="525"/>
      <c r="G36" s="177"/>
      <c r="H36" s="205"/>
      <c r="I36" s="115"/>
    </row>
    <row r="37" spans="1:12" x14ac:dyDescent="0.25">
      <c r="A37" s="111"/>
      <c r="B37" s="524"/>
      <c r="C37" s="525"/>
      <c r="D37" s="525"/>
      <c r="E37" s="525"/>
      <c r="F37" s="525"/>
      <c r="G37" s="177"/>
      <c r="H37" s="205"/>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10260.879999999999</v>
      </c>
      <c r="L39" s="116"/>
    </row>
    <row r="40" spans="1:12" x14ac:dyDescent="0.25">
      <c r="A40" s="488" t="s">
        <v>150</v>
      </c>
      <c r="B40" s="489"/>
      <c r="C40" s="489"/>
      <c r="D40" s="489"/>
      <c r="E40" s="489"/>
      <c r="F40" s="489"/>
      <c r="G40" s="489"/>
      <c r="H40" s="490"/>
      <c r="I40" s="172">
        <f>ROUND((I39*0.15),2)</f>
        <v>1539.13</v>
      </c>
      <c r="L40" s="116"/>
    </row>
    <row r="41" spans="1:12" x14ac:dyDescent="0.25">
      <c r="A41" s="488" t="s">
        <v>151</v>
      </c>
      <c r="B41" s="489"/>
      <c r="C41" s="489"/>
      <c r="D41" s="489"/>
      <c r="E41" s="489"/>
      <c r="F41" s="489"/>
      <c r="G41" s="489"/>
      <c r="H41" s="490"/>
      <c r="I41" s="158">
        <f>I39+I40</f>
        <v>11800.009999999998</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0">SUM(G45*H45)</f>
        <v>0</v>
      </c>
    </row>
    <row r="46" spans="1:12" x14ac:dyDescent="0.25">
      <c r="A46" s="111">
        <v>3</v>
      </c>
      <c r="B46" s="461" t="s">
        <v>79</v>
      </c>
      <c r="C46" s="462"/>
      <c r="D46" s="463"/>
      <c r="E46" s="486" t="s">
        <v>77</v>
      </c>
      <c r="F46" s="487"/>
      <c r="G46" s="112">
        <v>2.5</v>
      </c>
      <c r="H46" s="142">
        <v>300</v>
      </c>
      <c r="I46" s="115">
        <f t="shared" si="0"/>
        <v>750</v>
      </c>
    </row>
    <row r="47" spans="1:12" x14ac:dyDescent="0.25">
      <c r="A47" s="111">
        <v>4</v>
      </c>
      <c r="B47" s="461" t="s">
        <v>80</v>
      </c>
      <c r="C47" s="462"/>
      <c r="D47" s="463"/>
      <c r="E47" s="486" t="s">
        <v>77</v>
      </c>
      <c r="F47" s="487"/>
      <c r="G47" s="112">
        <v>2.5</v>
      </c>
      <c r="H47" s="142">
        <v>200</v>
      </c>
      <c r="I47" s="115">
        <f t="shared" si="0"/>
        <v>500</v>
      </c>
    </row>
    <row r="48" spans="1:12" x14ac:dyDescent="0.25">
      <c r="A48" s="111">
        <v>5</v>
      </c>
      <c r="B48" s="461" t="s">
        <v>81</v>
      </c>
      <c r="C48" s="462"/>
      <c r="D48" s="463"/>
      <c r="E48" s="486" t="s">
        <v>77</v>
      </c>
      <c r="F48" s="487"/>
      <c r="G48" s="112"/>
      <c r="H48" s="144">
        <v>200</v>
      </c>
      <c r="I48" s="115">
        <f t="shared" si="0"/>
        <v>0</v>
      </c>
    </row>
    <row r="49" spans="1:12" x14ac:dyDescent="0.25">
      <c r="A49" s="111">
        <v>6</v>
      </c>
      <c r="B49" s="461" t="s">
        <v>311</v>
      </c>
      <c r="C49" s="462"/>
      <c r="D49" s="463"/>
      <c r="E49" s="486" t="s">
        <v>77</v>
      </c>
      <c r="F49" s="487"/>
      <c r="G49" s="112"/>
      <c r="H49" s="144">
        <v>140</v>
      </c>
      <c r="I49" s="115">
        <f t="shared" si="0"/>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1250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414</v>
      </c>
      <c r="C56" s="474"/>
      <c r="D56" s="475"/>
      <c r="E56" s="486">
        <v>1</v>
      </c>
      <c r="F56" s="487"/>
      <c r="G56" s="197">
        <v>21.2</v>
      </c>
      <c r="H56" s="124">
        <v>5</v>
      </c>
      <c r="I56" s="209">
        <f>H56*G56</f>
        <v>106</v>
      </c>
    </row>
    <row r="57" spans="1:12" x14ac:dyDescent="0.25">
      <c r="A57" s="125"/>
      <c r="B57" s="478"/>
      <c r="C57" s="479"/>
      <c r="D57" s="480"/>
      <c r="E57" s="481"/>
      <c r="F57" s="482"/>
      <c r="G57" s="112"/>
      <c r="H57" s="124"/>
      <c r="I57" s="209"/>
    </row>
    <row r="58" spans="1:12" x14ac:dyDescent="0.25">
      <c r="A58" s="488" t="s">
        <v>88</v>
      </c>
      <c r="B58" s="489"/>
      <c r="C58" s="489"/>
      <c r="D58" s="489"/>
      <c r="E58" s="489"/>
      <c r="F58" s="489"/>
      <c r="G58" s="489"/>
      <c r="H58" s="490"/>
      <c r="I58" s="126">
        <f>SUM(I56:I57)</f>
        <v>106</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13156.009999999998</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13156.009999999998</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rgb="FF00B050"/>
    <pageSetUpPr fitToPage="1"/>
  </sheetPr>
  <dimension ref="A1:M65"/>
  <sheetViews>
    <sheetView view="pageLayout" topLeftCell="A5" zoomScaleNormal="100" workbookViewId="0">
      <selection activeCell="A23" sqref="A23:I2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561"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293</v>
      </c>
      <c r="I15" s="523"/>
    </row>
    <row r="16" spans="1:13" x14ac:dyDescent="0.25">
      <c r="A16" s="500" t="s">
        <v>447</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6"/>
      <c r="C20" s="447"/>
      <c r="D20" s="487"/>
      <c r="E20" s="101"/>
      <c r="F20" s="86"/>
      <c r="G20" s="101"/>
      <c r="H20" s="102"/>
      <c r="I20" s="99"/>
    </row>
    <row r="21" spans="1:11" x14ac:dyDescent="0.25">
      <c r="A21" s="100"/>
      <c r="B21" s="481"/>
      <c r="C21" s="499"/>
      <c r="D21" s="482"/>
      <c r="E21" s="101"/>
      <c r="F21" s="86"/>
      <c r="G21" s="103"/>
      <c r="H21" s="104"/>
      <c r="I21" s="105"/>
    </row>
    <row r="22" spans="1:11" x14ac:dyDescent="0.25">
      <c r="A22" s="488" t="s">
        <v>68</v>
      </c>
      <c r="B22" s="489"/>
      <c r="C22" s="489"/>
      <c r="D22" s="489"/>
      <c r="E22" s="489"/>
      <c r="F22" s="489"/>
      <c r="G22" s="489"/>
      <c r="H22" s="490"/>
      <c r="I22" s="99"/>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448</v>
      </c>
      <c r="C25" s="474"/>
      <c r="D25" s="474"/>
      <c r="E25" s="474"/>
      <c r="F25" s="475"/>
      <c r="G25" s="177">
        <v>1</v>
      </c>
      <c r="H25" s="204">
        <v>677.2</v>
      </c>
      <c r="I25" s="115">
        <f>H25*G25</f>
        <v>677.2</v>
      </c>
    </row>
    <row r="26" spans="1:11" x14ac:dyDescent="0.25">
      <c r="A26" s="111"/>
      <c r="B26" s="483"/>
      <c r="C26" s="484"/>
      <c r="D26" s="484"/>
      <c r="E26" s="484"/>
      <c r="F26" s="485"/>
      <c r="G26" s="177"/>
      <c r="H26" s="205"/>
      <c r="I26" s="115"/>
    </row>
    <row r="27" spans="1:11" x14ac:dyDescent="0.25">
      <c r="A27" s="111"/>
      <c r="B27" s="483"/>
      <c r="C27" s="484"/>
      <c r="D27" s="484"/>
      <c r="E27" s="484"/>
      <c r="F27" s="485"/>
      <c r="G27" s="177"/>
      <c r="H27" s="205"/>
      <c r="I27" s="115"/>
    </row>
    <row r="28" spans="1:11" x14ac:dyDescent="0.25">
      <c r="A28" s="111"/>
      <c r="B28" s="483"/>
      <c r="C28" s="484"/>
      <c r="D28" s="484"/>
      <c r="E28" s="484"/>
      <c r="F28" s="485"/>
      <c r="G28" s="177"/>
      <c r="H28" s="205"/>
      <c r="I28" s="115"/>
    </row>
    <row r="29" spans="1:11" x14ac:dyDescent="0.25">
      <c r="A29" s="111"/>
      <c r="B29" s="483"/>
      <c r="C29" s="484"/>
      <c r="D29" s="484"/>
      <c r="E29" s="484"/>
      <c r="F29" s="485"/>
      <c r="G29" s="177"/>
      <c r="H29" s="205"/>
      <c r="I29" s="115"/>
    </row>
    <row r="30" spans="1:11" x14ac:dyDescent="0.25">
      <c r="A30" s="111"/>
      <c r="B30" s="483"/>
      <c r="C30" s="484"/>
      <c r="D30" s="484"/>
      <c r="E30" s="484"/>
      <c r="F30" s="485"/>
      <c r="G30" s="177"/>
      <c r="H30" s="205"/>
      <c r="I30" s="115"/>
    </row>
    <row r="31" spans="1:11" x14ac:dyDescent="0.25">
      <c r="A31" s="111"/>
      <c r="B31" s="524"/>
      <c r="C31" s="525"/>
      <c r="D31" s="525"/>
      <c r="E31" s="525"/>
      <c r="F31" s="525"/>
      <c r="G31" s="177"/>
      <c r="H31" s="205"/>
      <c r="I31" s="115"/>
    </row>
    <row r="32" spans="1:11" x14ac:dyDescent="0.25">
      <c r="A32" s="111"/>
      <c r="B32" s="524"/>
      <c r="C32" s="525"/>
      <c r="D32" s="525"/>
      <c r="E32" s="525"/>
      <c r="F32" s="525"/>
      <c r="G32" s="177"/>
      <c r="H32" s="205"/>
      <c r="I32" s="115"/>
    </row>
    <row r="33" spans="1:12" x14ac:dyDescent="0.25">
      <c r="A33" s="111"/>
      <c r="B33" s="524"/>
      <c r="C33" s="525"/>
      <c r="D33" s="525"/>
      <c r="E33" s="525"/>
      <c r="F33" s="525"/>
      <c r="G33" s="177"/>
      <c r="H33" s="205"/>
      <c r="I33" s="115"/>
    </row>
    <row r="34" spans="1:12" x14ac:dyDescent="0.25">
      <c r="A34" s="111"/>
      <c r="B34" s="524"/>
      <c r="C34" s="525"/>
      <c r="D34" s="525"/>
      <c r="E34" s="525"/>
      <c r="F34" s="525"/>
      <c r="G34" s="177"/>
      <c r="H34" s="205"/>
      <c r="I34" s="115"/>
    </row>
    <row r="35" spans="1:12" x14ac:dyDescent="0.25">
      <c r="A35" s="111"/>
      <c r="B35" s="524"/>
      <c r="C35" s="525"/>
      <c r="D35" s="525"/>
      <c r="E35" s="525"/>
      <c r="F35" s="525"/>
      <c r="G35" s="177"/>
      <c r="H35" s="205"/>
      <c r="I35" s="115"/>
    </row>
    <row r="36" spans="1:12" x14ac:dyDescent="0.25">
      <c r="A36" s="111"/>
      <c r="B36" s="524"/>
      <c r="C36" s="525"/>
      <c r="D36" s="525"/>
      <c r="E36" s="525"/>
      <c r="F36" s="525"/>
      <c r="G36" s="177"/>
      <c r="H36" s="205"/>
      <c r="I36" s="115"/>
    </row>
    <row r="37" spans="1:12" x14ac:dyDescent="0.25">
      <c r="A37" s="111"/>
      <c r="B37" s="524"/>
      <c r="C37" s="525"/>
      <c r="D37" s="525"/>
      <c r="E37" s="525"/>
      <c r="F37" s="525"/>
      <c r="G37" s="177"/>
      <c r="H37" s="205"/>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677.2</v>
      </c>
      <c r="L39" s="116"/>
    </row>
    <row r="40" spans="1:12" x14ac:dyDescent="0.25">
      <c r="A40" s="488" t="s">
        <v>150</v>
      </c>
      <c r="B40" s="489"/>
      <c r="C40" s="489"/>
      <c r="D40" s="489"/>
      <c r="E40" s="489"/>
      <c r="F40" s="489"/>
      <c r="G40" s="489"/>
      <c r="H40" s="490"/>
      <c r="I40" s="172">
        <f>ROUND((I39*0.15),2)</f>
        <v>101.58</v>
      </c>
      <c r="L40" s="116"/>
    </row>
    <row r="41" spans="1:12" x14ac:dyDescent="0.25">
      <c r="A41" s="488" t="s">
        <v>151</v>
      </c>
      <c r="B41" s="489"/>
      <c r="C41" s="489"/>
      <c r="D41" s="489"/>
      <c r="E41" s="489"/>
      <c r="F41" s="489"/>
      <c r="G41" s="489"/>
      <c r="H41" s="490"/>
      <c r="I41" s="158">
        <f>I39+I40</f>
        <v>778.78000000000009</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0">SUM(G45*H45)</f>
        <v>0</v>
      </c>
    </row>
    <row r="46" spans="1:12" x14ac:dyDescent="0.25">
      <c r="A46" s="111">
        <v>3</v>
      </c>
      <c r="B46" s="461" t="s">
        <v>79</v>
      </c>
      <c r="C46" s="462"/>
      <c r="D46" s="463"/>
      <c r="E46" s="486" t="s">
        <v>77</v>
      </c>
      <c r="F46" s="487"/>
      <c r="G46" s="112">
        <v>2</v>
      </c>
      <c r="H46" s="142">
        <v>300</v>
      </c>
      <c r="I46" s="115">
        <f t="shared" si="0"/>
        <v>600</v>
      </c>
    </row>
    <row r="47" spans="1:12" x14ac:dyDescent="0.25">
      <c r="A47" s="111">
        <v>4</v>
      </c>
      <c r="B47" s="461" t="s">
        <v>80</v>
      </c>
      <c r="C47" s="462"/>
      <c r="D47" s="463"/>
      <c r="E47" s="486" t="s">
        <v>77</v>
      </c>
      <c r="F47" s="487"/>
      <c r="G47" s="112">
        <v>2</v>
      </c>
      <c r="H47" s="142">
        <v>200</v>
      </c>
      <c r="I47" s="115">
        <f t="shared" si="0"/>
        <v>400</v>
      </c>
    </row>
    <row r="48" spans="1:12" x14ac:dyDescent="0.25">
      <c r="A48" s="111">
        <v>5</v>
      </c>
      <c r="B48" s="461" t="s">
        <v>81</v>
      </c>
      <c r="C48" s="462"/>
      <c r="D48" s="463"/>
      <c r="E48" s="486" t="s">
        <v>77</v>
      </c>
      <c r="F48" s="487"/>
      <c r="G48" s="112"/>
      <c r="H48" s="144">
        <v>200</v>
      </c>
      <c r="I48" s="115">
        <f t="shared" si="0"/>
        <v>0</v>
      </c>
    </row>
    <row r="49" spans="1:12" x14ac:dyDescent="0.25">
      <c r="A49" s="111">
        <v>6</v>
      </c>
      <c r="B49" s="461" t="s">
        <v>311</v>
      </c>
      <c r="C49" s="462"/>
      <c r="D49" s="463"/>
      <c r="E49" s="486" t="s">
        <v>77</v>
      </c>
      <c r="F49" s="487"/>
      <c r="G49" s="112"/>
      <c r="H49" s="144">
        <v>140</v>
      </c>
      <c r="I49" s="115">
        <f t="shared" si="0"/>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1000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449</v>
      </c>
      <c r="C56" s="474"/>
      <c r="D56" s="475"/>
      <c r="E56" s="486">
        <v>1</v>
      </c>
      <c r="F56" s="487"/>
      <c r="G56" s="197">
        <v>33.200000000000003</v>
      </c>
      <c r="H56" s="124">
        <v>5</v>
      </c>
      <c r="I56" s="209">
        <f>H56*G56</f>
        <v>166</v>
      </c>
    </row>
    <row r="57" spans="1:12" x14ac:dyDescent="0.25">
      <c r="A57" s="125"/>
      <c r="B57" s="478"/>
      <c r="C57" s="479"/>
      <c r="D57" s="480"/>
      <c r="E57" s="481"/>
      <c r="F57" s="482"/>
      <c r="G57" s="112"/>
      <c r="H57" s="124"/>
      <c r="I57" s="209"/>
    </row>
    <row r="58" spans="1:12" x14ac:dyDescent="0.25">
      <c r="A58" s="488" t="s">
        <v>88</v>
      </c>
      <c r="B58" s="489"/>
      <c r="C58" s="489"/>
      <c r="D58" s="489"/>
      <c r="E58" s="489"/>
      <c r="F58" s="489"/>
      <c r="G58" s="489"/>
      <c r="H58" s="490"/>
      <c r="I58" s="126">
        <f>SUM(I56:I57)</f>
        <v>166</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1944.7800000000002</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1944.7800000000002</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paperSize="9" scale="57" fitToHeight="0" orientation="portrait"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rgb="FF92D050"/>
  </sheetPr>
  <dimension ref="A1:M65"/>
  <sheetViews>
    <sheetView topLeftCell="A20" workbookViewId="0">
      <selection activeCell="K31"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561"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420</v>
      </c>
      <c r="I15" s="523"/>
    </row>
    <row r="16" spans="1:13" x14ac:dyDescent="0.25">
      <c r="A16" s="500" t="s">
        <v>296</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6"/>
      <c r="C20" s="447"/>
      <c r="D20" s="487"/>
      <c r="E20" s="101"/>
      <c r="F20" s="86"/>
      <c r="G20" s="101"/>
      <c r="H20" s="102"/>
      <c r="I20" s="99"/>
    </row>
    <row r="21" spans="1:11" x14ac:dyDescent="0.25">
      <c r="A21" s="100"/>
      <c r="B21" s="481"/>
      <c r="C21" s="499"/>
      <c r="D21" s="482"/>
      <c r="E21" s="101"/>
      <c r="F21" s="86"/>
      <c r="G21" s="103"/>
      <c r="H21" s="104"/>
      <c r="I21" s="105"/>
    </row>
    <row r="22" spans="1:11" x14ac:dyDescent="0.25">
      <c r="A22" s="488" t="s">
        <v>68</v>
      </c>
      <c r="B22" s="489"/>
      <c r="C22" s="489"/>
      <c r="D22" s="489"/>
      <c r="E22" s="489"/>
      <c r="F22" s="489"/>
      <c r="G22" s="489"/>
      <c r="H22" s="490"/>
      <c r="I22" s="99"/>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363</v>
      </c>
      <c r="C25" s="474"/>
      <c r="D25" s="474"/>
      <c r="E25" s="474"/>
      <c r="F25" s="475"/>
      <c r="G25" s="177">
        <v>2</v>
      </c>
      <c r="H25" s="204">
        <v>120</v>
      </c>
      <c r="I25" s="115">
        <f>H25*G25</f>
        <v>240</v>
      </c>
    </row>
    <row r="26" spans="1:11" x14ac:dyDescent="0.25">
      <c r="A26" s="111">
        <v>2</v>
      </c>
      <c r="B26" s="483" t="s">
        <v>421</v>
      </c>
      <c r="C26" s="484"/>
      <c r="D26" s="484"/>
      <c r="E26" s="484"/>
      <c r="F26" s="485"/>
      <c r="G26" s="177">
        <v>1</v>
      </c>
      <c r="H26" s="205">
        <v>256.52</v>
      </c>
      <c r="I26" s="115">
        <f>H26*G26</f>
        <v>256.52</v>
      </c>
    </row>
    <row r="27" spans="1:11" x14ac:dyDescent="0.25">
      <c r="A27" s="111"/>
      <c r="B27" s="483"/>
      <c r="C27" s="484"/>
      <c r="D27" s="484"/>
      <c r="E27" s="484"/>
      <c r="F27" s="485"/>
      <c r="G27" s="177"/>
      <c r="H27" s="205"/>
      <c r="I27" s="115"/>
    </row>
    <row r="28" spans="1:11" x14ac:dyDescent="0.25">
      <c r="A28" s="111"/>
      <c r="B28" s="483"/>
      <c r="C28" s="484"/>
      <c r="D28" s="484"/>
      <c r="E28" s="484"/>
      <c r="F28" s="485"/>
      <c r="G28" s="177"/>
      <c r="H28" s="205"/>
      <c r="I28" s="115"/>
    </row>
    <row r="29" spans="1:11" x14ac:dyDescent="0.25">
      <c r="A29" s="111"/>
      <c r="B29" s="483"/>
      <c r="C29" s="484"/>
      <c r="D29" s="484"/>
      <c r="E29" s="484"/>
      <c r="F29" s="485"/>
      <c r="G29" s="177"/>
      <c r="H29" s="205"/>
      <c r="I29" s="115"/>
    </row>
    <row r="30" spans="1:11" x14ac:dyDescent="0.25">
      <c r="A30" s="111"/>
      <c r="B30" s="524"/>
      <c r="C30" s="525"/>
      <c r="D30" s="525"/>
      <c r="E30" s="525"/>
      <c r="F30" s="525"/>
      <c r="G30" s="177"/>
      <c r="H30" s="205"/>
      <c r="I30" s="115"/>
    </row>
    <row r="31" spans="1:11" x14ac:dyDescent="0.25">
      <c r="A31" s="111"/>
      <c r="B31" s="524"/>
      <c r="C31" s="525"/>
      <c r="D31" s="525"/>
      <c r="E31" s="525"/>
      <c r="F31" s="525"/>
      <c r="G31" s="177"/>
      <c r="H31" s="205"/>
      <c r="I31" s="115"/>
    </row>
    <row r="32" spans="1:11" x14ac:dyDescent="0.25">
      <c r="A32" s="111"/>
      <c r="B32" s="524"/>
      <c r="C32" s="525"/>
      <c r="D32" s="525"/>
      <c r="E32" s="525"/>
      <c r="F32" s="525"/>
      <c r="G32" s="177"/>
      <c r="H32" s="202"/>
      <c r="I32" s="115"/>
    </row>
    <row r="33" spans="1:12" x14ac:dyDescent="0.25">
      <c r="A33" s="111"/>
      <c r="B33" s="524"/>
      <c r="C33" s="525"/>
      <c r="D33" s="525"/>
      <c r="E33" s="525"/>
      <c r="F33" s="525"/>
      <c r="G33" s="177"/>
      <c r="H33" s="202"/>
      <c r="I33" s="115"/>
    </row>
    <row r="34" spans="1:12" x14ac:dyDescent="0.25">
      <c r="A34" s="111"/>
      <c r="B34" s="524"/>
      <c r="C34" s="525"/>
      <c r="D34" s="525"/>
      <c r="E34" s="525"/>
      <c r="F34" s="525"/>
      <c r="G34" s="177"/>
      <c r="H34" s="202"/>
      <c r="I34" s="115"/>
    </row>
    <row r="35" spans="1:12" x14ac:dyDescent="0.25">
      <c r="A35" s="111"/>
      <c r="B35" s="524"/>
      <c r="C35" s="525"/>
      <c r="D35" s="525"/>
      <c r="E35" s="525"/>
      <c r="F35" s="525"/>
      <c r="G35" s="177"/>
      <c r="H35" s="178"/>
      <c r="I35" s="115"/>
    </row>
    <row r="36" spans="1:12" x14ac:dyDescent="0.25">
      <c r="A36" s="111"/>
      <c r="B36" s="524"/>
      <c r="C36" s="525"/>
      <c r="D36" s="525"/>
      <c r="E36" s="525"/>
      <c r="F36" s="525"/>
      <c r="G36" s="177"/>
      <c r="H36" s="178"/>
      <c r="I36" s="115"/>
    </row>
    <row r="37" spans="1:12" x14ac:dyDescent="0.25">
      <c r="A37" s="111"/>
      <c r="B37" s="524"/>
      <c r="C37" s="525"/>
      <c r="D37" s="525"/>
      <c r="E37" s="525"/>
      <c r="F37" s="525"/>
      <c r="G37" s="177"/>
      <c r="H37" s="178"/>
      <c r="I37" s="115"/>
    </row>
    <row r="38" spans="1:12" x14ac:dyDescent="0.25">
      <c r="A38" s="111"/>
      <c r="B38" s="524"/>
      <c r="C38" s="525"/>
      <c r="D38" s="525"/>
      <c r="E38" s="525"/>
      <c r="F38" s="525"/>
      <c r="G38" s="177"/>
      <c r="H38" s="178"/>
      <c r="I38" s="115"/>
      <c r="L38" s="116"/>
    </row>
    <row r="39" spans="1:12" x14ac:dyDescent="0.25">
      <c r="A39" s="521" t="s">
        <v>149</v>
      </c>
      <c r="B39" s="489"/>
      <c r="C39" s="489"/>
      <c r="D39" s="489"/>
      <c r="E39" s="489"/>
      <c r="F39" s="489"/>
      <c r="G39" s="489"/>
      <c r="H39" s="490"/>
      <c r="I39" s="171">
        <f>SUM(I25:I38)</f>
        <v>496.52</v>
      </c>
      <c r="L39" s="116"/>
    </row>
    <row r="40" spans="1:12" x14ac:dyDescent="0.25">
      <c r="A40" s="488" t="s">
        <v>150</v>
      </c>
      <c r="B40" s="489"/>
      <c r="C40" s="489"/>
      <c r="D40" s="489"/>
      <c r="E40" s="489"/>
      <c r="F40" s="489"/>
      <c r="G40" s="489"/>
      <c r="H40" s="490"/>
      <c r="I40" s="172">
        <f>ROUND((I39*0.15),2)</f>
        <v>74.48</v>
      </c>
      <c r="L40" s="116"/>
    </row>
    <row r="41" spans="1:12" x14ac:dyDescent="0.25">
      <c r="A41" s="488" t="s">
        <v>151</v>
      </c>
      <c r="B41" s="489"/>
      <c r="C41" s="489"/>
      <c r="D41" s="489"/>
      <c r="E41" s="489"/>
      <c r="F41" s="489"/>
      <c r="G41" s="489"/>
      <c r="H41" s="490"/>
      <c r="I41" s="158">
        <f>I39+I40</f>
        <v>571</v>
      </c>
    </row>
    <row r="42" spans="1:12" x14ac:dyDescent="0.25">
      <c r="A42" s="467" t="s">
        <v>73</v>
      </c>
      <c r="B42" s="468"/>
      <c r="C42" s="468"/>
      <c r="D42" s="468"/>
      <c r="E42" s="468"/>
      <c r="F42" s="468"/>
      <c r="G42" s="468"/>
      <c r="H42" s="468"/>
      <c r="I42" s="469"/>
    </row>
    <row r="43" spans="1:12" x14ac:dyDescent="0.25">
      <c r="A43" s="106" t="s">
        <v>74</v>
      </c>
      <c r="B43" s="470" t="s">
        <v>75</v>
      </c>
      <c r="C43" s="471"/>
      <c r="D43" s="472"/>
      <c r="E43" s="470" t="s">
        <v>63</v>
      </c>
      <c r="F43" s="472"/>
      <c r="G43" s="108" t="s">
        <v>65</v>
      </c>
      <c r="H43" s="109" t="s">
        <v>66</v>
      </c>
      <c r="I43" s="110" t="s">
        <v>67</v>
      </c>
    </row>
    <row r="44" spans="1:12" x14ac:dyDescent="0.25">
      <c r="A44" s="111">
        <v>1</v>
      </c>
      <c r="B44" s="491" t="s">
        <v>76</v>
      </c>
      <c r="C44" s="492"/>
      <c r="D44" s="493"/>
      <c r="E44" s="476" t="s">
        <v>77</v>
      </c>
      <c r="F44" s="477"/>
      <c r="G44" s="143"/>
      <c r="H44" s="141">
        <v>450</v>
      </c>
      <c r="I44" s="118">
        <f>SUM(G44*H44)</f>
        <v>0</v>
      </c>
    </row>
    <row r="45" spans="1:12" x14ac:dyDescent="0.25">
      <c r="A45" s="111">
        <v>2</v>
      </c>
      <c r="B45" s="461" t="s">
        <v>78</v>
      </c>
      <c r="C45" s="462"/>
      <c r="D45" s="463"/>
      <c r="E45" s="486" t="s">
        <v>77</v>
      </c>
      <c r="F45" s="487"/>
      <c r="G45" s="112"/>
      <c r="H45" s="142">
        <v>350</v>
      </c>
      <c r="I45" s="115">
        <f t="shared" ref="I45:I49" si="0">SUM(G45*H45)</f>
        <v>0</v>
      </c>
    </row>
    <row r="46" spans="1:12" x14ac:dyDescent="0.25">
      <c r="A46" s="111">
        <v>3</v>
      </c>
      <c r="B46" s="461" t="s">
        <v>79</v>
      </c>
      <c r="C46" s="462"/>
      <c r="D46" s="463"/>
      <c r="E46" s="486" t="s">
        <v>77</v>
      </c>
      <c r="F46" s="487"/>
      <c r="G46" s="112">
        <v>3</v>
      </c>
      <c r="H46" s="142">
        <v>300</v>
      </c>
      <c r="I46" s="115">
        <f t="shared" si="0"/>
        <v>900</v>
      </c>
    </row>
    <row r="47" spans="1:12" x14ac:dyDescent="0.25">
      <c r="A47" s="111">
        <v>4</v>
      </c>
      <c r="B47" s="461" t="s">
        <v>80</v>
      </c>
      <c r="C47" s="462"/>
      <c r="D47" s="463"/>
      <c r="E47" s="486" t="s">
        <v>77</v>
      </c>
      <c r="F47" s="487"/>
      <c r="G47" s="112">
        <v>3</v>
      </c>
      <c r="H47" s="142">
        <v>200</v>
      </c>
      <c r="I47" s="115">
        <f t="shared" si="0"/>
        <v>600</v>
      </c>
    </row>
    <row r="48" spans="1:12" x14ac:dyDescent="0.25">
      <c r="A48" s="111">
        <v>5</v>
      </c>
      <c r="B48" s="461" t="s">
        <v>81</v>
      </c>
      <c r="C48" s="462"/>
      <c r="D48" s="463"/>
      <c r="E48" s="486" t="s">
        <v>77</v>
      </c>
      <c r="F48" s="487"/>
      <c r="G48" s="112"/>
      <c r="H48" s="144">
        <v>200</v>
      </c>
      <c r="I48" s="115">
        <f t="shared" si="0"/>
        <v>0</v>
      </c>
    </row>
    <row r="49" spans="1:12" x14ac:dyDescent="0.25">
      <c r="A49" s="111">
        <v>6</v>
      </c>
      <c r="B49" s="461" t="s">
        <v>311</v>
      </c>
      <c r="C49" s="462"/>
      <c r="D49" s="463"/>
      <c r="E49" s="486" t="s">
        <v>77</v>
      </c>
      <c r="F49" s="487"/>
      <c r="G49" s="112"/>
      <c r="H49" s="144">
        <v>140</v>
      </c>
      <c r="I49" s="115">
        <f t="shared" si="0"/>
        <v>0</v>
      </c>
    </row>
    <row r="50" spans="1:12" x14ac:dyDescent="0.25">
      <c r="A50" s="111"/>
      <c r="B50" s="461"/>
      <c r="C50" s="462"/>
      <c r="D50" s="463"/>
      <c r="E50" s="119"/>
      <c r="F50" s="86"/>
      <c r="G50" s="86"/>
      <c r="H50" s="102"/>
      <c r="I50" s="115"/>
    </row>
    <row r="51" spans="1:12" x14ac:dyDescent="0.25">
      <c r="A51" s="100"/>
      <c r="B51" s="461"/>
      <c r="C51" s="462"/>
      <c r="D51" s="463"/>
      <c r="F51" s="86"/>
      <c r="G51" s="86"/>
      <c r="H51" s="102"/>
      <c r="I51" s="115"/>
    </row>
    <row r="52" spans="1:12" x14ac:dyDescent="0.25">
      <c r="A52" s="120"/>
      <c r="B52" s="464"/>
      <c r="C52" s="465"/>
      <c r="D52" s="466"/>
      <c r="E52" s="88"/>
      <c r="F52" s="89"/>
      <c r="G52" s="86"/>
      <c r="H52" s="104"/>
      <c r="I52" s="115"/>
    </row>
    <row r="53" spans="1:12" x14ac:dyDescent="0.25">
      <c r="A53" s="488" t="s">
        <v>82</v>
      </c>
      <c r="B53" s="489"/>
      <c r="C53" s="489"/>
      <c r="D53" s="489"/>
      <c r="E53" s="489"/>
      <c r="F53" s="489"/>
      <c r="G53" s="489"/>
      <c r="H53" s="490"/>
      <c r="I53" s="126">
        <f>SUM(I44:I52)</f>
        <v>1500</v>
      </c>
    </row>
    <row r="54" spans="1:12" x14ac:dyDescent="0.25">
      <c r="A54" s="467" t="s">
        <v>83</v>
      </c>
      <c r="B54" s="468"/>
      <c r="C54" s="468"/>
      <c r="D54" s="468"/>
      <c r="E54" s="468"/>
      <c r="F54" s="468"/>
      <c r="G54" s="468"/>
      <c r="H54" s="468"/>
      <c r="I54" s="469"/>
    </row>
    <row r="55" spans="1:12" x14ac:dyDescent="0.25">
      <c r="A55" s="106" t="s">
        <v>84</v>
      </c>
      <c r="B55" s="470" t="s">
        <v>85</v>
      </c>
      <c r="C55" s="471"/>
      <c r="D55" s="472"/>
      <c r="E55" s="470" t="s">
        <v>86</v>
      </c>
      <c r="F55" s="472"/>
      <c r="G55" s="122" t="s">
        <v>87</v>
      </c>
      <c r="H55" s="122" t="s">
        <v>66</v>
      </c>
      <c r="I55" s="123" t="s">
        <v>67</v>
      </c>
    </row>
    <row r="56" spans="1:12" x14ac:dyDescent="0.25">
      <c r="A56" s="111">
        <v>1</v>
      </c>
      <c r="B56" s="473" t="s">
        <v>422</v>
      </c>
      <c r="C56" s="474"/>
      <c r="D56" s="475"/>
      <c r="E56" s="486">
        <v>2</v>
      </c>
      <c r="F56" s="487"/>
      <c r="G56" s="197">
        <v>50</v>
      </c>
      <c r="H56" s="124">
        <v>5</v>
      </c>
      <c r="I56" s="209">
        <f>H56*G56</f>
        <v>250</v>
      </c>
    </row>
    <row r="57" spans="1:12" x14ac:dyDescent="0.25">
      <c r="A57" s="125"/>
      <c r="B57" s="478"/>
      <c r="C57" s="479"/>
      <c r="D57" s="480"/>
      <c r="E57" s="481"/>
      <c r="F57" s="482"/>
      <c r="G57" s="112"/>
      <c r="H57" s="124"/>
      <c r="I57" s="209"/>
    </row>
    <row r="58" spans="1:12" x14ac:dyDescent="0.25">
      <c r="A58" s="488" t="s">
        <v>88</v>
      </c>
      <c r="B58" s="489"/>
      <c r="C58" s="489"/>
      <c r="D58" s="489"/>
      <c r="E58" s="489"/>
      <c r="F58" s="489"/>
      <c r="G58" s="489"/>
      <c r="H58" s="490"/>
      <c r="I58" s="126">
        <f>SUM(I56:I57)</f>
        <v>250</v>
      </c>
    </row>
    <row r="59" spans="1:12" x14ac:dyDescent="0.25">
      <c r="A59" s="127"/>
      <c r="B59" s="128"/>
      <c r="C59" s="128"/>
      <c r="D59" s="128"/>
      <c r="E59" s="128"/>
      <c r="F59" s="129"/>
      <c r="G59" s="130"/>
      <c r="H59" s="130"/>
      <c r="I59" s="131"/>
      <c r="L59" s="83"/>
    </row>
    <row r="60" spans="1:12" x14ac:dyDescent="0.25">
      <c r="A60" s="456"/>
      <c r="B60" s="457"/>
      <c r="C60" s="457"/>
      <c r="D60" s="457"/>
      <c r="E60" s="457"/>
      <c r="F60" s="132"/>
      <c r="G60" s="460" t="s">
        <v>89</v>
      </c>
      <c r="H60" s="457"/>
      <c r="I60" s="133">
        <f>I58+I53+I41</f>
        <v>2321</v>
      </c>
    </row>
    <row r="61" spans="1:12" x14ac:dyDescent="0.25">
      <c r="A61" s="456"/>
      <c r="B61" s="457"/>
      <c r="C61" s="457"/>
      <c r="D61" s="457"/>
      <c r="E61" s="457"/>
      <c r="F61" s="86"/>
      <c r="G61" s="134"/>
      <c r="H61" s="135"/>
      <c r="I61" s="136"/>
    </row>
    <row r="62" spans="1:12" ht="15.75" thickBot="1" x14ac:dyDescent="0.3">
      <c r="A62" s="456"/>
      <c r="B62" s="457"/>
      <c r="C62" s="457"/>
      <c r="D62" s="457"/>
      <c r="E62" s="457"/>
      <c r="F62" s="86"/>
      <c r="G62" s="510" t="s">
        <v>132</v>
      </c>
      <c r="H62" s="511"/>
      <c r="I62" s="145">
        <f>I60+I61</f>
        <v>2321</v>
      </c>
    </row>
    <row r="63" spans="1:12" ht="16.5" thickTop="1" thickBot="1" x14ac:dyDescent="0.3">
      <c r="A63" s="137"/>
      <c r="B63" s="138"/>
      <c r="C63" s="458"/>
      <c r="D63" s="459"/>
      <c r="E63" s="459"/>
      <c r="F63" s="459"/>
      <c r="G63" s="139"/>
      <c r="H63" s="139"/>
      <c r="I63" s="140"/>
    </row>
    <row r="65" spans="1:2" x14ac:dyDescent="0.25">
      <c r="A65" s="83"/>
      <c r="B65" s="83"/>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M72"/>
  <sheetViews>
    <sheetView topLeftCell="A34"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561"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291</v>
      </c>
      <c r="I15" s="523"/>
    </row>
    <row r="16" spans="1:13" x14ac:dyDescent="0.25">
      <c r="A16" s="500" t="s">
        <v>296</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6"/>
      <c r="C20" s="447"/>
      <c r="D20" s="487"/>
      <c r="E20" s="101"/>
      <c r="F20" s="86"/>
      <c r="G20" s="101"/>
      <c r="H20" s="102"/>
      <c r="I20" s="99"/>
    </row>
    <row r="21" spans="1:11" x14ac:dyDescent="0.25">
      <c r="A21" s="100"/>
      <c r="B21" s="481"/>
      <c r="C21" s="499"/>
      <c r="D21" s="482"/>
      <c r="E21" s="101"/>
      <c r="F21" s="86"/>
      <c r="G21" s="103"/>
      <c r="H21" s="104"/>
      <c r="I21" s="105"/>
    </row>
    <row r="22" spans="1:11" x14ac:dyDescent="0.25">
      <c r="A22" s="488" t="s">
        <v>68</v>
      </c>
      <c r="B22" s="489"/>
      <c r="C22" s="489"/>
      <c r="D22" s="489"/>
      <c r="E22" s="489"/>
      <c r="F22" s="489"/>
      <c r="G22" s="489"/>
      <c r="H22" s="490"/>
      <c r="I22" s="99"/>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466</v>
      </c>
      <c r="C25" s="474"/>
      <c r="D25" s="474"/>
      <c r="E25" s="474"/>
      <c r="F25" s="475"/>
      <c r="G25" s="177">
        <v>1</v>
      </c>
      <c r="H25" s="204">
        <v>2550</v>
      </c>
      <c r="I25" s="115">
        <f>H25*G25</f>
        <v>2550</v>
      </c>
    </row>
    <row r="26" spans="1:11" x14ac:dyDescent="0.25">
      <c r="A26" s="111">
        <v>2</v>
      </c>
      <c r="B26" s="483" t="s">
        <v>451</v>
      </c>
      <c r="C26" s="484"/>
      <c r="D26" s="484"/>
      <c r="E26" s="484"/>
      <c r="F26" s="485"/>
      <c r="G26" s="177">
        <v>1</v>
      </c>
      <c r="H26" s="205">
        <v>1200</v>
      </c>
      <c r="I26" s="115">
        <f>H26*G26</f>
        <v>1200</v>
      </c>
    </row>
    <row r="27" spans="1:11" x14ac:dyDescent="0.25">
      <c r="A27" s="111">
        <v>3</v>
      </c>
      <c r="B27" s="483" t="s">
        <v>393</v>
      </c>
      <c r="C27" s="484"/>
      <c r="D27" s="484"/>
      <c r="E27" s="484"/>
      <c r="F27" s="485"/>
      <c r="G27" s="177">
        <v>2</v>
      </c>
      <c r="H27" s="205">
        <v>1445.56</v>
      </c>
      <c r="I27" s="115">
        <f t="shared" ref="I27:I36" si="0">H27*G27</f>
        <v>2891.12</v>
      </c>
    </row>
    <row r="28" spans="1:11" x14ac:dyDescent="0.25">
      <c r="A28" s="111">
        <v>4</v>
      </c>
      <c r="B28" s="483" t="s">
        <v>452</v>
      </c>
      <c r="C28" s="484"/>
      <c r="D28" s="484"/>
      <c r="E28" s="484"/>
      <c r="F28" s="485"/>
      <c r="G28" s="177">
        <v>1</v>
      </c>
      <c r="H28" s="205">
        <v>38.22</v>
      </c>
      <c r="I28" s="115">
        <f t="shared" si="0"/>
        <v>38.22</v>
      </c>
    </row>
    <row r="29" spans="1:11" x14ac:dyDescent="0.25">
      <c r="A29" s="111">
        <v>5</v>
      </c>
      <c r="B29" s="483" t="s">
        <v>453</v>
      </c>
      <c r="C29" s="484"/>
      <c r="D29" s="484"/>
      <c r="E29" s="484"/>
      <c r="F29" s="485"/>
      <c r="G29" s="177">
        <v>3</v>
      </c>
      <c r="H29" s="205">
        <v>8.93</v>
      </c>
      <c r="I29" s="115">
        <f t="shared" si="0"/>
        <v>26.79</v>
      </c>
    </row>
    <row r="30" spans="1:11" x14ac:dyDescent="0.25">
      <c r="A30" s="111">
        <v>6</v>
      </c>
      <c r="B30" s="524" t="s">
        <v>454</v>
      </c>
      <c r="C30" s="525"/>
      <c r="D30" s="525"/>
      <c r="E30" s="525"/>
      <c r="F30" s="525"/>
      <c r="G30" s="177">
        <v>1</v>
      </c>
      <c r="H30" s="205">
        <v>44.94</v>
      </c>
      <c r="I30" s="115">
        <f t="shared" si="0"/>
        <v>44.94</v>
      </c>
    </row>
    <row r="31" spans="1:11" x14ac:dyDescent="0.25">
      <c r="A31" s="111">
        <v>7</v>
      </c>
      <c r="B31" s="524" t="s">
        <v>455</v>
      </c>
      <c r="C31" s="525"/>
      <c r="D31" s="525"/>
      <c r="E31" s="525"/>
      <c r="F31" s="525"/>
      <c r="G31" s="177">
        <v>10</v>
      </c>
      <c r="H31" s="205">
        <v>10.82</v>
      </c>
      <c r="I31" s="115">
        <f t="shared" ref="I31" si="1">H31*G31</f>
        <v>108.2</v>
      </c>
    </row>
    <row r="32" spans="1:11" x14ac:dyDescent="0.25">
      <c r="A32" s="111">
        <v>8</v>
      </c>
      <c r="B32" s="524" t="s">
        <v>456</v>
      </c>
      <c r="C32" s="525"/>
      <c r="D32" s="525"/>
      <c r="E32" s="525"/>
      <c r="F32" s="525"/>
      <c r="G32" s="177">
        <v>2</v>
      </c>
      <c r="H32" s="205">
        <v>27.8</v>
      </c>
      <c r="I32" s="115">
        <f t="shared" si="0"/>
        <v>55.6</v>
      </c>
    </row>
    <row r="33" spans="1:12" x14ac:dyDescent="0.25">
      <c r="A33" s="111">
        <v>9</v>
      </c>
      <c r="B33" s="524" t="s">
        <v>457</v>
      </c>
      <c r="C33" s="525"/>
      <c r="D33" s="525"/>
      <c r="E33" s="525"/>
      <c r="F33" s="525"/>
      <c r="G33" s="177">
        <v>2</v>
      </c>
      <c r="H33" s="205">
        <v>147.19</v>
      </c>
      <c r="I33" s="115">
        <f t="shared" si="0"/>
        <v>294.38</v>
      </c>
    </row>
    <row r="34" spans="1:12" x14ac:dyDescent="0.25">
      <c r="A34" s="111">
        <v>10</v>
      </c>
      <c r="B34" s="524" t="s">
        <v>458</v>
      </c>
      <c r="C34" s="525"/>
      <c r="D34" s="525"/>
      <c r="E34" s="525"/>
      <c r="F34" s="525"/>
      <c r="G34" s="177">
        <v>1</v>
      </c>
      <c r="H34" s="205">
        <v>22.6</v>
      </c>
      <c r="I34" s="115">
        <f t="shared" si="0"/>
        <v>22.6</v>
      </c>
    </row>
    <row r="35" spans="1:12" x14ac:dyDescent="0.25">
      <c r="A35" s="111">
        <v>11</v>
      </c>
      <c r="B35" s="524" t="s">
        <v>459</v>
      </c>
      <c r="C35" s="525"/>
      <c r="D35" s="525"/>
      <c r="E35" s="525"/>
      <c r="F35" s="525"/>
      <c r="G35" s="177">
        <v>5</v>
      </c>
      <c r="H35" s="205">
        <v>26</v>
      </c>
      <c r="I35" s="115">
        <f t="shared" si="0"/>
        <v>130</v>
      </c>
    </row>
    <row r="36" spans="1:12" x14ac:dyDescent="0.25">
      <c r="A36" s="111">
        <v>12</v>
      </c>
      <c r="B36" s="524" t="s">
        <v>460</v>
      </c>
      <c r="C36" s="525"/>
      <c r="D36" s="525"/>
      <c r="E36" s="525"/>
      <c r="F36" s="525"/>
      <c r="G36" s="177">
        <v>5</v>
      </c>
      <c r="H36" s="205">
        <v>14</v>
      </c>
      <c r="I36" s="115">
        <f t="shared" si="0"/>
        <v>70</v>
      </c>
    </row>
    <row r="37" spans="1:12" x14ac:dyDescent="0.25">
      <c r="A37" s="111">
        <v>13</v>
      </c>
      <c r="B37" s="524" t="s">
        <v>461</v>
      </c>
      <c r="C37" s="525"/>
      <c r="D37" s="525"/>
      <c r="E37" s="525"/>
      <c r="F37" s="525"/>
      <c r="G37" s="177">
        <v>15</v>
      </c>
      <c r="H37" s="205">
        <v>91.05</v>
      </c>
      <c r="I37" s="115">
        <f t="shared" ref="I37:I41" si="2">H37*G37</f>
        <v>1365.75</v>
      </c>
    </row>
    <row r="38" spans="1:12" x14ac:dyDescent="0.25">
      <c r="A38" s="111">
        <v>14</v>
      </c>
      <c r="B38" s="524" t="s">
        <v>462</v>
      </c>
      <c r="C38" s="525"/>
      <c r="D38" s="525"/>
      <c r="E38" s="525"/>
      <c r="F38" s="525"/>
      <c r="G38" s="177">
        <v>10</v>
      </c>
      <c r="H38" s="205">
        <v>83.84</v>
      </c>
      <c r="I38" s="115">
        <f t="shared" si="2"/>
        <v>838.40000000000009</v>
      </c>
    </row>
    <row r="39" spans="1:12" x14ac:dyDescent="0.25">
      <c r="A39" s="111">
        <v>15</v>
      </c>
      <c r="B39" s="524" t="s">
        <v>463</v>
      </c>
      <c r="C39" s="525"/>
      <c r="D39" s="525"/>
      <c r="E39" s="525"/>
      <c r="F39" s="525"/>
      <c r="G39" s="177">
        <v>4</v>
      </c>
      <c r="H39" s="205">
        <v>8.1199999999999992</v>
      </c>
      <c r="I39" s="115">
        <f t="shared" si="2"/>
        <v>32.479999999999997</v>
      </c>
    </row>
    <row r="40" spans="1:12" x14ac:dyDescent="0.25">
      <c r="A40" s="111">
        <v>16</v>
      </c>
      <c r="B40" s="524" t="s">
        <v>464</v>
      </c>
      <c r="C40" s="525"/>
      <c r="D40" s="525"/>
      <c r="E40" s="525"/>
      <c r="F40" s="525"/>
      <c r="G40" s="177">
        <v>1</v>
      </c>
      <c r="H40" s="205">
        <v>2197</v>
      </c>
      <c r="I40" s="115">
        <f t="shared" si="2"/>
        <v>2197</v>
      </c>
    </row>
    <row r="41" spans="1:12" x14ac:dyDescent="0.25">
      <c r="A41" s="111">
        <v>17</v>
      </c>
      <c r="B41" s="524" t="s">
        <v>465</v>
      </c>
      <c r="C41" s="525"/>
      <c r="D41" s="525"/>
      <c r="E41" s="525"/>
      <c r="F41" s="525"/>
      <c r="G41" s="177">
        <v>2</v>
      </c>
      <c r="H41" s="205">
        <v>268.14999999999998</v>
      </c>
      <c r="I41" s="115">
        <f t="shared" si="2"/>
        <v>536.29999999999995</v>
      </c>
    </row>
    <row r="42" spans="1:12" x14ac:dyDescent="0.25">
      <c r="A42" s="111"/>
      <c r="B42" s="524"/>
      <c r="C42" s="525"/>
      <c r="D42" s="525"/>
      <c r="E42" s="525"/>
      <c r="F42" s="525"/>
      <c r="G42" s="177"/>
      <c r="H42" s="205"/>
      <c r="I42" s="115"/>
    </row>
    <row r="43" spans="1:12" x14ac:dyDescent="0.25">
      <c r="A43" s="111"/>
      <c r="B43" s="524"/>
      <c r="C43" s="525"/>
      <c r="D43" s="525"/>
      <c r="E43" s="525"/>
      <c r="F43" s="525"/>
      <c r="G43" s="177"/>
      <c r="H43" s="205"/>
      <c r="I43" s="115"/>
    </row>
    <row r="44" spans="1:12" x14ac:dyDescent="0.25">
      <c r="A44" s="111"/>
      <c r="B44" s="524"/>
      <c r="C44" s="525"/>
      <c r="D44" s="525"/>
      <c r="E44" s="525"/>
      <c r="F44" s="525"/>
      <c r="G44" s="177"/>
      <c r="H44" s="205"/>
      <c r="I44" s="115"/>
    </row>
    <row r="45" spans="1:12" x14ac:dyDescent="0.25">
      <c r="A45" s="111"/>
      <c r="B45" s="524"/>
      <c r="C45" s="525"/>
      <c r="D45" s="525"/>
      <c r="E45" s="525"/>
      <c r="F45" s="525"/>
      <c r="G45" s="177"/>
      <c r="H45" s="178"/>
      <c r="I45" s="115"/>
      <c r="L45" s="116"/>
    </row>
    <row r="46" spans="1:12" x14ac:dyDescent="0.25">
      <c r="A46" s="521" t="s">
        <v>149</v>
      </c>
      <c r="B46" s="489"/>
      <c r="C46" s="489"/>
      <c r="D46" s="489"/>
      <c r="E46" s="489"/>
      <c r="F46" s="489"/>
      <c r="G46" s="489"/>
      <c r="H46" s="490"/>
      <c r="I46" s="171">
        <f>SUM(I25:I45)</f>
        <v>12401.779999999999</v>
      </c>
      <c r="L46" s="116"/>
    </row>
    <row r="47" spans="1:12" x14ac:dyDescent="0.25">
      <c r="A47" s="488" t="s">
        <v>150</v>
      </c>
      <c r="B47" s="489"/>
      <c r="C47" s="489"/>
      <c r="D47" s="489"/>
      <c r="E47" s="489"/>
      <c r="F47" s="489"/>
      <c r="G47" s="489"/>
      <c r="H47" s="490"/>
      <c r="I47" s="172">
        <f>ROUND((I46*0.15),2)</f>
        <v>1860.27</v>
      </c>
      <c r="L47" s="116"/>
    </row>
    <row r="48" spans="1:12" x14ac:dyDescent="0.25">
      <c r="A48" s="488" t="s">
        <v>151</v>
      </c>
      <c r="B48" s="489"/>
      <c r="C48" s="489"/>
      <c r="D48" s="489"/>
      <c r="E48" s="489"/>
      <c r="F48" s="489"/>
      <c r="G48" s="489"/>
      <c r="H48" s="490"/>
      <c r="I48" s="158">
        <f>I46+I47</f>
        <v>14262.05</v>
      </c>
    </row>
    <row r="49" spans="1:9" x14ac:dyDescent="0.25">
      <c r="A49" s="467" t="s">
        <v>73</v>
      </c>
      <c r="B49" s="468"/>
      <c r="C49" s="468"/>
      <c r="D49" s="468"/>
      <c r="E49" s="468"/>
      <c r="F49" s="468"/>
      <c r="G49" s="468"/>
      <c r="H49" s="468"/>
      <c r="I49" s="469"/>
    </row>
    <row r="50" spans="1:9" x14ac:dyDescent="0.25">
      <c r="A50" s="106" t="s">
        <v>74</v>
      </c>
      <c r="B50" s="470" t="s">
        <v>75</v>
      </c>
      <c r="C50" s="471"/>
      <c r="D50" s="472"/>
      <c r="E50" s="470" t="s">
        <v>63</v>
      </c>
      <c r="F50" s="472"/>
      <c r="G50" s="108" t="s">
        <v>65</v>
      </c>
      <c r="H50" s="109" t="s">
        <v>66</v>
      </c>
      <c r="I50" s="110" t="s">
        <v>67</v>
      </c>
    </row>
    <row r="51" spans="1:9" x14ac:dyDescent="0.25">
      <c r="A51" s="111">
        <v>1</v>
      </c>
      <c r="B51" s="491" t="s">
        <v>76</v>
      </c>
      <c r="C51" s="492"/>
      <c r="D51" s="493"/>
      <c r="E51" s="476" t="s">
        <v>77</v>
      </c>
      <c r="F51" s="477"/>
      <c r="G51" s="143"/>
      <c r="H51" s="141">
        <v>450</v>
      </c>
      <c r="I51" s="118">
        <f>SUM(G51*H51)</f>
        <v>0</v>
      </c>
    </row>
    <row r="52" spans="1:9" x14ac:dyDescent="0.25">
      <c r="A52" s="111">
        <v>2</v>
      </c>
      <c r="B52" s="461" t="s">
        <v>78</v>
      </c>
      <c r="C52" s="462"/>
      <c r="D52" s="463"/>
      <c r="E52" s="486" t="s">
        <v>77</v>
      </c>
      <c r="F52" s="487"/>
      <c r="G52" s="112"/>
      <c r="H52" s="142">
        <v>350</v>
      </c>
      <c r="I52" s="115">
        <f t="shared" ref="I52:I56" si="3">SUM(G52*H52)</f>
        <v>0</v>
      </c>
    </row>
    <row r="53" spans="1:9" x14ac:dyDescent="0.25">
      <c r="A53" s="111">
        <v>3</v>
      </c>
      <c r="B53" s="461" t="s">
        <v>79</v>
      </c>
      <c r="C53" s="462"/>
      <c r="D53" s="463"/>
      <c r="E53" s="486" t="s">
        <v>77</v>
      </c>
      <c r="F53" s="487"/>
      <c r="G53" s="112">
        <v>64</v>
      </c>
      <c r="H53" s="142">
        <v>300</v>
      </c>
      <c r="I53" s="115">
        <f t="shared" si="3"/>
        <v>19200</v>
      </c>
    </row>
    <row r="54" spans="1:9" x14ac:dyDescent="0.25">
      <c r="A54" s="111">
        <v>4</v>
      </c>
      <c r="B54" s="461" t="s">
        <v>80</v>
      </c>
      <c r="C54" s="462"/>
      <c r="D54" s="463"/>
      <c r="E54" s="486" t="s">
        <v>77</v>
      </c>
      <c r="F54" s="487"/>
      <c r="G54" s="112"/>
      <c r="H54" s="142">
        <v>200</v>
      </c>
      <c r="I54" s="115">
        <f t="shared" si="3"/>
        <v>0</v>
      </c>
    </row>
    <row r="55" spans="1:9" x14ac:dyDescent="0.25">
      <c r="A55" s="111">
        <v>5</v>
      </c>
      <c r="B55" s="461" t="s">
        <v>576</v>
      </c>
      <c r="C55" s="462"/>
      <c r="D55" s="463"/>
      <c r="E55" s="486" t="s">
        <v>77</v>
      </c>
      <c r="F55" s="487"/>
      <c r="G55" s="112">
        <v>48</v>
      </c>
      <c r="H55" s="144">
        <v>200</v>
      </c>
      <c r="I55" s="115">
        <f t="shared" si="3"/>
        <v>9600</v>
      </c>
    </row>
    <row r="56" spans="1:9" x14ac:dyDescent="0.25">
      <c r="A56" s="111">
        <v>6</v>
      </c>
      <c r="B56" s="461" t="s">
        <v>320</v>
      </c>
      <c r="C56" s="462"/>
      <c r="D56" s="463"/>
      <c r="E56" s="486" t="s">
        <v>77</v>
      </c>
      <c r="F56" s="487"/>
      <c r="G56" s="112"/>
      <c r="H56" s="144">
        <v>140</v>
      </c>
      <c r="I56" s="115">
        <f t="shared" si="3"/>
        <v>0</v>
      </c>
    </row>
    <row r="57" spans="1:9" x14ac:dyDescent="0.25">
      <c r="A57" s="111"/>
      <c r="B57" s="461"/>
      <c r="C57" s="462"/>
      <c r="D57" s="463"/>
      <c r="E57" s="119"/>
      <c r="F57" s="86"/>
      <c r="G57" s="86"/>
      <c r="H57" s="102"/>
      <c r="I57" s="115"/>
    </row>
    <row r="58" spans="1:9" x14ac:dyDescent="0.25">
      <c r="A58" s="100"/>
      <c r="B58" s="461"/>
      <c r="C58" s="462"/>
      <c r="D58" s="463"/>
      <c r="F58" s="86"/>
      <c r="G58" s="86"/>
      <c r="H58" s="102"/>
      <c r="I58" s="115"/>
    </row>
    <row r="59" spans="1:9" x14ac:dyDescent="0.25">
      <c r="A59" s="120"/>
      <c r="B59" s="464"/>
      <c r="C59" s="465"/>
      <c r="D59" s="466"/>
      <c r="E59" s="88"/>
      <c r="F59" s="89"/>
      <c r="G59" s="86"/>
      <c r="H59" s="104"/>
      <c r="I59" s="115"/>
    </row>
    <row r="60" spans="1:9" x14ac:dyDescent="0.25">
      <c r="A60" s="488" t="s">
        <v>82</v>
      </c>
      <c r="B60" s="489"/>
      <c r="C60" s="489"/>
      <c r="D60" s="489"/>
      <c r="E60" s="489"/>
      <c r="F60" s="489"/>
      <c r="G60" s="489"/>
      <c r="H60" s="490"/>
      <c r="I60" s="126">
        <f>SUM(I51:I59)</f>
        <v>28800</v>
      </c>
    </row>
    <row r="61" spans="1:9" x14ac:dyDescent="0.25">
      <c r="A61" s="467" t="s">
        <v>83</v>
      </c>
      <c r="B61" s="468"/>
      <c r="C61" s="468"/>
      <c r="D61" s="468"/>
      <c r="E61" s="468"/>
      <c r="F61" s="468"/>
      <c r="G61" s="468"/>
      <c r="H61" s="468"/>
      <c r="I61" s="469"/>
    </row>
    <row r="62" spans="1:9" x14ac:dyDescent="0.25">
      <c r="A62" s="106" t="s">
        <v>84</v>
      </c>
      <c r="B62" s="470" t="s">
        <v>85</v>
      </c>
      <c r="C62" s="471"/>
      <c r="D62" s="472"/>
      <c r="E62" s="470" t="s">
        <v>86</v>
      </c>
      <c r="F62" s="472"/>
      <c r="G62" s="122" t="s">
        <v>87</v>
      </c>
      <c r="H62" s="122" t="s">
        <v>66</v>
      </c>
      <c r="I62" s="123" t="s">
        <v>67</v>
      </c>
    </row>
    <row r="63" spans="1:9" x14ac:dyDescent="0.25">
      <c r="A63" s="111">
        <v>1</v>
      </c>
      <c r="B63" s="473" t="s">
        <v>467</v>
      </c>
      <c r="C63" s="474"/>
      <c r="D63" s="475"/>
      <c r="E63" s="486">
        <v>7</v>
      </c>
      <c r="F63" s="487"/>
      <c r="G63" s="197">
        <v>245</v>
      </c>
      <c r="H63" s="124">
        <v>5</v>
      </c>
      <c r="I63" s="209">
        <f>H63*G63</f>
        <v>1225</v>
      </c>
    </row>
    <row r="64" spans="1:9" x14ac:dyDescent="0.25">
      <c r="A64" s="125"/>
      <c r="B64" s="478"/>
      <c r="C64" s="479"/>
      <c r="D64" s="480"/>
      <c r="E64" s="481"/>
      <c r="F64" s="482"/>
      <c r="G64" s="112"/>
      <c r="H64" s="124"/>
      <c r="I64" s="209"/>
    </row>
    <row r="65" spans="1:12" x14ac:dyDescent="0.25">
      <c r="A65" s="488" t="s">
        <v>88</v>
      </c>
      <c r="B65" s="489"/>
      <c r="C65" s="489"/>
      <c r="D65" s="489"/>
      <c r="E65" s="489"/>
      <c r="F65" s="489"/>
      <c r="G65" s="489"/>
      <c r="H65" s="490"/>
      <c r="I65" s="126">
        <f>SUM(I63:I64)</f>
        <v>1225</v>
      </c>
    </row>
    <row r="66" spans="1:12" x14ac:dyDescent="0.25">
      <c r="A66" s="127"/>
      <c r="B66" s="128"/>
      <c r="C66" s="128"/>
      <c r="D66" s="128"/>
      <c r="E66" s="128"/>
      <c r="F66" s="129"/>
      <c r="G66" s="130"/>
      <c r="H66" s="130"/>
      <c r="I66" s="131"/>
      <c r="L66" s="83"/>
    </row>
    <row r="67" spans="1:12" x14ac:dyDescent="0.25">
      <c r="A67" s="456"/>
      <c r="B67" s="457"/>
      <c r="C67" s="457"/>
      <c r="D67" s="457"/>
      <c r="E67" s="457"/>
      <c r="F67" s="132"/>
      <c r="G67" s="460" t="s">
        <v>89</v>
      </c>
      <c r="H67" s="457"/>
      <c r="I67" s="133">
        <f>I65+I60+I48</f>
        <v>44287.05</v>
      </c>
    </row>
    <row r="68" spans="1:12" x14ac:dyDescent="0.25">
      <c r="A68" s="456"/>
      <c r="B68" s="457"/>
      <c r="C68" s="457"/>
      <c r="D68" s="457"/>
      <c r="E68" s="457"/>
      <c r="F68" s="86"/>
      <c r="G68" s="134"/>
      <c r="H68" s="135"/>
      <c r="I68" s="136"/>
    </row>
    <row r="69" spans="1:12" ht="15.75" thickBot="1" x14ac:dyDescent="0.3">
      <c r="A69" s="456"/>
      <c r="B69" s="457"/>
      <c r="C69" s="457"/>
      <c r="D69" s="457"/>
      <c r="E69" s="457"/>
      <c r="F69" s="86"/>
      <c r="G69" s="510" t="s">
        <v>132</v>
      </c>
      <c r="H69" s="511"/>
      <c r="I69" s="145">
        <f>I67+I68</f>
        <v>44287.05</v>
      </c>
    </row>
    <row r="70" spans="1:12" ht="16.5" thickTop="1" thickBot="1" x14ac:dyDescent="0.3">
      <c r="A70" s="137"/>
      <c r="B70" s="138"/>
      <c r="C70" s="458"/>
      <c r="D70" s="459"/>
      <c r="E70" s="459"/>
      <c r="F70" s="459"/>
      <c r="G70" s="139"/>
      <c r="H70" s="139"/>
      <c r="I70" s="140"/>
    </row>
    <row r="72" spans="1:12" x14ac:dyDescent="0.25">
      <c r="A72" s="83"/>
      <c r="B72" s="83"/>
    </row>
  </sheetData>
  <mergeCells count="83">
    <mergeCell ref="F11:G11"/>
    <mergeCell ref="H11:I11"/>
    <mergeCell ref="A9:E9"/>
    <mergeCell ref="F9:G9"/>
    <mergeCell ref="H9:I9"/>
    <mergeCell ref="F10:G10"/>
    <mergeCell ref="H10:I10"/>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B27:F27"/>
    <mergeCell ref="B28:F28"/>
    <mergeCell ref="B29:F29"/>
    <mergeCell ref="B30:F30"/>
    <mergeCell ref="B31:F31"/>
    <mergeCell ref="A22:H22"/>
    <mergeCell ref="A23:I23"/>
    <mergeCell ref="B24:F24"/>
    <mergeCell ref="B25:F25"/>
    <mergeCell ref="B26:F26"/>
    <mergeCell ref="A47:H47"/>
    <mergeCell ref="A48:H48"/>
    <mergeCell ref="A49:I49"/>
    <mergeCell ref="B50:D50"/>
    <mergeCell ref="B33:F33"/>
    <mergeCell ref="A46:H46"/>
    <mergeCell ref="B37:F37"/>
    <mergeCell ref="B38:F38"/>
    <mergeCell ref="B39:F39"/>
    <mergeCell ref="B40:F40"/>
    <mergeCell ref="B34:F34"/>
    <mergeCell ref="B35:F35"/>
    <mergeCell ref="B36:F36"/>
    <mergeCell ref="B44:F44"/>
    <mergeCell ref="B45:F45"/>
    <mergeCell ref="E50:F50"/>
    <mergeCell ref="B51:D51"/>
    <mergeCell ref="E51:F51"/>
    <mergeCell ref="A69:B69"/>
    <mergeCell ref="C69:E69"/>
    <mergeCell ref="G69:H69"/>
    <mergeCell ref="B57:D57"/>
    <mergeCell ref="B58:D58"/>
    <mergeCell ref="B52:D52"/>
    <mergeCell ref="E52:F52"/>
    <mergeCell ref="B53:D53"/>
    <mergeCell ref="E53:F53"/>
    <mergeCell ref="B54:D54"/>
    <mergeCell ref="E54:F54"/>
    <mergeCell ref="C70:F70"/>
    <mergeCell ref="B64:D64"/>
    <mergeCell ref="E64:F64"/>
    <mergeCell ref="A65:H65"/>
    <mergeCell ref="A67:B67"/>
    <mergeCell ref="C67:E67"/>
    <mergeCell ref="G67:H67"/>
    <mergeCell ref="B41:F41"/>
    <mergeCell ref="B42:F42"/>
    <mergeCell ref="B43:F43"/>
    <mergeCell ref="A68:B68"/>
    <mergeCell ref="C68:E68"/>
    <mergeCell ref="B59:D59"/>
    <mergeCell ref="A60:H60"/>
    <mergeCell ref="A61:I61"/>
    <mergeCell ref="B62:D62"/>
    <mergeCell ref="E62:F62"/>
    <mergeCell ref="B63:D63"/>
    <mergeCell ref="E63:F63"/>
    <mergeCell ref="B55:D55"/>
    <mergeCell ref="E55:F55"/>
    <mergeCell ref="B56:D56"/>
    <mergeCell ref="E56:F56"/>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P148"/>
  <sheetViews>
    <sheetView topLeftCell="A111" zoomScaleNormal="100"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12.5703125" bestFit="1"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561"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468</v>
      </c>
      <c r="I15" s="523"/>
    </row>
    <row r="16" spans="1:13" x14ac:dyDescent="0.25">
      <c r="A16" s="500" t="s">
        <v>469</v>
      </c>
      <c r="B16" s="501"/>
      <c r="C16" s="501"/>
      <c r="D16" s="501"/>
      <c r="E16" s="501"/>
      <c r="F16" s="501"/>
      <c r="G16" s="501"/>
      <c r="H16" s="501"/>
      <c r="I16" s="502"/>
    </row>
    <row r="17" spans="1:16" ht="15.75" thickBot="1" x14ac:dyDescent="0.3">
      <c r="A17" s="503" t="s">
        <v>60</v>
      </c>
      <c r="B17" s="504"/>
      <c r="C17" s="504"/>
      <c r="D17" s="504"/>
      <c r="E17" s="504"/>
      <c r="F17" s="504"/>
      <c r="G17" s="504"/>
      <c r="H17" s="504"/>
      <c r="I17" s="505"/>
    </row>
    <row r="18" spans="1:16" x14ac:dyDescent="0.25">
      <c r="A18" s="90" t="s">
        <v>61</v>
      </c>
      <c r="B18" s="518" t="s">
        <v>148</v>
      </c>
      <c r="C18" s="519"/>
      <c r="D18" s="520"/>
      <c r="E18" s="156"/>
      <c r="F18" s="156"/>
      <c r="G18" s="156" t="s">
        <v>65</v>
      </c>
      <c r="H18" s="156" t="s">
        <v>66</v>
      </c>
      <c r="I18" s="157" t="s">
        <v>67</v>
      </c>
    </row>
    <row r="19" spans="1:16" x14ac:dyDescent="0.25">
      <c r="A19" s="95">
        <v>1</v>
      </c>
      <c r="B19" s="473" t="s">
        <v>575</v>
      </c>
      <c r="C19" s="474"/>
      <c r="D19" s="475"/>
      <c r="E19" s="96"/>
      <c r="F19" s="97"/>
      <c r="G19" s="96"/>
      <c r="H19" s="98"/>
      <c r="I19" s="99"/>
    </row>
    <row r="20" spans="1:16" x14ac:dyDescent="0.25">
      <c r="A20" s="100"/>
      <c r="B20" s="564"/>
      <c r="C20" s="565"/>
      <c r="D20" s="566"/>
      <c r="E20" s="101"/>
      <c r="F20" s="86"/>
      <c r="G20" s="101"/>
      <c r="H20" s="102"/>
      <c r="I20" s="99"/>
    </row>
    <row r="21" spans="1:16" x14ac:dyDescent="0.25">
      <c r="A21" s="100"/>
      <c r="B21" s="481"/>
      <c r="C21" s="499"/>
      <c r="D21" s="482"/>
      <c r="E21" s="101"/>
      <c r="F21" s="86"/>
      <c r="G21" s="103"/>
      <c r="H21" s="104"/>
      <c r="I21" s="105"/>
      <c r="M21" s="232"/>
      <c r="N21" s="232"/>
      <c r="O21" s="232"/>
      <c r="P21" s="232"/>
    </row>
    <row r="22" spans="1:16" x14ac:dyDescent="0.25">
      <c r="A22" s="488" t="s">
        <v>68</v>
      </c>
      <c r="B22" s="489"/>
      <c r="C22" s="489"/>
      <c r="D22" s="489"/>
      <c r="E22" s="489"/>
      <c r="F22" s="489"/>
      <c r="G22" s="489"/>
      <c r="H22" s="490"/>
      <c r="I22" s="99"/>
      <c r="M22" s="232"/>
      <c r="N22" s="232"/>
      <c r="O22" s="232"/>
      <c r="P22" s="232"/>
    </row>
    <row r="23" spans="1:16" x14ac:dyDescent="0.25">
      <c r="A23" s="467" t="s">
        <v>69</v>
      </c>
      <c r="B23" s="468"/>
      <c r="C23" s="468"/>
      <c r="D23" s="468"/>
      <c r="E23" s="468"/>
      <c r="F23" s="468"/>
      <c r="G23" s="468"/>
      <c r="H23" s="468"/>
      <c r="I23" s="469"/>
      <c r="M23" s="232"/>
      <c r="N23" s="232"/>
      <c r="O23" s="232"/>
      <c r="P23" s="232"/>
    </row>
    <row r="24" spans="1:16" x14ac:dyDescent="0.25">
      <c r="A24" s="106" t="s">
        <v>70</v>
      </c>
      <c r="B24" s="470" t="s">
        <v>148</v>
      </c>
      <c r="C24" s="471"/>
      <c r="D24" s="471"/>
      <c r="E24" s="471"/>
      <c r="F24" s="472"/>
      <c r="G24" s="166" t="s">
        <v>65</v>
      </c>
      <c r="H24" s="122" t="s">
        <v>66</v>
      </c>
      <c r="I24" s="123" t="s">
        <v>67</v>
      </c>
      <c r="K24" s="128"/>
      <c r="M24" s="232"/>
      <c r="N24" s="232"/>
      <c r="O24" s="232"/>
      <c r="P24" s="232"/>
    </row>
    <row r="25" spans="1:16" x14ac:dyDescent="0.25">
      <c r="A25" s="111">
        <v>1</v>
      </c>
      <c r="B25" s="473" t="s">
        <v>470</v>
      </c>
      <c r="C25" s="474"/>
      <c r="D25" s="474"/>
      <c r="E25" s="474"/>
      <c r="F25" s="475"/>
      <c r="G25" s="177">
        <v>1</v>
      </c>
      <c r="H25" s="204">
        <v>445.26</v>
      </c>
      <c r="I25" s="115">
        <f>H25*G25</f>
        <v>445.26</v>
      </c>
      <c r="M25" s="232"/>
      <c r="N25" s="232"/>
      <c r="O25" s="232"/>
      <c r="P25" s="232"/>
    </row>
    <row r="26" spans="1:16" x14ac:dyDescent="0.25">
      <c r="A26" s="111">
        <v>2</v>
      </c>
      <c r="B26" s="483" t="s">
        <v>471</v>
      </c>
      <c r="C26" s="484"/>
      <c r="D26" s="484"/>
      <c r="E26" s="484"/>
      <c r="F26" s="485"/>
      <c r="G26" s="177">
        <v>10</v>
      </c>
      <c r="H26" s="205">
        <v>10.96</v>
      </c>
      <c r="I26" s="115">
        <f>H26*G26</f>
        <v>109.60000000000001</v>
      </c>
      <c r="M26" s="232"/>
      <c r="N26" s="232"/>
      <c r="O26" s="232"/>
      <c r="P26" s="232"/>
    </row>
    <row r="27" spans="1:16" x14ac:dyDescent="0.25">
      <c r="A27" s="111">
        <v>3</v>
      </c>
      <c r="B27" s="545" t="s">
        <v>560</v>
      </c>
      <c r="C27" s="546"/>
      <c r="D27" s="546"/>
      <c r="E27" s="546"/>
      <c r="F27" s="547"/>
      <c r="G27" s="229">
        <v>1</v>
      </c>
      <c r="H27" s="205">
        <v>5500</v>
      </c>
      <c r="I27" s="230">
        <f>H27*G27</f>
        <v>5500</v>
      </c>
      <c r="M27" s="232"/>
      <c r="N27" s="232"/>
      <c r="O27" s="232"/>
      <c r="P27" s="232"/>
    </row>
    <row r="28" spans="1:16" x14ac:dyDescent="0.25">
      <c r="A28" s="111">
        <v>4</v>
      </c>
      <c r="B28" s="483" t="s">
        <v>472</v>
      </c>
      <c r="C28" s="484"/>
      <c r="D28" s="484"/>
      <c r="E28" s="484"/>
      <c r="F28" s="485"/>
      <c r="G28" s="177">
        <v>1</v>
      </c>
      <c r="H28" s="205">
        <v>88.86</v>
      </c>
      <c r="I28" s="115">
        <f t="shared" ref="I28" si="0">H28*G28</f>
        <v>88.86</v>
      </c>
      <c r="M28" s="232"/>
      <c r="N28" s="232"/>
      <c r="O28" s="232"/>
      <c r="P28" s="232"/>
    </row>
    <row r="29" spans="1:16" x14ac:dyDescent="0.25">
      <c r="A29" s="111">
        <v>5</v>
      </c>
      <c r="B29" s="545" t="s">
        <v>497</v>
      </c>
      <c r="C29" s="546"/>
      <c r="D29" s="546"/>
      <c r="E29" s="546"/>
      <c r="F29" s="547"/>
      <c r="G29" s="177">
        <v>1</v>
      </c>
      <c r="H29" s="205">
        <v>8820</v>
      </c>
      <c r="I29" s="115">
        <f t="shared" ref="I29:I41" si="1">H29*G29</f>
        <v>8820</v>
      </c>
      <c r="M29" s="232"/>
      <c r="N29" s="232"/>
      <c r="O29" s="232"/>
      <c r="P29" s="232"/>
    </row>
    <row r="30" spans="1:16" x14ac:dyDescent="0.25">
      <c r="A30" s="111">
        <v>6</v>
      </c>
      <c r="B30" s="524" t="s">
        <v>473</v>
      </c>
      <c r="C30" s="525"/>
      <c r="D30" s="525"/>
      <c r="E30" s="525"/>
      <c r="F30" s="525"/>
      <c r="G30" s="177">
        <v>1</v>
      </c>
      <c r="H30" s="205">
        <v>38.72</v>
      </c>
      <c r="I30" s="115">
        <f t="shared" si="1"/>
        <v>38.72</v>
      </c>
      <c r="M30" s="232"/>
      <c r="N30" s="232"/>
      <c r="O30" s="232"/>
      <c r="P30" s="232"/>
    </row>
    <row r="31" spans="1:16" x14ac:dyDescent="0.25">
      <c r="A31" s="111">
        <v>7</v>
      </c>
      <c r="B31" s="524" t="s">
        <v>474</v>
      </c>
      <c r="C31" s="525"/>
      <c r="D31" s="525"/>
      <c r="E31" s="525"/>
      <c r="F31" s="525"/>
      <c r="G31" s="177">
        <v>1</v>
      </c>
      <c r="H31" s="205">
        <v>18.07</v>
      </c>
      <c r="I31" s="115">
        <f t="shared" si="1"/>
        <v>18.07</v>
      </c>
      <c r="M31" s="232"/>
      <c r="N31" s="232"/>
      <c r="O31" s="232"/>
      <c r="P31" s="232"/>
    </row>
    <row r="32" spans="1:16" x14ac:dyDescent="0.25">
      <c r="A32" s="111">
        <v>8</v>
      </c>
      <c r="B32" s="524" t="s">
        <v>475</v>
      </c>
      <c r="C32" s="525"/>
      <c r="D32" s="525"/>
      <c r="E32" s="525"/>
      <c r="F32" s="525"/>
      <c r="G32" s="177">
        <v>1</v>
      </c>
      <c r="H32" s="205">
        <v>113.34</v>
      </c>
      <c r="I32" s="115">
        <f t="shared" si="1"/>
        <v>113.34</v>
      </c>
      <c r="M32" s="232"/>
      <c r="N32" s="232"/>
      <c r="O32" s="232"/>
      <c r="P32" s="232"/>
    </row>
    <row r="33" spans="1:16" x14ac:dyDescent="0.25">
      <c r="A33" s="111">
        <v>9</v>
      </c>
      <c r="B33" s="524" t="s">
        <v>476</v>
      </c>
      <c r="C33" s="525"/>
      <c r="D33" s="525"/>
      <c r="E33" s="525"/>
      <c r="F33" s="525"/>
      <c r="G33" s="177">
        <v>1</v>
      </c>
      <c r="H33" s="205">
        <v>57.78</v>
      </c>
      <c r="I33" s="115">
        <f t="shared" si="1"/>
        <v>57.78</v>
      </c>
      <c r="M33" s="232"/>
      <c r="N33" s="232"/>
      <c r="O33" s="232"/>
      <c r="P33" s="232"/>
    </row>
    <row r="34" spans="1:16" x14ac:dyDescent="0.25">
      <c r="A34" s="111">
        <v>10</v>
      </c>
      <c r="B34" s="524" t="s">
        <v>477</v>
      </c>
      <c r="C34" s="525"/>
      <c r="D34" s="525"/>
      <c r="E34" s="525"/>
      <c r="F34" s="525"/>
      <c r="G34" s="177">
        <v>2</v>
      </c>
      <c r="H34" s="205">
        <v>8.6999999999999993</v>
      </c>
      <c r="I34" s="115">
        <f t="shared" si="1"/>
        <v>17.399999999999999</v>
      </c>
      <c r="M34" s="232"/>
      <c r="N34" s="232"/>
      <c r="O34" s="232"/>
      <c r="P34" s="232"/>
    </row>
    <row r="35" spans="1:16" x14ac:dyDescent="0.25">
      <c r="A35" s="111">
        <v>11</v>
      </c>
      <c r="B35" s="524" t="s">
        <v>478</v>
      </c>
      <c r="C35" s="525"/>
      <c r="D35" s="525"/>
      <c r="E35" s="525"/>
      <c r="F35" s="525"/>
      <c r="G35" s="177">
        <v>1</v>
      </c>
      <c r="H35" s="205">
        <v>182.61</v>
      </c>
      <c r="I35" s="115">
        <f t="shared" si="1"/>
        <v>182.61</v>
      </c>
      <c r="M35" s="232"/>
      <c r="N35" s="232"/>
      <c r="O35" s="232"/>
      <c r="P35" s="232"/>
    </row>
    <row r="36" spans="1:16" x14ac:dyDescent="0.25">
      <c r="A36" s="111">
        <v>12</v>
      </c>
      <c r="B36" s="524" t="s">
        <v>479</v>
      </c>
      <c r="C36" s="525"/>
      <c r="D36" s="525"/>
      <c r="E36" s="525"/>
      <c r="F36" s="525"/>
      <c r="G36" s="177">
        <v>2</v>
      </c>
      <c r="H36" s="205">
        <v>5.31</v>
      </c>
      <c r="I36" s="115">
        <f t="shared" si="1"/>
        <v>10.62</v>
      </c>
      <c r="M36" s="232"/>
      <c r="N36" s="232"/>
      <c r="O36" s="232"/>
      <c r="P36" s="232"/>
    </row>
    <row r="37" spans="1:16" x14ac:dyDescent="0.25">
      <c r="A37" s="111">
        <v>13</v>
      </c>
      <c r="B37" s="524" t="s">
        <v>480</v>
      </c>
      <c r="C37" s="525"/>
      <c r="D37" s="525"/>
      <c r="E37" s="525"/>
      <c r="F37" s="525"/>
      <c r="G37" s="177">
        <v>6</v>
      </c>
      <c r="H37" s="205">
        <v>8.14</v>
      </c>
      <c r="I37" s="115">
        <f t="shared" si="1"/>
        <v>48.84</v>
      </c>
      <c r="M37" s="232"/>
      <c r="N37" s="232"/>
      <c r="O37" s="232"/>
      <c r="P37" s="232"/>
    </row>
    <row r="38" spans="1:16" x14ac:dyDescent="0.25">
      <c r="A38" s="111">
        <v>14</v>
      </c>
      <c r="B38" s="524" t="s">
        <v>481</v>
      </c>
      <c r="C38" s="525"/>
      <c r="D38" s="525"/>
      <c r="E38" s="525"/>
      <c r="F38" s="525"/>
      <c r="G38" s="177">
        <v>5</v>
      </c>
      <c r="H38" s="205">
        <v>8.6999999999999993</v>
      </c>
      <c r="I38" s="115">
        <f t="shared" si="1"/>
        <v>43.5</v>
      </c>
      <c r="M38" s="232"/>
      <c r="N38" s="232"/>
      <c r="O38" s="232"/>
      <c r="P38" s="232"/>
    </row>
    <row r="39" spans="1:16" x14ac:dyDescent="0.25">
      <c r="A39" s="111">
        <v>15</v>
      </c>
      <c r="B39" s="524" t="s">
        <v>482</v>
      </c>
      <c r="C39" s="525"/>
      <c r="D39" s="525"/>
      <c r="E39" s="525"/>
      <c r="F39" s="525"/>
      <c r="G39" s="177">
        <v>1</v>
      </c>
      <c r="H39" s="205">
        <v>150</v>
      </c>
      <c r="I39" s="115">
        <f t="shared" si="1"/>
        <v>150</v>
      </c>
      <c r="M39" s="232"/>
      <c r="N39" s="232"/>
      <c r="O39" s="232"/>
      <c r="P39" s="232"/>
    </row>
    <row r="40" spans="1:16" x14ac:dyDescent="0.25">
      <c r="A40" s="111">
        <v>16</v>
      </c>
      <c r="B40" s="524" t="s">
        <v>483</v>
      </c>
      <c r="C40" s="525"/>
      <c r="D40" s="525"/>
      <c r="E40" s="525"/>
      <c r="F40" s="525"/>
      <c r="G40" s="177">
        <v>7</v>
      </c>
      <c r="H40" s="205">
        <v>719.55</v>
      </c>
      <c r="I40" s="115">
        <f t="shared" si="1"/>
        <v>5036.8499999999995</v>
      </c>
      <c r="M40" s="232"/>
      <c r="N40" s="232"/>
      <c r="O40" s="232"/>
      <c r="P40" s="232"/>
    </row>
    <row r="41" spans="1:16" x14ac:dyDescent="0.25">
      <c r="A41" s="111">
        <v>17</v>
      </c>
      <c r="B41" s="524" t="s">
        <v>484</v>
      </c>
      <c r="C41" s="525"/>
      <c r="D41" s="525"/>
      <c r="E41" s="525"/>
      <c r="F41" s="525"/>
      <c r="G41" s="177">
        <v>10</v>
      </c>
      <c r="H41" s="205">
        <v>100.6</v>
      </c>
      <c r="I41" s="115">
        <f t="shared" si="1"/>
        <v>1006</v>
      </c>
      <c r="M41" s="232"/>
      <c r="N41" s="232"/>
      <c r="O41" s="232"/>
      <c r="P41" s="232"/>
    </row>
    <row r="42" spans="1:16" x14ac:dyDescent="0.25">
      <c r="A42" s="111">
        <v>18</v>
      </c>
      <c r="B42" s="524" t="s">
        <v>485</v>
      </c>
      <c r="C42" s="525"/>
      <c r="D42" s="525"/>
      <c r="E42" s="525"/>
      <c r="F42" s="525"/>
      <c r="G42" s="177">
        <v>1</v>
      </c>
      <c r="H42" s="205">
        <v>216</v>
      </c>
      <c r="I42" s="115">
        <f t="shared" ref="I42:I73" si="2">H42*G42</f>
        <v>216</v>
      </c>
      <c r="M42" s="232"/>
      <c r="N42" s="232"/>
      <c r="O42" s="232"/>
      <c r="P42" s="232"/>
    </row>
    <row r="43" spans="1:16" x14ac:dyDescent="0.25">
      <c r="A43" s="111">
        <v>19</v>
      </c>
      <c r="B43" s="524" t="s">
        <v>486</v>
      </c>
      <c r="C43" s="525"/>
      <c r="D43" s="525"/>
      <c r="E43" s="525"/>
      <c r="F43" s="525"/>
      <c r="G43" s="177">
        <v>2</v>
      </c>
      <c r="H43" s="205">
        <v>85</v>
      </c>
      <c r="I43" s="115">
        <f t="shared" si="2"/>
        <v>170</v>
      </c>
      <c r="M43" s="232"/>
      <c r="N43" s="232"/>
      <c r="O43" s="232"/>
      <c r="P43" s="232"/>
    </row>
    <row r="44" spans="1:16" x14ac:dyDescent="0.25">
      <c r="A44" s="111">
        <v>20</v>
      </c>
      <c r="B44" s="524" t="s">
        <v>487</v>
      </c>
      <c r="C44" s="525"/>
      <c r="D44" s="525"/>
      <c r="E44" s="525"/>
      <c r="F44" s="525"/>
      <c r="G44" s="177">
        <v>1</v>
      </c>
      <c r="H44" s="205">
        <v>7.92</v>
      </c>
      <c r="I44" s="115">
        <f t="shared" si="2"/>
        <v>7.92</v>
      </c>
      <c r="M44" s="232"/>
      <c r="N44" s="232"/>
      <c r="O44" s="232"/>
      <c r="P44" s="232"/>
    </row>
    <row r="45" spans="1:16" x14ac:dyDescent="0.25">
      <c r="A45" s="111">
        <v>21</v>
      </c>
      <c r="B45" s="524" t="s">
        <v>488</v>
      </c>
      <c r="C45" s="525"/>
      <c r="D45" s="525"/>
      <c r="E45" s="525"/>
      <c r="F45" s="525"/>
      <c r="G45" s="177">
        <v>1</v>
      </c>
      <c r="H45" s="205">
        <v>1.69</v>
      </c>
      <c r="I45" s="115">
        <f t="shared" si="2"/>
        <v>1.69</v>
      </c>
      <c r="M45" s="232"/>
      <c r="N45" s="232"/>
      <c r="O45" s="232"/>
      <c r="P45" s="232"/>
    </row>
    <row r="46" spans="1:16" x14ac:dyDescent="0.25">
      <c r="A46" s="111">
        <v>22</v>
      </c>
      <c r="B46" s="524" t="s">
        <v>489</v>
      </c>
      <c r="C46" s="525"/>
      <c r="D46" s="525"/>
      <c r="E46" s="525"/>
      <c r="F46" s="525"/>
      <c r="G46" s="177">
        <v>20</v>
      </c>
      <c r="H46" s="205">
        <v>16.108000000000001</v>
      </c>
      <c r="I46" s="115">
        <f t="shared" si="2"/>
        <v>322.16000000000003</v>
      </c>
      <c r="M46" s="232"/>
      <c r="N46" s="232"/>
      <c r="O46" s="232"/>
      <c r="P46" s="232"/>
    </row>
    <row r="47" spans="1:16" x14ac:dyDescent="0.25">
      <c r="A47" s="111">
        <v>23</v>
      </c>
      <c r="B47" s="524" t="s">
        <v>490</v>
      </c>
      <c r="C47" s="525"/>
      <c r="D47" s="525"/>
      <c r="E47" s="525"/>
      <c r="F47" s="525"/>
      <c r="G47" s="177">
        <v>2</v>
      </c>
      <c r="H47" s="205">
        <v>1.9</v>
      </c>
      <c r="I47" s="115">
        <f t="shared" si="2"/>
        <v>3.8</v>
      </c>
      <c r="M47" s="232"/>
      <c r="N47" s="232"/>
      <c r="O47" s="232"/>
      <c r="P47" s="232"/>
    </row>
    <row r="48" spans="1:16" x14ac:dyDescent="0.25">
      <c r="A48" s="111">
        <v>24</v>
      </c>
      <c r="B48" s="524" t="s">
        <v>491</v>
      </c>
      <c r="C48" s="525"/>
      <c r="D48" s="525"/>
      <c r="E48" s="525"/>
      <c r="F48" s="525"/>
      <c r="G48" s="177">
        <v>1</v>
      </c>
      <c r="H48" s="205">
        <v>2016.63</v>
      </c>
      <c r="I48" s="115">
        <f t="shared" si="2"/>
        <v>2016.63</v>
      </c>
      <c r="M48" s="232"/>
      <c r="N48" s="232"/>
      <c r="O48" s="232"/>
      <c r="P48" s="232"/>
    </row>
    <row r="49" spans="1:16" x14ac:dyDescent="0.25">
      <c r="A49" s="111">
        <v>25</v>
      </c>
      <c r="B49" s="524" t="s">
        <v>492</v>
      </c>
      <c r="C49" s="525"/>
      <c r="D49" s="525"/>
      <c r="E49" s="525"/>
      <c r="F49" s="525"/>
      <c r="G49" s="177">
        <v>10</v>
      </c>
      <c r="H49" s="205">
        <v>4.0357000000000003</v>
      </c>
      <c r="I49" s="115">
        <f t="shared" si="2"/>
        <v>40.356999999999999</v>
      </c>
      <c r="M49" s="232"/>
      <c r="N49" s="232"/>
      <c r="O49" s="232"/>
      <c r="P49" s="232"/>
    </row>
    <row r="50" spans="1:16" x14ac:dyDescent="0.25">
      <c r="A50" s="111">
        <v>26</v>
      </c>
      <c r="B50" s="524" t="s">
        <v>493</v>
      </c>
      <c r="C50" s="525"/>
      <c r="D50" s="525"/>
      <c r="E50" s="525"/>
      <c r="F50" s="525"/>
      <c r="G50" s="177">
        <v>1</v>
      </c>
      <c r="H50" s="205">
        <v>2395</v>
      </c>
      <c r="I50" s="115">
        <f t="shared" si="2"/>
        <v>2395</v>
      </c>
      <c r="M50" s="232"/>
      <c r="N50" s="232"/>
      <c r="O50" s="232"/>
      <c r="P50" s="232"/>
    </row>
    <row r="51" spans="1:16" x14ac:dyDescent="0.25">
      <c r="A51" s="111">
        <v>27</v>
      </c>
      <c r="B51" s="524" t="s">
        <v>494</v>
      </c>
      <c r="C51" s="525"/>
      <c r="D51" s="525"/>
      <c r="E51" s="525"/>
      <c r="F51" s="525"/>
      <c r="G51" s="177">
        <v>1</v>
      </c>
      <c r="H51" s="205">
        <v>27643</v>
      </c>
      <c r="I51" s="115">
        <f t="shared" si="2"/>
        <v>27643</v>
      </c>
      <c r="M51" s="232"/>
      <c r="N51" s="232"/>
      <c r="O51" s="232"/>
      <c r="P51" s="232"/>
    </row>
    <row r="52" spans="1:16" x14ac:dyDescent="0.25">
      <c r="A52" s="111">
        <v>28</v>
      </c>
      <c r="B52" s="524" t="s">
        <v>495</v>
      </c>
      <c r="C52" s="525"/>
      <c r="D52" s="525"/>
      <c r="E52" s="525"/>
      <c r="F52" s="525"/>
      <c r="G52" s="177">
        <v>2</v>
      </c>
      <c r="H52" s="205">
        <v>1538.26</v>
      </c>
      <c r="I52" s="115">
        <f t="shared" si="2"/>
        <v>3076.52</v>
      </c>
      <c r="M52" s="232"/>
      <c r="N52" s="232"/>
      <c r="O52" s="232"/>
      <c r="P52" s="232"/>
    </row>
    <row r="53" spans="1:16" x14ac:dyDescent="0.25">
      <c r="A53" s="111">
        <v>29</v>
      </c>
      <c r="B53" s="524" t="s">
        <v>496</v>
      </c>
      <c r="C53" s="525"/>
      <c r="D53" s="525"/>
      <c r="E53" s="525"/>
      <c r="F53" s="525"/>
      <c r="G53" s="177">
        <v>5</v>
      </c>
      <c r="H53" s="205">
        <v>339.12</v>
      </c>
      <c r="I53" s="115">
        <f t="shared" si="2"/>
        <v>1695.6</v>
      </c>
      <c r="M53" s="232"/>
      <c r="N53" s="232"/>
      <c r="O53" s="232"/>
      <c r="P53" s="232"/>
    </row>
    <row r="54" spans="1:16" x14ac:dyDescent="0.25">
      <c r="A54" s="111">
        <v>30</v>
      </c>
      <c r="B54" s="545" t="s">
        <v>574</v>
      </c>
      <c r="C54" s="546"/>
      <c r="D54" s="546"/>
      <c r="E54" s="546"/>
      <c r="F54" s="547"/>
      <c r="G54" s="177">
        <v>1</v>
      </c>
      <c r="H54" s="205">
        <v>1284.4000000000001</v>
      </c>
      <c r="I54" s="115">
        <f t="shared" si="2"/>
        <v>1284.4000000000001</v>
      </c>
      <c r="M54" s="232"/>
      <c r="N54" s="232"/>
      <c r="O54" s="232"/>
      <c r="P54" s="232"/>
    </row>
    <row r="55" spans="1:16" x14ac:dyDescent="0.25">
      <c r="A55" s="111">
        <v>31</v>
      </c>
      <c r="B55" s="524" t="s">
        <v>498</v>
      </c>
      <c r="C55" s="525"/>
      <c r="D55" s="525"/>
      <c r="E55" s="525"/>
      <c r="F55" s="525"/>
      <c r="G55" s="177">
        <v>1</v>
      </c>
      <c r="H55" s="205">
        <v>188.7</v>
      </c>
      <c r="I55" s="115">
        <f t="shared" si="2"/>
        <v>188.7</v>
      </c>
    </row>
    <row r="56" spans="1:16" x14ac:dyDescent="0.25">
      <c r="A56" s="111">
        <v>32</v>
      </c>
      <c r="B56" s="524" t="s">
        <v>499</v>
      </c>
      <c r="C56" s="525"/>
      <c r="D56" s="525"/>
      <c r="E56" s="525"/>
      <c r="F56" s="525"/>
      <c r="G56" s="177">
        <v>3</v>
      </c>
      <c r="H56" s="205">
        <v>8.93</v>
      </c>
      <c r="I56" s="115">
        <f t="shared" si="2"/>
        <v>26.79</v>
      </c>
    </row>
    <row r="57" spans="1:16" x14ac:dyDescent="0.25">
      <c r="A57" s="111">
        <v>33</v>
      </c>
      <c r="B57" s="524" t="s">
        <v>500</v>
      </c>
      <c r="C57" s="525"/>
      <c r="D57" s="525"/>
      <c r="E57" s="525"/>
      <c r="F57" s="525"/>
      <c r="G57" s="177">
        <v>1</v>
      </c>
      <c r="H57" s="205">
        <v>44.94</v>
      </c>
      <c r="I57" s="115">
        <f t="shared" si="2"/>
        <v>44.94</v>
      </c>
    </row>
    <row r="58" spans="1:16" x14ac:dyDescent="0.25">
      <c r="A58" s="111">
        <v>34</v>
      </c>
      <c r="B58" s="524" t="s">
        <v>501</v>
      </c>
      <c r="C58" s="525"/>
      <c r="D58" s="525"/>
      <c r="E58" s="525"/>
      <c r="F58" s="525"/>
      <c r="G58" s="177">
        <v>1</v>
      </c>
      <c r="H58" s="205">
        <v>770</v>
      </c>
      <c r="I58" s="115">
        <f t="shared" si="2"/>
        <v>770</v>
      </c>
    </row>
    <row r="59" spans="1:16" x14ac:dyDescent="0.25">
      <c r="A59" s="111">
        <v>35</v>
      </c>
      <c r="B59" s="524" t="s">
        <v>502</v>
      </c>
      <c r="C59" s="525"/>
      <c r="D59" s="525"/>
      <c r="E59" s="525"/>
      <c r="F59" s="525"/>
      <c r="G59" s="177">
        <v>1</v>
      </c>
      <c r="H59" s="205">
        <v>195.7</v>
      </c>
      <c r="I59" s="115">
        <f t="shared" si="2"/>
        <v>195.7</v>
      </c>
    </row>
    <row r="60" spans="1:16" x14ac:dyDescent="0.25">
      <c r="A60" s="111">
        <v>36</v>
      </c>
      <c r="B60" s="524" t="s">
        <v>503</v>
      </c>
      <c r="C60" s="525"/>
      <c r="D60" s="525"/>
      <c r="E60" s="525"/>
      <c r="F60" s="525"/>
      <c r="G60" s="177">
        <v>6</v>
      </c>
      <c r="H60" s="205">
        <v>187.27</v>
      </c>
      <c r="I60" s="115">
        <f t="shared" si="2"/>
        <v>1123.6200000000001</v>
      </c>
    </row>
    <row r="61" spans="1:16" x14ac:dyDescent="0.25">
      <c r="A61" s="111">
        <v>37</v>
      </c>
      <c r="B61" s="524" t="s">
        <v>504</v>
      </c>
      <c r="C61" s="525"/>
      <c r="D61" s="525"/>
      <c r="E61" s="525"/>
      <c r="F61" s="525"/>
      <c r="G61" s="177">
        <v>1</v>
      </c>
      <c r="H61" s="205">
        <v>187.27</v>
      </c>
      <c r="I61" s="115">
        <f t="shared" si="2"/>
        <v>187.27</v>
      </c>
    </row>
    <row r="62" spans="1:16" x14ac:dyDescent="0.25">
      <c r="A62" s="111">
        <v>38</v>
      </c>
      <c r="B62" s="524" t="s">
        <v>505</v>
      </c>
      <c r="C62" s="525"/>
      <c r="D62" s="525"/>
      <c r="E62" s="525"/>
      <c r="F62" s="525"/>
      <c r="G62" s="177">
        <v>1</v>
      </c>
      <c r="H62" s="205">
        <v>12880</v>
      </c>
      <c r="I62" s="115">
        <f t="shared" si="2"/>
        <v>12880</v>
      </c>
    </row>
    <row r="63" spans="1:16" x14ac:dyDescent="0.25">
      <c r="A63" s="111">
        <v>39</v>
      </c>
      <c r="B63" s="524" t="s">
        <v>506</v>
      </c>
      <c r="C63" s="525"/>
      <c r="D63" s="525"/>
      <c r="E63" s="525"/>
      <c r="F63" s="525"/>
      <c r="G63" s="177">
        <v>3</v>
      </c>
      <c r="H63" s="205">
        <v>418</v>
      </c>
      <c r="I63" s="115">
        <f t="shared" si="2"/>
        <v>1254</v>
      </c>
    </row>
    <row r="64" spans="1:16" x14ac:dyDescent="0.25">
      <c r="A64" s="111">
        <v>40</v>
      </c>
      <c r="B64" s="524" t="s">
        <v>507</v>
      </c>
      <c r="C64" s="525"/>
      <c r="D64" s="525"/>
      <c r="E64" s="525"/>
      <c r="F64" s="525"/>
      <c r="G64" s="177">
        <v>1</v>
      </c>
      <c r="H64" s="205">
        <v>871</v>
      </c>
      <c r="I64" s="115">
        <f t="shared" si="2"/>
        <v>871</v>
      </c>
    </row>
    <row r="65" spans="1:13" x14ac:dyDescent="0.25">
      <c r="A65" s="111">
        <v>41</v>
      </c>
      <c r="B65" s="524" t="s">
        <v>508</v>
      </c>
      <c r="C65" s="525"/>
      <c r="D65" s="525"/>
      <c r="E65" s="525"/>
      <c r="F65" s="525"/>
      <c r="G65" s="177">
        <v>1</v>
      </c>
      <c r="H65" s="205">
        <v>9075</v>
      </c>
      <c r="I65" s="115">
        <f t="shared" si="2"/>
        <v>9075</v>
      </c>
    </row>
    <row r="66" spans="1:13" x14ac:dyDescent="0.25">
      <c r="A66" s="111">
        <v>42</v>
      </c>
      <c r="B66" s="524" t="s">
        <v>509</v>
      </c>
      <c r="C66" s="525"/>
      <c r="D66" s="525"/>
      <c r="E66" s="525"/>
      <c r="F66" s="525"/>
      <c r="G66" s="177">
        <v>1</v>
      </c>
      <c r="H66" s="205">
        <v>1826</v>
      </c>
      <c r="I66" s="115">
        <f t="shared" si="2"/>
        <v>1826</v>
      </c>
      <c r="M66" s="231"/>
    </row>
    <row r="67" spans="1:13" x14ac:dyDescent="0.25">
      <c r="A67" s="111">
        <v>43</v>
      </c>
      <c r="B67" s="524" t="s">
        <v>510</v>
      </c>
      <c r="C67" s="525"/>
      <c r="D67" s="525"/>
      <c r="E67" s="525"/>
      <c r="F67" s="525"/>
      <c r="G67" s="177">
        <v>1</v>
      </c>
      <c r="H67" s="205">
        <v>1164</v>
      </c>
      <c r="I67" s="115">
        <f t="shared" si="2"/>
        <v>1164</v>
      </c>
    </row>
    <row r="68" spans="1:13" x14ac:dyDescent="0.25">
      <c r="A68" s="111">
        <v>44</v>
      </c>
      <c r="B68" s="524" t="s">
        <v>512</v>
      </c>
      <c r="C68" s="525"/>
      <c r="D68" s="525"/>
      <c r="E68" s="525"/>
      <c r="F68" s="525"/>
      <c r="G68" s="177">
        <v>4</v>
      </c>
      <c r="H68" s="205">
        <v>81.27</v>
      </c>
      <c r="I68" s="115">
        <f t="shared" si="2"/>
        <v>325.08</v>
      </c>
    </row>
    <row r="69" spans="1:13" x14ac:dyDescent="0.25">
      <c r="A69" s="111">
        <v>45</v>
      </c>
      <c r="B69" s="524" t="s">
        <v>511</v>
      </c>
      <c r="C69" s="525"/>
      <c r="D69" s="525"/>
      <c r="E69" s="525"/>
      <c r="F69" s="525"/>
      <c r="G69" s="177">
        <v>4</v>
      </c>
      <c r="H69" s="205">
        <v>9</v>
      </c>
      <c r="I69" s="115">
        <f t="shared" si="2"/>
        <v>36</v>
      </c>
    </row>
    <row r="70" spans="1:13" x14ac:dyDescent="0.25">
      <c r="A70" s="111">
        <v>46</v>
      </c>
      <c r="B70" s="524" t="s">
        <v>513</v>
      </c>
      <c r="C70" s="525"/>
      <c r="D70" s="525"/>
      <c r="E70" s="525"/>
      <c r="F70" s="525"/>
      <c r="G70" s="177">
        <v>16</v>
      </c>
      <c r="H70" s="205">
        <v>6.9901</v>
      </c>
      <c r="I70" s="115">
        <f t="shared" si="2"/>
        <v>111.8416</v>
      </c>
    </row>
    <row r="71" spans="1:13" x14ac:dyDescent="0.25">
      <c r="A71" s="111">
        <v>47</v>
      </c>
      <c r="B71" s="524" t="s">
        <v>514</v>
      </c>
      <c r="C71" s="525"/>
      <c r="D71" s="525"/>
      <c r="E71" s="525"/>
      <c r="F71" s="525"/>
      <c r="G71" s="177">
        <v>25</v>
      </c>
      <c r="H71" s="205">
        <v>28.9634</v>
      </c>
      <c r="I71" s="115">
        <f t="shared" si="2"/>
        <v>724.08500000000004</v>
      </c>
    </row>
    <row r="72" spans="1:13" x14ac:dyDescent="0.25">
      <c r="A72" s="111">
        <v>48</v>
      </c>
      <c r="B72" s="524" t="s">
        <v>515</v>
      </c>
      <c r="C72" s="525"/>
      <c r="D72" s="525"/>
      <c r="E72" s="525"/>
      <c r="F72" s="525"/>
      <c r="G72" s="177">
        <v>1</v>
      </c>
      <c r="H72" s="205">
        <v>22.45</v>
      </c>
      <c r="I72" s="115">
        <f t="shared" si="2"/>
        <v>22.45</v>
      </c>
    </row>
    <row r="73" spans="1:13" x14ac:dyDescent="0.25">
      <c r="A73" s="111">
        <v>49</v>
      </c>
      <c r="B73" s="524" t="s">
        <v>516</v>
      </c>
      <c r="C73" s="525"/>
      <c r="D73" s="525"/>
      <c r="E73" s="525"/>
      <c r="F73" s="525"/>
      <c r="G73" s="177">
        <v>1</v>
      </c>
      <c r="H73" s="205">
        <v>9.33</v>
      </c>
      <c r="I73" s="115">
        <f t="shared" si="2"/>
        <v>9.33</v>
      </c>
    </row>
    <row r="74" spans="1:13" x14ac:dyDescent="0.25">
      <c r="A74" s="111">
        <v>50</v>
      </c>
      <c r="B74" s="524" t="s">
        <v>517</v>
      </c>
      <c r="C74" s="525"/>
      <c r="D74" s="525"/>
      <c r="E74" s="525"/>
      <c r="F74" s="525"/>
      <c r="G74" s="177">
        <v>1</v>
      </c>
      <c r="H74" s="205">
        <v>12.2</v>
      </c>
      <c r="I74" s="115">
        <f t="shared" ref="I74:I120" si="3">H74*G74</f>
        <v>12.2</v>
      </c>
    </row>
    <row r="75" spans="1:13" x14ac:dyDescent="0.25">
      <c r="A75" s="111">
        <v>51</v>
      </c>
      <c r="B75" s="524" t="s">
        <v>518</v>
      </c>
      <c r="C75" s="525"/>
      <c r="D75" s="525"/>
      <c r="E75" s="525"/>
      <c r="F75" s="525"/>
      <c r="G75" s="177">
        <v>1</v>
      </c>
      <c r="H75" s="205">
        <v>13.35</v>
      </c>
      <c r="I75" s="115">
        <f t="shared" ref="I75:I114" si="4">H75*G75</f>
        <v>13.35</v>
      </c>
    </row>
    <row r="76" spans="1:13" x14ac:dyDescent="0.25">
      <c r="A76" s="111">
        <v>52</v>
      </c>
      <c r="B76" s="524" t="s">
        <v>519</v>
      </c>
      <c r="C76" s="525"/>
      <c r="D76" s="525"/>
      <c r="E76" s="525"/>
      <c r="F76" s="525"/>
      <c r="G76" s="177">
        <v>12</v>
      </c>
      <c r="H76" s="205">
        <v>4.28</v>
      </c>
      <c r="I76" s="115">
        <f t="shared" si="4"/>
        <v>51.36</v>
      </c>
    </row>
    <row r="77" spans="1:13" x14ac:dyDescent="0.25">
      <c r="A77" s="111">
        <v>53</v>
      </c>
      <c r="B77" s="524" t="s">
        <v>520</v>
      </c>
      <c r="C77" s="525"/>
      <c r="D77" s="525"/>
      <c r="E77" s="525"/>
      <c r="F77" s="525"/>
      <c r="G77" s="177">
        <v>1</v>
      </c>
      <c r="H77" s="205">
        <v>43.07</v>
      </c>
      <c r="I77" s="115">
        <f t="shared" si="4"/>
        <v>43.07</v>
      </c>
    </row>
    <row r="78" spans="1:13" x14ac:dyDescent="0.25">
      <c r="A78" s="111">
        <v>54</v>
      </c>
      <c r="B78" s="524" t="s">
        <v>521</v>
      </c>
      <c r="C78" s="525"/>
      <c r="D78" s="525"/>
      <c r="E78" s="525"/>
      <c r="F78" s="525"/>
      <c r="G78" s="177">
        <v>20</v>
      </c>
      <c r="H78" s="205">
        <v>0.71</v>
      </c>
      <c r="I78" s="115">
        <f t="shared" si="4"/>
        <v>14.2</v>
      </c>
    </row>
    <row r="79" spans="1:13" x14ac:dyDescent="0.25">
      <c r="A79" s="111">
        <v>55</v>
      </c>
      <c r="B79" s="524" t="s">
        <v>522</v>
      </c>
      <c r="C79" s="525"/>
      <c r="D79" s="525"/>
      <c r="E79" s="525"/>
      <c r="F79" s="525"/>
      <c r="G79" s="177">
        <v>8</v>
      </c>
      <c r="H79" s="205">
        <v>0.8</v>
      </c>
      <c r="I79" s="115">
        <f t="shared" si="4"/>
        <v>6.4</v>
      </c>
    </row>
    <row r="80" spans="1:13" x14ac:dyDescent="0.25">
      <c r="A80" s="111">
        <v>56</v>
      </c>
      <c r="B80" s="524" t="s">
        <v>523</v>
      </c>
      <c r="C80" s="525"/>
      <c r="D80" s="525"/>
      <c r="E80" s="525"/>
      <c r="F80" s="525"/>
      <c r="G80" s="177">
        <v>1</v>
      </c>
      <c r="H80" s="205">
        <v>217.49</v>
      </c>
      <c r="I80" s="115">
        <f t="shared" si="4"/>
        <v>217.49</v>
      </c>
    </row>
    <row r="81" spans="1:9" x14ac:dyDescent="0.25">
      <c r="A81" s="111">
        <v>57</v>
      </c>
      <c r="B81" s="524" t="s">
        <v>524</v>
      </c>
      <c r="C81" s="525"/>
      <c r="D81" s="525"/>
      <c r="E81" s="525"/>
      <c r="F81" s="525"/>
      <c r="G81" s="177">
        <v>1</v>
      </c>
      <c r="H81" s="205">
        <v>38</v>
      </c>
      <c r="I81" s="115">
        <f t="shared" si="4"/>
        <v>38</v>
      </c>
    </row>
    <row r="82" spans="1:9" x14ac:dyDescent="0.25">
      <c r="A82" s="111">
        <v>58</v>
      </c>
      <c r="B82" s="524" t="s">
        <v>525</v>
      </c>
      <c r="C82" s="525"/>
      <c r="D82" s="525"/>
      <c r="E82" s="525"/>
      <c r="F82" s="525"/>
      <c r="G82" s="177">
        <v>1</v>
      </c>
      <c r="H82" s="205">
        <v>300</v>
      </c>
      <c r="I82" s="115">
        <f t="shared" si="4"/>
        <v>300</v>
      </c>
    </row>
    <row r="83" spans="1:9" x14ac:dyDescent="0.25">
      <c r="A83" s="111">
        <v>59</v>
      </c>
      <c r="B83" s="524" t="s">
        <v>526</v>
      </c>
      <c r="C83" s="525"/>
      <c r="D83" s="525"/>
      <c r="E83" s="525"/>
      <c r="F83" s="525"/>
      <c r="G83" s="177">
        <v>4</v>
      </c>
      <c r="H83" s="205">
        <v>80</v>
      </c>
      <c r="I83" s="115">
        <f t="shared" si="4"/>
        <v>320</v>
      </c>
    </row>
    <row r="84" spans="1:9" x14ac:dyDescent="0.25">
      <c r="A84" s="111">
        <v>60</v>
      </c>
      <c r="B84" s="524" t="s">
        <v>493</v>
      </c>
      <c r="C84" s="525"/>
      <c r="D84" s="525"/>
      <c r="E84" s="525"/>
      <c r="F84" s="525"/>
      <c r="G84" s="177">
        <v>1</v>
      </c>
      <c r="H84" s="205">
        <v>841</v>
      </c>
      <c r="I84" s="115">
        <f t="shared" si="4"/>
        <v>841</v>
      </c>
    </row>
    <row r="85" spans="1:9" x14ac:dyDescent="0.25">
      <c r="A85" s="111">
        <v>61</v>
      </c>
      <c r="B85" s="524" t="s">
        <v>527</v>
      </c>
      <c r="C85" s="525"/>
      <c r="D85" s="525"/>
      <c r="E85" s="525"/>
      <c r="F85" s="525"/>
      <c r="G85" s="177">
        <v>50</v>
      </c>
      <c r="H85" s="205">
        <v>278</v>
      </c>
      <c r="I85" s="115">
        <f t="shared" si="4"/>
        <v>13900</v>
      </c>
    </row>
    <row r="86" spans="1:9" x14ac:dyDescent="0.25">
      <c r="A86" s="111">
        <v>62</v>
      </c>
      <c r="B86" s="524" t="s">
        <v>529</v>
      </c>
      <c r="C86" s="525"/>
      <c r="D86" s="525"/>
      <c r="E86" s="525"/>
      <c r="F86" s="525"/>
      <c r="G86" s="177">
        <v>9</v>
      </c>
      <c r="H86" s="205">
        <v>302.44</v>
      </c>
      <c r="I86" s="115">
        <f t="shared" si="4"/>
        <v>2721.96</v>
      </c>
    </row>
    <row r="87" spans="1:9" x14ac:dyDescent="0.25">
      <c r="A87" s="111">
        <v>63</v>
      </c>
      <c r="B87" s="524" t="s">
        <v>528</v>
      </c>
      <c r="C87" s="525"/>
      <c r="D87" s="525"/>
      <c r="E87" s="525"/>
      <c r="F87" s="525"/>
      <c r="G87" s="177">
        <v>2</v>
      </c>
      <c r="H87" s="205">
        <v>140</v>
      </c>
      <c r="I87" s="115">
        <f t="shared" si="4"/>
        <v>280</v>
      </c>
    </row>
    <row r="88" spans="1:9" x14ac:dyDescent="0.25">
      <c r="A88" s="111">
        <v>64</v>
      </c>
      <c r="B88" s="524" t="s">
        <v>530</v>
      </c>
      <c r="C88" s="525"/>
      <c r="D88" s="525"/>
      <c r="E88" s="525"/>
      <c r="F88" s="525"/>
      <c r="G88" s="177">
        <v>4</v>
      </c>
      <c r="H88" s="205">
        <v>9.8000000000000007</v>
      </c>
      <c r="I88" s="115">
        <f t="shared" si="4"/>
        <v>39.200000000000003</v>
      </c>
    </row>
    <row r="89" spans="1:9" x14ac:dyDescent="0.25">
      <c r="A89" s="111">
        <v>65</v>
      </c>
      <c r="B89" s="524" t="s">
        <v>531</v>
      </c>
      <c r="C89" s="525"/>
      <c r="D89" s="525"/>
      <c r="E89" s="525"/>
      <c r="F89" s="525"/>
      <c r="G89" s="177">
        <v>19</v>
      </c>
      <c r="H89" s="205">
        <v>0.69</v>
      </c>
      <c r="I89" s="115">
        <f t="shared" si="4"/>
        <v>13.11</v>
      </c>
    </row>
    <row r="90" spans="1:9" x14ac:dyDescent="0.25">
      <c r="A90" s="111">
        <v>66</v>
      </c>
      <c r="B90" s="524" t="s">
        <v>532</v>
      </c>
      <c r="C90" s="525"/>
      <c r="D90" s="525"/>
      <c r="E90" s="525"/>
      <c r="F90" s="525"/>
      <c r="G90" s="177">
        <v>4</v>
      </c>
      <c r="H90" s="205">
        <v>110</v>
      </c>
      <c r="I90" s="115">
        <f t="shared" si="4"/>
        <v>440</v>
      </c>
    </row>
    <row r="91" spans="1:9" x14ac:dyDescent="0.25">
      <c r="A91" s="111">
        <v>67</v>
      </c>
      <c r="B91" s="524" t="s">
        <v>421</v>
      </c>
      <c r="C91" s="525"/>
      <c r="D91" s="525"/>
      <c r="E91" s="525"/>
      <c r="F91" s="525"/>
      <c r="G91" s="177">
        <v>1</v>
      </c>
      <c r="H91" s="205">
        <v>91.99</v>
      </c>
      <c r="I91" s="115">
        <f t="shared" si="4"/>
        <v>91.99</v>
      </c>
    </row>
    <row r="92" spans="1:9" x14ac:dyDescent="0.25">
      <c r="A92" s="111">
        <v>68</v>
      </c>
      <c r="B92" s="524" t="s">
        <v>533</v>
      </c>
      <c r="C92" s="525"/>
      <c r="D92" s="525"/>
      <c r="E92" s="525"/>
      <c r="F92" s="525"/>
      <c r="G92" s="177">
        <v>1</v>
      </c>
      <c r="H92" s="205">
        <v>170.75</v>
      </c>
      <c r="I92" s="115">
        <f t="shared" si="4"/>
        <v>170.75</v>
      </c>
    </row>
    <row r="93" spans="1:9" x14ac:dyDescent="0.25">
      <c r="A93" s="111">
        <v>69</v>
      </c>
      <c r="B93" s="524" t="s">
        <v>534</v>
      </c>
      <c r="C93" s="525"/>
      <c r="D93" s="525"/>
      <c r="E93" s="525"/>
      <c r="F93" s="525"/>
      <c r="G93" s="177">
        <v>1</v>
      </c>
      <c r="H93" s="205">
        <v>306.89999999999998</v>
      </c>
      <c r="I93" s="115">
        <f t="shared" si="4"/>
        <v>306.89999999999998</v>
      </c>
    </row>
    <row r="94" spans="1:9" x14ac:dyDescent="0.25">
      <c r="A94" s="111">
        <v>70</v>
      </c>
      <c r="B94" s="524" t="s">
        <v>535</v>
      </c>
      <c r="C94" s="525"/>
      <c r="D94" s="525"/>
      <c r="E94" s="525"/>
      <c r="F94" s="525"/>
      <c r="G94" s="177">
        <v>10</v>
      </c>
      <c r="H94" s="205">
        <v>12.84</v>
      </c>
      <c r="I94" s="115">
        <f t="shared" si="4"/>
        <v>128.4</v>
      </c>
    </row>
    <row r="95" spans="1:9" x14ac:dyDescent="0.25">
      <c r="A95" s="111">
        <v>71</v>
      </c>
      <c r="B95" s="524" t="s">
        <v>536</v>
      </c>
      <c r="C95" s="525"/>
      <c r="D95" s="525"/>
      <c r="E95" s="525"/>
      <c r="F95" s="525"/>
      <c r="G95" s="177">
        <v>10</v>
      </c>
      <c r="H95" s="205">
        <v>14.06</v>
      </c>
      <c r="I95" s="115">
        <f t="shared" si="4"/>
        <v>140.6</v>
      </c>
    </row>
    <row r="96" spans="1:9" x14ac:dyDescent="0.25">
      <c r="A96" s="111">
        <v>72</v>
      </c>
      <c r="B96" s="524" t="s">
        <v>537</v>
      </c>
      <c r="C96" s="525"/>
      <c r="D96" s="525"/>
      <c r="E96" s="525"/>
      <c r="F96" s="525"/>
      <c r="G96" s="177">
        <v>10</v>
      </c>
      <c r="H96" s="205">
        <v>119.58</v>
      </c>
      <c r="I96" s="115">
        <f t="shared" si="4"/>
        <v>1195.8</v>
      </c>
    </row>
    <row r="97" spans="1:9" x14ac:dyDescent="0.25">
      <c r="A97" s="111">
        <v>73</v>
      </c>
      <c r="B97" s="524" t="s">
        <v>538</v>
      </c>
      <c r="C97" s="525"/>
      <c r="D97" s="525"/>
      <c r="E97" s="525"/>
      <c r="F97" s="525"/>
      <c r="G97" s="177">
        <v>1</v>
      </c>
      <c r="H97" s="205">
        <v>7200</v>
      </c>
      <c r="I97" s="115">
        <f t="shared" si="4"/>
        <v>7200</v>
      </c>
    </row>
    <row r="98" spans="1:9" x14ac:dyDescent="0.25">
      <c r="A98" s="111">
        <v>74</v>
      </c>
      <c r="B98" s="524" t="s">
        <v>539</v>
      </c>
      <c r="C98" s="525"/>
      <c r="D98" s="525"/>
      <c r="E98" s="525"/>
      <c r="F98" s="525"/>
      <c r="G98" s="177">
        <v>3</v>
      </c>
      <c r="H98" s="205">
        <v>7.65</v>
      </c>
      <c r="I98" s="115">
        <f t="shared" si="4"/>
        <v>22.950000000000003</v>
      </c>
    </row>
    <row r="99" spans="1:9" x14ac:dyDescent="0.25">
      <c r="A99" s="111">
        <v>75</v>
      </c>
      <c r="B99" s="524" t="s">
        <v>540</v>
      </c>
      <c r="C99" s="525"/>
      <c r="D99" s="525"/>
      <c r="E99" s="525"/>
      <c r="F99" s="525"/>
      <c r="G99" s="177">
        <v>1</v>
      </c>
      <c r="H99" s="205">
        <v>14.83</v>
      </c>
      <c r="I99" s="115">
        <f t="shared" si="4"/>
        <v>14.83</v>
      </c>
    </row>
    <row r="100" spans="1:9" x14ac:dyDescent="0.25">
      <c r="A100" s="111">
        <v>76</v>
      </c>
      <c r="B100" s="524" t="s">
        <v>541</v>
      </c>
      <c r="C100" s="525"/>
      <c r="D100" s="525"/>
      <c r="E100" s="525"/>
      <c r="F100" s="525"/>
      <c r="G100" s="177">
        <v>1</v>
      </c>
      <c r="H100" s="205">
        <v>341.44</v>
      </c>
      <c r="I100" s="115">
        <f t="shared" si="4"/>
        <v>341.44</v>
      </c>
    </row>
    <row r="101" spans="1:9" x14ac:dyDescent="0.25">
      <c r="A101" s="111">
        <v>77</v>
      </c>
      <c r="B101" s="524" t="s">
        <v>542</v>
      </c>
      <c r="C101" s="525"/>
      <c r="D101" s="525"/>
      <c r="E101" s="525"/>
      <c r="F101" s="525"/>
      <c r="G101" s="177">
        <v>1</v>
      </c>
      <c r="H101" s="205">
        <v>135</v>
      </c>
      <c r="I101" s="115">
        <f t="shared" si="4"/>
        <v>135</v>
      </c>
    </row>
    <row r="102" spans="1:9" x14ac:dyDescent="0.25">
      <c r="A102" s="111">
        <v>78</v>
      </c>
      <c r="B102" s="524" t="s">
        <v>543</v>
      </c>
      <c r="C102" s="525"/>
      <c r="D102" s="525"/>
      <c r="E102" s="525"/>
      <c r="F102" s="525"/>
      <c r="G102" s="177">
        <v>1</v>
      </c>
      <c r="H102" s="205">
        <v>1500</v>
      </c>
      <c r="I102" s="115">
        <f t="shared" si="4"/>
        <v>1500</v>
      </c>
    </row>
    <row r="103" spans="1:9" x14ac:dyDescent="0.25">
      <c r="A103" s="111">
        <v>79</v>
      </c>
      <c r="B103" s="524" t="s">
        <v>544</v>
      </c>
      <c r="C103" s="525"/>
      <c r="D103" s="525"/>
      <c r="E103" s="525"/>
      <c r="F103" s="525"/>
      <c r="G103" s="177">
        <v>1</v>
      </c>
      <c r="H103" s="205">
        <v>8800</v>
      </c>
      <c r="I103" s="115">
        <f t="shared" si="4"/>
        <v>8800</v>
      </c>
    </row>
    <row r="104" spans="1:9" x14ac:dyDescent="0.25">
      <c r="A104" s="111">
        <v>80</v>
      </c>
      <c r="B104" s="524" t="s">
        <v>545</v>
      </c>
      <c r="C104" s="525"/>
      <c r="D104" s="525"/>
      <c r="E104" s="525"/>
      <c r="F104" s="525"/>
      <c r="G104" s="177">
        <v>1</v>
      </c>
      <c r="H104" s="205">
        <v>60.87</v>
      </c>
      <c r="I104" s="115">
        <f t="shared" si="4"/>
        <v>60.87</v>
      </c>
    </row>
    <row r="105" spans="1:9" x14ac:dyDescent="0.25">
      <c r="A105" s="111">
        <v>81</v>
      </c>
      <c r="B105" s="524" t="s">
        <v>546</v>
      </c>
      <c r="C105" s="525"/>
      <c r="D105" s="525"/>
      <c r="E105" s="525"/>
      <c r="F105" s="525"/>
      <c r="G105" s="177">
        <v>1</v>
      </c>
      <c r="H105" s="205">
        <v>368</v>
      </c>
      <c r="I105" s="115">
        <f t="shared" si="4"/>
        <v>368</v>
      </c>
    </row>
    <row r="106" spans="1:9" x14ac:dyDescent="0.25">
      <c r="A106" s="111">
        <v>82</v>
      </c>
      <c r="B106" s="524" t="s">
        <v>547</v>
      </c>
      <c r="C106" s="525"/>
      <c r="D106" s="525"/>
      <c r="E106" s="525"/>
      <c r="F106" s="525"/>
      <c r="G106" s="177">
        <v>1</v>
      </c>
      <c r="H106" s="205">
        <v>523.09</v>
      </c>
      <c r="I106" s="115">
        <f t="shared" si="4"/>
        <v>523.09</v>
      </c>
    </row>
    <row r="107" spans="1:9" x14ac:dyDescent="0.25">
      <c r="A107" s="111">
        <v>83</v>
      </c>
      <c r="B107" s="524" t="s">
        <v>547</v>
      </c>
      <c r="C107" s="525"/>
      <c r="D107" s="525"/>
      <c r="E107" s="525"/>
      <c r="F107" s="525"/>
      <c r="G107" s="177">
        <v>1</v>
      </c>
      <c r="H107" s="205">
        <v>561.54999999999995</v>
      </c>
      <c r="I107" s="115">
        <f t="shared" si="4"/>
        <v>561.54999999999995</v>
      </c>
    </row>
    <row r="108" spans="1:9" x14ac:dyDescent="0.25">
      <c r="A108" s="111">
        <v>84</v>
      </c>
      <c r="B108" s="524" t="s">
        <v>548</v>
      </c>
      <c r="C108" s="525"/>
      <c r="D108" s="525"/>
      <c r="E108" s="525"/>
      <c r="F108" s="525"/>
      <c r="G108" s="177">
        <v>2</v>
      </c>
      <c r="H108" s="205">
        <v>91.43</v>
      </c>
      <c r="I108" s="115">
        <f t="shared" si="4"/>
        <v>182.86</v>
      </c>
    </row>
    <row r="109" spans="1:9" x14ac:dyDescent="0.25">
      <c r="A109" s="111">
        <v>85</v>
      </c>
      <c r="B109" s="524" t="s">
        <v>549</v>
      </c>
      <c r="C109" s="525"/>
      <c r="D109" s="525"/>
      <c r="E109" s="525"/>
      <c r="F109" s="525"/>
      <c r="G109" s="177">
        <v>2</v>
      </c>
      <c r="H109" s="205">
        <v>14.83</v>
      </c>
      <c r="I109" s="115">
        <f t="shared" si="4"/>
        <v>29.66</v>
      </c>
    </row>
    <row r="110" spans="1:9" x14ac:dyDescent="0.25">
      <c r="A110" s="111">
        <v>86</v>
      </c>
      <c r="B110" s="524" t="s">
        <v>550</v>
      </c>
      <c r="C110" s="525"/>
      <c r="D110" s="525"/>
      <c r="E110" s="525"/>
      <c r="F110" s="525"/>
      <c r="G110" s="177">
        <v>3</v>
      </c>
      <c r="H110" s="205">
        <v>53.14</v>
      </c>
      <c r="I110" s="115">
        <f t="shared" si="4"/>
        <v>159.42000000000002</v>
      </c>
    </row>
    <row r="111" spans="1:9" x14ac:dyDescent="0.25">
      <c r="A111" s="111">
        <v>87</v>
      </c>
      <c r="B111" s="524" t="s">
        <v>551</v>
      </c>
      <c r="C111" s="525"/>
      <c r="D111" s="525"/>
      <c r="E111" s="525"/>
      <c r="F111" s="525"/>
      <c r="G111" s="177">
        <v>3</v>
      </c>
      <c r="H111" s="205">
        <v>37.799999999999997</v>
      </c>
      <c r="I111" s="115">
        <f t="shared" si="4"/>
        <v>113.39999999999999</v>
      </c>
    </row>
    <row r="112" spans="1:9" x14ac:dyDescent="0.25">
      <c r="A112" s="111">
        <v>88</v>
      </c>
      <c r="B112" s="524" t="s">
        <v>552</v>
      </c>
      <c r="C112" s="525"/>
      <c r="D112" s="525"/>
      <c r="E112" s="525"/>
      <c r="F112" s="525"/>
      <c r="G112" s="177">
        <v>1</v>
      </c>
      <c r="H112" s="205">
        <v>89</v>
      </c>
      <c r="I112" s="115">
        <f t="shared" si="4"/>
        <v>89</v>
      </c>
    </row>
    <row r="113" spans="1:12" x14ac:dyDescent="0.25">
      <c r="A113" s="111">
        <v>89</v>
      </c>
      <c r="B113" s="524" t="s">
        <v>553</v>
      </c>
      <c r="C113" s="525"/>
      <c r="D113" s="525"/>
      <c r="E113" s="525"/>
      <c r="F113" s="525"/>
      <c r="G113" s="177">
        <v>1</v>
      </c>
      <c r="H113" s="205">
        <v>127.37</v>
      </c>
      <c r="I113" s="115">
        <f t="shared" si="4"/>
        <v>127.37</v>
      </c>
    </row>
    <row r="114" spans="1:12" x14ac:dyDescent="0.25">
      <c r="A114" s="111">
        <v>90</v>
      </c>
      <c r="B114" s="524" t="s">
        <v>554</v>
      </c>
      <c r="C114" s="525"/>
      <c r="D114" s="525"/>
      <c r="E114" s="525"/>
      <c r="F114" s="525"/>
      <c r="G114" s="177">
        <v>2</v>
      </c>
      <c r="H114" s="205">
        <v>16.7</v>
      </c>
      <c r="I114" s="115">
        <f t="shared" si="4"/>
        <v>33.4</v>
      </c>
    </row>
    <row r="115" spans="1:12" x14ac:dyDescent="0.25">
      <c r="A115" s="111">
        <v>91</v>
      </c>
      <c r="B115" s="524" t="s">
        <v>488</v>
      </c>
      <c r="C115" s="525"/>
      <c r="D115" s="525"/>
      <c r="E115" s="525"/>
      <c r="F115" s="525"/>
      <c r="G115" s="177">
        <v>2</v>
      </c>
      <c r="H115" s="205">
        <v>2.88</v>
      </c>
      <c r="I115" s="115">
        <f t="shared" si="3"/>
        <v>5.76</v>
      </c>
    </row>
    <row r="116" spans="1:12" x14ac:dyDescent="0.25">
      <c r="A116" s="111">
        <v>92</v>
      </c>
      <c r="B116" s="524" t="s">
        <v>555</v>
      </c>
      <c r="C116" s="525"/>
      <c r="D116" s="525"/>
      <c r="E116" s="525"/>
      <c r="F116" s="525"/>
      <c r="G116" s="177">
        <v>2</v>
      </c>
      <c r="H116" s="205">
        <v>8.5</v>
      </c>
      <c r="I116" s="115">
        <f t="shared" ref="I116:I119" si="5">H116*G116</f>
        <v>17</v>
      </c>
    </row>
    <row r="117" spans="1:12" x14ac:dyDescent="0.25">
      <c r="A117" s="111">
        <v>93</v>
      </c>
      <c r="B117" s="524" t="s">
        <v>488</v>
      </c>
      <c r="C117" s="525"/>
      <c r="D117" s="525"/>
      <c r="E117" s="525"/>
      <c r="F117" s="525"/>
      <c r="G117" s="177">
        <v>2</v>
      </c>
      <c r="H117" s="205">
        <v>1.8</v>
      </c>
      <c r="I117" s="115">
        <f t="shared" si="5"/>
        <v>3.6</v>
      </c>
    </row>
    <row r="118" spans="1:12" x14ac:dyDescent="0.25">
      <c r="A118" s="111">
        <v>94</v>
      </c>
      <c r="B118" s="524" t="s">
        <v>556</v>
      </c>
      <c r="C118" s="525"/>
      <c r="D118" s="525"/>
      <c r="E118" s="525"/>
      <c r="F118" s="525"/>
      <c r="G118" s="177">
        <v>1</v>
      </c>
      <c r="H118" s="205">
        <v>16</v>
      </c>
      <c r="I118" s="115">
        <f t="shared" si="5"/>
        <v>16</v>
      </c>
    </row>
    <row r="119" spans="1:12" x14ac:dyDescent="0.25">
      <c r="A119" s="111">
        <v>95</v>
      </c>
      <c r="B119" s="524" t="s">
        <v>557</v>
      </c>
      <c r="C119" s="525"/>
      <c r="D119" s="525"/>
      <c r="E119" s="525"/>
      <c r="F119" s="525"/>
      <c r="G119" s="177">
        <v>12</v>
      </c>
      <c r="H119" s="205">
        <v>28.707899999999999</v>
      </c>
      <c r="I119" s="115">
        <f t="shared" si="5"/>
        <v>344.4948</v>
      </c>
    </row>
    <row r="120" spans="1:12" x14ac:dyDescent="0.25">
      <c r="A120" s="111">
        <v>96</v>
      </c>
      <c r="B120" s="524" t="s">
        <v>558</v>
      </c>
      <c r="C120" s="525"/>
      <c r="D120" s="525"/>
      <c r="E120" s="525"/>
      <c r="F120" s="525"/>
      <c r="G120" s="177">
        <v>1</v>
      </c>
      <c r="H120" s="205">
        <v>356.4</v>
      </c>
      <c r="I120" s="115">
        <f t="shared" si="3"/>
        <v>356.4</v>
      </c>
    </row>
    <row r="121" spans="1:12" x14ac:dyDescent="0.25">
      <c r="A121" s="111"/>
      <c r="B121" s="524"/>
      <c r="C121" s="525"/>
      <c r="D121" s="525"/>
      <c r="E121" s="525"/>
      <c r="F121" s="525"/>
      <c r="G121" s="177"/>
      <c r="H121" s="178"/>
      <c r="I121" s="115"/>
      <c r="L121" s="116"/>
    </row>
    <row r="122" spans="1:12" x14ac:dyDescent="0.25">
      <c r="A122" s="521" t="s">
        <v>149</v>
      </c>
      <c r="B122" s="489"/>
      <c r="C122" s="489"/>
      <c r="D122" s="489"/>
      <c r="E122" s="489"/>
      <c r="F122" s="489"/>
      <c r="G122" s="489"/>
      <c r="H122" s="490"/>
      <c r="I122" s="171">
        <f>SUM(I25:I121)</f>
        <v>133688.20839999997</v>
      </c>
      <c r="L122" s="116"/>
    </row>
    <row r="123" spans="1:12" x14ac:dyDescent="0.25">
      <c r="A123" s="488" t="s">
        <v>150</v>
      </c>
      <c r="B123" s="489"/>
      <c r="C123" s="489"/>
      <c r="D123" s="489"/>
      <c r="E123" s="489"/>
      <c r="F123" s="489"/>
      <c r="G123" s="489"/>
      <c r="H123" s="490"/>
      <c r="I123" s="172">
        <f>ROUND((I122*0.15),2)</f>
        <v>20053.23</v>
      </c>
      <c r="L123" s="116"/>
    </row>
    <row r="124" spans="1:12" x14ac:dyDescent="0.25">
      <c r="A124" s="488" t="s">
        <v>151</v>
      </c>
      <c r="B124" s="489"/>
      <c r="C124" s="489"/>
      <c r="D124" s="489"/>
      <c r="E124" s="489"/>
      <c r="F124" s="489"/>
      <c r="G124" s="489"/>
      <c r="H124" s="490"/>
      <c r="I124" s="158">
        <f>I122+I123</f>
        <v>153741.43839999998</v>
      </c>
    </row>
    <row r="125" spans="1:12" x14ac:dyDescent="0.25">
      <c r="A125" s="467" t="s">
        <v>73</v>
      </c>
      <c r="B125" s="468"/>
      <c r="C125" s="468"/>
      <c r="D125" s="468"/>
      <c r="E125" s="468"/>
      <c r="F125" s="468"/>
      <c r="G125" s="468"/>
      <c r="H125" s="468"/>
      <c r="I125" s="469"/>
    </row>
    <row r="126" spans="1:12" x14ac:dyDescent="0.25">
      <c r="A126" s="106" t="s">
        <v>74</v>
      </c>
      <c r="B126" s="470" t="s">
        <v>75</v>
      </c>
      <c r="C126" s="471"/>
      <c r="D126" s="472"/>
      <c r="E126" s="470" t="s">
        <v>63</v>
      </c>
      <c r="F126" s="472"/>
      <c r="G126" s="108" t="s">
        <v>65</v>
      </c>
      <c r="H126" s="109" t="s">
        <v>66</v>
      </c>
      <c r="I126" s="110" t="s">
        <v>67</v>
      </c>
    </row>
    <row r="127" spans="1:12" x14ac:dyDescent="0.25">
      <c r="A127" s="111">
        <v>1</v>
      </c>
      <c r="B127" s="491" t="s">
        <v>76</v>
      </c>
      <c r="C127" s="492"/>
      <c r="D127" s="493"/>
      <c r="E127" s="476" t="s">
        <v>77</v>
      </c>
      <c r="F127" s="477"/>
      <c r="G127" s="143"/>
      <c r="H127" s="141">
        <v>450</v>
      </c>
      <c r="I127" s="118">
        <f>SUM(G127*H127)</f>
        <v>0</v>
      </c>
    </row>
    <row r="128" spans="1:12" x14ac:dyDescent="0.25">
      <c r="A128" s="111">
        <v>2</v>
      </c>
      <c r="B128" s="461" t="s">
        <v>78</v>
      </c>
      <c r="C128" s="462"/>
      <c r="D128" s="463"/>
      <c r="E128" s="486" t="s">
        <v>77</v>
      </c>
      <c r="F128" s="487"/>
      <c r="G128" s="112"/>
      <c r="H128" s="142">
        <v>350</v>
      </c>
      <c r="I128" s="115">
        <f t="shared" ref="I128:I132" si="6">SUM(G128*H128)</f>
        <v>0</v>
      </c>
    </row>
    <row r="129" spans="1:12" x14ac:dyDescent="0.25">
      <c r="A129" s="111">
        <v>3</v>
      </c>
      <c r="B129" s="461" t="s">
        <v>79</v>
      </c>
      <c r="C129" s="462"/>
      <c r="D129" s="463"/>
      <c r="E129" s="486" t="s">
        <v>77</v>
      </c>
      <c r="F129" s="487"/>
      <c r="G129" s="112">
        <v>151.5</v>
      </c>
      <c r="H129" s="142">
        <v>300</v>
      </c>
      <c r="I129" s="115">
        <f t="shared" si="6"/>
        <v>45450</v>
      </c>
    </row>
    <row r="130" spans="1:12" x14ac:dyDescent="0.25">
      <c r="A130" s="111">
        <v>4</v>
      </c>
      <c r="B130" s="461" t="s">
        <v>80</v>
      </c>
      <c r="C130" s="462"/>
      <c r="D130" s="463"/>
      <c r="E130" s="486" t="s">
        <v>77</v>
      </c>
      <c r="F130" s="487"/>
      <c r="G130" s="112"/>
      <c r="H130" s="142">
        <v>200</v>
      </c>
      <c r="I130" s="115">
        <f t="shared" si="6"/>
        <v>0</v>
      </c>
    </row>
    <row r="131" spans="1:12" x14ac:dyDescent="0.25">
      <c r="A131" s="111">
        <v>5</v>
      </c>
      <c r="B131" s="461" t="s">
        <v>81</v>
      </c>
      <c r="C131" s="462"/>
      <c r="D131" s="463"/>
      <c r="E131" s="486" t="s">
        <v>77</v>
      </c>
      <c r="F131" s="487"/>
      <c r="G131" s="112">
        <v>151.5</v>
      </c>
      <c r="H131" s="144">
        <v>200</v>
      </c>
      <c r="I131" s="115">
        <f t="shared" si="6"/>
        <v>30300</v>
      </c>
    </row>
    <row r="132" spans="1:12" x14ac:dyDescent="0.25">
      <c r="A132" s="111">
        <v>6</v>
      </c>
      <c r="B132" s="461" t="s">
        <v>320</v>
      </c>
      <c r="C132" s="462"/>
      <c r="D132" s="463"/>
      <c r="E132" s="486" t="s">
        <v>77</v>
      </c>
      <c r="F132" s="487"/>
      <c r="G132" s="112">
        <v>61.5</v>
      </c>
      <c r="H132" s="144">
        <v>140</v>
      </c>
      <c r="I132" s="115">
        <f t="shared" si="6"/>
        <v>8610</v>
      </c>
    </row>
    <row r="133" spans="1:12" x14ac:dyDescent="0.25">
      <c r="A133" s="111"/>
      <c r="B133" s="461"/>
      <c r="C133" s="462"/>
      <c r="D133" s="463"/>
      <c r="E133" s="119"/>
      <c r="F133" s="86"/>
      <c r="G133" s="86"/>
      <c r="H133" s="102"/>
      <c r="I133" s="115"/>
    </row>
    <row r="134" spans="1:12" x14ac:dyDescent="0.25">
      <c r="A134" s="100"/>
      <c r="B134" s="461"/>
      <c r="C134" s="462"/>
      <c r="D134" s="463"/>
      <c r="F134" s="86"/>
      <c r="G134" s="86"/>
      <c r="H134" s="102"/>
      <c r="I134" s="115"/>
    </row>
    <row r="135" spans="1:12" x14ac:dyDescent="0.25">
      <c r="A135" s="120"/>
      <c r="B135" s="464"/>
      <c r="C135" s="465"/>
      <c r="D135" s="466"/>
      <c r="E135" s="88"/>
      <c r="F135" s="89"/>
      <c r="G135" s="86"/>
      <c r="H135" s="104"/>
      <c r="I135" s="115"/>
    </row>
    <row r="136" spans="1:12" x14ac:dyDescent="0.25">
      <c r="A136" s="488" t="s">
        <v>82</v>
      </c>
      <c r="B136" s="489"/>
      <c r="C136" s="489"/>
      <c r="D136" s="489"/>
      <c r="E136" s="489"/>
      <c r="F136" s="489"/>
      <c r="G136" s="489"/>
      <c r="H136" s="490"/>
      <c r="I136" s="126">
        <f>SUM(I127:I135)</f>
        <v>84360</v>
      </c>
    </row>
    <row r="137" spans="1:12" x14ac:dyDescent="0.25">
      <c r="A137" s="467" t="s">
        <v>83</v>
      </c>
      <c r="B137" s="468"/>
      <c r="C137" s="468"/>
      <c r="D137" s="468"/>
      <c r="E137" s="468"/>
      <c r="F137" s="468"/>
      <c r="G137" s="468"/>
      <c r="H137" s="468"/>
      <c r="I137" s="469"/>
    </row>
    <row r="138" spans="1:12" x14ac:dyDescent="0.25">
      <c r="A138" s="106" t="s">
        <v>84</v>
      </c>
      <c r="B138" s="470" t="s">
        <v>85</v>
      </c>
      <c r="C138" s="471"/>
      <c r="D138" s="472"/>
      <c r="E138" s="470" t="s">
        <v>86</v>
      </c>
      <c r="F138" s="472"/>
      <c r="G138" s="122" t="s">
        <v>87</v>
      </c>
      <c r="H138" s="122" t="s">
        <v>66</v>
      </c>
      <c r="I138" s="123" t="s">
        <v>67</v>
      </c>
    </row>
    <row r="139" spans="1:12" x14ac:dyDescent="0.25">
      <c r="A139" s="111">
        <v>1</v>
      </c>
      <c r="B139" s="473" t="s">
        <v>559</v>
      </c>
      <c r="C139" s="474"/>
      <c r="D139" s="475"/>
      <c r="E139" s="486">
        <v>18</v>
      </c>
      <c r="F139" s="487"/>
      <c r="G139" s="197">
        <v>374.4</v>
      </c>
      <c r="H139" s="124">
        <v>5</v>
      </c>
      <c r="I139" s="209">
        <f>H139*G139</f>
        <v>1872</v>
      </c>
    </row>
    <row r="140" spans="1:12" x14ac:dyDescent="0.25">
      <c r="A140" s="125"/>
      <c r="B140" s="478"/>
      <c r="C140" s="479"/>
      <c r="D140" s="480"/>
      <c r="E140" s="481"/>
      <c r="F140" s="482"/>
      <c r="G140" s="112"/>
      <c r="H140" s="124"/>
      <c r="I140" s="209"/>
    </row>
    <row r="141" spans="1:12" x14ac:dyDescent="0.25">
      <c r="A141" s="488" t="s">
        <v>88</v>
      </c>
      <c r="B141" s="489"/>
      <c r="C141" s="489"/>
      <c r="D141" s="489"/>
      <c r="E141" s="489"/>
      <c r="F141" s="489"/>
      <c r="G141" s="489"/>
      <c r="H141" s="490"/>
      <c r="I141" s="126">
        <f>SUM(I139:I140)</f>
        <v>1872</v>
      </c>
    </row>
    <row r="142" spans="1:12" x14ac:dyDescent="0.25">
      <c r="A142" s="127"/>
      <c r="B142" s="128"/>
      <c r="C142" s="128"/>
      <c r="D142" s="128"/>
      <c r="E142" s="128"/>
      <c r="F142" s="129"/>
      <c r="G142" s="130"/>
      <c r="H142" s="130"/>
      <c r="I142" s="131"/>
      <c r="L142" s="83"/>
    </row>
    <row r="143" spans="1:12" x14ac:dyDescent="0.25">
      <c r="A143" s="456"/>
      <c r="B143" s="457"/>
      <c r="C143" s="457"/>
      <c r="D143" s="457"/>
      <c r="E143" s="457"/>
      <c r="F143" s="132"/>
      <c r="G143" s="460" t="s">
        <v>89</v>
      </c>
      <c r="H143" s="457"/>
      <c r="I143" s="133">
        <f>I141+I136+I124+I22</f>
        <v>239973.43839999998</v>
      </c>
    </row>
    <row r="144" spans="1:12" x14ac:dyDescent="0.25">
      <c r="A144" s="456"/>
      <c r="B144" s="457"/>
      <c r="C144" s="457"/>
      <c r="D144" s="457"/>
      <c r="E144" s="457"/>
      <c r="F144" s="86"/>
      <c r="G144" s="134"/>
      <c r="H144" s="135"/>
      <c r="I144" s="136"/>
    </row>
    <row r="145" spans="1:9" ht="15.75" thickBot="1" x14ac:dyDescent="0.3">
      <c r="A145" s="456"/>
      <c r="B145" s="457"/>
      <c r="C145" s="457"/>
      <c r="D145" s="457"/>
      <c r="E145" s="457"/>
      <c r="F145" s="86"/>
      <c r="G145" s="510" t="s">
        <v>132</v>
      </c>
      <c r="H145" s="511"/>
      <c r="I145" s="145">
        <f>I143+I144</f>
        <v>239973.43839999998</v>
      </c>
    </row>
    <row r="146" spans="1:9" ht="16.5" thickTop="1" thickBot="1" x14ac:dyDescent="0.3">
      <c r="A146" s="137"/>
      <c r="B146" s="138"/>
      <c r="C146" s="458"/>
      <c r="D146" s="459"/>
      <c r="E146" s="459"/>
      <c r="F146" s="459"/>
      <c r="G146" s="139"/>
      <c r="H146" s="139"/>
      <c r="I146" s="140"/>
    </row>
    <row r="148" spans="1:9" x14ac:dyDescent="0.25">
      <c r="A148" s="83"/>
      <c r="B148" s="83"/>
    </row>
  </sheetData>
  <mergeCells count="159">
    <mergeCell ref="B119:F119"/>
    <mergeCell ref="B111:F111"/>
    <mergeCell ref="B112:F112"/>
    <mergeCell ref="B113:F113"/>
    <mergeCell ref="B114:F114"/>
    <mergeCell ref="B116:F116"/>
    <mergeCell ref="B106:F106"/>
    <mergeCell ref="B107:F107"/>
    <mergeCell ref="B108:F108"/>
    <mergeCell ref="B109:F109"/>
    <mergeCell ref="B110:F110"/>
    <mergeCell ref="B104:F104"/>
    <mergeCell ref="B105:F105"/>
    <mergeCell ref="B96:F96"/>
    <mergeCell ref="B97:F97"/>
    <mergeCell ref="B98:F98"/>
    <mergeCell ref="B99:F99"/>
    <mergeCell ref="B100:F100"/>
    <mergeCell ref="B117:F117"/>
    <mergeCell ref="B118:F118"/>
    <mergeCell ref="B95:F95"/>
    <mergeCell ref="B86:F86"/>
    <mergeCell ref="B87:F87"/>
    <mergeCell ref="B88:F88"/>
    <mergeCell ref="B89:F89"/>
    <mergeCell ref="B90:F90"/>
    <mergeCell ref="B101:F101"/>
    <mergeCell ref="B102:F102"/>
    <mergeCell ref="B103:F103"/>
    <mergeCell ref="B76:F76"/>
    <mergeCell ref="B77:F77"/>
    <mergeCell ref="B78:F78"/>
    <mergeCell ref="B79:F79"/>
    <mergeCell ref="B80:F80"/>
    <mergeCell ref="B91:F91"/>
    <mergeCell ref="B92:F92"/>
    <mergeCell ref="B93:F93"/>
    <mergeCell ref="B94:F94"/>
    <mergeCell ref="F11:G11"/>
    <mergeCell ref="H11:I11"/>
    <mergeCell ref="B42:F42"/>
    <mergeCell ref="B43:F43"/>
    <mergeCell ref="B44:F44"/>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121:F121"/>
    <mergeCell ref="B34:F34"/>
    <mergeCell ref="B35:F35"/>
    <mergeCell ref="B36:F36"/>
    <mergeCell ref="B37:F37"/>
    <mergeCell ref="B38:F38"/>
    <mergeCell ref="B39:F39"/>
    <mergeCell ref="B45:F45"/>
    <mergeCell ref="B46:F46"/>
    <mergeCell ref="B47:F47"/>
    <mergeCell ref="B48:F48"/>
    <mergeCell ref="B49:F49"/>
    <mergeCell ref="B50:F50"/>
    <mergeCell ref="B51:F51"/>
    <mergeCell ref="B52:F52"/>
    <mergeCell ref="B53:F53"/>
    <mergeCell ref="B40:F40"/>
    <mergeCell ref="B41:F41"/>
    <mergeCell ref="B74:F74"/>
    <mergeCell ref="B115:F115"/>
    <mergeCell ref="B120:F120"/>
    <mergeCell ref="B54:F54"/>
    <mergeCell ref="B55:F55"/>
    <mergeCell ref="B56:F56"/>
    <mergeCell ref="B57:F57"/>
    <mergeCell ref="B58:F58"/>
    <mergeCell ref="B59:F59"/>
    <mergeCell ref="B60:F60"/>
    <mergeCell ref="B61:F61"/>
    <mergeCell ref="B62:F62"/>
    <mergeCell ref="B63:F63"/>
    <mergeCell ref="B64:F64"/>
    <mergeCell ref="A122:H122"/>
    <mergeCell ref="A123:H123"/>
    <mergeCell ref="A124:H124"/>
    <mergeCell ref="A125:I125"/>
    <mergeCell ref="B126:D126"/>
    <mergeCell ref="E126:F126"/>
    <mergeCell ref="B127:D127"/>
    <mergeCell ref="E127:F127"/>
    <mergeCell ref="B70:F70"/>
    <mergeCell ref="B71:F71"/>
    <mergeCell ref="B72:F72"/>
    <mergeCell ref="B73:F73"/>
    <mergeCell ref="B75:F75"/>
    <mergeCell ref="B65:F65"/>
    <mergeCell ref="B66:F66"/>
    <mergeCell ref="B67:F67"/>
    <mergeCell ref="B68:F68"/>
    <mergeCell ref="B69:F69"/>
    <mergeCell ref="B81:F81"/>
    <mergeCell ref="B82:F82"/>
    <mergeCell ref="B83:F83"/>
    <mergeCell ref="B84:F84"/>
    <mergeCell ref="B85:F85"/>
    <mergeCell ref="B128:D128"/>
    <mergeCell ref="E128:F128"/>
    <mergeCell ref="B129:D129"/>
    <mergeCell ref="E129:F129"/>
    <mergeCell ref="B138:D138"/>
    <mergeCell ref="E138:F138"/>
    <mergeCell ref="B130:D130"/>
    <mergeCell ref="E130:F130"/>
    <mergeCell ref="B131:D131"/>
    <mergeCell ref="E131:F131"/>
    <mergeCell ref="B132:D132"/>
    <mergeCell ref="E132:F132"/>
    <mergeCell ref="B133:D133"/>
    <mergeCell ref="B134:D134"/>
    <mergeCell ref="B135:D135"/>
    <mergeCell ref="A136:H136"/>
    <mergeCell ref="A137:I137"/>
    <mergeCell ref="C146:F146"/>
    <mergeCell ref="B139:D139"/>
    <mergeCell ref="E139:F139"/>
    <mergeCell ref="B140:D140"/>
    <mergeCell ref="E140:F140"/>
    <mergeCell ref="A141:H141"/>
    <mergeCell ref="A143:B143"/>
    <mergeCell ref="C143:E143"/>
    <mergeCell ref="G143:H143"/>
    <mergeCell ref="A144:B144"/>
    <mergeCell ref="C144:E144"/>
    <mergeCell ref="A145:B145"/>
    <mergeCell ref="C145:E145"/>
    <mergeCell ref="G145:H145"/>
  </mergeCells>
  <pageMargins left="0.70866141732283472" right="0.70866141732283472" top="0.74803149606299213" bottom="0.74803149606299213" header="0.31496062992125984" footer="0.31496062992125984"/>
  <pageSetup paperSize="9" scale="35" fitToWidth="2" fitToHeight="0" orientation="portrait"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R72"/>
  <sheetViews>
    <sheetView topLeftCell="A13"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561"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384</v>
      </c>
      <c r="I15" s="523"/>
    </row>
    <row r="16" spans="1:13" x14ac:dyDescent="0.25">
      <c r="A16" s="500" t="s">
        <v>561</v>
      </c>
      <c r="B16" s="501"/>
      <c r="C16" s="501"/>
      <c r="D16" s="501"/>
      <c r="E16" s="501"/>
      <c r="F16" s="501"/>
      <c r="G16" s="501"/>
      <c r="H16" s="501"/>
      <c r="I16" s="502"/>
    </row>
    <row r="17" spans="1:18" ht="15.75" thickBot="1" x14ac:dyDescent="0.3">
      <c r="A17" s="503" t="s">
        <v>60</v>
      </c>
      <c r="B17" s="504"/>
      <c r="C17" s="504"/>
      <c r="D17" s="504"/>
      <c r="E17" s="504"/>
      <c r="F17" s="504"/>
      <c r="G17" s="504"/>
      <c r="H17" s="504"/>
      <c r="I17" s="505"/>
    </row>
    <row r="18" spans="1:18" x14ac:dyDescent="0.25">
      <c r="A18" s="90" t="s">
        <v>61</v>
      </c>
      <c r="B18" s="518" t="s">
        <v>148</v>
      </c>
      <c r="C18" s="519"/>
      <c r="D18" s="520"/>
      <c r="E18" s="156" t="s">
        <v>63</v>
      </c>
      <c r="F18" s="156" t="s">
        <v>64</v>
      </c>
      <c r="G18" s="156" t="s">
        <v>65</v>
      </c>
      <c r="H18" s="156" t="s">
        <v>66</v>
      </c>
      <c r="I18" s="157" t="s">
        <v>67</v>
      </c>
    </row>
    <row r="19" spans="1:18" x14ac:dyDescent="0.25">
      <c r="A19" s="95"/>
      <c r="B19" s="476"/>
      <c r="C19" s="498"/>
      <c r="D19" s="477"/>
      <c r="E19" s="96"/>
      <c r="F19" s="97"/>
      <c r="G19" s="96"/>
      <c r="H19" s="98"/>
      <c r="I19" s="99"/>
    </row>
    <row r="20" spans="1:18" x14ac:dyDescent="0.25">
      <c r="A20" s="100"/>
      <c r="B20" s="486"/>
      <c r="C20" s="447"/>
      <c r="D20" s="487"/>
      <c r="E20" s="101"/>
      <c r="F20" s="86"/>
      <c r="G20" s="101"/>
      <c r="H20" s="102"/>
      <c r="I20" s="99"/>
    </row>
    <row r="21" spans="1:18" x14ac:dyDescent="0.25">
      <c r="A21" s="100"/>
      <c r="B21" s="481"/>
      <c r="C21" s="499"/>
      <c r="D21" s="482"/>
      <c r="E21" s="101"/>
      <c r="F21" s="86"/>
      <c r="G21" s="103"/>
      <c r="H21" s="104"/>
      <c r="I21" s="105"/>
    </row>
    <row r="22" spans="1:18" x14ac:dyDescent="0.25">
      <c r="A22" s="488" t="s">
        <v>68</v>
      </c>
      <c r="B22" s="489"/>
      <c r="C22" s="489"/>
      <c r="D22" s="489"/>
      <c r="E22" s="489"/>
      <c r="F22" s="489"/>
      <c r="G22" s="489"/>
      <c r="H22" s="490"/>
      <c r="I22" s="99"/>
    </row>
    <row r="23" spans="1:18" x14ac:dyDescent="0.25">
      <c r="A23" s="467" t="s">
        <v>69</v>
      </c>
      <c r="B23" s="468"/>
      <c r="C23" s="468"/>
      <c r="D23" s="468"/>
      <c r="E23" s="468"/>
      <c r="F23" s="468"/>
      <c r="G23" s="468"/>
      <c r="H23" s="468"/>
      <c r="I23" s="469"/>
    </row>
    <row r="24" spans="1:18" x14ac:dyDescent="0.25">
      <c r="A24" s="106" t="s">
        <v>70</v>
      </c>
      <c r="B24" s="470" t="s">
        <v>148</v>
      </c>
      <c r="C24" s="471"/>
      <c r="D24" s="471"/>
      <c r="E24" s="471"/>
      <c r="F24" s="472"/>
      <c r="G24" s="166" t="s">
        <v>65</v>
      </c>
      <c r="H24" s="122" t="s">
        <v>66</v>
      </c>
      <c r="I24" s="123" t="s">
        <v>67</v>
      </c>
      <c r="K24" s="128"/>
    </row>
    <row r="25" spans="1:18" x14ac:dyDescent="0.25">
      <c r="A25" s="111"/>
      <c r="B25" s="473"/>
      <c r="C25" s="474"/>
      <c r="D25" s="474"/>
      <c r="E25" s="474"/>
      <c r="F25" s="475"/>
      <c r="G25" s="177"/>
      <c r="H25" s="204"/>
      <c r="I25" s="115"/>
    </row>
    <row r="26" spans="1:18" x14ac:dyDescent="0.25">
      <c r="A26" s="111"/>
      <c r="B26" s="483"/>
      <c r="C26" s="484"/>
      <c r="D26" s="484"/>
      <c r="E26" s="484"/>
      <c r="F26" s="485"/>
      <c r="G26" s="177"/>
      <c r="H26" s="205"/>
      <c r="I26" s="115"/>
      <c r="K26" s="232"/>
      <c r="L26" s="232"/>
      <c r="M26" s="232"/>
      <c r="N26" s="232"/>
      <c r="O26" s="232"/>
      <c r="P26" s="232"/>
      <c r="Q26" s="232"/>
      <c r="R26" s="232"/>
    </row>
    <row r="27" spans="1:18" x14ac:dyDescent="0.25">
      <c r="A27" s="111"/>
      <c r="B27" s="483"/>
      <c r="C27" s="484"/>
      <c r="D27" s="484"/>
      <c r="E27" s="484"/>
      <c r="F27" s="485"/>
      <c r="G27" s="177"/>
      <c r="H27" s="205"/>
      <c r="I27" s="115"/>
      <c r="K27" s="232"/>
      <c r="L27" s="232"/>
      <c r="M27" s="232"/>
      <c r="N27" s="232"/>
      <c r="O27" s="232"/>
      <c r="P27" s="232"/>
      <c r="Q27" s="232"/>
      <c r="R27" s="232"/>
    </row>
    <row r="28" spans="1:18" x14ac:dyDescent="0.25">
      <c r="A28" s="111"/>
      <c r="B28" s="483"/>
      <c r="C28" s="484"/>
      <c r="D28" s="484"/>
      <c r="E28" s="484"/>
      <c r="F28" s="485"/>
      <c r="G28" s="177"/>
      <c r="H28" s="205"/>
      <c r="I28" s="115"/>
      <c r="K28" s="232"/>
      <c r="L28" s="232"/>
      <c r="M28" s="232"/>
      <c r="N28" s="232"/>
      <c r="O28" s="232"/>
      <c r="P28" s="232"/>
      <c r="Q28" s="232"/>
      <c r="R28" s="232"/>
    </row>
    <row r="29" spans="1:18" x14ac:dyDescent="0.25">
      <c r="A29" s="111"/>
      <c r="B29" s="483"/>
      <c r="C29" s="484"/>
      <c r="D29" s="484"/>
      <c r="E29" s="484"/>
      <c r="F29" s="485"/>
      <c r="G29" s="177"/>
      <c r="H29" s="205"/>
      <c r="I29" s="115"/>
      <c r="K29" s="232"/>
      <c r="L29" s="232"/>
      <c r="M29" s="232"/>
      <c r="N29" s="232"/>
      <c r="O29" s="232"/>
      <c r="P29" s="232"/>
      <c r="Q29" s="232"/>
      <c r="R29" s="232"/>
    </row>
    <row r="30" spans="1:18" x14ac:dyDescent="0.25">
      <c r="A30" s="111"/>
      <c r="B30" s="524"/>
      <c r="C30" s="525"/>
      <c r="D30" s="525"/>
      <c r="E30" s="525"/>
      <c r="F30" s="525"/>
      <c r="G30" s="177"/>
      <c r="H30" s="205"/>
      <c r="I30" s="115"/>
      <c r="K30" s="232"/>
      <c r="L30" s="232"/>
      <c r="M30" s="232"/>
      <c r="N30" s="232"/>
      <c r="O30" s="232"/>
      <c r="P30" s="232"/>
      <c r="Q30" s="232"/>
      <c r="R30" s="232"/>
    </row>
    <row r="31" spans="1:18" x14ac:dyDescent="0.25">
      <c r="A31" s="111"/>
      <c r="B31" s="524"/>
      <c r="C31" s="525"/>
      <c r="D31" s="525"/>
      <c r="E31" s="525"/>
      <c r="F31" s="525"/>
      <c r="G31" s="177"/>
      <c r="H31" s="205"/>
      <c r="I31" s="115"/>
      <c r="K31" s="232"/>
      <c r="L31" s="232"/>
      <c r="M31" s="232"/>
      <c r="N31" s="232"/>
      <c r="O31" s="232"/>
      <c r="P31" s="232"/>
      <c r="Q31" s="232"/>
      <c r="R31" s="232"/>
    </row>
    <row r="32" spans="1:18" x14ac:dyDescent="0.25">
      <c r="A32" s="111"/>
      <c r="B32" s="524"/>
      <c r="C32" s="525"/>
      <c r="D32" s="525"/>
      <c r="E32" s="525"/>
      <c r="F32" s="525"/>
      <c r="G32" s="177"/>
      <c r="H32" s="205"/>
      <c r="I32" s="115"/>
      <c r="K32" s="232"/>
      <c r="L32" s="232"/>
      <c r="M32" s="232"/>
      <c r="N32" s="232"/>
      <c r="O32" s="232"/>
      <c r="P32" s="232"/>
      <c r="Q32" s="232"/>
      <c r="R32" s="232"/>
    </row>
    <row r="33" spans="1:18" x14ac:dyDescent="0.25">
      <c r="A33" s="111"/>
      <c r="B33" s="524"/>
      <c r="C33" s="525"/>
      <c r="D33" s="525"/>
      <c r="E33" s="525"/>
      <c r="F33" s="525"/>
      <c r="G33" s="177"/>
      <c r="H33" s="205"/>
      <c r="I33" s="115"/>
      <c r="K33" s="232"/>
      <c r="L33" s="232"/>
      <c r="M33" s="232"/>
      <c r="N33" s="232"/>
      <c r="O33" s="232"/>
      <c r="P33" s="232"/>
      <c r="Q33" s="232"/>
      <c r="R33" s="232"/>
    </row>
    <row r="34" spans="1:18" x14ac:dyDescent="0.25">
      <c r="A34" s="111"/>
      <c r="B34" s="524"/>
      <c r="C34" s="525"/>
      <c r="D34" s="525"/>
      <c r="E34" s="525"/>
      <c r="F34" s="525"/>
      <c r="G34" s="177"/>
      <c r="H34" s="205"/>
      <c r="I34" s="115"/>
      <c r="K34" s="232"/>
      <c r="L34" s="232"/>
      <c r="M34" s="232"/>
      <c r="N34" s="232"/>
      <c r="O34" s="232"/>
      <c r="P34" s="232"/>
      <c r="Q34" s="232"/>
      <c r="R34" s="232"/>
    </row>
    <row r="35" spans="1:18" x14ac:dyDescent="0.25">
      <c r="A35" s="111"/>
      <c r="B35" s="524"/>
      <c r="C35" s="525"/>
      <c r="D35" s="525"/>
      <c r="E35" s="525"/>
      <c r="F35" s="525"/>
      <c r="G35" s="177"/>
      <c r="H35" s="205"/>
      <c r="I35" s="115"/>
      <c r="K35" s="232"/>
      <c r="L35" s="232"/>
      <c r="M35" s="232"/>
      <c r="N35" s="232"/>
      <c r="O35" s="232"/>
      <c r="P35" s="232"/>
      <c r="Q35" s="232"/>
      <c r="R35" s="232"/>
    </row>
    <row r="36" spans="1:18" x14ac:dyDescent="0.25">
      <c r="A36" s="111"/>
      <c r="B36" s="524"/>
      <c r="C36" s="525"/>
      <c r="D36" s="525"/>
      <c r="E36" s="525"/>
      <c r="F36" s="525"/>
      <c r="G36" s="177"/>
      <c r="H36" s="205"/>
      <c r="I36" s="115"/>
      <c r="K36" s="232"/>
      <c r="L36" s="232"/>
      <c r="M36" s="232"/>
      <c r="N36" s="232"/>
      <c r="O36" s="232"/>
      <c r="P36" s="232"/>
      <c r="Q36" s="232"/>
      <c r="R36" s="232"/>
    </row>
    <row r="37" spans="1:18" x14ac:dyDescent="0.25">
      <c r="A37" s="111"/>
      <c r="B37" s="524"/>
      <c r="C37" s="525"/>
      <c r="D37" s="525"/>
      <c r="E37" s="525"/>
      <c r="F37" s="525"/>
      <c r="G37" s="177"/>
      <c r="H37" s="205"/>
      <c r="I37" s="115"/>
      <c r="K37" s="232"/>
      <c r="L37" s="232"/>
      <c r="M37" s="232"/>
      <c r="N37" s="232"/>
      <c r="O37" s="232"/>
      <c r="P37" s="232"/>
      <c r="Q37" s="232"/>
      <c r="R37" s="232"/>
    </row>
    <row r="38" spans="1:18" x14ac:dyDescent="0.25">
      <c r="A38" s="111"/>
      <c r="B38" s="524"/>
      <c r="C38" s="525"/>
      <c r="D38" s="525"/>
      <c r="E38" s="525"/>
      <c r="F38" s="525"/>
      <c r="G38" s="177"/>
      <c r="H38" s="205"/>
      <c r="I38" s="115"/>
      <c r="K38" s="232"/>
      <c r="L38" s="232"/>
      <c r="M38" s="232"/>
      <c r="N38" s="232"/>
      <c r="O38" s="232"/>
      <c r="P38" s="232"/>
      <c r="Q38" s="232"/>
      <c r="R38" s="232"/>
    </row>
    <row r="39" spans="1:18" x14ac:dyDescent="0.25">
      <c r="A39" s="111"/>
      <c r="B39" s="524"/>
      <c r="C39" s="525"/>
      <c r="D39" s="525"/>
      <c r="E39" s="525"/>
      <c r="F39" s="525"/>
      <c r="G39" s="177"/>
      <c r="H39" s="205"/>
      <c r="I39" s="115"/>
      <c r="K39" s="232"/>
      <c r="L39" s="232"/>
      <c r="M39" s="232"/>
      <c r="N39" s="232"/>
      <c r="O39" s="232"/>
      <c r="P39" s="232"/>
      <c r="Q39" s="232"/>
      <c r="R39" s="232"/>
    </row>
    <row r="40" spans="1:18" x14ac:dyDescent="0.25">
      <c r="A40" s="111"/>
      <c r="B40" s="524"/>
      <c r="C40" s="525"/>
      <c r="D40" s="525"/>
      <c r="E40" s="525"/>
      <c r="F40" s="525"/>
      <c r="G40" s="177"/>
      <c r="H40" s="205"/>
      <c r="I40" s="115"/>
      <c r="K40" s="232"/>
      <c r="L40" s="232"/>
      <c r="M40" s="232"/>
      <c r="N40" s="232"/>
      <c r="O40" s="232"/>
      <c r="P40" s="232"/>
      <c r="Q40" s="232"/>
      <c r="R40" s="232"/>
    </row>
    <row r="41" spans="1:18" x14ac:dyDescent="0.25">
      <c r="A41" s="111"/>
      <c r="B41" s="524"/>
      <c r="C41" s="525"/>
      <c r="D41" s="525"/>
      <c r="E41" s="525"/>
      <c r="F41" s="525"/>
      <c r="G41" s="177"/>
      <c r="H41" s="205"/>
      <c r="I41" s="115"/>
      <c r="K41" s="232"/>
      <c r="L41" s="232"/>
      <c r="M41" s="232"/>
      <c r="N41" s="232"/>
      <c r="O41" s="232"/>
      <c r="P41" s="232"/>
      <c r="Q41" s="232"/>
      <c r="R41" s="232"/>
    </row>
    <row r="42" spans="1:18" x14ac:dyDescent="0.25">
      <c r="A42" s="111"/>
      <c r="B42" s="524"/>
      <c r="C42" s="525"/>
      <c r="D42" s="525"/>
      <c r="E42" s="525"/>
      <c r="F42" s="525"/>
      <c r="G42" s="177"/>
      <c r="H42" s="205"/>
      <c r="I42" s="115"/>
      <c r="K42" s="232"/>
      <c r="L42" s="232"/>
      <c r="M42" s="232"/>
      <c r="N42" s="232"/>
      <c r="O42" s="232"/>
      <c r="P42" s="232"/>
      <c r="Q42" s="232"/>
      <c r="R42" s="232"/>
    </row>
    <row r="43" spans="1:18" x14ac:dyDescent="0.25">
      <c r="A43" s="111"/>
      <c r="B43" s="524"/>
      <c r="C43" s="525"/>
      <c r="D43" s="525"/>
      <c r="E43" s="525"/>
      <c r="F43" s="525"/>
      <c r="G43" s="177"/>
      <c r="H43" s="205"/>
      <c r="I43" s="115"/>
      <c r="K43" s="232"/>
      <c r="L43" s="232"/>
      <c r="M43" s="232"/>
      <c r="N43" s="232"/>
      <c r="O43" s="232"/>
      <c r="P43" s="232"/>
      <c r="Q43" s="232"/>
      <c r="R43" s="232"/>
    </row>
    <row r="44" spans="1:18" x14ac:dyDescent="0.25">
      <c r="A44" s="111"/>
      <c r="B44" s="524"/>
      <c r="C44" s="525"/>
      <c r="D44" s="525"/>
      <c r="E44" s="525"/>
      <c r="F44" s="525"/>
      <c r="G44" s="177"/>
      <c r="H44" s="205"/>
      <c r="I44" s="115"/>
      <c r="K44" s="232"/>
      <c r="L44" s="232"/>
      <c r="M44" s="232"/>
      <c r="N44" s="232"/>
      <c r="O44" s="232"/>
      <c r="P44" s="232"/>
      <c r="Q44" s="232"/>
      <c r="R44" s="232"/>
    </row>
    <row r="45" spans="1:18" x14ac:dyDescent="0.25">
      <c r="A45" s="111"/>
      <c r="B45" s="524"/>
      <c r="C45" s="525"/>
      <c r="D45" s="525"/>
      <c r="E45" s="525"/>
      <c r="F45" s="525"/>
      <c r="G45" s="177"/>
      <c r="H45" s="178"/>
      <c r="I45" s="115"/>
      <c r="K45" s="232"/>
      <c r="L45" s="233"/>
      <c r="M45" s="232"/>
      <c r="N45" s="232"/>
      <c r="O45" s="232"/>
      <c r="P45" s="232"/>
      <c r="Q45" s="232"/>
      <c r="R45" s="232"/>
    </row>
    <row r="46" spans="1:18" x14ac:dyDescent="0.25">
      <c r="A46" s="521" t="s">
        <v>149</v>
      </c>
      <c r="B46" s="489"/>
      <c r="C46" s="489"/>
      <c r="D46" s="489"/>
      <c r="E46" s="489"/>
      <c r="F46" s="489"/>
      <c r="G46" s="489"/>
      <c r="H46" s="490"/>
      <c r="I46" s="171">
        <f>SUM(I25:I45)</f>
        <v>0</v>
      </c>
      <c r="K46" s="232"/>
      <c r="L46" s="233"/>
      <c r="M46" s="232"/>
      <c r="N46" s="232"/>
      <c r="O46" s="232"/>
      <c r="P46" s="232"/>
      <c r="Q46" s="232"/>
      <c r="R46" s="232"/>
    </row>
    <row r="47" spans="1:18" x14ac:dyDescent="0.25">
      <c r="A47" s="488" t="s">
        <v>150</v>
      </c>
      <c r="B47" s="489"/>
      <c r="C47" s="489"/>
      <c r="D47" s="489"/>
      <c r="E47" s="489"/>
      <c r="F47" s="489"/>
      <c r="G47" s="489"/>
      <c r="H47" s="490"/>
      <c r="I47" s="172">
        <f>ROUND((I46*0.15),2)</f>
        <v>0</v>
      </c>
      <c r="K47" s="232"/>
      <c r="L47" s="233"/>
      <c r="M47" s="232"/>
      <c r="N47" s="232"/>
      <c r="O47" s="232"/>
      <c r="P47" s="232"/>
      <c r="Q47" s="232"/>
      <c r="R47" s="232"/>
    </row>
    <row r="48" spans="1:18" x14ac:dyDescent="0.25">
      <c r="A48" s="488" t="s">
        <v>151</v>
      </c>
      <c r="B48" s="489"/>
      <c r="C48" s="489"/>
      <c r="D48" s="489"/>
      <c r="E48" s="489"/>
      <c r="F48" s="489"/>
      <c r="G48" s="489"/>
      <c r="H48" s="490"/>
      <c r="I48" s="158">
        <f>I46+I47</f>
        <v>0</v>
      </c>
      <c r="K48" s="232"/>
      <c r="L48" s="232"/>
      <c r="M48" s="232"/>
      <c r="N48" s="232"/>
      <c r="O48" s="232"/>
      <c r="P48" s="232"/>
      <c r="Q48" s="232"/>
      <c r="R48" s="232"/>
    </row>
    <row r="49" spans="1:18" x14ac:dyDescent="0.25">
      <c r="A49" s="467" t="s">
        <v>73</v>
      </c>
      <c r="B49" s="468"/>
      <c r="C49" s="468"/>
      <c r="D49" s="468"/>
      <c r="E49" s="468"/>
      <c r="F49" s="468"/>
      <c r="G49" s="468"/>
      <c r="H49" s="468"/>
      <c r="I49" s="469"/>
      <c r="K49" s="232"/>
      <c r="L49" s="232"/>
      <c r="M49" s="232"/>
      <c r="N49" s="232"/>
      <c r="O49" s="232"/>
      <c r="P49" s="232"/>
      <c r="Q49" s="232"/>
      <c r="R49" s="232"/>
    </row>
    <row r="50" spans="1:18" x14ac:dyDescent="0.25">
      <c r="A50" s="106" t="s">
        <v>74</v>
      </c>
      <c r="B50" s="470" t="s">
        <v>75</v>
      </c>
      <c r="C50" s="471"/>
      <c r="D50" s="472"/>
      <c r="E50" s="470" t="s">
        <v>63</v>
      </c>
      <c r="F50" s="472"/>
      <c r="G50" s="108" t="s">
        <v>65</v>
      </c>
      <c r="H50" s="109" t="s">
        <v>66</v>
      </c>
      <c r="I50" s="110" t="s">
        <v>67</v>
      </c>
    </row>
    <row r="51" spans="1:18" x14ac:dyDescent="0.25">
      <c r="A51" s="111">
        <v>1</v>
      </c>
      <c r="B51" s="491" t="s">
        <v>76</v>
      </c>
      <c r="C51" s="492"/>
      <c r="D51" s="493"/>
      <c r="E51" s="476" t="s">
        <v>77</v>
      </c>
      <c r="F51" s="477"/>
      <c r="G51" s="143"/>
      <c r="H51" s="141">
        <v>450</v>
      </c>
      <c r="I51" s="118">
        <f>SUM(G51*H51)</f>
        <v>0</v>
      </c>
    </row>
    <row r="52" spans="1:18" x14ac:dyDescent="0.25">
      <c r="A52" s="111">
        <v>2</v>
      </c>
      <c r="B52" s="461" t="s">
        <v>78</v>
      </c>
      <c r="C52" s="462"/>
      <c r="D52" s="463"/>
      <c r="E52" s="486" t="s">
        <v>77</v>
      </c>
      <c r="F52" s="487"/>
      <c r="G52" s="112"/>
      <c r="H52" s="142">
        <v>350</v>
      </c>
      <c r="I52" s="115">
        <f t="shared" ref="I52:I56" si="0">SUM(G52*H52)</f>
        <v>0</v>
      </c>
    </row>
    <row r="53" spans="1:18" x14ac:dyDescent="0.25">
      <c r="A53" s="111">
        <v>3</v>
      </c>
      <c r="B53" s="461" t="s">
        <v>79</v>
      </c>
      <c r="C53" s="462"/>
      <c r="D53" s="463"/>
      <c r="E53" s="486" t="s">
        <v>77</v>
      </c>
      <c r="F53" s="487"/>
      <c r="G53" s="112">
        <v>3</v>
      </c>
      <c r="H53" s="142">
        <v>300</v>
      </c>
      <c r="I53" s="115">
        <f t="shared" si="0"/>
        <v>900</v>
      </c>
    </row>
    <row r="54" spans="1:18" x14ac:dyDescent="0.25">
      <c r="A54" s="111">
        <v>4</v>
      </c>
      <c r="B54" s="461" t="s">
        <v>80</v>
      </c>
      <c r="C54" s="462"/>
      <c r="D54" s="463"/>
      <c r="E54" s="486" t="s">
        <v>77</v>
      </c>
      <c r="F54" s="487"/>
      <c r="G54" s="112"/>
      <c r="H54" s="142">
        <v>200</v>
      </c>
      <c r="I54" s="115">
        <f t="shared" si="0"/>
        <v>0</v>
      </c>
    </row>
    <row r="55" spans="1:18" x14ac:dyDescent="0.25">
      <c r="A55" s="111">
        <v>5</v>
      </c>
      <c r="B55" s="461" t="s">
        <v>81</v>
      </c>
      <c r="C55" s="462"/>
      <c r="D55" s="463"/>
      <c r="E55" s="486" t="s">
        <v>77</v>
      </c>
      <c r="F55" s="487"/>
      <c r="G55" s="112">
        <v>3</v>
      </c>
      <c r="H55" s="144">
        <v>200</v>
      </c>
      <c r="I55" s="115">
        <f t="shared" si="0"/>
        <v>600</v>
      </c>
    </row>
    <row r="56" spans="1:18" x14ac:dyDescent="0.25">
      <c r="A56" s="111">
        <v>6</v>
      </c>
      <c r="B56" s="461" t="s">
        <v>311</v>
      </c>
      <c r="C56" s="462"/>
      <c r="D56" s="463"/>
      <c r="E56" s="486" t="s">
        <v>77</v>
      </c>
      <c r="F56" s="487"/>
      <c r="G56" s="112"/>
      <c r="H56" s="144">
        <v>140</v>
      </c>
      <c r="I56" s="115">
        <f t="shared" si="0"/>
        <v>0</v>
      </c>
    </row>
    <row r="57" spans="1:18" x14ac:dyDescent="0.25">
      <c r="A57" s="111"/>
      <c r="B57" s="461"/>
      <c r="C57" s="462"/>
      <c r="D57" s="463"/>
      <c r="E57" s="119"/>
      <c r="F57" s="86"/>
      <c r="G57" s="86"/>
      <c r="H57" s="102"/>
      <c r="I57" s="115"/>
    </row>
    <row r="58" spans="1:18" x14ac:dyDescent="0.25">
      <c r="A58" s="100"/>
      <c r="B58" s="461"/>
      <c r="C58" s="462"/>
      <c r="D58" s="463"/>
      <c r="F58" s="86"/>
      <c r="G58" s="86"/>
      <c r="H58" s="102"/>
      <c r="I58" s="115"/>
    </row>
    <row r="59" spans="1:18" x14ac:dyDescent="0.25">
      <c r="A59" s="120"/>
      <c r="B59" s="464"/>
      <c r="C59" s="465"/>
      <c r="D59" s="466"/>
      <c r="E59" s="88"/>
      <c r="F59" s="89"/>
      <c r="G59" s="86"/>
      <c r="H59" s="104"/>
      <c r="I59" s="115"/>
    </row>
    <row r="60" spans="1:18" x14ac:dyDescent="0.25">
      <c r="A60" s="488" t="s">
        <v>82</v>
      </c>
      <c r="B60" s="489"/>
      <c r="C60" s="489"/>
      <c r="D60" s="489"/>
      <c r="E60" s="489"/>
      <c r="F60" s="489"/>
      <c r="G60" s="489"/>
      <c r="H60" s="490"/>
      <c r="I60" s="126">
        <f>SUM(I51:I59)</f>
        <v>1500</v>
      </c>
    </row>
    <row r="61" spans="1:18" x14ac:dyDescent="0.25">
      <c r="A61" s="467" t="s">
        <v>83</v>
      </c>
      <c r="B61" s="468"/>
      <c r="C61" s="468"/>
      <c r="D61" s="468"/>
      <c r="E61" s="468"/>
      <c r="F61" s="468"/>
      <c r="G61" s="468"/>
      <c r="H61" s="468"/>
      <c r="I61" s="469"/>
    </row>
    <row r="62" spans="1:18" x14ac:dyDescent="0.25">
      <c r="A62" s="106" t="s">
        <v>84</v>
      </c>
      <c r="B62" s="470" t="s">
        <v>85</v>
      </c>
      <c r="C62" s="471"/>
      <c r="D62" s="472"/>
      <c r="E62" s="470" t="s">
        <v>86</v>
      </c>
      <c r="F62" s="472"/>
      <c r="G62" s="122" t="s">
        <v>87</v>
      </c>
      <c r="H62" s="122" t="s">
        <v>66</v>
      </c>
      <c r="I62" s="123" t="s">
        <v>67</v>
      </c>
    </row>
    <row r="63" spans="1:18" x14ac:dyDescent="0.25">
      <c r="A63" s="111">
        <v>1</v>
      </c>
      <c r="B63" s="473" t="s">
        <v>566</v>
      </c>
      <c r="C63" s="474"/>
      <c r="D63" s="475"/>
      <c r="E63" s="486">
        <v>1</v>
      </c>
      <c r="F63" s="487"/>
      <c r="G63" s="197">
        <v>83.6</v>
      </c>
      <c r="H63" s="124">
        <v>5</v>
      </c>
      <c r="I63" s="209">
        <f>H63*G63</f>
        <v>418</v>
      </c>
    </row>
    <row r="64" spans="1:18" x14ac:dyDescent="0.25">
      <c r="A64" s="125"/>
      <c r="B64" s="478"/>
      <c r="C64" s="479"/>
      <c r="D64" s="480"/>
      <c r="E64" s="481"/>
      <c r="F64" s="482"/>
      <c r="G64" s="112"/>
      <c r="H64" s="124"/>
      <c r="I64" s="209"/>
    </row>
    <row r="65" spans="1:12" x14ac:dyDescent="0.25">
      <c r="A65" s="488" t="s">
        <v>88</v>
      </c>
      <c r="B65" s="489"/>
      <c r="C65" s="489"/>
      <c r="D65" s="489"/>
      <c r="E65" s="489"/>
      <c r="F65" s="489"/>
      <c r="G65" s="489"/>
      <c r="H65" s="490"/>
      <c r="I65" s="126">
        <f>SUM(I63:I64)</f>
        <v>418</v>
      </c>
    </row>
    <row r="66" spans="1:12" x14ac:dyDescent="0.25">
      <c r="A66" s="127"/>
      <c r="B66" s="128"/>
      <c r="C66" s="128"/>
      <c r="D66" s="128"/>
      <c r="E66" s="128"/>
      <c r="F66" s="129"/>
      <c r="G66" s="130"/>
      <c r="H66" s="130"/>
      <c r="I66" s="131"/>
      <c r="L66" s="83"/>
    </row>
    <row r="67" spans="1:12" x14ac:dyDescent="0.25">
      <c r="A67" s="456"/>
      <c r="B67" s="457"/>
      <c r="C67" s="457"/>
      <c r="D67" s="457"/>
      <c r="E67" s="457"/>
      <c r="F67" s="132"/>
      <c r="G67" s="460" t="s">
        <v>89</v>
      </c>
      <c r="H67" s="457"/>
      <c r="I67" s="133">
        <f>I65+I60+I48</f>
        <v>1918</v>
      </c>
    </row>
    <row r="68" spans="1:12" x14ac:dyDescent="0.25">
      <c r="A68" s="456"/>
      <c r="B68" s="457"/>
      <c r="C68" s="457"/>
      <c r="D68" s="457"/>
      <c r="E68" s="457"/>
      <c r="F68" s="86"/>
      <c r="G68" s="134"/>
      <c r="H68" s="135"/>
      <c r="I68" s="136"/>
    </row>
    <row r="69" spans="1:12" ht="15.75" thickBot="1" x14ac:dyDescent="0.3">
      <c r="A69" s="456"/>
      <c r="B69" s="457"/>
      <c r="C69" s="457"/>
      <c r="D69" s="457"/>
      <c r="E69" s="457"/>
      <c r="F69" s="86"/>
      <c r="G69" s="510" t="s">
        <v>132</v>
      </c>
      <c r="H69" s="511"/>
      <c r="I69" s="145">
        <f>I67+I68</f>
        <v>1918</v>
      </c>
    </row>
    <row r="70" spans="1:12" ht="16.5" thickTop="1" thickBot="1" x14ac:dyDescent="0.3">
      <c r="A70" s="137"/>
      <c r="B70" s="138"/>
      <c r="C70" s="458"/>
      <c r="D70" s="459"/>
      <c r="E70" s="459"/>
      <c r="F70" s="459"/>
      <c r="G70" s="139"/>
      <c r="H70" s="139"/>
      <c r="I70" s="140"/>
    </row>
    <row r="72" spans="1:12" x14ac:dyDescent="0.25">
      <c r="A72" s="83"/>
      <c r="B72" s="83"/>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S72"/>
  <sheetViews>
    <sheetView topLeftCell="A46"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561"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299</v>
      </c>
      <c r="I15" s="523"/>
    </row>
    <row r="16" spans="1:13" x14ac:dyDescent="0.25">
      <c r="A16" s="500" t="s">
        <v>562</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6"/>
      <c r="C20" s="447"/>
      <c r="D20" s="487"/>
      <c r="E20" s="101"/>
      <c r="F20" s="86"/>
      <c r="G20" s="101"/>
      <c r="H20" s="102"/>
      <c r="I20" s="99"/>
    </row>
    <row r="21" spans="1:11" x14ac:dyDescent="0.25">
      <c r="A21" s="100"/>
      <c r="B21" s="481"/>
      <c r="C21" s="499"/>
      <c r="D21" s="482"/>
      <c r="E21" s="101"/>
      <c r="F21" s="86"/>
      <c r="G21" s="103"/>
      <c r="H21" s="104"/>
      <c r="I21" s="105"/>
    </row>
    <row r="22" spans="1:11" x14ac:dyDescent="0.25">
      <c r="A22" s="488" t="s">
        <v>68</v>
      </c>
      <c r="B22" s="489"/>
      <c r="C22" s="489"/>
      <c r="D22" s="489"/>
      <c r="E22" s="489"/>
      <c r="F22" s="489"/>
      <c r="G22" s="489"/>
      <c r="H22" s="490"/>
      <c r="I22" s="99"/>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563</v>
      </c>
      <c r="C25" s="474"/>
      <c r="D25" s="474"/>
      <c r="E25" s="474"/>
      <c r="F25" s="475"/>
      <c r="G25" s="177">
        <v>6</v>
      </c>
      <c r="H25" s="204">
        <v>12.4</v>
      </c>
      <c r="I25" s="115">
        <f>H25*G25</f>
        <v>74.400000000000006</v>
      </c>
    </row>
    <row r="26" spans="1:11" x14ac:dyDescent="0.25">
      <c r="A26" s="111">
        <v>2</v>
      </c>
      <c r="B26" s="483" t="s">
        <v>564</v>
      </c>
      <c r="C26" s="484"/>
      <c r="D26" s="484"/>
      <c r="E26" s="484"/>
      <c r="F26" s="485"/>
      <c r="G26" s="177">
        <v>1</v>
      </c>
      <c r="H26" s="205">
        <v>119</v>
      </c>
      <c r="I26" s="115">
        <f>H26*G26</f>
        <v>119</v>
      </c>
    </row>
    <row r="27" spans="1:11" x14ac:dyDescent="0.25">
      <c r="A27" s="111"/>
      <c r="B27" s="483"/>
      <c r="C27" s="484"/>
      <c r="D27" s="484"/>
      <c r="E27" s="484"/>
      <c r="F27" s="485"/>
      <c r="G27" s="177"/>
      <c r="H27" s="205"/>
      <c r="I27" s="115"/>
    </row>
    <row r="28" spans="1:11" x14ac:dyDescent="0.25">
      <c r="A28" s="111"/>
      <c r="B28" s="483"/>
      <c r="C28" s="484"/>
      <c r="D28" s="484"/>
      <c r="E28" s="484"/>
      <c r="F28" s="485"/>
      <c r="G28" s="177"/>
      <c r="H28" s="205"/>
      <c r="I28" s="115"/>
    </row>
    <row r="29" spans="1:11" x14ac:dyDescent="0.25">
      <c r="A29" s="111"/>
      <c r="B29" s="483"/>
      <c r="C29" s="484"/>
      <c r="D29" s="484"/>
      <c r="E29" s="484"/>
      <c r="F29" s="485"/>
      <c r="G29" s="177"/>
      <c r="H29" s="205"/>
      <c r="I29" s="115"/>
    </row>
    <row r="30" spans="1:11" x14ac:dyDescent="0.25">
      <c r="A30" s="111"/>
      <c r="B30" s="524"/>
      <c r="C30" s="525"/>
      <c r="D30" s="525"/>
      <c r="E30" s="525"/>
      <c r="F30" s="525"/>
      <c r="G30" s="177"/>
      <c r="H30" s="205"/>
      <c r="I30" s="115"/>
    </row>
    <row r="31" spans="1:11" x14ac:dyDescent="0.25">
      <c r="A31" s="111"/>
      <c r="B31" s="524"/>
      <c r="C31" s="525"/>
      <c r="D31" s="525"/>
      <c r="E31" s="525"/>
      <c r="F31" s="525"/>
      <c r="G31" s="177"/>
      <c r="H31" s="205"/>
      <c r="I31" s="115"/>
    </row>
    <row r="32" spans="1:11" x14ac:dyDescent="0.25">
      <c r="A32" s="111"/>
      <c r="B32" s="524"/>
      <c r="C32" s="525"/>
      <c r="D32" s="525"/>
      <c r="E32" s="525"/>
      <c r="F32" s="525"/>
      <c r="G32" s="177"/>
      <c r="H32" s="205"/>
      <c r="I32" s="115"/>
    </row>
    <row r="33" spans="1:19" x14ac:dyDescent="0.25">
      <c r="A33" s="111"/>
      <c r="B33" s="524"/>
      <c r="C33" s="525"/>
      <c r="D33" s="525"/>
      <c r="E33" s="525"/>
      <c r="F33" s="525"/>
      <c r="G33" s="177"/>
      <c r="H33" s="205"/>
      <c r="I33" s="115"/>
    </row>
    <row r="34" spans="1:19" x14ac:dyDescent="0.25">
      <c r="A34" s="111"/>
      <c r="B34" s="524"/>
      <c r="C34" s="525"/>
      <c r="D34" s="525"/>
      <c r="E34" s="525"/>
      <c r="F34" s="525"/>
      <c r="G34" s="177"/>
      <c r="H34" s="205"/>
      <c r="I34" s="115"/>
    </row>
    <row r="35" spans="1:19" x14ac:dyDescent="0.25">
      <c r="A35" s="111"/>
      <c r="B35" s="524"/>
      <c r="C35" s="525"/>
      <c r="D35" s="525"/>
      <c r="E35" s="525"/>
      <c r="F35" s="525"/>
      <c r="G35" s="177"/>
      <c r="H35" s="205"/>
      <c r="I35" s="115"/>
    </row>
    <row r="36" spans="1:19" x14ac:dyDescent="0.25">
      <c r="A36" s="111"/>
      <c r="B36" s="524"/>
      <c r="C36" s="525"/>
      <c r="D36" s="525"/>
      <c r="E36" s="525"/>
      <c r="F36" s="525"/>
      <c r="G36" s="177"/>
      <c r="H36" s="205"/>
      <c r="I36" s="115"/>
    </row>
    <row r="37" spans="1:19" x14ac:dyDescent="0.25">
      <c r="A37" s="111"/>
      <c r="B37" s="524"/>
      <c r="C37" s="525"/>
      <c r="D37" s="525"/>
      <c r="E37" s="525"/>
      <c r="F37" s="525"/>
      <c r="G37" s="177"/>
      <c r="H37" s="205"/>
      <c r="I37" s="115"/>
      <c r="K37" s="232"/>
      <c r="L37" s="232"/>
      <c r="M37" s="232"/>
      <c r="N37" s="232"/>
      <c r="O37" s="232"/>
      <c r="P37" s="232"/>
      <c r="Q37" s="232"/>
      <c r="R37" s="232"/>
      <c r="S37" s="232"/>
    </row>
    <row r="38" spans="1:19" x14ac:dyDescent="0.25">
      <c r="A38" s="111"/>
      <c r="B38" s="524"/>
      <c r="C38" s="525"/>
      <c r="D38" s="525"/>
      <c r="E38" s="525"/>
      <c r="F38" s="525"/>
      <c r="G38" s="177"/>
      <c r="H38" s="205"/>
      <c r="I38" s="115"/>
      <c r="K38" s="232"/>
      <c r="L38" s="232"/>
      <c r="M38" s="232"/>
      <c r="N38" s="232"/>
      <c r="O38" s="232"/>
      <c r="P38" s="232"/>
      <c r="Q38" s="232"/>
      <c r="R38" s="232"/>
      <c r="S38" s="232"/>
    </row>
    <row r="39" spans="1:19" x14ac:dyDescent="0.25">
      <c r="A39" s="111"/>
      <c r="B39" s="524"/>
      <c r="C39" s="525"/>
      <c r="D39" s="525"/>
      <c r="E39" s="525"/>
      <c r="F39" s="525"/>
      <c r="G39" s="177"/>
      <c r="H39" s="205"/>
      <c r="I39" s="115"/>
      <c r="K39" s="232"/>
      <c r="L39" s="232"/>
      <c r="M39" s="232"/>
      <c r="N39" s="232"/>
      <c r="O39" s="232"/>
      <c r="P39" s="232"/>
      <c r="Q39" s="232"/>
      <c r="R39" s="232"/>
      <c r="S39" s="232"/>
    </row>
    <row r="40" spans="1:19" x14ac:dyDescent="0.25">
      <c r="A40" s="111"/>
      <c r="B40" s="524"/>
      <c r="C40" s="525"/>
      <c r="D40" s="525"/>
      <c r="E40" s="525"/>
      <c r="F40" s="525"/>
      <c r="G40" s="177"/>
      <c r="H40" s="205"/>
      <c r="I40" s="115"/>
      <c r="K40" s="232"/>
      <c r="L40" s="232"/>
      <c r="M40" s="232"/>
      <c r="N40" s="232"/>
      <c r="O40" s="232"/>
      <c r="P40" s="232"/>
      <c r="Q40" s="232"/>
      <c r="R40" s="232"/>
      <c r="S40" s="232"/>
    </row>
    <row r="41" spans="1:19" x14ac:dyDescent="0.25">
      <c r="A41" s="111"/>
      <c r="B41" s="524"/>
      <c r="C41" s="525"/>
      <c r="D41" s="525"/>
      <c r="E41" s="525"/>
      <c r="F41" s="525"/>
      <c r="G41" s="177"/>
      <c r="H41" s="205"/>
      <c r="I41" s="115"/>
      <c r="K41" s="232"/>
      <c r="L41" s="232"/>
      <c r="M41" s="232"/>
      <c r="N41" s="232"/>
      <c r="O41" s="232"/>
      <c r="P41" s="232"/>
      <c r="Q41" s="232"/>
      <c r="R41" s="232"/>
      <c r="S41" s="232"/>
    </row>
    <row r="42" spans="1:19" x14ac:dyDescent="0.25">
      <c r="A42" s="111"/>
      <c r="B42" s="524"/>
      <c r="C42" s="525"/>
      <c r="D42" s="525"/>
      <c r="E42" s="525"/>
      <c r="F42" s="525"/>
      <c r="G42" s="177"/>
      <c r="H42" s="205"/>
      <c r="I42" s="115"/>
      <c r="K42" s="232"/>
      <c r="L42" s="232"/>
      <c r="M42" s="232"/>
      <c r="N42" s="232"/>
      <c r="O42" s="232"/>
      <c r="P42" s="232"/>
      <c r="Q42" s="232"/>
      <c r="R42" s="232"/>
      <c r="S42" s="232"/>
    </row>
    <row r="43" spans="1:19" x14ac:dyDescent="0.25">
      <c r="A43" s="111"/>
      <c r="B43" s="524"/>
      <c r="C43" s="525"/>
      <c r="D43" s="525"/>
      <c r="E43" s="525"/>
      <c r="F43" s="525"/>
      <c r="G43" s="177"/>
      <c r="H43" s="205"/>
      <c r="I43" s="115"/>
      <c r="K43" s="232"/>
      <c r="L43" s="232"/>
      <c r="M43" s="232"/>
      <c r="N43" s="232"/>
      <c r="O43" s="232"/>
      <c r="P43" s="232"/>
      <c r="Q43" s="232"/>
      <c r="R43" s="232"/>
      <c r="S43" s="232"/>
    </row>
    <row r="44" spans="1:19" x14ac:dyDescent="0.25">
      <c r="A44" s="111"/>
      <c r="B44" s="524"/>
      <c r="C44" s="525"/>
      <c r="D44" s="525"/>
      <c r="E44" s="525"/>
      <c r="F44" s="525"/>
      <c r="G44" s="177"/>
      <c r="H44" s="205"/>
      <c r="I44" s="115"/>
      <c r="K44" s="232"/>
      <c r="L44" s="232"/>
      <c r="M44" s="232"/>
      <c r="N44" s="232"/>
      <c r="O44" s="232"/>
      <c r="P44" s="232"/>
      <c r="Q44" s="232"/>
      <c r="R44" s="232"/>
      <c r="S44" s="232"/>
    </row>
    <row r="45" spans="1:19" x14ac:dyDescent="0.25">
      <c r="A45" s="111"/>
      <c r="B45" s="524"/>
      <c r="C45" s="525"/>
      <c r="D45" s="525"/>
      <c r="E45" s="525"/>
      <c r="F45" s="525"/>
      <c r="G45" s="177"/>
      <c r="H45" s="178"/>
      <c r="I45" s="115"/>
      <c r="K45" s="232"/>
      <c r="L45" s="233"/>
      <c r="M45" s="232"/>
      <c r="N45" s="232"/>
      <c r="O45" s="232"/>
      <c r="P45" s="232"/>
      <c r="Q45" s="232"/>
      <c r="R45" s="232"/>
      <c r="S45" s="232"/>
    </row>
    <row r="46" spans="1:19" x14ac:dyDescent="0.25">
      <c r="A46" s="521" t="s">
        <v>149</v>
      </c>
      <c r="B46" s="489"/>
      <c r="C46" s="489"/>
      <c r="D46" s="489"/>
      <c r="E46" s="489"/>
      <c r="F46" s="489"/>
      <c r="G46" s="489"/>
      <c r="H46" s="490"/>
      <c r="I46" s="171">
        <f>SUM(I25:I45)</f>
        <v>193.4</v>
      </c>
      <c r="K46" s="232"/>
      <c r="L46" s="233"/>
      <c r="M46" s="232"/>
      <c r="N46" s="232"/>
      <c r="O46" s="232"/>
      <c r="P46" s="232"/>
      <c r="Q46" s="232"/>
      <c r="R46" s="232"/>
      <c r="S46" s="232"/>
    </row>
    <row r="47" spans="1:19" x14ac:dyDescent="0.25">
      <c r="A47" s="488" t="s">
        <v>150</v>
      </c>
      <c r="B47" s="489"/>
      <c r="C47" s="489"/>
      <c r="D47" s="489"/>
      <c r="E47" s="489"/>
      <c r="F47" s="489"/>
      <c r="G47" s="489"/>
      <c r="H47" s="490"/>
      <c r="I47" s="172">
        <f>ROUND((I46*0.15),2)</f>
        <v>29.01</v>
      </c>
      <c r="K47" s="232"/>
      <c r="L47" s="233"/>
      <c r="M47" s="232"/>
      <c r="N47" s="232"/>
      <c r="O47" s="232"/>
      <c r="P47" s="232"/>
      <c r="Q47" s="232"/>
      <c r="R47" s="232"/>
      <c r="S47" s="232"/>
    </row>
    <row r="48" spans="1:19" x14ac:dyDescent="0.25">
      <c r="A48" s="488" t="s">
        <v>151</v>
      </c>
      <c r="B48" s="489"/>
      <c r="C48" s="489"/>
      <c r="D48" s="489"/>
      <c r="E48" s="489"/>
      <c r="F48" s="489"/>
      <c r="G48" s="489"/>
      <c r="H48" s="490"/>
      <c r="I48" s="158">
        <f>I46+I47</f>
        <v>222.41</v>
      </c>
      <c r="K48" s="232"/>
      <c r="L48" s="232"/>
      <c r="M48" s="232"/>
      <c r="N48" s="232"/>
      <c r="O48" s="232"/>
      <c r="P48" s="232"/>
      <c r="Q48" s="232"/>
      <c r="R48" s="232"/>
      <c r="S48" s="232"/>
    </row>
    <row r="49" spans="1:19" x14ac:dyDescent="0.25">
      <c r="A49" s="467" t="s">
        <v>73</v>
      </c>
      <c r="B49" s="468"/>
      <c r="C49" s="468"/>
      <c r="D49" s="468"/>
      <c r="E49" s="468"/>
      <c r="F49" s="468"/>
      <c r="G49" s="468"/>
      <c r="H49" s="468"/>
      <c r="I49" s="469"/>
      <c r="K49" s="232"/>
      <c r="L49" s="232"/>
      <c r="M49" s="232"/>
      <c r="N49" s="232"/>
      <c r="O49" s="232"/>
      <c r="P49" s="232"/>
      <c r="Q49" s="232"/>
      <c r="R49" s="232"/>
      <c r="S49" s="232"/>
    </row>
    <row r="50" spans="1:19" x14ac:dyDescent="0.25">
      <c r="A50" s="106" t="s">
        <v>74</v>
      </c>
      <c r="B50" s="470" t="s">
        <v>75</v>
      </c>
      <c r="C50" s="471"/>
      <c r="D50" s="472"/>
      <c r="E50" s="470" t="s">
        <v>63</v>
      </c>
      <c r="F50" s="472"/>
      <c r="G50" s="108" t="s">
        <v>65</v>
      </c>
      <c r="H50" s="109" t="s">
        <v>66</v>
      </c>
      <c r="I50" s="110" t="s">
        <v>67</v>
      </c>
      <c r="K50" s="232"/>
      <c r="L50" s="232"/>
      <c r="M50" s="232"/>
      <c r="N50" s="232"/>
      <c r="O50" s="232"/>
      <c r="P50" s="232"/>
      <c r="Q50" s="232"/>
      <c r="R50" s="232"/>
      <c r="S50" s="232"/>
    </row>
    <row r="51" spans="1:19" x14ac:dyDescent="0.25">
      <c r="A51" s="111">
        <v>1</v>
      </c>
      <c r="B51" s="491" t="s">
        <v>76</v>
      </c>
      <c r="C51" s="492"/>
      <c r="D51" s="493"/>
      <c r="E51" s="476" t="s">
        <v>77</v>
      </c>
      <c r="F51" s="477"/>
      <c r="G51" s="143"/>
      <c r="H51" s="141">
        <v>450</v>
      </c>
      <c r="I51" s="118">
        <f>SUM(G51*H51)</f>
        <v>0</v>
      </c>
      <c r="K51" s="232"/>
      <c r="L51" s="232"/>
      <c r="M51" s="232"/>
      <c r="N51" s="232"/>
      <c r="O51" s="232"/>
      <c r="P51" s="232"/>
      <c r="Q51" s="232"/>
      <c r="R51" s="232"/>
      <c r="S51" s="232"/>
    </row>
    <row r="52" spans="1:19" x14ac:dyDescent="0.25">
      <c r="A52" s="111">
        <v>2</v>
      </c>
      <c r="B52" s="461" t="s">
        <v>78</v>
      </c>
      <c r="C52" s="462"/>
      <c r="D52" s="463"/>
      <c r="E52" s="486" t="s">
        <v>77</v>
      </c>
      <c r="F52" s="487"/>
      <c r="G52" s="112"/>
      <c r="H52" s="142">
        <v>350</v>
      </c>
      <c r="I52" s="115">
        <f t="shared" ref="I52:I56" si="0">SUM(G52*H52)</f>
        <v>0</v>
      </c>
      <c r="K52" s="232"/>
      <c r="L52" s="232"/>
      <c r="M52" s="232"/>
      <c r="N52" s="232"/>
      <c r="O52" s="232"/>
      <c r="P52" s="232"/>
      <c r="Q52" s="232"/>
      <c r="R52" s="232"/>
      <c r="S52" s="232"/>
    </row>
    <row r="53" spans="1:19" x14ac:dyDescent="0.25">
      <c r="A53" s="111">
        <v>3</v>
      </c>
      <c r="B53" s="461" t="s">
        <v>79</v>
      </c>
      <c r="C53" s="462"/>
      <c r="D53" s="463"/>
      <c r="E53" s="486" t="s">
        <v>77</v>
      </c>
      <c r="F53" s="487"/>
      <c r="G53" s="112">
        <v>6</v>
      </c>
      <c r="H53" s="142">
        <v>300</v>
      </c>
      <c r="I53" s="115">
        <f t="shared" si="0"/>
        <v>1800</v>
      </c>
      <c r="K53" s="232"/>
      <c r="L53" s="232"/>
      <c r="M53" s="232"/>
      <c r="N53" s="232"/>
      <c r="O53" s="232"/>
      <c r="P53" s="232"/>
      <c r="Q53" s="232"/>
      <c r="R53" s="232"/>
      <c r="S53" s="232"/>
    </row>
    <row r="54" spans="1:19" x14ac:dyDescent="0.25">
      <c r="A54" s="111">
        <v>4</v>
      </c>
      <c r="B54" s="461" t="s">
        <v>80</v>
      </c>
      <c r="C54" s="462"/>
      <c r="D54" s="463"/>
      <c r="E54" s="486" t="s">
        <v>77</v>
      </c>
      <c r="F54" s="487"/>
      <c r="G54" s="112"/>
      <c r="H54" s="142">
        <v>200</v>
      </c>
      <c r="I54" s="115">
        <f t="shared" si="0"/>
        <v>0</v>
      </c>
      <c r="K54" s="232"/>
      <c r="L54" s="232"/>
      <c r="M54" s="232"/>
      <c r="N54" s="232"/>
      <c r="O54" s="232"/>
      <c r="P54" s="232"/>
      <c r="Q54" s="232"/>
      <c r="R54" s="232"/>
      <c r="S54" s="232"/>
    </row>
    <row r="55" spans="1:19" x14ac:dyDescent="0.25">
      <c r="A55" s="111">
        <v>5</v>
      </c>
      <c r="B55" s="461" t="s">
        <v>81</v>
      </c>
      <c r="C55" s="462"/>
      <c r="D55" s="463"/>
      <c r="E55" s="486" t="s">
        <v>77</v>
      </c>
      <c r="F55" s="487"/>
      <c r="G55" s="112">
        <v>6</v>
      </c>
      <c r="H55" s="144">
        <v>200</v>
      </c>
      <c r="I55" s="115">
        <f t="shared" si="0"/>
        <v>1200</v>
      </c>
      <c r="K55" s="232"/>
      <c r="L55" s="232"/>
      <c r="M55" s="232"/>
      <c r="N55" s="232"/>
      <c r="O55" s="232"/>
      <c r="P55" s="232"/>
      <c r="Q55" s="232"/>
      <c r="R55" s="232"/>
      <c r="S55" s="232"/>
    </row>
    <row r="56" spans="1:19" x14ac:dyDescent="0.25">
      <c r="A56" s="111">
        <v>6</v>
      </c>
      <c r="B56" s="461" t="s">
        <v>320</v>
      </c>
      <c r="C56" s="462"/>
      <c r="D56" s="463"/>
      <c r="E56" s="486" t="s">
        <v>77</v>
      </c>
      <c r="F56" s="487"/>
      <c r="G56" s="112"/>
      <c r="H56" s="144">
        <v>140</v>
      </c>
      <c r="I56" s="115">
        <f t="shared" si="0"/>
        <v>0</v>
      </c>
      <c r="K56" s="232"/>
      <c r="L56" s="232"/>
      <c r="M56" s="232"/>
      <c r="N56" s="232"/>
      <c r="O56" s="232"/>
      <c r="P56" s="232"/>
      <c r="Q56" s="232"/>
      <c r="R56" s="232"/>
      <c r="S56" s="232"/>
    </row>
    <row r="57" spans="1:19" x14ac:dyDescent="0.25">
      <c r="A57" s="111"/>
      <c r="B57" s="461"/>
      <c r="C57" s="462"/>
      <c r="D57" s="463"/>
      <c r="E57" s="119"/>
      <c r="F57" s="86"/>
      <c r="G57" s="86"/>
      <c r="H57" s="102"/>
      <c r="I57" s="115"/>
      <c r="K57" s="232"/>
      <c r="L57" s="232"/>
      <c r="M57" s="232"/>
      <c r="N57" s="232"/>
      <c r="O57" s="232"/>
      <c r="P57" s="232"/>
      <c r="Q57" s="232"/>
      <c r="R57" s="232"/>
      <c r="S57" s="232"/>
    </row>
    <row r="58" spans="1:19" x14ac:dyDescent="0.25">
      <c r="A58" s="100"/>
      <c r="B58" s="461"/>
      <c r="C58" s="462"/>
      <c r="D58" s="463"/>
      <c r="F58" s="86"/>
      <c r="G58" s="86"/>
      <c r="H58" s="102"/>
      <c r="I58" s="115"/>
      <c r="K58" s="232"/>
      <c r="L58" s="232"/>
      <c r="M58" s="232"/>
      <c r="N58" s="232"/>
      <c r="O58" s="232"/>
      <c r="P58" s="232"/>
      <c r="Q58" s="232"/>
      <c r="R58" s="232"/>
      <c r="S58" s="232"/>
    </row>
    <row r="59" spans="1:19" x14ac:dyDescent="0.25">
      <c r="A59" s="120"/>
      <c r="B59" s="464"/>
      <c r="C59" s="465"/>
      <c r="D59" s="466"/>
      <c r="E59" s="88"/>
      <c r="F59" s="89"/>
      <c r="G59" s="86"/>
      <c r="H59" s="104"/>
      <c r="I59" s="115"/>
      <c r="K59" s="232"/>
      <c r="L59" s="232"/>
      <c r="M59" s="232"/>
      <c r="N59" s="232"/>
      <c r="O59" s="232"/>
      <c r="P59" s="232"/>
      <c r="Q59" s="232"/>
      <c r="R59" s="232"/>
      <c r="S59" s="232"/>
    </row>
    <row r="60" spans="1:19" x14ac:dyDescent="0.25">
      <c r="A60" s="488" t="s">
        <v>82</v>
      </c>
      <c r="B60" s="489"/>
      <c r="C60" s="489"/>
      <c r="D60" s="489"/>
      <c r="E60" s="489"/>
      <c r="F60" s="489"/>
      <c r="G60" s="489"/>
      <c r="H60" s="490"/>
      <c r="I60" s="126">
        <f>SUM(I51:I59)</f>
        <v>3000</v>
      </c>
      <c r="K60" s="232"/>
      <c r="L60" s="232"/>
      <c r="M60" s="232"/>
      <c r="N60" s="232"/>
      <c r="O60" s="232"/>
      <c r="P60" s="232"/>
      <c r="Q60" s="232"/>
      <c r="R60" s="232"/>
      <c r="S60" s="232"/>
    </row>
    <row r="61" spans="1:19" x14ac:dyDescent="0.25">
      <c r="A61" s="467" t="s">
        <v>83</v>
      </c>
      <c r="B61" s="468"/>
      <c r="C61" s="468"/>
      <c r="D61" s="468"/>
      <c r="E61" s="468"/>
      <c r="F61" s="468"/>
      <c r="G61" s="468"/>
      <c r="H61" s="468"/>
      <c r="I61" s="469"/>
      <c r="K61" s="232"/>
      <c r="L61" s="232"/>
      <c r="M61" s="232"/>
      <c r="N61" s="232"/>
      <c r="O61" s="232"/>
      <c r="P61" s="232"/>
      <c r="Q61" s="232"/>
      <c r="R61" s="232"/>
      <c r="S61" s="232"/>
    </row>
    <row r="62" spans="1:19" x14ac:dyDescent="0.25">
      <c r="A62" s="106" t="s">
        <v>84</v>
      </c>
      <c r="B62" s="470" t="s">
        <v>85</v>
      </c>
      <c r="C62" s="471"/>
      <c r="D62" s="472"/>
      <c r="E62" s="470" t="s">
        <v>86</v>
      </c>
      <c r="F62" s="472"/>
      <c r="G62" s="122" t="s">
        <v>87</v>
      </c>
      <c r="H62" s="122" t="s">
        <v>66</v>
      </c>
      <c r="I62" s="123" t="s">
        <v>67</v>
      </c>
      <c r="K62" s="232"/>
      <c r="L62" s="232"/>
      <c r="M62" s="232"/>
      <c r="N62" s="232"/>
      <c r="O62" s="232"/>
      <c r="P62" s="232"/>
      <c r="Q62" s="232"/>
      <c r="R62" s="232"/>
      <c r="S62" s="232"/>
    </row>
    <row r="63" spans="1:19" x14ac:dyDescent="0.25">
      <c r="A63" s="111">
        <v>1</v>
      </c>
      <c r="B63" s="473" t="s">
        <v>565</v>
      </c>
      <c r="C63" s="474"/>
      <c r="D63" s="475"/>
      <c r="E63" s="486">
        <v>2</v>
      </c>
      <c r="F63" s="487"/>
      <c r="G63" s="197">
        <v>113.2</v>
      </c>
      <c r="H63" s="124">
        <v>5</v>
      </c>
      <c r="I63" s="209">
        <f>H63*G63</f>
        <v>566</v>
      </c>
      <c r="K63" s="232"/>
      <c r="L63" s="232"/>
      <c r="M63" s="232"/>
      <c r="N63" s="232"/>
      <c r="O63" s="232"/>
      <c r="P63" s="232"/>
      <c r="Q63" s="232"/>
      <c r="R63" s="232"/>
      <c r="S63" s="232"/>
    </row>
    <row r="64" spans="1:19" x14ac:dyDescent="0.25">
      <c r="A64" s="125"/>
      <c r="B64" s="478"/>
      <c r="C64" s="479"/>
      <c r="D64" s="480"/>
      <c r="E64" s="481"/>
      <c r="F64" s="482"/>
      <c r="G64" s="112"/>
      <c r="H64" s="124"/>
      <c r="I64" s="209"/>
      <c r="K64" s="232"/>
      <c r="L64" s="232"/>
      <c r="M64" s="232"/>
      <c r="N64" s="232"/>
      <c r="O64" s="232"/>
      <c r="P64" s="232"/>
      <c r="Q64" s="232"/>
      <c r="R64" s="232"/>
      <c r="S64" s="232"/>
    </row>
    <row r="65" spans="1:19" x14ac:dyDescent="0.25">
      <c r="A65" s="488" t="s">
        <v>88</v>
      </c>
      <c r="B65" s="489"/>
      <c r="C65" s="489"/>
      <c r="D65" s="489"/>
      <c r="E65" s="489"/>
      <c r="F65" s="489"/>
      <c r="G65" s="489"/>
      <c r="H65" s="490"/>
      <c r="I65" s="126">
        <f>SUM(I63:I64)</f>
        <v>566</v>
      </c>
      <c r="K65" s="232"/>
      <c r="L65" s="232"/>
      <c r="M65" s="232"/>
      <c r="N65" s="232"/>
      <c r="O65" s="232"/>
      <c r="P65" s="232"/>
      <c r="Q65" s="232"/>
      <c r="R65" s="232"/>
      <c r="S65" s="232"/>
    </row>
    <row r="66" spans="1:19" x14ac:dyDescent="0.25">
      <c r="A66" s="127"/>
      <c r="B66" s="128"/>
      <c r="C66" s="128"/>
      <c r="D66" s="128"/>
      <c r="E66" s="128"/>
      <c r="F66" s="129"/>
      <c r="G66" s="130"/>
      <c r="H66" s="130"/>
      <c r="I66" s="131"/>
      <c r="K66" s="232"/>
      <c r="L66" s="234"/>
      <c r="M66" s="232"/>
      <c r="N66" s="232"/>
      <c r="O66" s="232"/>
      <c r="P66" s="232"/>
      <c r="Q66" s="232"/>
      <c r="R66" s="232"/>
      <c r="S66" s="232"/>
    </row>
    <row r="67" spans="1:19" x14ac:dyDescent="0.25">
      <c r="A67" s="456"/>
      <c r="B67" s="457"/>
      <c r="C67" s="457"/>
      <c r="D67" s="457"/>
      <c r="E67" s="457"/>
      <c r="F67" s="132"/>
      <c r="G67" s="460" t="s">
        <v>89</v>
      </c>
      <c r="H67" s="457"/>
      <c r="I67" s="133">
        <f>I65+I60+I48</f>
        <v>3788.41</v>
      </c>
    </row>
    <row r="68" spans="1:19" x14ac:dyDescent="0.25">
      <c r="A68" s="456"/>
      <c r="B68" s="457"/>
      <c r="C68" s="457"/>
      <c r="D68" s="457"/>
      <c r="E68" s="457"/>
      <c r="F68" s="86"/>
      <c r="G68" s="134"/>
      <c r="H68" s="135"/>
      <c r="I68" s="136"/>
    </row>
    <row r="69" spans="1:19" ht="15.75" thickBot="1" x14ac:dyDescent="0.3">
      <c r="A69" s="456"/>
      <c r="B69" s="457"/>
      <c r="C69" s="457"/>
      <c r="D69" s="457"/>
      <c r="E69" s="457"/>
      <c r="F69" s="86"/>
      <c r="G69" s="510" t="s">
        <v>132</v>
      </c>
      <c r="H69" s="511"/>
      <c r="I69" s="145">
        <f>I67+I68</f>
        <v>3788.41</v>
      </c>
    </row>
    <row r="70" spans="1:19" ht="16.5" thickTop="1" thickBot="1" x14ac:dyDescent="0.3">
      <c r="A70" s="137"/>
      <c r="B70" s="138"/>
      <c r="C70" s="458"/>
      <c r="D70" s="459"/>
      <c r="E70" s="459"/>
      <c r="F70" s="459"/>
      <c r="G70" s="139"/>
      <c r="H70" s="139"/>
      <c r="I70" s="140"/>
    </row>
    <row r="72" spans="1:19" x14ac:dyDescent="0.25">
      <c r="A72" s="83"/>
      <c r="B72" s="83"/>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Q72"/>
  <sheetViews>
    <sheetView topLeftCell="A13"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561"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299</v>
      </c>
      <c r="I15" s="523"/>
    </row>
    <row r="16" spans="1:13" x14ac:dyDescent="0.25">
      <c r="A16" s="500" t="s">
        <v>567</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6"/>
      <c r="C20" s="447"/>
      <c r="D20" s="487"/>
      <c r="E20" s="101"/>
      <c r="F20" s="86"/>
      <c r="G20" s="101"/>
      <c r="H20" s="102"/>
      <c r="I20" s="99"/>
    </row>
    <row r="21" spans="1:11" x14ac:dyDescent="0.25">
      <c r="A21" s="100"/>
      <c r="B21" s="481"/>
      <c r="C21" s="499"/>
      <c r="D21" s="482"/>
      <c r="E21" s="101"/>
      <c r="F21" s="86"/>
      <c r="G21" s="103"/>
      <c r="H21" s="104"/>
      <c r="I21" s="105"/>
    </row>
    <row r="22" spans="1:11" x14ac:dyDescent="0.25">
      <c r="A22" s="488" t="s">
        <v>68</v>
      </c>
      <c r="B22" s="489"/>
      <c r="C22" s="489"/>
      <c r="D22" s="489"/>
      <c r="E22" s="489"/>
      <c r="F22" s="489"/>
      <c r="G22" s="489"/>
      <c r="H22" s="490"/>
      <c r="I22" s="99"/>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568</v>
      </c>
      <c r="C25" s="474"/>
      <c r="D25" s="474"/>
      <c r="E25" s="474"/>
      <c r="F25" s="475"/>
      <c r="G25" s="177">
        <v>1</v>
      </c>
      <c r="H25" s="204">
        <v>1100</v>
      </c>
      <c r="I25" s="115">
        <f>H25*G25</f>
        <v>1100</v>
      </c>
    </row>
    <row r="26" spans="1:11" x14ac:dyDescent="0.25">
      <c r="A26" s="111"/>
      <c r="B26" s="483"/>
      <c r="C26" s="484"/>
      <c r="D26" s="484"/>
      <c r="E26" s="484"/>
      <c r="F26" s="485"/>
      <c r="G26" s="177"/>
      <c r="H26" s="205"/>
      <c r="I26" s="115"/>
    </row>
    <row r="27" spans="1:11" x14ac:dyDescent="0.25">
      <c r="A27" s="111"/>
      <c r="B27" s="483"/>
      <c r="C27" s="484"/>
      <c r="D27" s="484"/>
      <c r="E27" s="484"/>
      <c r="F27" s="485"/>
      <c r="G27" s="177"/>
      <c r="H27" s="205"/>
      <c r="I27" s="115"/>
    </row>
    <row r="28" spans="1:11" x14ac:dyDescent="0.25">
      <c r="A28" s="111"/>
      <c r="B28" s="483"/>
      <c r="C28" s="484"/>
      <c r="D28" s="484"/>
      <c r="E28" s="484"/>
      <c r="F28" s="485"/>
      <c r="G28" s="177"/>
      <c r="H28" s="205"/>
      <c r="I28" s="115"/>
    </row>
    <row r="29" spans="1:11" x14ac:dyDescent="0.25">
      <c r="A29" s="111"/>
      <c r="B29" s="483"/>
      <c r="C29" s="484"/>
      <c r="D29" s="484"/>
      <c r="E29" s="484"/>
      <c r="F29" s="485"/>
      <c r="G29" s="177"/>
      <c r="H29" s="205"/>
      <c r="I29" s="115"/>
    </row>
    <row r="30" spans="1:11" x14ac:dyDescent="0.25">
      <c r="A30" s="111"/>
      <c r="B30" s="524"/>
      <c r="C30" s="525"/>
      <c r="D30" s="525"/>
      <c r="E30" s="525"/>
      <c r="F30" s="525"/>
      <c r="G30" s="177"/>
      <c r="H30" s="205"/>
      <c r="I30" s="115"/>
    </row>
    <row r="31" spans="1:11" x14ac:dyDescent="0.25">
      <c r="A31" s="111"/>
      <c r="B31" s="524"/>
      <c r="C31" s="525"/>
      <c r="D31" s="525"/>
      <c r="E31" s="525"/>
      <c r="F31" s="525"/>
      <c r="G31" s="177"/>
      <c r="H31" s="205"/>
      <c r="I31" s="115"/>
    </row>
    <row r="32" spans="1:11" x14ac:dyDescent="0.25">
      <c r="A32" s="111"/>
      <c r="B32" s="524"/>
      <c r="C32" s="525"/>
      <c r="D32" s="525"/>
      <c r="E32" s="525"/>
      <c r="F32" s="525"/>
      <c r="G32" s="177"/>
      <c r="H32" s="205"/>
      <c r="I32" s="115"/>
    </row>
    <row r="33" spans="1:17" x14ac:dyDescent="0.25">
      <c r="A33" s="111"/>
      <c r="B33" s="524"/>
      <c r="C33" s="525"/>
      <c r="D33" s="525"/>
      <c r="E33" s="525"/>
      <c r="F33" s="525"/>
      <c r="G33" s="177"/>
      <c r="H33" s="205"/>
      <c r="I33" s="115"/>
    </row>
    <row r="34" spans="1:17" x14ac:dyDescent="0.25">
      <c r="A34" s="111"/>
      <c r="B34" s="524"/>
      <c r="C34" s="525"/>
      <c r="D34" s="525"/>
      <c r="E34" s="525"/>
      <c r="F34" s="525"/>
      <c r="G34" s="177"/>
      <c r="H34" s="205"/>
      <c r="I34" s="115"/>
      <c r="L34" s="232"/>
      <c r="M34" s="232"/>
      <c r="N34" s="232"/>
      <c r="O34" s="232"/>
      <c r="P34" s="232"/>
      <c r="Q34" s="232"/>
    </row>
    <row r="35" spans="1:17" x14ac:dyDescent="0.25">
      <c r="A35" s="111"/>
      <c r="B35" s="524"/>
      <c r="C35" s="525"/>
      <c r="D35" s="525"/>
      <c r="E35" s="525"/>
      <c r="F35" s="525"/>
      <c r="G35" s="177"/>
      <c r="H35" s="205"/>
      <c r="I35" s="115"/>
      <c r="L35" s="232"/>
      <c r="M35" s="232"/>
      <c r="N35" s="232"/>
      <c r="O35" s="232"/>
      <c r="P35" s="232"/>
      <c r="Q35" s="232"/>
    </row>
    <row r="36" spans="1:17" x14ac:dyDescent="0.25">
      <c r="A36" s="111"/>
      <c r="B36" s="524"/>
      <c r="C36" s="525"/>
      <c r="D36" s="525"/>
      <c r="E36" s="525"/>
      <c r="F36" s="525"/>
      <c r="G36" s="177"/>
      <c r="H36" s="205"/>
      <c r="I36" s="115"/>
      <c r="L36" s="232"/>
      <c r="M36" s="232"/>
      <c r="N36" s="232"/>
      <c r="O36" s="232"/>
      <c r="P36" s="232"/>
      <c r="Q36" s="232"/>
    </row>
    <row r="37" spans="1:17" x14ac:dyDescent="0.25">
      <c r="A37" s="111"/>
      <c r="B37" s="524"/>
      <c r="C37" s="525"/>
      <c r="D37" s="525"/>
      <c r="E37" s="525"/>
      <c r="F37" s="525"/>
      <c r="G37" s="177"/>
      <c r="H37" s="205"/>
      <c r="I37" s="115"/>
      <c r="L37" s="232"/>
      <c r="M37" s="232"/>
      <c r="N37" s="232"/>
      <c r="O37" s="232"/>
      <c r="P37" s="232"/>
      <c r="Q37" s="232"/>
    </row>
    <row r="38" spans="1:17" x14ac:dyDescent="0.25">
      <c r="A38" s="111"/>
      <c r="B38" s="524"/>
      <c r="C38" s="525"/>
      <c r="D38" s="525"/>
      <c r="E38" s="525"/>
      <c r="F38" s="525"/>
      <c r="G38" s="177"/>
      <c r="H38" s="205"/>
      <c r="I38" s="115"/>
      <c r="L38" s="232"/>
      <c r="M38" s="232"/>
      <c r="N38" s="232"/>
      <c r="O38" s="232"/>
      <c r="P38" s="232"/>
      <c r="Q38" s="232"/>
    </row>
    <row r="39" spans="1:17" x14ac:dyDescent="0.25">
      <c r="A39" s="111"/>
      <c r="B39" s="524"/>
      <c r="C39" s="525"/>
      <c r="D39" s="525"/>
      <c r="E39" s="525"/>
      <c r="F39" s="525"/>
      <c r="G39" s="177"/>
      <c r="H39" s="205"/>
      <c r="I39" s="115"/>
      <c r="L39" s="232"/>
      <c r="M39" s="232"/>
      <c r="N39" s="232"/>
      <c r="O39" s="232"/>
      <c r="P39" s="232"/>
      <c r="Q39" s="232"/>
    </row>
    <row r="40" spans="1:17" x14ac:dyDescent="0.25">
      <c r="A40" s="111"/>
      <c r="B40" s="524"/>
      <c r="C40" s="525"/>
      <c r="D40" s="525"/>
      <c r="E40" s="525"/>
      <c r="F40" s="525"/>
      <c r="G40" s="177"/>
      <c r="H40" s="205"/>
      <c r="I40" s="115"/>
      <c r="L40" s="232"/>
      <c r="M40" s="232"/>
      <c r="N40" s="232"/>
      <c r="O40" s="232"/>
      <c r="P40" s="232"/>
      <c r="Q40" s="232"/>
    </row>
    <row r="41" spans="1:17" x14ac:dyDescent="0.25">
      <c r="A41" s="111"/>
      <c r="B41" s="524"/>
      <c r="C41" s="525"/>
      <c r="D41" s="525"/>
      <c r="E41" s="525"/>
      <c r="F41" s="525"/>
      <c r="G41" s="177"/>
      <c r="H41" s="205"/>
      <c r="I41" s="115"/>
      <c r="L41" s="232"/>
      <c r="M41" s="232"/>
      <c r="N41" s="232"/>
      <c r="O41" s="232"/>
      <c r="P41" s="232"/>
      <c r="Q41" s="232"/>
    </row>
    <row r="42" spans="1:17" x14ac:dyDescent="0.25">
      <c r="A42" s="111"/>
      <c r="B42" s="524"/>
      <c r="C42" s="525"/>
      <c r="D42" s="525"/>
      <c r="E42" s="525"/>
      <c r="F42" s="525"/>
      <c r="G42" s="177"/>
      <c r="H42" s="205"/>
      <c r="I42" s="115"/>
      <c r="L42" s="232"/>
      <c r="M42" s="232"/>
      <c r="N42" s="232"/>
      <c r="O42" s="232"/>
      <c r="P42" s="232"/>
      <c r="Q42" s="232"/>
    </row>
    <row r="43" spans="1:17" x14ac:dyDescent="0.25">
      <c r="A43" s="111"/>
      <c r="B43" s="524"/>
      <c r="C43" s="525"/>
      <c r="D43" s="525"/>
      <c r="E43" s="525"/>
      <c r="F43" s="525"/>
      <c r="G43" s="177"/>
      <c r="H43" s="205"/>
      <c r="I43" s="115"/>
      <c r="L43" s="232"/>
      <c r="M43" s="232"/>
      <c r="N43" s="232"/>
      <c r="O43" s="232"/>
      <c r="P43" s="232"/>
      <c r="Q43" s="232"/>
    </row>
    <row r="44" spans="1:17" x14ac:dyDescent="0.25">
      <c r="A44" s="111"/>
      <c r="B44" s="524"/>
      <c r="C44" s="525"/>
      <c r="D44" s="525"/>
      <c r="E44" s="525"/>
      <c r="F44" s="525"/>
      <c r="G44" s="177"/>
      <c r="H44" s="205"/>
      <c r="I44" s="115"/>
      <c r="L44" s="232"/>
      <c r="M44" s="232"/>
      <c r="N44" s="232"/>
      <c r="O44" s="232"/>
      <c r="P44" s="232"/>
      <c r="Q44" s="232"/>
    </row>
    <row r="45" spans="1:17" x14ac:dyDescent="0.25">
      <c r="A45" s="111"/>
      <c r="B45" s="524"/>
      <c r="C45" s="525"/>
      <c r="D45" s="525"/>
      <c r="E45" s="525"/>
      <c r="F45" s="525"/>
      <c r="G45" s="177"/>
      <c r="H45" s="178"/>
      <c r="I45" s="115"/>
      <c r="L45" s="233"/>
      <c r="M45" s="232"/>
      <c r="N45" s="232"/>
      <c r="O45" s="232"/>
      <c r="P45" s="232"/>
      <c r="Q45" s="232"/>
    </row>
    <row r="46" spans="1:17" x14ac:dyDescent="0.25">
      <c r="A46" s="521" t="s">
        <v>149</v>
      </c>
      <c r="B46" s="489"/>
      <c r="C46" s="489"/>
      <c r="D46" s="489"/>
      <c r="E46" s="489"/>
      <c r="F46" s="489"/>
      <c r="G46" s="489"/>
      <c r="H46" s="490"/>
      <c r="I46" s="171">
        <f>SUM(I25:I45)</f>
        <v>1100</v>
      </c>
      <c r="L46" s="233"/>
      <c r="M46" s="232"/>
      <c r="N46" s="232"/>
      <c r="O46" s="232"/>
      <c r="P46" s="232"/>
      <c r="Q46" s="232"/>
    </row>
    <row r="47" spans="1:17" x14ac:dyDescent="0.25">
      <c r="A47" s="488" t="s">
        <v>150</v>
      </c>
      <c r="B47" s="489"/>
      <c r="C47" s="489"/>
      <c r="D47" s="489"/>
      <c r="E47" s="489"/>
      <c r="F47" s="489"/>
      <c r="G47" s="489"/>
      <c r="H47" s="490"/>
      <c r="I47" s="172">
        <f>ROUND((I46*0.15),2)</f>
        <v>165</v>
      </c>
      <c r="L47" s="233"/>
      <c r="M47" s="232"/>
      <c r="N47" s="232"/>
      <c r="O47" s="232"/>
      <c r="P47" s="232"/>
      <c r="Q47" s="232"/>
    </row>
    <row r="48" spans="1:17" x14ac:dyDescent="0.25">
      <c r="A48" s="488" t="s">
        <v>151</v>
      </c>
      <c r="B48" s="489"/>
      <c r="C48" s="489"/>
      <c r="D48" s="489"/>
      <c r="E48" s="489"/>
      <c r="F48" s="489"/>
      <c r="G48" s="489"/>
      <c r="H48" s="490"/>
      <c r="I48" s="158">
        <f>I46+I47</f>
        <v>1265</v>
      </c>
      <c r="L48" s="232"/>
      <c r="M48" s="232"/>
      <c r="N48" s="232"/>
      <c r="O48" s="232"/>
      <c r="P48" s="232"/>
      <c r="Q48" s="232"/>
    </row>
    <row r="49" spans="1:17" x14ac:dyDescent="0.25">
      <c r="A49" s="467" t="s">
        <v>73</v>
      </c>
      <c r="B49" s="468"/>
      <c r="C49" s="468"/>
      <c r="D49" s="468"/>
      <c r="E49" s="468"/>
      <c r="F49" s="468"/>
      <c r="G49" s="468"/>
      <c r="H49" s="468"/>
      <c r="I49" s="469"/>
      <c r="L49" s="232"/>
      <c r="M49" s="232"/>
      <c r="N49" s="232"/>
      <c r="O49" s="232"/>
      <c r="P49" s="232"/>
      <c r="Q49" s="232"/>
    </row>
    <row r="50" spans="1:17" x14ac:dyDescent="0.25">
      <c r="A50" s="106" t="s">
        <v>74</v>
      </c>
      <c r="B50" s="470" t="s">
        <v>75</v>
      </c>
      <c r="C50" s="471"/>
      <c r="D50" s="472"/>
      <c r="E50" s="470" t="s">
        <v>63</v>
      </c>
      <c r="F50" s="472"/>
      <c r="G50" s="108" t="s">
        <v>65</v>
      </c>
      <c r="H50" s="109" t="s">
        <v>66</v>
      </c>
      <c r="I50" s="110" t="s">
        <v>67</v>
      </c>
      <c r="L50" s="232"/>
      <c r="M50" s="232"/>
      <c r="N50" s="232"/>
      <c r="O50" s="232"/>
      <c r="P50" s="232"/>
      <c r="Q50" s="232"/>
    </row>
    <row r="51" spans="1:17" x14ac:dyDescent="0.25">
      <c r="A51" s="111">
        <v>1</v>
      </c>
      <c r="B51" s="491" t="s">
        <v>76</v>
      </c>
      <c r="C51" s="492"/>
      <c r="D51" s="493"/>
      <c r="E51" s="476" t="s">
        <v>77</v>
      </c>
      <c r="F51" s="477"/>
      <c r="G51" s="143"/>
      <c r="H51" s="141">
        <v>450</v>
      </c>
      <c r="I51" s="118">
        <f>SUM(G51*H51)</f>
        <v>0</v>
      </c>
      <c r="L51" s="232"/>
      <c r="M51" s="232"/>
      <c r="N51" s="232"/>
      <c r="O51" s="232"/>
      <c r="P51" s="232"/>
      <c r="Q51" s="232"/>
    </row>
    <row r="52" spans="1:17" x14ac:dyDescent="0.25">
      <c r="A52" s="111">
        <v>2</v>
      </c>
      <c r="B52" s="461" t="s">
        <v>78</v>
      </c>
      <c r="C52" s="462"/>
      <c r="D52" s="463"/>
      <c r="E52" s="486" t="s">
        <v>77</v>
      </c>
      <c r="F52" s="487"/>
      <c r="G52" s="112"/>
      <c r="H52" s="142">
        <v>350</v>
      </c>
      <c r="I52" s="115">
        <f t="shared" ref="I52:I56" si="0">SUM(G52*H52)</f>
        <v>0</v>
      </c>
      <c r="L52" s="232"/>
      <c r="M52" s="232"/>
      <c r="N52" s="232"/>
      <c r="O52" s="232"/>
      <c r="P52" s="232"/>
      <c r="Q52" s="232"/>
    </row>
    <row r="53" spans="1:17" x14ac:dyDescent="0.25">
      <c r="A53" s="111">
        <v>3</v>
      </c>
      <c r="B53" s="461" t="s">
        <v>79</v>
      </c>
      <c r="C53" s="462"/>
      <c r="D53" s="463"/>
      <c r="E53" s="486" t="s">
        <v>77</v>
      </c>
      <c r="F53" s="487"/>
      <c r="G53" s="112">
        <v>6</v>
      </c>
      <c r="H53" s="142">
        <v>300</v>
      </c>
      <c r="I53" s="115">
        <f t="shared" si="0"/>
        <v>1800</v>
      </c>
      <c r="L53" s="232"/>
      <c r="M53" s="232"/>
      <c r="N53" s="232"/>
      <c r="O53" s="232"/>
      <c r="P53" s="232"/>
      <c r="Q53" s="232"/>
    </row>
    <row r="54" spans="1:17" x14ac:dyDescent="0.25">
      <c r="A54" s="111">
        <v>4</v>
      </c>
      <c r="B54" s="461" t="s">
        <v>80</v>
      </c>
      <c r="C54" s="462"/>
      <c r="D54" s="463"/>
      <c r="E54" s="486" t="s">
        <v>77</v>
      </c>
      <c r="F54" s="487"/>
      <c r="G54" s="112"/>
      <c r="H54" s="142">
        <v>200</v>
      </c>
      <c r="I54" s="115">
        <f t="shared" si="0"/>
        <v>0</v>
      </c>
      <c r="L54" s="232"/>
      <c r="M54" s="232"/>
      <c r="N54" s="232"/>
      <c r="O54" s="232"/>
      <c r="P54" s="232"/>
      <c r="Q54" s="232"/>
    </row>
    <row r="55" spans="1:17" x14ac:dyDescent="0.25">
      <c r="A55" s="111">
        <v>5</v>
      </c>
      <c r="B55" s="461" t="s">
        <v>81</v>
      </c>
      <c r="C55" s="462"/>
      <c r="D55" s="463"/>
      <c r="E55" s="486" t="s">
        <v>77</v>
      </c>
      <c r="F55" s="487"/>
      <c r="G55" s="112">
        <v>6</v>
      </c>
      <c r="H55" s="144">
        <v>200</v>
      </c>
      <c r="I55" s="115">
        <f t="shared" si="0"/>
        <v>1200</v>
      </c>
      <c r="L55" s="232"/>
      <c r="M55" s="232"/>
      <c r="N55" s="232"/>
      <c r="O55" s="232"/>
      <c r="P55" s="232"/>
      <c r="Q55" s="232"/>
    </row>
    <row r="56" spans="1:17" x14ac:dyDescent="0.25">
      <c r="A56" s="111">
        <v>6</v>
      </c>
      <c r="B56" s="461" t="s">
        <v>311</v>
      </c>
      <c r="C56" s="462"/>
      <c r="D56" s="463"/>
      <c r="E56" s="486" t="s">
        <v>77</v>
      </c>
      <c r="F56" s="487"/>
      <c r="G56" s="112"/>
      <c r="H56" s="144">
        <v>140</v>
      </c>
      <c r="I56" s="115">
        <f t="shared" si="0"/>
        <v>0</v>
      </c>
      <c r="L56" s="232"/>
      <c r="M56" s="232"/>
      <c r="N56" s="232"/>
      <c r="O56" s="232"/>
      <c r="P56" s="232"/>
      <c r="Q56" s="232"/>
    </row>
    <row r="57" spans="1:17" x14ac:dyDescent="0.25">
      <c r="A57" s="111"/>
      <c r="B57" s="461"/>
      <c r="C57" s="462"/>
      <c r="D57" s="463"/>
      <c r="E57" s="119"/>
      <c r="F57" s="86"/>
      <c r="G57" s="86"/>
      <c r="H57" s="102"/>
      <c r="I57" s="115"/>
    </row>
    <row r="58" spans="1:17" x14ac:dyDescent="0.25">
      <c r="A58" s="100"/>
      <c r="B58" s="461"/>
      <c r="C58" s="462"/>
      <c r="D58" s="463"/>
      <c r="F58" s="86"/>
      <c r="G58" s="86"/>
      <c r="H58" s="102"/>
      <c r="I58" s="115"/>
    </row>
    <row r="59" spans="1:17" x14ac:dyDescent="0.25">
      <c r="A59" s="120"/>
      <c r="B59" s="464"/>
      <c r="C59" s="465"/>
      <c r="D59" s="466"/>
      <c r="E59" s="88"/>
      <c r="F59" s="89"/>
      <c r="G59" s="86"/>
      <c r="H59" s="104"/>
      <c r="I59" s="115"/>
    </row>
    <row r="60" spans="1:17" x14ac:dyDescent="0.25">
      <c r="A60" s="488" t="s">
        <v>82</v>
      </c>
      <c r="B60" s="489"/>
      <c r="C60" s="489"/>
      <c r="D60" s="489"/>
      <c r="E60" s="489"/>
      <c r="F60" s="489"/>
      <c r="G60" s="489"/>
      <c r="H60" s="490"/>
      <c r="I60" s="126">
        <f>SUM(I51:I59)</f>
        <v>3000</v>
      </c>
    </row>
    <row r="61" spans="1:17" x14ac:dyDescent="0.25">
      <c r="A61" s="467" t="s">
        <v>83</v>
      </c>
      <c r="B61" s="468"/>
      <c r="C61" s="468"/>
      <c r="D61" s="468"/>
      <c r="E61" s="468"/>
      <c r="F61" s="468"/>
      <c r="G61" s="468"/>
      <c r="H61" s="468"/>
      <c r="I61" s="469"/>
    </row>
    <row r="62" spans="1:17" x14ac:dyDescent="0.25">
      <c r="A62" s="106" t="s">
        <v>84</v>
      </c>
      <c r="B62" s="470" t="s">
        <v>85</v>
      </c>
      <c r="C62" s="471"/>
      <c r="D62" s="472"/>
      <c r="E62" s="470" t="s">
        <v>86</v>
      </c>
      <c r="F62" s="472"/>
      <c r="G62" s="122" t="s">
        <v>87</v>
      </c>
      <c r="H62" s="122" t="s">
        <v>66</v>
      </c>
      <c r="I62" s="123" t="s">
        <v>67</v>
      </c>
    </row>
    <row r="63" spans="1:17" x14ac:dyDescent="0.25">
      <c r="A63" s="111">
        <v>1</v>
      </c>
      <c r="B63" s="473" t="s">
        <v>569</v>
      </c>
      <c r="C63" s="474"/>
      <c r="D63" s="475"/>
      <c r="E63" s="486">
        <v>2</v>
      </c>
      <c r="F63" s="487"/>
      <c r="G63" s="197">
        <v>130</v>
      </c>
      <c r="H63" s="124">
        <v>5</v>
      </c>
      <c r="I63" s="209">
        <f>H63*G63</f>
        <v>650</v>
      </c>
    </row>
    <row r="64" spans="1:17" x14ac:dyDescent="0.25">
      <c r="A64" s="125"/>
      <c r="B64" s="478"/>
      <c r="C64" s="479"/>
      <c r="D64" s="480"/>
      <c r="E64" s="481"/>
      <c r="F64" s="482"/>
      <c r="G64" s="112"/>
      <c r="H64" s="124"/>
      <c r="I64" s="209"/>
    </row>
    <row r="65" spans="1:12" x14ac:dyDescent="0.25">
      <c r="A65" s="488" t="s">
        <v>88</v>
      </c>
      <c r="B65" s="489"/>
      <c r="C65" s="489"/>
      <c r="D65" s="489"/>
      <c r="E65" s="489"/>
      <c r="F65" s="489"/>
      <c r="G65" s="489"/>
      <c r="H65" s="490"/>
      <c r="I65" s="126">
        <f>SUM(I63:I64)</f>
        <v>650</v>
      </c>
    </row>
    <row r="66" spans="1:12" x14ac:dyDescent="0.25">
      <c r="A66" s="127"/>
      <c r="B66" s="128"/>
      <c r="C66" s="128"/>
      <c r="D66" s="128"/>
      <c r="E66" s="128"/>
      <c r="F66" s="129"/>
      <c r="G66" s="130"/>
      <c r="H66" s="130"/>
      <c r="I66" s="131"/>
      <c r="L66" s="83"/>
    </row>
    <row r="67" spans="1:12" x14ac:dyDescent="0.25">
      <c r="A67" s="456"/>
      <c r="B67" s="457"/>
      <c r="C67" s="457"/>
      <c r="D67" s="457"/>
      <c r="E67" s="457"/>
      <c r="F67" s="132"/>
      <c r="G67" s="460" t="s">
        <v>89</v>
      </c>
      <c r="H67" s="457"/>
      <c r="I67" s="133">
        <f>I65+I60+I48</f>
        <v>4915</v>
      </c>
    </row>
    <row r="68" spans="1:12" x14ac:dyDescent="0.25">
      <c r="A68" s="456"/>
      <c r="B68" s="457"/>
      <c r="C68" s="457"/>
      <c r="D68" s="457"/>
      <c r="E68" s="457"/>
      <c r="F68" s="86"/>
      <c r="G68" s="134"/>
      <c r="H68" s="135"/>
      <c r="I68" s="136"/>
    </row>
    <row r="69" spans="1:12" ht="15.75" thickBot="1" x14ac:dyDescent="0.3">
      <c r="A69" s="456"/>
      <c r="B69" s="457"/>
      <c r="C69" s="457"/>
      <c r="D69" s="457"/>
      <c r="E69" s="457"/>
      <c r="F69" s="86"/>
      <c r="G69" s="510" t="s">
        <v>132</v>
      </c>
      <c r="H69" s="511"/>
      <c r="I69" s="145">
        <f>I67+I68</f>
        <v>4915</v>
      </c>
    </row>
    <row r="70" spans="1:12" ht="16.5" thickTop="1" thickBot="1" x14ac:dyDescent="0.3">
      <c r="A70" s="137"/>
      <c r="B70" s="138"/>
      <c r="C70" s="458"/>
      <c r="D70" s="459"/>
      <c r="E70" s="459"/>
      <c r="F70" s="459"/>
      <c r="G70" s="139"/>
      <c r="H70" s="139"/>
      <c r="I70" s="140"/>
    </row>
    <row r="72" spans="1:12" x14ac:dyDescent="0.25">
      <c r="A72" s="83"/>
      <c r="B72" s="83"/>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Q72"/>
  <sheetViews>
    <sheetView topLeftCell="A13"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561"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291</v>
      </c>
      <c r="I15" s="523"/>
    </row>
    <row r="16" spans="1:13" x14ac:dyDescent="0.25">
      <c r="A16" s="500" t="s">
        <v>570</v>
      </c>
      <c r="B16" s="501"/>
      <c r="C16" s="501"/>
      <c r="D16" s="501"/>
      <c r="E16" s="501"/>
      <c r="F16" s="501"/>
      <c r="G16" s="501"/>
      <c r="H16" s="501"/>
      <c r="I16" s="502"/>
    </row>
    <row r="17" spans="1:17" ht="15.75" thickBot="1" x14ac:dyDescent="0.3">
      <c r="A17" s="503" t="s">
        <v>60</v>
      </c>
      <c r="B17" s="504"/>
      <c r="C17" s="504"/>
      <c r="D17" s="504"/>
      <c r="E17" s="504"/>
      <c r="F17" s="504"/>
      <c r="G17" s="504"/>
      <c r="H17" s="504"/>
      <c r="I17" s="505"/>
    </row>
    <row r="18" spans="1:17" x14ac:dyDescent="0.25">
      <c r="A18" s="90" t="s">
        <v>61</v>
      </c>
      <c r="B18" s="518" t="s">
        <v>148</v>
      </c>
      <c r="C18" s="519"/>
      <c r="D18" s="520"/>
      <c r="E18" s="156" t="s">
        <v>63</v>
      </c>
      <c r="F18" s="156" t="s">
        <v>64</v>
      </c>
      <c r="G18" s="156" t="s">
        <v>65</v>
      </c>
      <c r="H18" s="156" t="s">
        <v>66</v>
      </c>
      <c r="I18" s="157" t="s">
        <v>67</v>
      </c>
    </row>
    <row r="19" spans="1:17" x14ac:dyDescent="0.25">
      <c r="A19" s="95"/>
      <c r="B19" s="476"/>
      <c r="C19" s="498"/>
      <c r="D19" s="477"/>
      <c r="E19" s="96"/>
      <c r="F19" s="97"/>
      <c r="G19" s="96"/>
      <c r="H19" s="98"/>
      <c r="I19" s="99"/>
    </row>
    <row r="20" spans="1:17" x14ac:dyDescent="0.25">
      <c r="A20" s="100"/>
      <c r="B20" s="486"/>
      <c r="C20" s="447"/>
      <c r="D20" s="487"/>
      <c r="E20" s="101"/>
      <c r="F20" s="86"/>
      <c r="G20" s="101"/>
      <c r="H20" s="102"/>
      <c r="I20" s="99"/>
    </row>
    <row r="21" spans="1:17" x14ac:dyDescent="0.25">
      <c r="A21" s="100"/>
      <c r="B21" s="481"/>
      <c r="C21" s="499"/>
      <c r="D21" s="482"/>
      <c r="E21" s="101"/>
      <c r="F21" s="86"/>
      <c r="G21" s="103"/>
      <c r="H21" s="104"/>
      <c r="I21" s="105"/>
    </row>
    <row r="22" spans="1:17" x14ac:dyDescent="0.25">
      <c r="A22" s="488" t="s">
        <v>68</v>
      </c>
      <c r="B22" s="489"/>
      <c r="C22" s="489"/>
      <c r="D22" s="489"/>
      <c r="E22" s="489"/>
      <c r="F22" s="489"/>
      <c r="G22" s="489"/>
      <c r="H22" s="490"/>
      <c r="I22" s="99"/>
    </row>
    <row r="23" spans="1:17" x14ac:dyDescent="0.25">
      <c r="A23" s="467" t="s">
        <v>69</v>
      </c>
      <c r="B23" s="468"/>
      <c r="C23" s="468"/>
      <c r="D23" s="468"/>
      <c r="E23" s="468"/>
      <c r="F23" s="468"/>
      <c r="G23" s="468"/>
      <c r="H23" s="468"/>
      <c r="I23" s="469"/>
    </row>
    <row r="24" spans="1:17" x14ac:dyDescent="0.25">
      <c r="A24" s="106" t="s">
        <v>70</v>
      </c>
      <c r="B24" s="470" t="s">
        <v>148</v>
      </c>
      <c r="C24" s="471"/>
      <c r="D24" s="471"/>
      <c r="E24" s="471"/>
      <c r="F24" s="472"/>
      <c r="G24" s="166" t="s">
        <v>65</v>
      </c>
      <c r="H24" s="122" t="s">
        <v>66</v>
      </c>
      <c r="I24" s="123" t="s">
        <v>67</v>
      </c>
      <c r="K24" s="128"/>
    </row>
    <row r="25" spans="1:17" x14ac:dyDescent="0.25">
      <c r="A25" s="111">
        <v>1</v>
      </c>
      <c r="B25" s="473" t="s">
        <v>571</v>
      </c>
      <c r="C25" s="474"/>
      <c r="D25" s="474"/>
      <c r="E25" s="474"/>
      <c r="F25" s="475"/>
      <c r="G25" s="177">
        <v>2</v>
      </c>
      <c r="H25" s="204">
        <v>32.4</v>
      </c>
      <c r="I25" s="115">
        <f>H25*G25</f>
        <v>64.8</v>
      </c>
    </row>
    <row r="26" spans="1:17" x14ac:dyDescent="0.25">
      <c r="A26" s="111">
        <v>2</v>
      </c>
      <c r="B26" s="483" t="s">
        <v>572</v>
      </c>
      <c r="C26" s="484"/>
      <c r="D26" s="484"/>
      <c r="E26" s="484"/>
      <c r="F26" s="485"/>
      <c r="G26" s="177">
        <v>2</v>
      </c>
      <c r="H26" s="205">
        <v>13.41</v>
      </c>
      <c r="I26" s="115">
        <f>H26*G26</f>
        <v>26.82</v>
      </c>
    </row>
    <row r="27" spans="1:17" x14ac:dyDescent="0.25">
      <c r="A27" s="111"/>
      <c r="B27" s="483"/>
      <c r="C27" s="484"/>
      <c r="D27" s="484"/>
      <c r="E27" s="484"/>
      <c r="F27" s="485"/>
      <c r="G27" s="177"/>
      <c r="H27" s="205"/>
      <c r="I27" s="115"/>
    </row>
    <row r="28" spans="1:17" x14ac:dyDescent="0.25">
      <c r="A28" s="111"/>
      <c r="B28" s="483"/>
      <c r="C28" s="484"/>
      <c r="D28" s="484"/>
      <c r="E28" s="484"/>
      <c r="F28" s="485"/>
      <c r="G28" s="177"/>
      <c r="H28" s="205"/>
      <c r="I28" s="115"/>
    </row>
    <row r="29" spans="1:17" x14ac:dyDescent="0.25">
      <c r="A29" s="111"/>
      <c r="B29" s="483"/>
      <c r="C29" s="484"/>
      <c r="D29" s="484"/>
      <c r="E29" s="484"/>
      <c r="F29" s="485"/>
      <c r="G29" s="177"/>
      <c r="H29" s="205"/>
      <c r="I29" s="115"/>
    </row>
    <row r="30" spans="1:17" x14ac:dyDescent="0.25">
      <c r="A30" s="111"/>
      <c r="B30" s="524"/>
      <c r="C30" s="525"/>
      <c r="D30" s="525"/>
      <c r="E30" s="525"/>
      <c r="F30" s="525"/>
      <c r="G30" s="177"/>
      <c r="H30" s="205"/>
      <c r="I30" s="115"/>
    </row>
    <row r="31" spans="1:17" x14ac:dyDescent="0.25">
      <c r="A31" s="111"/>
      <c r="B31" s="524"/>
      <c r="C31" s="525"/>
      <c r="D31" s="525"/>
      <c r="E31" s="525"/>
      <c r="F31" s="525"/>
      <c r="G31" s="177"/>
      <c r="H31" s="205"/>
      <c r="I31" s="115"/>
      <c r="K31" s="232"/>
      <c r="L31" s="232"/>
      <c r="M31" s="232"/>
      <c r="N31" s="232"/>
      <c r="O31" s="232"/>
      <c r="P31" s="232"/>
      <c r="Q31" s="232"/>
    </row>
    <row r="32" spans="1:17" x14ac:dyDescent="0.25">
      <c r="A32" s="111"/>
      <c r="B32" s="524"/>
      <c r="C32" s="525"/>
      <c r="D32" s="525"/>
      <c r="E32" s="525"/>
      <c r="F32" s="525"/>
      <c r="G32" s="177"/>
      <c r="H32" s="205"/>
      <c r="I32" s="115"/>
      <c r="K32" s="232"/>
      <c r="L32" s="232"/>
      <c r="M32" s="232"/>
      <c r="N32" s="232"/>
      <c r="O32" s="232"/>
      <c r="P32" s="232"/>
      <c r="Q32" s="232"/>
    </row>
    <row r="33" spans="1:17" x14ac:dyDescent="0.25">
      <c r="A33" s="111"/>
      <c r="B33" s="524"/>
      <c r="C33" s="525"/>
      <c r="D33" s="525"/>
      <c r="E33" s="525"/>
      <c r="F33" s="525"/>
      <c r="G33" s="177"/>
      <c r="H33" s="205"/>
      <c r="I33" s="115"/>
      <c r="K33" s="232"/>
      <c r="L33" s="232"/>
      <c r="M33" s="232"/>
      <c r="N33" s="232"/>
      <c r="O33" s="232"/>
      <c r="P33" s="232"/>
      <c r="Q33" s="232"/>
    </row>
    <row r="34" spans="1:17" x14ac:dyDescent="0.25">
      <c r="A34" s="111"/>
      <c r="B34" s="524"/>
      <c r="C34" s="525"/>
      <c r="D34" s="525"/>
      <c r="E34" s="525"/>
      <c r="F34" s="525"/>
      <c r="G34" s="177"/>
      <c r="H34" s="205"/>
      <c r="I34" s="115"/>
      <c r="K34" s="232"/>
      <c r="L34" s="232"/>
      <c r="M34" s="232"/>
      <c r="N34" s="232"/>
      <c r="O34" s="232"/>
      <c r="P34" s="232"/>
      <c r="Q34" s="232"/>
    </row>
    <row r="35" spans="1:17" x14ac:dyDescent="0.25">
      <c r="A35" s="111"/>
      <c r="B35" s="524"/>
      <c r="C35" s="525"/>
      <c r="D35" s="525"/>
      <c r="E35" s="525"/>
      <c r="F35" s="525"/>
      <c r="G35" s="177"/>
      <c r="H35" s="205"/>
      <c r="I35" s="115"/>
      <c r="K35" s="232"/>
      <c r="L35" s="232"/>
      <c r="M35" s="232"/>
      <c r="N35" s="232"/>
      <c r="O35" s="232"/>
      <c r="P35" s="232"/>
      <c r="Q35" s="232"/>
    </row>
    <row r="36" spans="1:17" x14ac:dyDescent="0.25">
      <c r="A36" s="111"/>
      <c r="B36" s="524"/>
      <c r="C36" s="525"/>
      <c r="D36" s="525"/>
      <c r="E36" s="525"/>
      <c r="F36" s="525"/>
      <c r="G36" s="177"/>
      <c r="H36" s="205"/>
      <c r="I36" s="115"/>
      <c r="K36" s="232"/>
      <c r="L36" s="232"/>
      <c r="M36" s="232"/>
      <c r="N36" s="232"/>
      <c r="O36" s="232"/>
      <c r="P36" s="232"/>
      <c r="Q36" s="232"/>
    </row>
    <row r="37" spans="1:17" x14ac:dyDescent="0.25">
      <c r="A37" s="111"/>
      <c r="B37" s="524"/>
      <c r="C37" s="525"/>
      <c r="D37" s="525"/>
      <c r="E37" s="525"/>
      <c r="F37" s="525"/>
      <c r="G37" s="177"/>
      <c r="H37" s="205"/>
      <c r="I37" s="115"/>
      <c r="K37" s="232"/>
      <c r="L37" s="232"/>
      <c r="M37" s="232"/>
      <c r="N37" s="232"/>
      <c r="O37" s="232"/>
      <c r="P37" s="232"/>
      <c r="Q37" s="232"/>
    </row>
    <row r="38" spans="1:17" x14ac:dyDescent="0.25">
      <c r="A38" s="111"/>
      <c r="B38" s="524"/>
      <c r="C38" s="525"/>
      <c r="D38" s="525"/>
      <c r="E38" s="525"/>
      <c r="F38" s="525"/>
      <c r="G38" s="177"/>
      <c r="H38" s="205"/>
      <c r="I38" s="115"/>
      <c r="K38" s="232"/>
      <c r="L38" s="232"/>
      <c r="M38" s="232"/>
      <c r="N38" s="232"/>
      <c r="O38" s="232"/>
      <c r="P38" s="232"/>
      <c r="Q38" s="232"/>
    </row>
    <row r="39" spans="1:17" x14ac:dyDescent="0.25">
      <c r="A39" s="111"/>
      <c r="B39" s="524"/>
      <c r="C39" s="525"/>
      <c r="D39" s="525"/>
      <c r="E39" s="525"/>
      <c r="F39" s="525"/>
      <c r="G39" s="177"/>
      <c r="H39" s="205"/>
      <c r="I39" s="115"/>
      <c r="K39" s="232"/>
      <c r="L39" s="232"/>
      <c r="M39" s="232"/>
      <c r="N39" s="232"/>
      <c r="O39" s="232"/>
      <c r="P39" s="232"/>
      <c r="Q39" s="232"/>
    </row>
    <row r="40" spans="1:17" x14ac:dyDescent="0.25">
      <c r="A40" s="111"/>
      <c r="B40" s="524"/>
      <c r="C40" s="525"/>
      <c r="D40" s="525"/>
      <c r="E40" s="525"/>
      <c r="F40" s="525"/>
      <c r="G40" s="177"/>
      <c r="H40" s="205"/>
      <c r="I40" s="115"/>
      <c r="K40" s="232"/>
      <c r="L40" s="232"/>
      <c r="M40" s="232"/>
      <c r="N40" s="232"/>
      <c r="O40" s="232"/>
      <c r="P40" s="232"/>
      <c r="Q40" s="232"/>
    </row>
    <row r="41" spans="1:17" x14ac:dyDescent="0.25">
      <c r="A41" s="111"/>
      <c r="B41" s="524"/>
      <c r="C41" s="525"/>
      <c r="D41" s="525"/>
      <c r="E41" s="525"/>
      <c r="F41" s="525"/>
      <c r="G41" s="177"/>
      <c r="H41" s="205"/>
      <c r="I41" s="115"/>
      <c r="K41" s="232"/>
      <c r="L41" s="232"/>
      <c r="M41" s="232"/>
      <c r="N41" s="232"/>
      <c r="O41" s="232"/>
      <c r="P41" s="232"/>
      <c r="Q41" s="232"/>
    </row>
    <row r="42" spans="1:17" x14ac:dyDescent="0.25">
      <c r="A42" s="111"/>
      <c r="B42" s="524"/>
      <c r="C42" s="525"/>
      <c r="D42" s="525"/>
      <c r="E42" s="525"/>
      <c r="F42" s="525"/>
      <c r="G42" s="177"/>
      <c r="H42" s="205"/>
      <c r="I42" s="115"/>
      <c r="K42" s="232"/>
      <c r="L42" s="232"/>
      <c r="M42" s="232"/>
      <c r="N42" s="232"/>
      <c r="O42" s="232"/>
      <c r="P42" s="232"/>
      <c r="Q42" s="232"/>
    </row>
    <row r="43" spans="1:17" x14ac:dyDescent="0.25">
      <c r="A43" s="111"/>
      <c r="B43" s="524"/>
      <c r="C43" s="525"/>
      <c r="D43" s="525"/>
      <c r="E43" s="525"/>
      <c r="F43" s="525"/>
      <c r="G43" s="177"/>
      <c r="H43" s="205"/>
      <c r="I43" s="115"/>
      <c r="K43" s="232"/>
      <c r="L43" s="232"/>
      <c r="M43" s="232"/>
      <c r="N43" s="232"/>
      <c r="O43" s="232"/>
      <c r="P43" s="232"/>
      <c r="Q43" s="232"/>
    </row>
    <row r="44" spans="1:17" x14ac:dyDescent="0.25">
      <c r="A44" s="111"/>
      <c r="B44" s="524"/>
      <c r="C44" s="525"/>
      <c r="D44" s="525"/>
      <c r="E44" s="525"/>
      <c r="F44" s="525"/>
      <c r="G44" s="177"/>
      <c r="H44" s="205"/>
      <c r="I44" s="115"/>
      <c r="K44" s="232"/>
      <c r="L44" s="232"/>
      <c r="M44" s="232"/>
      <c r="N44" s="232"/>
      <c r="O44" s="232"/>
      <c r="P44" s="232"/>
      <c r="Q44" s="232"/>
    </row>
    <row r="45" spans="1:17" x14ac:dyDescent="0.25">
      <c r="A45" s="111"/>
      <c r="B45" s="524"/>
      <c r="C45" s="525"/>
      <c r="D45" s="525"/>
      <c r="E45" s="525"/>
      <c r="F45" s="525"/>
      <c r="G45" s="177"/>
      <c r="H45" s="178"/>
      <c r="I45" s="115"/>
      <c r="K45" s="232"/>
      <c r="L45" s="233"/>
      <c r="M45" s="232"/>
      <c r="N45" s="232"/>
      <c r="O45" s="232"/>
      <c r="P45" s="232"/>
      <c r="Q45" s="232"/>
    </row>
    <row r="46" spans="1:17" x14ac:dyDescent="0.25">
      <c r="A46" s="521" t="s">
        <v>149</v>
      </c>
      <c r="B46" s="489"/>
      <c r="C46" s="489"/>
      <c r="D46" s="489"/>
      <c r="E46" s="489"/>
      <c r="F46" s="489"/>
      <c r="G46" s="489"/>
      <c r="H46" s="490"/>
      <c r="I46" s="171">
        <f>SUM(I25:I45)</f>
        <v>91.62</v>
      </c>
      <c r="K46" s="232"/>
      <c r="L46" s="233"/>
      <c r="M46" s="232"/>
      <c r="N46" s="232"/>
      <c r="O46" s="232"/>
      <c r="P46" s="232"/>
      <c r="Q46" s="232"/>
    </row>
    <row r="47" spans="1:17" x14ac:dyDescent="0.25">
      <c r="A47" s="488" t="s">
        <v>150</v>
      </c>
      <c r="B47" s="489"/>
      <c r="C47" s="489"/>
      <c r="D47" s="489"/>
      <c r="E47" s="489"/>
      <c r="F47" s="489"/>
      <c r="G47" s="489"/>
      <c r="H47" s="490"/>
      <c r="I47" s="172">
        <f>ROUND((I46*0.15),2)</f>
        <v>13.74</v>
      </c>
      <c r="K47" s="232"/>
      <c r="L47" s="233"/>
      <c r="M47" s="232"/>
      <c r="N47" s="232"/>
      <c r="O47" s="232"/>
      <c r="P47" s="232"/>
      <c r="Q47" s="232"/>
    </row>
    <row r="48" spans="1:17" x14ac:dyDescent="0.25">
      <c r="A48" s="488" t="s">
        <v>151</v>
      </c>
      <c r="B48" s="489"/>
      <c r="C48" s="489"/>
      <c r="D48" s="489"/>
      <c r="E48" s="489"/>
      <c r="F48" s="489"/>
      <c r="G48" s="489"/>
      <c r="H48" s="490"/>
      <c r="I48" s="158">
        <f>I46+I47</f>
        <v>105.36</v>
      </c>
      <c r="K48" s="232"/>
      <c r="L48" s="232"/>
      <c r="M48" s="232"/>
      <c r="N48" s="232"/>
      <c r="O48" s="232"/>
      <c r="P48" s="232"/>
      <c r="Q48" s="232"/>
    </row>
    <row r="49" spans="1:17" x14ac:dyDescent="0.25">
      <c r="A49" s="467" t="s">
        <v>73</v>
      </c>
      <c r="B49" s="468"/>
      <c r="C49" s="468"/>
      <c r="D49" s="468"/>
      <c r="E49" s="468"/>
      <c r="F49" s="468"/>
      <c r="G49" s="468"/>
      <c r="H49" s="468"/>
      <c r="I49" s="469"/>
      <c r="K49" s="232"/>
      <c r="L49" s="232"/>
      <c r="M49" s="232"/>
      <c r="N49" s="232"/>
      <c r="O49" s="232"/>
      <c r="P49" s="232"/>
      <c r="Q49" s="232"/>
    </row>
    <row r="50" spans="1:17" x14ac:dyDescent="0.25">
      <c r="A50" s="106" t="s">
        <v>74</v>
      </c>
      <c r="B50" s="470" t="s">
        <v>75</v>
      </c>
      <c r="C50" s="471"/>
      <c r="D50" s="472"/>
      <c r="E50" s="470" t="s">
        <v>63</v>
      </c>
      <c r="F50" s="472"/>
      <c r="G50" s="108" t="s">
        <v>65</v>
      </c>
      <c r="H50" s="109" t="s">
        <v>66</v>
      </c>
      <c r="I50" s="110" t="s">
        <v>67</v>
      </c>
      <c r="K50" s="232"/>
      <c r="L50" s="232"/>
      <c r="M50" s="232"/>
      <c r="N50" s="232"/>
      <c r="O50" s="232"/>
      <c r="P50" s="232"/>
      <c r="Q50" s="232"/>
    </row>
    <row r="51" spans="1:17" x14ac:dyDescent="0.25">
      <c r="A51" s="111">
        <v>1</v>
      </c>
      <c r="B51" s="491" t="s">
        <v>76</v>
      </c>
      <c r="C51" s="492"/>
      <c r="D51" s="493"/>
      <c r="E51" s="476" t="s">
        <v>77</v>
      </c>
      <c r="F51" s="477"/>
      <c r="G51" s="143"/>
      <c r="H51" s="141">
        <v>450</v>
      </c>
      <c r="I51" s="118">
        <f>SUM(G51*H51)</f>
        <v>0</v>
      </c>
      <c r="K51" s="232"/>
      <c r="L51" s="232"/>
      <c r="M51" s="232"/>
      <c r="N51" s="232"/>
      <c r="O51" s="232"/>
      <c r="P51" s="232"/>
      <c r="Q51" s="232"/>
    </row>
    <row r="52" spans="1:17" x14ac:dyDescent="0.25">
      <c r="A52" s="111">
        <v>2</v>
      </c>
      <c r="B52" s="461" t="s">
        <v>78</v>
      </c>
      <c r="C52" s="462"/>
      <c r="D52" s="463"/>
      <c r="E52" s="486" t="s">
        <v>77</v>
      </c>
      <c r="F52" s="487"/>
      <c r="G52" s="112"/>
      <c r="H52" s="142">
        <v>350</v>
      </c>
      <c r="I52" s="115">
        <f t="shared" ref="I52:I56" si="0">SUM(G52*H52)</f>
        <v>0</v>
      </c>
      <c r="K52" s="232"/>
      <c r="L52" s="232"/>
      <c r="M52" s="232"/>
      <c r="N52" s="232"/>
      <c r="O52" s="232"/>
      <c r="P52" s="232"/>
      <c r="Q52" s="232"/>
    </row>
    <row r="53" spans="1:17" x14ac:dyDescent="0.25">
      <c r="A53" s="111">
        <v>3</v>
      </c>
      <c r="B53" s="461" t="s">
        <v>79</v>
      </c>
      <c r="C53" s="462"/>
      <c r="D53" s="463"/>
      <c r="E53" s="486" t="s">
        <v>77</v>
      </c>
      <c r="F53" s="487"/>
      <c r="G53" s="112">
        <v>2</v>
      </c>
      <c r="H53" s="142">
        <v>300</v>
      </c>
      <c r="I53" s="115">
        <f t="shared" si="0"/>
        <v>600</v>
      </c>
      <c r="K53" s="232"/>
      <c r="L53" s="232"/>
      <c r="M53" s="232"/>
      <c r="N53" s="232"/>
      <c r="O53" s="232"/>
      <c r="P53" s="232"/>
      <c r="Q53" s="232"/>
    </row>
    <row r="54" spans="1:17" x14ac:dyDescent="0.25">
      <c r="A54" s="111">
        <v>4</v>
      </c>
      <c r="B54" s="461" t="s">
        <v>80</v>
      </c>
      <c r="C54" s="462"/>
      <c r="D54" s="463"/>
      <c r="E54" s="486" t="s">
        <v>77</v>
      </c>
      <c r="F54" s="487"/>
      <c r="G54" s="112"/>
      <c r="H54" s="142">
        <v>200</v>
      </c>
      <c r="I54" s="115">
        <f t="shared" si="0"/>
        <v>0</v>
      </c>
      <c r="K54" s="232"/>
      <c r="L54" s="232"/>
      <c r="M54" s="232"/>
      <c r="N54" s="232"/>
      <c r="O54" s="232"/>
      <c r="P54" s="232"/>
      <c r="Q54" s="232"/>
    </row>
    <row r="55" spans="1:17" x14ac:dyDescent="0.25">
      <c r="A55" s="111">
        <v>5</v>
      </c>
      <c r="B55" s="461" t="s">
        <v>81</v>
      </c>
      <c r="C55" s="462"/>
      <c r="D55" s="463"/>
      <c r="E55" s="486" t="s">
        <v>77</v>
      </c>
      <c r="F55" s="487"/>
      <c r="G55" s="112">
        <v>2</v>
      </c>
      <c r="H55" s="144">
        <v>200</v>
      </c>
      <c r="I55" s="115">
        <f t="shared" si="0"/>
        <v>400</v>
      </c>
      <c r="K55" s="232"/>
      <c r="L55" s="232"/>
      <c r="M55" s="232"/>
      <c r="N55" s="232"/>
      <c r="O55" s="232"/>
      <c r="P55" s="232"/>
      <c r="Q55" s="232"/>
    </row>
    <row r="56" spans="1:17" x14ac:dyDescent="0.25">
      <c r="A56" s="111">
        <v>6</v>
      </c>
      <c r="B56" s="461" t="s">
        <v>320</v>
      </c>
      <c r="C56" s="462"/>
      <c r="D56" s="463"/>
      <c r="E56" s="486" t="s">
        <v>77</v>
      </c>
      <c r="F56" s="487"/>
      <c r="G56" s="112"/>
      <c r="H56" s="144">
        <v>140</v>
      </c>
      <c r="I56" s="115">
        <f t="shared" si="0"/>
        <v>0</v>
      </c>
      <c r="K56" s="232"/>
      <c r="L56" s="232"/>
      <c r="M56" s="232"/>
      <c r="N56" s="232"/>
      <c r="O56" s="232"/>
      <c r="P56" s="232"/>
      <c r="Q56" s="232"/>
    </row>
    <row r="57" spans="1:17" x14ac:dyDescent="0.25">
      <c r="A57" s="111"/>
      <c r="B57" s="461"/>
      <c r="C57" s="462"/>
      <c r="D57" s="463"/>
      <c r="E57" s="119"/>
      <c r="F57" s="86"/>
      <c r="G57" s="86"/>
      <c r="H57" s="102"/>
      <c r="I57" s="115"/>
    </row>
    <row r="58" spans="1:17" x14ac:dyDescent="0.25">
      <c r="A58" s="100"/>
      <c r="B58" s="461"/>
      <c r="C58" s="462"/>
      <c r="D58" s="463"/>
      <c r="F58" s="86"/>
      <c r="G58" s="86"/>
      <c r="H58" s="102"/>
      <c r="I58" s="115"/>
    </row>
    <row r="59" spans="1:17" x14ac:dyDescent="0.25">
      <c r="A59" s="120"/>
      <c r="B59" s="464"/>
      <c r="C59" s="465"/>
      <c r="D59" s="466"/>
      <c r="E59" s="88"/>
      <c r="F59" s="89"/>
      <c r="G59" s="86"/>
      <c r="H59" s="104"/>
      <c r="I59" s="115"/>
    </row>
    <row r="60" spans="1:17" x14ac:dyDescent="0.25">
      <c r="A60" s="488" t="s">
        <v>82</v>
      </c>
      <c r="B60" s="489"/>
      <c r="C60" s="489"/>
      <c r="D60" s="489"/>
      <c r="E60" s="489"/>
      <c r="F60" s="489"/>
      <c r="G60" s="489"/>
      <c r="H60" s="490"/>
      <c r="I60" s="126">
        <f>SUM(I51:I59)</f>
        <v>1000</v>
      </c>
    </row>
    <row r="61" spans="1:17" x14ac:dyDescent="0.25">
      <c r="A61" s="467" t="s">
        <v>83</v>
      </c>
      <c r="B61" s="468"/>
      <c r="C61" s="468"/>
      <c r="D61" s="468"/>
      <c r="E61" s="468"/>
      <c r="F61" s="468"/>
      <c r="G61" s="468"/>
      <c r="H61" s="468"/>
      <c r="I61" s="469"/>
    </row>
    <row r="62" spans="1:17" x14ac:dyDescent="0.25">
      <c r="A62" s="106" t="s">
        <v>84</v>
      </c>
      <c r="B62" s="470" t="s">
        <v>85</v>
      </c>
      <c r="C62" s="471"/>
      <c r="D62" s="472"/>
      <c r="E62" s="470" t="s">
        <v>86</v>
      </c>
      <c r="F62" s="472"/>
      <c r="G62" s="122" t="s">
        <v>87</v>
      </c>
      <c r="H62" s="122" t="s">
        <v>66</v>
      </c>
      <c r="I62" s="123" t="s">
        <v>67</v>
      </c>
    </row>
    <row r="63" spans="1:17" x14ac:dyDescent="0.25">
      <c r="A63" s="111">
        <v>1</v>
      </c>
      <c r="B63" s="473" t="s">
        <v>573</v>
      </c>
      <c r="C63" s="474"/>
      <c r="D63" s="475"/>
      <c r="E63" s="486">
        <v>1</v>
      </c>
      <c r="F63" s="487"/>
      <c r="G63" s="197">
        <v>35</v>
      </c>
      <c r="H63" s="124">
        <v>5</v>
      </c>
      <c r="I63" s="209">
        <f>H63*G63</f>
        <v>175</v>
      </c>
    </row>
    <row r="64" spans="1:17" x14ac:dyDescent="0.25">
      <c r="A64" s="125"/>
      <c r="B64" s="478"/>
      <c r="C64" s="479"/>
      <c r="D64" s="480"/>
      <c r="E64" s="481"/>
      <c r="F64" s="482"/>
      <c r="G64" s="112"/>
      <c r="H64" s="124"/>
      <c r="I64" s="209"/>
    </row>
    <row r="65" spans="1:12" x14ac:dyDescent="0.25">
      <c r="A65" s="488" t="s">
        <v>88</v>
      </c>
      <c r="B65" s="489"/>
      <c r="C65" s="489"/>
      <c r="D65" s="489"/>
      <c r="E65" s="489"/>
      <c r="F65" s="489"/>
      <c r="G65" s="489"/>
      <c r="H65" s="490"/>
      <c r="I65" s="126">
        <f>SUM(I63:I64)</f>
        <v>175</v>
      </c>
    </row>
    <row r="66" spans="1:12" x14ac:dyDescent="0.25">
      <c r="A66" s="127"/>
      <c r="B66" s="128"/>
      <c r="C66" s="128"/>
      <c r="D66" s="128"/>
      <c r="E66" s="128"/>
      <c r="F66" s="129"/>
      <c r="G66" s="130"/>
      <c r="H66" s="130"/>
      <c r="I66" s="131"/>
      <c r="L66" s="83"/>
    </row>
    <row r="67" spans="1:12" x14ac:dyDescent="0.25">
      <c r="A67" s="456"/>
      <c r="B67" s="457"/>
      <c r="C67" s="457"/>
      <c r="D67" s="457"/>
      <c r="E67" s="457"/>
      <c r="F67" s="132"/>
      <c r="G67" s="460" t="s">
        <v>89</v>
      </c>
      <c r="H67" s="457"/>
      <c r="I67" s="133">
        <f>I65+I60+I48</f>
        <v>1280.3599999999999</v>
      </c>
    </row>
    <row r="68" spans="1:12" x14ac:dyDescent="0.25">
      <c r="A68" s="456"/>
      <c r="B68" s="457"/>
      <c r="C68" s="457"/>
      <c r="D68" s="457"/>
      <c r="E68" s="457"/>
      <c r="F68" s="86"/>
      <c r="G68" s="134"/>
      <c r="H68" s="135"/>
      <c r="I68" s="136"/>
    </row>
    <row r="69" spans="1:12" ht="15.75" thickBot="1" x14ac:dyDescent="0.3">
      <c r="A69" s="456"/>
      <c r="B69" s="457"/>
      <c r="C69" s="457"/>
      <c r="D69" s="457"/>
      <c r="E69" s="457"/>
      <c r="F69" s="86"/>
      <c r="G69" s="510" t="s">
        <v>132</v>
      </c>
      <c r="H69" s="511"/>
      <c r="I69" s="145">
        <f>I67+I68</f>
        <v>1280.3599999999999</v>
      </c>
    </row>
    <row r="70" spans="1:12" ht="16.5" thickTop="1" thickBot="1" x14ac:dyDescent="0.3">
      <c r="A70" s="137"/>
      <c r="B70" s="138"/>
      <c r="C70" s="458"/>
      <c r="D70" s="459"/>
      <c r="E70" s="459"/>
      <c r="F70" s="459"/>
      <c r="G70" s="139"/>
      <c r="H70" s="139"/>
      <c r="I70" s="140"/>
    </row>
    <row r="72" spans="1:12" x14ac:dyDescent="0.25">
      <c r="A72" s="83"/>
      <c r="B72" s="83"/>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T78"/>
  <sheetViews>
    <sheetView topLeftCell="A12" workbookViewId="0">
      <selection activeCell="M58" sqref="M58"/>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v>96</v>
      </c>
      <c r="I9" s="508"/>
    </row>
    <row r="10" spans="1:13" x14ac:dyDescent="0.25">
      <c r="A10" s="85" t="s">
        <v>49</v>
      </c>
      <c r="B10" s="83"/>
      <c r="F10" s="494" t="s">
        <v>50</v>
      </c>
      <c r="G10" s="495"/>
      <c r="H10" s="567">
        <v>44409</v>
      </c>
      <c r="I10" s="568"/>
    </row>
    <row r="11" spans="1:13" x14ac:dyDescent="0.25">
      <c r="A11" s="85" t="s">
        <v>51</v>
      </c>
      <c r="B11" s="83"/>
      <c r="F11" s="494" t="s">
        <v>52</v>
      </c>
      <c r="G11" s="495"/>
      <c r="H11" s="561" t="e">
        <f>#REF!</f>
        <v>#REF!</v>
      </c>
      <c r="I11" s="497"/>
    </row>
    <row r="12" spans="1:13" x14ac:dyDescent="0.25">
      <c r="A12" s="85" t="s">
        <v>53</v>
      </c>
      <c r="B12" s="83"/>
      <c r="F12" s="494" t="s">
        <v>54</v>
      </c>
      <c r="G12" s="495"/>
      <c r="H12" s="569" t="s">
        <v>577</v>
      </c>
      <c r="I12" s="568"/>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384</v>
      </c>
      <c r="I15" s="523"/>
    </row>
    <row r="16" spans="1:13" x14ac:dyDescent="0.25">
      <c r="A16" s="500" t="s">
        <v>593</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1"/>
      <c r="C20" s="499"/>
      <c r="D20" s="482"/>
      <c r="E20" s="101"/>
      <c r="F20" s="86"/>
      <c r="G20" s="103"/>
      <c r="H20" s="104"/>
      <c r="I20" s="105"/>
    </row>
    <row r="21" spans="1:11" x14ac:dyDescent="0.25">
      <c r="A21" s="488" t="s">
        <v>68</v>
      </c>
      <c r="B21" s="489"/>
      <c r="C21" s="489"/>
      <c r="D21" s="489"/>
      <c r="E21" s="489"/>
      <c r="F21" s="489"/>
      <c r="G21" s="489"/>
      <c r="H21" s="490"/>
      <c r="I21" s="99"/>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472"/>
      <c r="G23" s="166" t="s">
        <v>65</v>
      </c>
      <c r="H23" s="122" t="s">
        <v>66</v>
      </c>
      <c r="I23" s="123" t="s">
        <v>67</v>
      </c>
      <c r="K23" s="128"/>
    </row>
    <row r="24" spans="1:11" x14ac:dyDescent="0.25">
      <c r="A24" s="235">
        <v>1</v>
      </c>
      <c r="B24" s="573" t="s">
        <v>578</v>
      </c>
      <c r="C24" s="574"/>
      <c r="D24" s="574"/>
      <c r="E24" s="574"/>
      <c r="F24" s="575"/>
      <c r="G24" s="237">
        <v>1</v>
      </c>
      <c r="H24" s="236">
        <v>925</v>
      </c>
      <c r="I24" s="115">
        <f>H24*G24</f>
        <v>925</v>
      </c>
    </row>
    <row r="25" spans="1:11" x14ac:dyDescent="0.25">
      <c r="A25" s="111">
        <v>2</v>
      </c>
      <c r="B25" s="570" t="s">
        <v>579</v>
      </c>
      <c r="C25" s="571"/>
      <c r="D25" s="571"/>
      <c r="E25" s="571"/>
      <c r="F25" s="572"/>
      <c r="G25" s="237">
        <v>1</v>
      </c>
      <c r="H25" s="236">
        <v>155</v>
      </c>
      <c r="I25" s="115">
        <f>H25*G25</f>
        <v>155</v>
      </c>
    </row>
    <row r="26" spans="1:11" x14ac:dyDescent="0.25">
      <c r="A26" s="111">
        <v>3</v>
      </c>
      <c r="B26" s="570" t="s">
        <v>580</v>
      </c>
      <c r="C26" s="571"/>
      <c r="D26" s="571"/>
      <c r="E26" s="571"/>
      <c r="F26" s="572"/>
      <c r="G26" s="237">
        <v>4</v>
      </c>
      <c r="H26" s="236">
        <v>155</v>
      </c>
      <c r="I26" s="115">
        <f t="shared" ref="I26:I36" si="0">H26*G26</f>
        <v>620</v>
      </c>
    </row>
    <row r="27" spans="1:11" x14ac:dyDescent="0.25">
      <c r="A27" s="111">
        <v>4</v>
      </c>
      <c r="B27" s="570" t="s">
        <v>581</v>
      </c>
      <c r="C27" s="571"/>
      <c r="D27" s="571"/>
      <c r="E27" s="571"/>
      <c r="F27" s="572"/>
      <c r="G27" s="237">
        <v>2</v>
      </c>
      <c r="H27" s="236">
        <v>210</v>
      </c>
      <c r="I27" s="115">
        <f t="shared" si="0"/>
        <v>420</v>
      </c>
    </row>
    <row r="28" spans="1:11" x14ac:dyDescent="0.25">
      <c r="A28" s="111">
        <v>5</v>
      </c>
      <c r="B28" s="570" t="s">
        <v>582</v>
      </c>
      <c r="C28" s="571"/>
      <c r="D28" s="571"/>
      <c r="E28" s="571"/>
      <c r="F28" s="572"/>
      <c r="G28" s="237">
        <v>2</v>
      </c>
      <c r="H28" s="236">
        <v>185</v>
      </c>
      <c r="I28" s="115">
        <f t="shared" si="0"/>
        <v>370</v>
      </c>
    </row>
    <row r="29" spans="1:11" x14ac:dyDescent="0.25">
      <c r="A29" s="111">
        <v>6</v>
      </c>
      <c r="B29" s="570" t="s">
        <v>583</v>
      </c>
      <c r="C29" s="571"/>
      <c r="D29" s="571"/>
      <c r="E29" s="571"/>
      <c r="F29" s="572"/>
      <c r="G29" s="237">
        <v>4</v>
      </c>
      <c r="H29" s="236">
        <v>165</v>
      </c>
      <c r="I29" s="115">
        <f t="shared" si="0"/>
        <v>660</v>
      </c>
    </row>
    <row r="30" spans="1:11" x14ac:dyDescent="0.25">
      <c r="A30" s="111">
        <v>7</v>
      </c>
      <c r="B30" s="570" t="s">
        <v>584</v>
      </c>
      <c r="C30" s="571"/>
      <c r="D30" s="571"/>
      <c r="E30" s="571"/>
      <c r="F30" s="572"/>
      <c r="G30" s="237">
        <v>2</v>
      </c>
      <c r="H30" s="236">
        <v>155</v>
      </c>
      <c r="I30" s="115">
        <f t="shared" si="0"/>
        <v>310</v>
      </c>
    </row>
    <row r="31" spans="1:11" x14ac:dyDescent="0.25">
      <c r="A31" s="111">
        <v>8</v>
      </c>
      <c r="B31" s="570" t="s">
        <v>585</v>
      </c>
      <c r="C31" s="571"/>
      <c r="D31" s="571"/>
      <c r="E31" s="571"/>
      <c r="F31" s="572"/>
      <c r="G31" s="237">
        <v>1</v>
      </c>
      <c r="H31" s="236">
        <v>155</v>
      </c>
      <c r="I31" s="115">
        <f t="shared" si="0"/>
        <v>155</v>
      </c>
    </row>
    <row r="32" spans="1:11" x14ac:dyDescent="0.25">
      <c r="A32" s="111">
        <v>9</v>
      </c>
      <c r="B32" s="570" t="s">
        <v>586</v>
      </c>
      <c r="C32" s="571"/>
      <c r="D32" s="571"/>
      <c r="E32" s="571"/>
      <c r="F32" s="572"/>
      <c r="G32" s="237">
        <v>4</v>
      </c>
      <c r="H32" s="236">
        <v>395</v>
      </c>
      <c r="I32" s="115">
        <f t="shared" si="0"/>
        <v>1580</v>
      </c>
    </row>
    <row r="33" spans="1:18" x14ac:dyDescent="0.25">
      <c r="A33" s="111">
        <v>10</v>
      </c>
      <c r="B33" s="570" t="s">
        <v>587</v>
      </c>
      <c r="C33" s="571"/>
      <c r="D33" s="571"/>
      <c r="E33" s="571"/>
      <c r="F33" s="572"/>
      <c r="G33" s="237">
        <v>2</v>
      </c>
      <c r="H33" s="236">
        <v>845</v>
      </c>
      <c r="I33" s="115">
        <f t="shared" si="0"/>
        <v>1690</v>
      </c>
    </row>
    <row r="34" spans="1:18" x14ac:dyDescent="0.25">
      <c r="A34" s="111">
        <v>11</v>
      </c>
      <c r="B34" s="570" t="s">
        <v>588</v>
      </c>
      <c r="C34" s="571"/>
      <c r="D34" s="571"/>
      <c r="E34" s="571"/>
      <c r="F34" s="572"/>
      <c r="G34" s="237">
        <v>2</v>
      </c>
      <c r="H34" s="236">
        <v>285</v>
      </c>
      <c r="I34" s="115">
        <f t="shared" si="0"/>
        <v>570</v>
      </c>
    </row>
    <row r="35" spans="1:18" x14ac:dyDescent="0.25">
      <c r="A35" s="111">
        <v>12</v>
      </c>
      <c r="B35" s="570" t="s">
        <v>589</v>
      </c>
      <c r="C35" s="571"/>
      <c r="D35" s="571"/>
      <c r="E35" s="571"/>
      <c r="F35" s="572"/>
      <c r="G35" s="237">
        <v>6</v>
      </c>
      <c r="H35" s="236">
        <v>235</v>
      </c>
      <c r="I35" s="115">
        <f t="shared" si="0"/>
        <v>1410</v>
      </c>
    </row>
    <row r="36" spans="1:18" x14ac:dyDescent="0.25">
      <c r="A36" s="111">
        <v>13</v>
      </c>
      <c r="B36" s="570" t="s">
        <v>590</v>
      </c>
      <c r="C36" s="571"/>
      <c r="D36" s="571"/>
      <c r="E36" s="571"/>
      <c r="F36" s="572"/>
      <c r="G36" s="237">
        <v>24</v>
      </c>
      <c r="H36" s="236">
        <v>101</v>
      </c>
      <c r="I36" s="115">
        <f t="shared" si="0"/>
        <v>2424</v>
      </c>
    </row>
    <row r="37" spans="1:18" x14ac:dyDescent="0.25">
      <c r="A37" s="111">
        <v>14</v>
      </c>
      <c r="B37" s="570" t="s">
        <v>591</v>
      </c>
      <c r="C37" s="571"/>
      <c r="D37" s="571"/>
      <c r="E37" s="571"/>
      <c r="F37" s="572"/>
      <c r="G37" s="237">
        <v>24</v>
      </c>
      <c r="H37" s="236">
        <v>75</v>
      </c>
      <c r="I37" s="115">
        <f>H37*G37</f>
        <v>1800</v>
      </c>
      <c r="O37" t="s">
        <v>57</v>
      </c>
      <c r="R37" t="s">
        <v>57</v>
      </c>
    </row>
    <row r="38" spans="1:18" x14ac:dyDescent="0.25">
      <c r="A38" s="111">
        <v>15</v>
      </c>
      <c r="B38" s="570" t="s">
        <v>592</v>
      </c>
      <c r="C38" s="571"/>
      <c r="D38" s="571"/>
      <c r="E38" s="571"/>
      <c r="F38" s="572"/>
      <c r="G38" s="237">
        <v>1</v>
      </c>
      <c r="H38" s="236">
        <v>983.4</v>
      </c>
      <c r="I38" s="115">
        <f>H38*G38</f>
        <v>983.4</v>
      </c>
    </row>
    <row r="39" spans="1:18" x14ac:dyDescent="0.25">
      <c r="A39" s="111"/>
      <c r="B39" s="524"/>
      <c r="C39" s="525"/>
      <c r="D39" s="525"/>
      <c r="E39" s="525"/>
      <c r="F39" s="525"/>
      <c r="G39" s="177"/>
      <c r="H39" s="178"/>
      <c r="I39" s="115"/>
    </row>
    <row r="40" spans="1:18" x14ac:dyDescent="0.25">
      <c r="A40" s="521" t="s">
        <v>149</v>
      </c>
      <c r="B40" s="489"/>
      <c r="C40" s="489"/>
      <c r="D40" s="489"/>
      <c r="E40" s="489"/>
      <c r="F40" s="489"/>
      <c r="G40" s="489"/>
      <c r="H40" s="490"/>
      <c r="I40" s="171">
        <f>SUM(I24:I39)</f>
        <v>14072.4</v>
      </c>
    </row>
    <row r="41" spans="1:18" x14ac:dyDescent="0.25">
      <c r="A41" s="488" t="s">
        <v>150</v>
      </c>
      <c r="B41" s="489"/>
      <c r="C41" s="489"/>
      <c r="D41" s="489"/>
      <c r="E41" s="489"/>
      <c r="F41" s="489"/>
      <c r="G41" s="489"/>
      <c r="H41" s="490"/>
      <c r="I41" s="172">
        <f>ROUND((I40*0.15),2)</f>
        <v>2110.86</v>
      </c>
    </row>
    <row r="42" spans="1:18" x14ac:dyDescent="0.25">
      <c r="A42" s="488" t="s">
        <v>151</v>
      </c>
      <c r="B42" s="489"/>
      <c r="C42" s="489"/>
      <c r="D42" s="489"/>
      <c r="E42" s="489"/>
      <c r="F42" s="489"/>
      <c r="G42" s="489"/>
      <c r="H42" s="490"/>
      <c r="I42" s="158">
        <f>I40+I41</f>
        <v>16183.26</v>
      </c>
    </row>
    <row r="43" spans="1:18" x14ac:dyDescent="0.25">
      <c r="A43" s="467" t="s">
        <v>73</v>
      </c>
      <c r="B43" s="468"/>
      <c r="C43" s="468"/>
      <c r="D43" s="468"/>
      <c r="E43" s="468"/>
      <c r="F43" s="468"/>
      <c r="G43" s="468"/>
      <c r="H43" s="468"/>
      <c r="I43" s="469"/>
    </row>
    <row r="44" spans="1:18" x14ac:dyDescent="0.25">
      <c r="A44" s="106" t="s">
        <v>74</v>
      </c>
      <c r="B44" s="494" t="s">
        <v>75</v>
      </c>
      <c r="C44" s="501"/>
      <c r="D44" s="495"/>
      <c r="E44" s="470" t="s">
        <v>63</v>
      </c>
      <c r="F44" s="472"/>
      <c r="G44" s="108" t="s">
        <v>65</v>
      </c>
      <c r="H44" s="109" t="s">
        <v>66</v>
      </c>
      <c r="I44" s="110" t="s">
        <v>67</v>
      </c>
    </row>
    <row r="45" spans="1:18" x14ac:dyDescent="0.25">
      <c r="A45" s="111">
        <v>1</v>
      </c>
      <c r="B45" s="491" t="s">
        <v>76</v>
      </c>
      <c r="C45" s="492"/>
      <c r="D45" s="493"/>
      <c r="E45" s="476" t="s">
        <v>77</v>
      </c>
      <c r="F45" s="477"/>
      <c r="G45" s="143">
        <v>10</v>
      </c>
      <c r="H45" s="141">
        <v>450</v>
      </c>
      <c r="I45" s="118">
        <f>SUM(G45*H45)</f>
        <v>4500</v>
      </c>
    </row>
    <row r="46" spans="1:18" x14ac:dyDescent="0.25">
      <c r="A46" s="111">
        <v>2</v>
      </c>
      <c r="B46" s="461" t="s">
        <v>78</v>
      </c>
      <c r="C46" s="462"/>
      <c r="D46" s="463"/>
      <c r="E46" s="486" t="s">
        <v>77</v>
      </c>
      <c r="F46" s="487"/>
      <c r="G46" s="112"/>
      <c r="H46" s="142">
        <v>350</v>
      </c>
      <c r="I46" s="115">
        <f t="shared" ref="I46:I50" si="1">SUM(G46*H46)</f>
        <v>0</v>
      </c>
    </row>
    <row r="47" spans="1:18" x14ac:dyDescent="0.25">
      <c r="A47" s="111">
        <v>3</v>
      </c>
      <c r="B47" s="461" t="s">
        <v>79</v>
      </c>
      <c r="C47" s="462"/>
      <c r="D47" s="463"/>
      <c r="E47" s="486" t="s">
        <v>77</v>
      </c>
      <c r="F47" s="487"/>
      <c r="G47" s="112"/>
      <c r="H47" s="142">
        <v>300</v>
      </c>
      <c r="I47" s="115">
        <f t="shared" si="1"/>
        <v>0</v>
      </c>
    </row>
    <row r="48" spans="1:18" x14ac:dyDescent="0.25">
      <c r="A48" s="111">
        <v>4</v>
      </c>
      <c r="B48" s="461" t="s">
        <v>80</v>
      </c>
      <c r="C48" s="462"/>
      <c r="D48" s="463"/>
      <c r="E48" s="486" t="s">
        <v>77</v>
      </c>
      <c r="F48" s="487"/>
      <c r="G48" s="112"/>
      <c r="H48" s="142">
        <v>200</v>
      </c>
      <c r="I48" s="115">
        <f t="shared" si="1"/>
        <v>0</v>
      </c>
    </row>
    <row r="49" spans="1:20" x14ac:dyDescent="0.25">
      <c r="A49" s="111">
        <v>5</v>
      </c>
      <c r="B49" s="461" t="s">
        <v>81</v>
      </c>
      <c r="C49" s="462"/>
      <c r="D49" s="463"/>
      <c r="E49" s="486" t="s">
        <v>77</v>
      </c>
      <c r="F49" s="487"/>
      <c r="G49" s="112">
        <v>10</v>
      </c>
      <c r="H49" s="144">
        <v>200</v>
      </c>
      <c r="I49" s="115">
        <f t="shared" si="1"/>
        <v>2000</v>
      </c>
      <c r="T49" s="241"/>
    </row>
    <row r="50" spans="1:20" x14ac:dyDescent="0.25">
      <c r="A50" s="125">
        <v>6</v>
      </c>
      <c r="B50" s="464" t="s">
        <v>320</v>
      </c>
      <c r="C50" s="465"/>
      <c r="D50" s="466"/>
      <c r="E50" s="481" t="s">
        <v>77</v>
      </c>
      <c r="F50" s="482"/>
      <c r="G50" s="240"/>
      <c r="H50" s="239">
        <v>140</v>
      </c>
      <c r="I50" s="238">
        <f t="shared" si="1"/>
        <v>0</v>
      </c>
    </row>
    <row r="51" spans="1:20" x14ac:dyDescent="0.25">
      <c r="A51" s="111"/>
      <c r="B51" s="494" t="s">
        <v>594</v>
      </c>
      <c r="C51" s="501"/>
      <c r="D51" s="501"/>
      <c r="E51" s="501"/>
      <c r="F51" s="501"/>
      <c r="G51" s="501"/>
      <c r="H51" s="495"/>
      <c r="I51" s="115">
        <f>SUM(I45:I50)</f>
        <v>6500</v>
      </c>
    </row>
    <row r="52" spans="1:20" x14ac:dyDescent="0.25">
      <c r="A52" s="111">
        <v>1</v>
      </c>
      <c r="B52" s="491" t="s">
        <v>76</v>
      </c>
      <c r="C52" s="492"/>
      <c r="D52" s="493"/>
      <c r="E52" s="476" t="s">
        <v>77</v>
      </c>
      <c r="F52" s="477"/>
      <c r="G52" s="143"/>
      <c r="H52" s="141">
        <v>675</v>
      </c>
      <c r="I52" s="118">
        <f>SUM(G52*H52)</f>
        <v>0</v>
      </c>
    </row>
    <row r="53" spans="1:20" x14ac:dyDescent="0.25">
      <c r="A53" s="111">
        <v>2</v>
      </c>
      <c r="B53" s="461" t="s">
        <v>78</v>
      </c>
      <c r="C53" s="462"/>
      <c r="D53" s="463"/>
      <c r="E53" s="486" t="s">
        <v>77</v>
      </c>
      <c r="F53" s="487"/>
      <c r="G53" s="112"/>
      <c r="H53" s="142">
        <v>525</v>
      </c>
      <c r="I53" s="115">
        <f t="shared" ref="I53:I57" si="2">SUM(G53*H53)</f>
        <v>0</v>
      </c>
    </row>
    <row r="54" spans="1:20" x14ac:dyDescent="0.25">
      <c r="A54" s="111">
        <v>3</v>
      </c>
      <c r="B54" s="461" t="s">
        <v>79</v>
      </c>
      <c r="C54" s="462"/>
      <c r="D54" s="463"/>
      <c r="E54" s="486" t="s">
        <v>77</v>
      </c>
      <c r="F54" s="487"/>
      <c r="G54" s="112"/>
      <c r="H54" s="142">
        <v>450</v>
      </c>
      <c r="I54" s="115">
        <f t="shared" si="2"/>
        <v>0</v>
      </c>
    </row>
    <row r="55" spans="1:20" x14ac:dyDescent="0.25">
      <c r="A55" s="111">
        <v>4</v>
      </c>
      <c r="B55" s="461" t="s">
        <v>80</v>
      </c>
      <c r="C55" s="462"/>
      <c r="D55" s="463"/>
      <c r="E55" s="486" t="s">
        <v>77</v>
      </c>
      <c r="F55" s="487"/>
      <c r="G55" s="112"/>
      <c r="H55" s="142">
        <v>300</v>
      </c>
      <c r="I55" s="115">
        <f t="shared" si="2"/>
        <v>0</v>
      </c>
    </row>
    <row r="56" spans="1:20" x14ac:dyDescent="0.25">
      <c r="A56" s="111">
        <v>5</v>
      </c>
      <c r="B56" s="461" t="s">
        <v>81</v>
      </c>
      <c r="C56" s="462"/>
      <c r="D56" s="463"/>
      <c r="E56" s="486" t="s">
        <v>77</v>
      </c>
      <c r="F56" s="487"/>
      <c r="G56" s="112"/>
      <c r="H56" s="144">
        <v>300</v>
      </c>
      <c r="I56" s="115">
        <f t="shared" si="2"/>
        <v>0</v>
      </c>
    </row>
    <row r="57" spans="1:20" x14ac:dyDescent="0.25">
      <c r="A57" s="125">
        <v>6</v>
      </c>
      <c r="B57" s="464" t="s">
        <v>311</v>
      </c>
      <c r="C57" s="465"/>
      <c r="D57" s="466"/>
      <c r="E57" s="481" t="s">
        <v>77</v>
      </c>
      <c r="F57" s="482"/>
      <c r="G57" s="240"/>
      <c r="H57" s="239">
        <v>210</v>
      </c>
      <c r="I57" s="238">
        <f t="shared" si="2"/>
        <v>0</v>
      </c>
    </row>
    <row r="58" spans="1:20" x14ac:dyDescent="0.25">
      <c r="A58" s="111"/>
      <c r="B58" s="494" t="s">
        <v>595</v>
      </c>
      <c r="C58" s="501"/>
      <c r="D58" s="501"/>
      <c r="E58" s="501"/>
      <c r="F58" s="501"/>
      <c r="G58" s="501"/>
      <c r="H58" s="495"/>
      <c r="I58" s="115">
        <f>SUM(I52:I57)</f>
        <v>0</v>
      </c>
    </row>
    <row r="59" spans="1:20" x14ac:dyDescent="0.25">
      <c r="A59" s="111">
        <v>1</v>
      </c>
      <c r="B59" s="491" t="s">
        <v>76</v>
      </c>
      <c r="C59" s="492"/>
      <c r="D59" s="493"/>
      <c r="E59" s="476" t="s">
        <v>77</v>
      </c>
      <c r="F59" s="477"/>
      <c r="G59" s="143"/>
      <c r="H59" s="141">
        <v>900</v>
      </c>
      <c r="I59" s="118">
        <f>SUM(G59*H59)</f>
        <v>0</v>
      </c>
    </row>
    <row r="60" spans="1:20" x14ac:dyDescent="0.25">
      <c r="A60" s="111">
        <v>2</v>
      </c>
      <c r="B60" s="461" t="s">
        <v>78</v>
      </c>
      <c r="C60" s="462"/>
      <c r="D60" s="463"/>
      <c r="E60" s="486" t="s">
        <v>77</v>
      </c>
      <c r="F60" s="487"/>
      <c r="G60" s="112"/>
      <c r="H60" s="142">
        <v>700</v>
      </c>
      <c r="I60" s="115">
        <f t="shared" ref="I60:I64" si="3">SUM(G60*H60)</f>
        <v>0</v>
      </c>
    </row>
    <row r="61" spans="1:20" x14ac:dyDescent="0.25">
      <c r="A61" s="111">
        <v>3</v>
      </c>
      <c r="B61" s="461" t="s">
        <v>79</v>
      </c>
      <c r="C61" s="462"/>
      <c r="D61" s="463"/>
      <c r="E61" s="486" t="s">
        <v>77</v>
      </c>
      <c r="F61" s="487"/>
      <c r="G61" s="112"/>
      <c r="H61" s="142">
        <v>600</v>
      </c>
      <c r="I61" s="115">
        <f t="shared" si="3"/>
        <v>0</v>
      </c>
    </row>
    <row r="62" spans="1:20" x14ac:dyDescent="0.25">
      <c r="A62" s="111">
        <v>4</v>
      </c>
      <c r="B62" s="461" t="s">
        <v>80</v>
      </c>
      <c r="C62" s="462"/>
      <c r="D62" s="463"/>
      <c r="E62" s="486" t="s">
        <v>77</v>
      </c>
      <c r="F62" s="487"/>
      <c r="G62" s="112"/>
      <c r="H62" s="142">
        <v>400</v>
      </c>
      <c r="I62" s="115">
        <f t="shared" si="3"/>
        <v>0</v>
      </c>
    </row>
    <row r="63" spans="1:20" x14ac:dyDescent="0.25">
      <c r="A63" s="111">
        <v>5</v>
      </c>
      <c r="B63" s="461" t="s">
        <v>81</v>
      </c>
      <c r="C63" s="462"/>
      <c r="D63" s="463"/>
      <c r="E63" s="486" t="s">
        <v>77</v>
      </c>
      <c r="F63" s="487"/>
      <c r="G63" s="112"/>
      <c r="H63" s="144">
        <v>400</v>
      </c>
      <c r="I63" s="115">
        <f t="shared" si="3"/>
        <v>0</v>
      </c>
    </row>
    <row r="64" spans="1:20" x14ac:dyDescent="0.25">
      <c r="A64" s="125">
        <v>6</v>
      </c>
      <c r="B64" s="464" t="s">
        <v>311</v>
      </c>
      <c r="C64" s="465"/>
      <c r="D64" s="466"/>
      <c r="E64" s="481" t="s">
        <v>77</v>
      </c>
      <c r="F64" s="482"/>
      <c r="G64" s="240"/>
      <c r="H64" s="239">
        <v>280</v>
      </c>
      <c r="I64" s="238">
        <f t="shared" si="3"/>
        <v>0</v>
      </c>
    </row>
    <row r="65" spans="1:9" x14ac:dyDescent="0.25">
      <c r="A65" s="120"/>
      <c r="B65" s="470"/>
      <c r="C65" s="471"/>
      <c r="D65" s="471"/>
      <c r="E65" s="471"/>
      <c r="F65" s="471"/>
      <c r="G65" s="472"/>
      <c r="H65" s="104"/>
      <c r="I65" s="115">
        <f>SUM(I59:I64)</f>
        <v>0</v>
      </c>
    </row>
    <row r="66" spans="1:9" x14ac:dyDescent="0.25">
      <c r="A66" s="488" t="s">
        <v>82</v>
      </c>
      <c r="B66" s="489"/>
      <c r="C66" s="489"/>
      <c r="D66" s="489"/>
      <c r="E66" s="489"/>
      <c r="F66" s="489"/>
      <c r="G66" s="489"/>
      <c r="H66" s="490"/>
      <c r="I66" s="126"/>
    </row>
    <row r="67" spans="1:9" x14ac:dyDescent="0.25">
      <c r="A67" s="467" t="s">
        <v>83</v>
      </c>
      <c r="B67" s="468"/>
      <c r="C67" s="468"/>
      <c r="D67" s="468"/>
      <c r="E67" s="468"/>
      <c r="F67" s="468"/>
      <c r="G67" s="468"/>
      <c r="H67" s="468"/>
      <c r="I67" s="469"/>
    </row>
    <row r="68" spans="1:9" x14ac:dyDescent="0.25">
      <c r="A68" s="106" t="s">
        <v>84</v>
      </c>
      <c r="B68" s="470" t="s">
        <v>85</v>
      </c>
      <c r="C68" s="471"/>
      <c r="D68" s="472"/>
      <c r="E68" s="470" t="s">
        <v>86</v>
      </c>
      <c r="F68" s="472"/>
      <c r="G68" s="122" t="s">
        <v>87</v>
      </c>
      <c r="H68" s="122" t="s">
        <v>66</v>
      </c>
      <c r="I68" s="123" t="s">
        <v>67</v>
      </c>
    </row>
    <row r="69" spans="1:9" x14ac:dyDescent="0.25">
      <c r="A69" s="111">
        <v>1</v>
      </c>
      <c r="B69" s="473" t="s">
        <v>566</v>
      </c>
      <c r="C69" s="474"/>
      <c r="D69" s="475"/>
      <c r="E69" s="486">
        <v>3</v>
      </c>
      <c r="F69" s="487"/>
      <c r="G69" s="197">
        <v>250.8</v>
      </c>
      <c r="H69" s="124">
        <v>5</v>
      </c>
      <c r="I69" s="209">
        <f>H69*G69</f>
        <v>1254</v>
      </c>
    </row>
    <row r="70" spans="1:9" x14ac:dyDescent="0.25">
      <c r="A70" s="125"/>
      <c r="B70" s="478"/>
      <c r="C70" s="479"/>
      <c r="D70" s="480"/>
      <c r="E70" s="481"/>
      <c r="F70" s="482"/>
      <c r="G70" s="112"/>
      <c r="H70" s="124"/>
      <c r="I70" s="209"/>
    </row>
    <row r="71" spans="1:9" x14ac:dyDescent="0.25">
      <c r="A71" s="488" t="s">
        <v>88</v>
      </c>
      <c r="B71" s="489"/>
      <c r="C71" s="489"/>
      <c r="D71" s="489"/>
      <c r="E71" s="489"/>
      <c r="F71" s="489"/>
      <c r="G71" s="489"/>
      <c r="H71" s="490"/>
      <c r="I71" s="126">
        <f>SUM(I69:I70)</f>
        <v>1254</v>
      </c>
    </row>
    <row r="72" spans="1:9" x14ac:dyDescent="0.25">
      <c r="A72" s="127"/>
      <c r="B72" s="128"/>
      <c r="C72" s="128"/>
      <c r="D72" s="128"/>
      <c r="E72" s="128"/>
      <c r="F72" s="129"/>
      <c r="G72" s="130"/>
      <c r="H72" s="130"/>
      <c r="I72" s="131"/>
    </row>
    <row r="73" spans="1:9" x14ac:dyDescent="0.25">
      <c r="A73" s="456"/>
      <c r="B73" s="457"/>
      <c r="C73" s="457"/>
      <c r="D73" s="457"/>
      <c r="E73" s="457"/>
      <c r="F73" s="132"/>
      <c r="G73" s="460" t="s">
        <v>89</v>
      </c>
      <c r="H73" s="457"/>
      <c r="I73" s="133">
        <f>I71+I65+I58+I51+I42+I21</f>
        <v>23937.260000000002</v>
      </c>
    </row>
    <row r="74" spans="1:9" x14ac:dyDescent="0.25">
      <c r="A74" s="456"/>
      <c r="B74" s="457"/>
      <c r="C74" s="457"/>
      <c r="D74" s="457"/>
      <c r="E74" s="457"/>
      <c r="F74" s="86"/>
      <c r="G74" s="134"/>
      <c r="H74" s="135"/>
      <c r="I74" s="136"/>
    </row>
    <row r="75" spans="1:9" ht="15.75" thickBot="1" x14ac:dyDescent="0.3">
      <c r="A75" s="456"/>
      <c r="B75" s="457"/>
      <c r="C75" s="457"/>
      <c r="D75" s="457"/>
      <c r="E75" s="457"/>
      <c r="F75" s="86"/>
      <c r="G75" s="510" t="s">
        <v>132</v>
      </c>
      <c r="H75" s="511"/>
      <c r="I75" s="145">
        <f>I73+I74</f>
        <v>23937.260000000002</v>
      </c>
    </row>
    <row r="76" spans="1:9" ht="16.5" thickTop="1" thickBot="1" x14ac:dyDescent="0.3">
      <c r="A76" s="137"/>
      <c r="B76" s="138"/>
      <c r="C76" s="458"/>
      <c r="D76" s="459"/>
      <c r="E76" s="459"/>
      <c r="F76" s="459"/>
      <c r="G76" s="139"/>
      <c r="H76" s="139"/>
      <c r="I76" s="140"/>
    </row>
    <row r="78" spans="1:9" x14ac:dyDescent="0.25">
      <c r="A78" s="83"/>
      <c r="B78" s="83"/>
    </row>
  </sheetData>
  <mergeCells count="101">
    <mergeCell ref="C76:F76"/>
    <mergeCell ref="B69:D69"/>
    <mergeCell ref="E69:F69"/>
    <mergeCell ref="B70:D70"/>
    <mergeCell ref="E70:F70"/>
    <mergeCell ref="A71:H71"/>
    <mergeCell ref="A73:B73"/>
    <mergeCell ref="C73:E73"/>
    <mergeCell ref="G73:H73"/>
    <mergeCell ref="A74:B74"/>
    <mergeCell ref="C74:E74"/>
    <mergeCell ref="A75:B75"/>
    <mergeCell ref="C75:E75"/>
    <mergeCell ref="G75:H75"/>
    <mergeCell ref="B47:D47"/>
    <mergeCell ref="E47:F47"/>
    <mergeCell ref="B68:D68"/>
    <mergeCell ref="E68:F68"/>
    <mergeCell ref="B48:D48"/>
    <mergeCell ref="E48:F48"/>
    <mergeCell ref="B49:D49"/>
    <mergeCell ref="E49:F49"/>
    <mergeCell ref="B50:D50"/>
    <mergeCell ref="E50:F50"/>
    <mergeCell ref="B54:D54"/>
    <mergeCell ref="E54:F54"/>
    <mergeCell ref="B55:D55"/>
    <mergeCell ref="E55:F55"/>
    <mergeCell ref="B56:D56"/>
    <mergeCell ref="E56:F56"/>
    <mergeCell ref="B57:D57"/>
    <mergeCell ref="E57:F57"/>
    <mergeCell ref="A66:H66"/>
    <mergeCell ref="A67:I67"/>
    <mergeCell ref="B51:H51"/>
    <mergeCell ref="B65:G65"/>
    <mergeCell ref="B58:H58"/>
    <mergeCell ref="B62:D62"/>
    <mergeCell ref="A40:H40"/>
    <mergeCell ref="A41:H41"/>
    <mergeCell ref="A42:H42"/>
    <mergeCell ref="A43:I43"/>
    <mergeCell ref="B44:D44"/>
    <mergeCell ref="E44:F44"/>
    <mergeCell ref="B45:D45"/>
    <mergeCell ref="E45:F45"/>
    <mergeCell ref="B46:D46"/>
    <mergeCell ref="E46:F46"/>
    <mergeCell ref="B30:F30"/>
    <mergeCell ref="B31:F31"/>
    <mergeCell ref="B39:F39"/>
    <mergeCell ref="B33:F33"/>
    <mergeCell ref="B34:F34"/>
    <mergeCell ref="B35:F35"/>
    <mergeCell ref="B36:F36"/>
    <mergeCell ref="B37:F37"/>
    <mergeCell ref="B38:F38"/>
    <mergeCell ref="A21:H21"/>
    <mergeCell ref="A22:I22"/>
    <mergeCell ref="B23:F23"/>
    <mergeCell ref="B24:F24"/>
    <mergeCell ref="B25:F25"/>
    <mergeCell ref="B26:F26"/>
    <mergeCell ref="B27:F27"/>
    <mergeCell ref="B28:F28"/>
    <mergeCell ref="B29:F29"/>
    <mergeCell ref="F11:G11"/>
    <mergeCell ref="H11:I11"/>
    <mergeCell ref="B52:D52"/>
    <mergeCell ref="E52:F52"/>
    <mergeCell ref="B53:D53"/>
    <mergeCell ref="E53:F53"/>
    <mergeCell ref="A9:E9"/>
    <mergeCell ref="F9:G9"/>
    <mergeCell ref="H9:I9"/>
    <mergeCell ref="F10:G10"/>
    <mergeCell ref="H10:I10"/>
    <mergeCell ref="B20:D20"/>
    <mergeCell ref="F12:G12"/>
    <mergeCell ref="H12:I12"/>
    <mergeCell ref="H13:I13"/>
    <mergeCell ref="F14:G14"/>
    <mergeCell ref="H14:I14"/>
    <mergeCell ref="F15:G15"/>
    <mergeCell ref="H15:I15"/>
    <mergeCell ref="A16:I16"/>
    <mergeCell ref="A17:I17"/>
    <mergeCell ref="B18:D18"/>
    <mergeCell ref="B19:D19"/>
    <mergeCell ref="B32:F32"/>
    <mergeCell ref="E62:F62"/>
    <mergeCell ref="B63:D63"/>
    <mergeCell ref="E63:F63"/>
    <mergeCell ref="B64:D64"/>
    <mergeCell ref="E64:F64"/>
    <mergeCell ref="B59:D59"/>
    <mergeCell ref="E59:F59"/>
    <mergeCell ref="B60:D60"/>
    <mergeCell ref="E60:F60"/>
    <mergeCell ref="B61:D61"/>
    <mergeCell ref="E61:F61"/>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Q72"/>
  <sheetViews>
    <sheetView topLeftCell="A40" workbookViewId="0">
      <selection activeCell="M58" sqref="M58"/>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561" t="e">
        <f>#REF!</f>
        <v>#REF!</v>
      </c>
      <c r="I11" s="497"/>
    </row>
    <row r="12" spans="1:13" x14ac:dyDescent="0.25">
      <c r="A12" s="85" t="s">
        <v>53</v>
      </c>
      <c r="B12" s="83"/>
      <c r="F12" s="494" t="s">
        <v>54</v>
      </c>
      <c r="G12" s="495"/>
      <c r="H12" s="496" t="e">
        <f>#REF!</f>
        <v>#REF!</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299</v>
      </c>
      <c r="I15" s="523"/>
    </row>
    <row r="16" spans="1:13" x14ac:dyDescent="0.25">
      <c r="A16" s="500" t="s">
        <v>567</v>
      </c>
      <c r="B16" s="501"/>
      <c r="C16" s="501"/>
      <c r="D16" s="501"/>
      <c r="E16" s="501"/>
      <c r="F16" s="501"/>
      <c r="G16" s="501"/>
      <c r="H16" s="501"/>
      <c r="I16" s="502"/>
    </row>
    <row r="17" spans="1:17" ht="15.75" thickBot="1" x14ac:dyDescent="0.3">
      <c r="A17" s="503" t="s">
        <v>60</v>
      </c>
      <c r="B17" s="504"/>
      <c r="C17" s="504"/>
      <c r="D17" s="504"/>
      <c r="E17" s="504"/>
      <c r="F17" s="504"/>
      <c r="G17" s="504"/>
      <c r="H17" s="504"/>
      <c r="I17" s="505"/>
    </row>
    <row r="18" spans="1:17" x14ac:dyDescent="0.25">
      <c r="A18" s="90" t="s">
        <v>61</v>
      </c>
      <c r="B18" s="518" t="s">
        <v>148</v>
      </c>
      <c r="C18" s="519"/>
      <c r="D18" s="520"/>
      <c r="E18" s="156" t="s">
        <v>63</v>
      </c>
      <c r="F18" s="156" t="s">
        <v>64</v>
      </c>
      <c r="G18" s="156" t="s">
        <v>65</v>
      </c>
      <c r="H18" s="156" t="s">
        <v>66</v>
      </c>
      <c r="I18" s="157" t="s">
        <v>67</v>
      </c>
    </row>
    <row r="19" spans="1:17" x14ac:dyDescent="0.25">
      <c r="A19" s="95"/>
      <c r="B19" s="476"/>
      <c r="C19" s="498"/>
      <c r="D19" s="477"/>
      <c r="E19" s="96"/>
      <c r="F19" s="97"/>
      <c r="G19" s="96"/>
      <c r="H19" s="98"/>
      <c r="I19" s="99"/>
    </row>
    <row r="20" spans="1:17" x14ac:dyDescent="0.25">
      <c r="A20" s="100"/>
      <c r="B20" s="486"/>
      <c r="C20" s="447"/>
      <c r="D20" s="487"/>
      <c r="E20" s="101"/>
      <c r="F20" s="86"/>
      <c r="G20" s="101"/>
      <c r="H20" s="102"/>
      <c r="I20" s="99"/>
    </row>
    <row r="21" spans="1:17" x14ac:dyDescent="0.25">
      <c r="A21" s="100"/>
      <c r="B21" s="481"/>
      <c r="C21" s="499"/>
      <c r="D21" s="482"/>
      <c r="E21" s="101"/>
      <c r="F21" s="86"/>
      <c r="G21" s="103"/>
      <c r="H21" s="104"/>
      <c r="I21" s="105"/>
      <c r="M21" s="232"/>
      <c r="N21" s="232"/>
      <c r="O21" s="232"/>
      <c r="P21" s="232"/>
      <c r="Q21" s="232"/>
    </row>
    <row r="22" spans="1:17" x14ac:dyDescent="0.25">
      <c r="A22" s="488" t="s">
        <v>68</v>
      </c>
      <c r="B22" s="489"/>
      <c r="C22" s="489"/>
      <c r="D22" s="489"/>
      <c r="E22" s="489"/>
      <c r="F22" s="489"/>
      <c r="G22" s="489"/>
      <c r="H22" s="490"/>
      <c r="I22" s="99"/>
      <c r="M22" s="232"/>
      <c r="N22" s="232"/>
      <c r="O22" s="232"/>
      <c r="P22" s="232"/>
      <c r="Q22" s="232"/>
    </row>
    <row r="23" spans="1:17" x14ac:dyDescent="0.25">
      <c r="A23" s="467" t="s">
        <v>69</v>
      </c>
      <c r="B23" s="468"/>
      <c r="C23" s="468"/>
      <c r="D23" s="468"/>
      <c r="E23" s="468"/>
      <c r="F23" s="468"/>
      <c r="G23" s="468"/>
      <c r="H23" s="468"/>
      <c r="I23" s="469"/>
      <c r="M23" s="232"/>
      <c r="N23" s="232"/>
      <c r="O23" s="232"/>
      <c r="P23" s="232"/>
      <c r="Q23" s="232"/>
    </row>
    <row r="24" spans="1:17" x14ac:dyDescent="0.25">
      <c r="A24" s="106" t="s">
        <v>70</v>
      </c>
      <c r="B24" s="470" t="s">
        <v>148</v>
      </c>
      <c r="C24" s="471"/>
      <c r="D24" s="471"/>
      <c r="E24" s="471"/>
      <c r="F24" s="472"/>
      <c r="G24" s="166" t="s">
        <v>65</v>
      </c>
      <c r="H24" s="122" t="s">
        <v>66</v>
      </c>
      <c r="I24" s="123" t="s">
        <v>67</v>
      </c>
      <c r="K24" s="128"/>
      <c r="M24" s="232"/>
      <c r="N24" s="232"/>
      <c r="O24" s="232"/>
      <c r="P24" s="232"/>
      <c r="Q24" s="232"/>
    </row>
    <row r="25" spans="1:17" x14ac:dyDescent="0.25">
      <c r="A25" s="111"/>
      <c r="B25" s="473"/>
      <c r="C25" s="474"/>
      <c r="D25" s="474"/>
      <c r="E25" s="474"/>
      <c r="F25" s="475"/>
      <c r="G25" s="177"/>
      <c r="H25" s="204"/>
      <c r="I25" s="115"/>
      <c r="M25" s="232"/>
      <c r="N25" s="232"/>
      <c r="O25" s="232"/>
      <c r="P25" s="232"/>
      <c r="Q25" s="232"/>
    </row>
    <row r="26" spans="1:17" x14ac:dyDescent="0.25">
      <c r="A26" s="111"/>
      <c r="B26" s="483"/>
      <c r="C26" s="484"/>
      <c r="D26" s="484"/>
      <c r="E26" s="484"/>
      <c r="F26" s="485"/>
      <c r="G26" s="177"/>
      <c r="H26" s="205"/>
      <c r="I26" s="115"/>
      <c r="M26" s="232"/>
      <c r="N26" s="232"/>
      <c r="O26" s="232"/>
      <c r="P26" s="232"/>
      <c r="Q26" s="232"/>
    </row>
    <row r="27" spans="1:17" x14ac:dyDescent="0.25">
      <c r="A27" s="111"/>
      <c r="B27" s="483"/>
      <c r="C27" s="484"/>
      <c r="D27" s="484"/>
      <c r="E27" s="484"/>
      <c r="F27" s="485"/>
      <c r="G27" s="177"/>
      <c r="H27" s="205"/>
      <c r="I27" s="115"/>
      <c r="M27" s="232"/>
      <c r="N27" s="232"/>
      <c r="O27" s="232"/>
      <c r="P27" s="232"/>
      <c r="Q27" s="232"/>
    </row>
    <row r="28" spans="1:17" x14ac:dyDescent="0.25">
      <c r="A28" s="111"/>
      <c r="B28" s="483"/>
      <c r="C28" s="484"/>
      <c r="D28" s="484"/>
      <c r="E28" s="484"/>
      <c r="F28" s="485"/>
      <c r="G28" s="177"/>
      <c r="H28" s="205"/>
      <c r="I28" s="115"/>
      <c r="M28" s="232"/>
      <c r="N28" s="232"/>
      <c r="O28" s="232"/>
      <c r="P28" s="232"/>
      <c r="Q28" s="232"/>
    </row>
    <row r="29" spans="1:17" x14ac:dyDescent="0.25">
      <c r="A29" s="111"/>
      <c r="B29" s="483"/>
      <c r="C29" s="484"/>
      <c r="D29" s="484"/>
      <c r="E29" s="484"/>
      <c r="F29" s="485"/>
      <c r="G29" s="177"/>
      <c r="H29" s="205"/>
      <c r="I29" s="115"/>
      <c r="M29" s="232"/>
      <c r="N29" s="232"/>
      <c r="O29" s="232"/>
      <c r="P29" s="232"/>
      <c r="Q29" s="232"/>
    </row>
    <row r="30" spans="1:17" x14ac:dyDescent="0.25">
      <c r="A30" s="111"/>
      <c r="B30" s="524"/>
      <c r="C30" s="525"/>
      <c r="D30" s="525"/>
      <c r="E30" s="525"/>
      <c r="F30" s="525"/>
      <c r="G30" s="177"/>
      <c r="H30" s="205"/>
      <c r="I30" s="115"/>
      <c r="M30" s="232"/>
      <c r="N30" s="232"/>
      <c r="O30" s="232"/>
      <c r="P30" s="232"/>
      <c r="Q30" s="232"/>
    </row>
    <row r="31" spans="1:17" x14ac:dyDescent="0.25">
      <c r="A31" s="111"/>
      <c r="B31" s="524"/>
      <c r="C31" s="525"/>
      <c r="D31" s="525"/>
      <c r="E31" s="525"/>
      <c r="F31" s="525"/>
      <c r="G31" s="177"/>
      <c r="H31" s="205"/>
      <c r="I31" s="115"/>
      <c r="M31" s="232"/>
      <c r="N31" s="232"/>
      <c r="O31" s="232"/>
      <c r="P31" s="232"/>
      <c r="Q31" s="232"/>
    </row>
    <row r="32" spans="1:17" x14ac:dyDescent="0.25">
      <c r="A32" s="111"/>
      <c r="B32" s="524"/>
      <c r="C32" s="525"/>
      <c r="D32" s="525"/>
      <c r="E32" s="525"/>
      <c r="F32" s="525"/>
      <c r="G32" s="177"/>
      <c r="H32" s="205"/>
      <c r="I32" s="115"/>
      <c r="M32" s="232"/>
      <c r="N32" s="232"/>
      <c r="O32" s="232"/>
      <c r="P32" s="232"/>
      <c r="Q32" s="232"/>
    </row>
    <row r="33" spans="1:17" x14ac:dyDescent="0.25">
      <c r="A33" s="111"/>
      <c r="B33" s="524"/>
      <c r="C33" s="525"/>
      <c r="D33" s="525"/>
      <c r="E33" s="525"/>
      <c r="F33" s="525"/>
      <c r="G33" s="177"/>
      <c r="H33" s="205"/>
      <c r="I33" s="115"/>
      <c r="M33" s="232"/>
      <c r="N33" s="232"/>
      <c r="O33" s="232"/>
      <c r="P33" s="232"/>
      <c r="Q33" s="232"/>
    </row>
    <row r="34" spans="1:17" x14ac:dyDescent="0.25">
      <c r="A34" s="111"/>
      <c r="B34" s="524"/>
      <c r="C34" s="525"/>
      <c r="D34" s="525"/>
      <c r="E34" s="525"/>
      <c r="F34" s="525"/>
      <c r="G34" s="177"/>
      <c r="H34" s="205"/>
      <c r="I34" s="115"/>
      <c r="M34" s="232"/>
      <c r="N34" s="232"/>
      <c r="O34" s="232"/>
      <c r="P34" s="232"/>
      <c r="Q34" s="232"/>
    </row>
    <row r="35" spans="1:17" x14ac:dyDescent="0.25">
      <c r="A35" s="111"/>
      <c r="B35" s="524"/>
      <c r="C35" s="525"/>
      <c r="D35" s="525"/>
      <c r="E35" s="525"/>
      <c r="F35" s="525"/>
      <c r="G35" s="177"/>
      <c r="H35" s="205"/>
      <c r="I35" s="115"/>
      <c r="M35" s="232"/>
      <c r="N35" s="232"/>
      <c r="O35" s="232"/>
      <c r="P35" s="232"/>
      <c r="Q35" s="232"/>
    </row>
    <row r="36" spans="1:17" x14ac:dyDescent="0.25">
      <c r="A36" s="111"/>
      <c r="B36" s="524"/>
      <c r="C36" s="525"/>
      <c r="D36" s="525"/>
      <c r="E36" s="525"/>
      <c r="F36" s="525"/>
      <c r="G36" s="177"/>
      <c r="H36" s="205"/>
      <c r="I36" s="115"/>
      <c r="M36" s="232"/>
      <c r="N36" s="232"/>
      <c r="O36" s="232"/>
      <c r="P36" s="232"/>
      <c r="Q36" s="232"/>
    </row>
    <row r="37" spans="1:17" x14ac:dyDescent="0.25">
      <c r="A37" s="111"/>
      <c r="B37" s="524"/>
      <c r="C37" s="525"/>
      <c r="D37" s="525"/>
      <c r="E37" s="525"/>
      <c r="F37" s="525"/>
      <c r="G37" s="177"/>
      <c r="H37" s="205"/>
      <c r="I37" s="115"/>
      <c r="M37" s="232"/>
      <c r="N37" s="232"/>
      <c r="O37" s="232"/>
      <c r="P37" s="232"/>
      <c r="Q37" s="232"/>
    </row>
    <row r="38" spans="1:17" x14ac:dyDescent="0.25">
      <c r="A38" s="111"/>
      <c r="B38" s="524"/>
      <c r="C38" s="525"/>
      <c r="D38" s="525"/>
      <c r="E38" s="525"/>
      <c r="F38" s="525"/>
      <c r="G38" s="177"/>
      <c r="H38" s="205"/>
      <c r="I38" s="115"/>
      <c r="M38" s="232"/>
      <c r="N38" s="232"/>
      <c r="O38" s="232"/>
      <c r="P38" s="232"/>
      <c r="Q38" s="232"/>
    </row>
    <row r="39" spans="1:17" x14ac:dyDescent="0.25">
      <c r="A39" s="111"/>
      <c r="B39" s="524"/>
      <c r="C39" s="525"/>
      <c r="D39" s="525"/>
      <c r="E39" s="525"/>
      <c r="F39" s="525"/>
      <c r="G39" s="177"/>
      <c r="H39" s="205"/>
      <c r="I39" s="115"/>
      <c r="M39" s="232"/>
      <c r="N39" s="232"/>
      <c r="O39" s="232"/>
      <c r="P39" s="232"/>
      <c r="Q39" s="232"/>
    </row>
    <row r="40" spans="1:17" x14ac:dyDescent="0.25">
      <c r="A40" s="111"/>
      <c r="B40" s="524"/>
      <c r="C40" s="525"/>
      <c r="D40" s="525"/>
      <c r="E40" s="525"/>
      <c r="F40" s="525"/>
      <c r="G40" s="177"/>
      <c r="H40" s="205"/>
      <c r="I40" s="115"/>
      <c r="M40" s="232"/>
      <c r="N40" s="232"/>
      <c r="O40" s="232"/>
      <c r="P40" s="232"/>
      <c r="Q40" s="232"/>
    </row>
    <row r="41" spans="1:17" x14ac:dyDescent="0.25">
      <c r="A41" s="111"/>
      <c r="B41" s="524"/>
      <c r="C41" s="525"/>
      <c r="D41" s="525"/>
      <c r="E41" s="525"/>
      <c r="F41" s="525"/>
      <c r="G41" s="177"/>
      <c r="H41" s="205"/>
      <c r="I41" s="115"/>
      <c r="M41" s="232"/>
      <c r="N41" s="232"/>
      <c r="O41" s="232"/>
      <c r="P41" s="232"/>
      <c r="Q41" s="232"/>
    </row>
    <row r="42" spans="1:17" x14ac:dyDescent="0.25">
      <c r="A42" s="111"/>
      <c r="B42" s="524"/>
      <c r="C42" s="525"/>
      <c r="D42" s="525"/>
      <c r="E42" s="525"/>
      <c r="F42" s="525"/>
      <c r="G42" s="177"/>
      <c r="H42" s="205"/>
      <c r="I42" s="115"/>
      <c r="M42" s="232"/>
      <c r="N42" s="232"/>
      <c r="O42" s="232"/>
      <c r="P42" s="232"/>
      <c r="Q42" s="232"/>
    </row>
    <row r="43" spans="1:17" x14ac:dyDescent="0.25">
      <c r="A43" s="111"/>
      <c r="B43" s="524"/>
      <c r="C43" s="525"/>
      <c r="D43" s="525"/>
      <c r="E43" s="525"/>
      <c r="F43" s="525"/>
      <c r="G43" s="177"/>
      <c r="H43" s="205"/>
      <c r="I43" s="115"/>
      <c r="M43" s="232"/>
      <c r="N43" s="232"/>
      <c r="O43" s="232"/>
      <c r="P43" s="232"/>
      <c r="Q43" s="232"/>
    </row>
    <row r="44" spans="1:17" x14ac:dyDescent="0.25">
      <c r="A44" s="111"/>
      <c r="B44" s="524"/>
      <c r="C44" s="525"/>
      <c r="D44" s="525"/>
      <c r="E44" s="525"/>
      <c r="F44" s="525"/>
      <c r="G44" s="177"/>
      <c r="H44" s="205"/>
      <c r="I44" s="115"/>
      <c r="M44" s="232"/>
      <c r="N44" s="232"/>
      <c r="O44" s="232"/>
      <c r="P44" s="232"/>
      <c r="Q44" s="232"/>
    </row>
    <row r="45" spans="1:17" x14ac:dyDescent="0.25">
      <c r="A45" s="111"/>
      <c r="B45" s="524"/>
      <c r="C45" s="525"/>
      <c r="D45" s="525"/>
      <c r="E45" s="525"/>
      <c r="F45" s="525"/>
      <c r="G45" s="177"/>
      <c r="H45" s="178"/>
      <c r="I45" s="115"/>
      <c r="L45" s="116"/>
    </row>
    <row r="46" spans="1:17" x14ac:dyDescent="0.25">
      <c r="A46" s="521" t="s">
        <v>149</v>
      </c>
      <c r="B46" s="489"/>
      <c r="C46" s="489"/>
      <c r="D46" s="489"/>
      <c r="E46" s="489"/>
      <c r="F46" s="489"/>
      <c r="G46" s="489"/>
      <c r="H46" s="490"/>
      <c r="I46" s="171">
        <f>SUM(I25:I45)</f>
        <v>0</v>
      </c>
      <c r="L46" s="116"/>
    </row>
    <row r="47" spans="1:17" x14ac:dyDescent="0.25">
      <c r="A47" s="488" t="s">
        <v>150</v>
      </c>
      <c r="B47" s="489"/>
      <c r="C47" s="489"/>
      <c r="D47" s="489"/>
      <c r="E47" s="489"/>
      <c r="F47" s="489"/>
      <c r="G47" s="489"/>
      <c r="H47" s="490"/>
      <c r="I47" s="172">
        <f>ROUND((I46*0.15),2)</f>
        <v>0</v>
      </c>
      <c r="L47" s="116"/>
    </row>
    <row r="48" spans="1:17" x14ac:dyDescent="0.25">
      <c r="A48" s="488" t="s">
        <v>151</v>
      </c>
      <c r="B48" s="489"/>
      <c r="C48" s="489"/>
      <c r="D48" s="489"/>
      <c r="E48" s="489"/>
      <c r="F48" s="489"/>
      <c r="G48" s="489"/>
      <c r="H48" s="490"/>
      <c r="I48" s="158">
        <f>I46+I47</f>
        <v>0</v>
      </c>
    </row>
    <row r="49" spans="1:9" x14ac:dyDescent="0.25">
      <c r="A49" s="467" t="s">
        <v>73</v>
      </c>
      <c r="B49" s="468"/>
      <c r="C49" s="468"/>
      <c r="D49" s="468"/>
      <c r="E49" s="468"/>
      <c r="F49" s="468"/>
      <c r="G49" s="468"/>
      <c r="H49" s="468"/>
      <c r="I49" s="469"/>
    </row>
    <row r="50" spans="1:9" x14ac:dyDescent="0.25">
      <c r="A50" s="106" t="s">
        <v>74</v>
      </c>
      <c r="B50" s="470" t="s">
        <v>75</v>
      </c>
      <c r="C50" s="471"/>
      <c r="D50" s="472"/>
      <c r="E50" s="470" t="s">
        <v>63</v>
      </c>
      <c r="F50" s="472"/>
      <c r="G50" s="108" t="s">
        <v>65</v>
      </c>
      <c r="H50" s="109" t="s">
        <v>66</v>
      </c>
      <c r="I50" s="110" t="s">
        <v>67</v>
      </c>
    </row>
    <row r="51" spans="1:9" x14ac:dyDescent="0.25">
      <c r="A51" s="111">
        <v>1</v>
      </c>
      <c r="B51" s="491" t="s">
        <v>76</v>
      </c>
      <c r="C51" s="492"/>
      <c r="D51" s="493"/>
      <c r="E51" s="476" t="s">
        <v>77</v>
      </c>
      <c r="F51" s="477"/>
      <c r="G51" s="143"/>
      <c r="H51" s="141">
        <v>450</v>
      </c>
      <c r="I51" s="118">
        <f>SUM(G51*H51)</f>
        <v>0</v>
      </c>
    </row>
    <row r="52" spans="1:9" x14ac:dyDescent="0.25">
      <c r="A52" s="111">
        <v>2</v>
      </c>
      <c r="B52" s="461" t="s">
        <v>78</v>
      </c>
      <c r="C52" s="462"/>
      <c r="D52" s="463"/>
      <c r="E52" s="486" t="s">
        <v>77</v>
      </c>
      <c r="F52" s="487"/>
      <c r="G52" s="112"/>
      <c r="H52" s="142">
        <v>350</v>
      </c>
      <c r="I52" s="115">
        <f t="shared" ref="I52:I56" si="0">SUM(G52*H52)</f>
        <v>0</v>
      </c>
    </row>
    <row r="53" spans="1:9" x14ac:dyDescent="0.25">
      <c r="A53" s="111">
        <v>3</v>
      </c>
      <c r="B53" s="461" t="s">
        <v>79</v>
      </c>
      <c r="C53" s="462"/>
      <c r="D53" s="463"/>
      <c r="E53" s="486" t="s">
        <v>77</v>
      </c>
      <c r="F53" s="487"/>
      <c r="G53" s="112">
        <v>1</v>
      </c>
      <c r="H53" s="142">
        <v>300</v>
      </c>
      <c r="I53" s="115">
        <f t="shared" si="0"/>
        <v>300</v>
      </c>
    </row>
    <row r="54" spans="1:9" x14ac:dyDescent="0.25">
      <c r="A54" s="111">
        <v>4</v>
      </c>
      <c r="B54" s="461" t="s">
        <v>80</v>
      </c>
      <c r="C54" s="462"/>
      <c r="D54" s="463"/>
      <c r="E54" s="486" t="s">
        <v>77</v>
      </c>
      <c r="F54" s="487"/>
      <c r="G54" s="112"/>
      <c r="H54" s="142">
        <v>200</v>
      </c>
      <c r="I54" s="115">
        <f t="shared" si="0"/>
        <v>0</v>
      </c>
    </row>
    <row r="55" spans="1:9" x14ac:dyDescent="0.25">
      <c r="A55" s="111">
        <v>5</v>
      </c>
      <c r="B55" s="461" t="s">
        <v>81</v>
      </c>
      <c r="C55" s="462"/>
      <c r="D55" s="463"/>
      <c r="E55" s="486" t="s">
        <v>77</v>
      </c>
      <c r="F55" s="487"/>
      <c r="G55" s="112">
        <v>1</v>
      </c>
      <c r="H55" s="144">
        <v>200</v>
      </c>
      <c r="I55" s="115">
        <f t="shared" si="0"/>
        <v>200</v>
      </c>
    </row>
    <row r="56" spans="1:9" x14ac:dyDescent="0.25">
      <c r="A56" s="111">
        <v>6</v>
      </c>
      <c r="B56" s="461" t="s">
        <v>320</v>
      </c>
      <c r="C56" s="462"/>
      <c r="D56" s="463"/>
      <c r="E56" s="486" t="s">
        <v>77</v>
      </c>
      <c r="F56" s="487"/>
      <c r="G56" s="112"/>
      <c r="H56" s="144">
        <v>140</v>
      </c>
      <c r="I56" s="115">
        <f t="shared" si="0"/>
        <v>0</v>
      </c>
    </row>
    <row r="57" spans="1:9" x14ac:dyDescent="0.25">
      <c r="A57" s="111"/>
      <c r="B57" s="461"/>
      <c r="C57" s="462"/>
      <c r="D57" s="463"/>
      <c r="E57" s="119"/>
      <c r="F57" s="86"/>
      <c r="G57" s="86"/>
      <c r="H57" s="102"/>
      <c r="I57" s="115"/>
    </row>
    <row r="58" spans="1:9" x14ac:dyDescent="0.25">
      <c r="A58" s="100"/>
      <c r="B58" s="461"/>
      <c r="C58" s="462"/>
      <c r="D58" s="463"/>
      <c r="F58" s="86"/>
      <c r="G58" s="86"/>
      <c r="H58" s="102"/>
      <c r="I58" s="115"/>
    </row>
    <row r="59" spans="1:9" x14ac:dyDescent="0.25">
      <c r="A59" s="120"/>
      <c r="B59" s="464"/>
      <c r="C59" s="465"/>
      <c r="D59" s="466"/>
      <c r="E59" s="88"/>
      <c r="F59" s="89"/>
      <c r="G59" s="86"/>
      <c r="H59" s="104"/>
      <c r="I59" s="115"/>
    </row>
    <row r="60" spans="1:9" x14ac:dyDescent="0.25">
      <c r="A60" s="488" t="s">
        <v>82</v>
      </c>
      <c r="B60" s="489"/>
      <c r="C60" s="489"/>
      <c r="D60" s="489"/>
      <c r="E60" s="489"/>
      <c r="F60" s="489"/>
      <c r="G60" s="489"/>
      <c r="H60" s="490"/>
      <c r="I60" s="126">
        <f>SUM(I51:I59)</f>
        <v>500</v>
      </c>
    </row>
    <row r="61" spans="1:9" x14ac:dyDescent="0.25">
      <c r="A61" s="467" t="s">
        <v>83</v>
      </c>
      <c r="B61" s="468"/>
      <c r="C61" s="468"/>
      <c r="D61" s="468"/>
      <c r="E61" s="468"/>
      <c r="F61" s="468"/>
      <c r="G61" s="468"/>
      <c r="H61" s="468"/>
      <c r="I61" s="469"/>
    </row>
    <row r="62" spans="1:9" x14ac:dyDescent="0.25">
      <c r="A62" s="106" t="s">
        <v>84</v>
      </c>
      <c r="B62" s="470" t="s">
        <v>85</v>
      </c>
      <c r="C62" s="471"/>
      <c r="D62" s="472"/>
      <c r="E62" s="470" t="s">
        <v>86</v>
      </c>
      <c r="F62" s="472"/>
      <c r="G62" s="122" t="s">
        <v>87</v>
      </c>
      <c r="H62" s="122" t="s">
        <v>66</v>
      </c>
      <c r="I62" s="123" t="s">
        <v>67</v>
      </c>
    </row>
    <row r="63" spans="1:9" x14ac:dyDescent="0.25">
      <c r="A63" s="111">
        <v>1</v>
      </c>
      <c r="B63" s="473" t="s">
        <v>565</v>
      </c>
      <c r="C63" s="474"/>
      <c r="D63" s="475"/>
      <c r="E63" s="486">
        <v>1</v>
      </c>
      <c r="F63" s="487"/>
      <c r="G63" s="197">
        <v>56.6</v>
      </c>
      <c r="H63" s="124">
        <v>5</v>
      </c>
      <c r="I63" s="209">
        <f>H63*G63</f>
        <v>283</v>
      </c>
    </row>
    <row r="64" spans="1:9" x14ac:dyDescent="0.25">
      <c r="A64" s="125"/>
      <c r="B64" s="478"/>
      <c r="C64" s="479"/>
      <c r="D64" s="480"/>
      <c r="E64" s="481"/>
      <c r="F64" s="482"/>
      <c r="G64" s="112"/>
      <c r="H64" s="124"/>
      <c r="I64" s="209"/>
    </row>
    <row r="65" spans="1:12" x14ac:dyDescent="0.25">
      <c r="A65" s="488" t="s">
        <v>88</v>
      </c>
      <c r="B65" s="489"/>
      <c r="C65" s="489"/>
      <c r="D65" s="489"/>
      <c r="E65" s="489"/>
      <c r="F65" s="489"/>
      <c r="G65" s="489"/>
      <c r="H65" s="490"/>
      <c r="I65" s="126">
        <f>SUM(I63:I64)</f>
        <v>283</v>
      </c>
    </row>
    <row r="66" spans="1:12" x14ac:dyDescent="0.25">
      <c r="A66" s="127"/>
      <c r="B66" s="128"/>
      <c r="C66" s="128"/>
      <c r="D66" s="128"/>
      <c r="E66" s="128"/>
      <c r="F66" s="129"/>
      <c r="G66" s="130"/>
      <c r="H66" s="130"/>
      <c r="I66" s="131"/>
      <c r="L66" s="83"/>
    </row>
    <row r="67" spans="1:12" x14ac:dyDescent="0.25">
      <c r="A67" s="456"/>
      <c r="B67" s="457"/>
      <c r="C67" s="457"/>
      <c r="D67" s="457"/>
      <c r="E67" s="457"/>
      <c r="F67" s="132"/>
      <c r="G67" s="460" t="s">
        <v>89</v>
      </c>
      <c r="H67" s="457"/>
      <c r="I67" s="133">
        <f>I65+I60+I48</f>
        <v>783</v>
      </c>
    </row>
    <row r="68" spans="1:12" x14ac:dyDescent="0.25">
      <c r="A68" s="456"/>
      <c r="B68" s="457"/>
      <c r="C68" s="457"/>
      <c r="D68" s="457"/>
      <c r="E68" s="457"/>
      <c r="F68" s="86"/>
      <c r="G68" s="134"/>
      <c r="H68" s="135"/>
      <c r="I68" s="136"/>
    </row>
    <row r="69" spans="1:12" ht="15.75" thickBot="1" x14ac:dyDescent="0.3">
      <c r="A69" s="456"/>
      <c r="B69" s="457"/>
      <c r="C69" s="457"/>
      <c r="D69" s="457"/>
      <c r="E69" s="457"/>
      <c r="F69" s="86"/>
      <c r="G69" s="510" t="s">
        <v>132</v>
      </c>
      <c r="H69" s="511"/>
      <c r="I69" s="145">
        <f>I67+I68</f>
        <v>783</v>
      </c>
    </row>
    <row r="70" spans="1:12" ht="16.5" thickTop="1" thickBot="1" x14ac:dyDescent="0.3">
      <c r="A70" s="137"/>
      <c r="B70" s="138"/>
      <c r="C70" s="458"/>
      <c r="D70" s="459"/>
      <c r="E70" s="459"/>
      <c r="F70" s="459"/>
      <c r="G70" s="139"/>
      <c r="H70" s="139"/>
      <c r="I70" s="140"/>
    </row>
    <row r="72" spans="1:12" x14ac:dyDescent="0.25">
      <c r="A72" s="83"/>
      <c r="B72" s="83"/>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44:F44"/>
    <mergeCell ref="B45:F45"/>
    <mergeCell ref="B33:F33"/>
    <mergeCell ref="A22:H22"/>
    <mergeCell ref="A23:I23"/>
    <mergeCell ref="B24:F24"/>
    <mergeCell ref="B25:F25"/>
    <mergeCell ref="B26:F26"/>
    <mergeCell ref="B27:F27"/>
    <mergeCell ref="B28:F28"/>
    <mergeCell ref="B29:F29"/>
    <mergeCell ref="B30:F30"/>
    <mergeCell ref="B31:F31"/>
    <mergeCell ref="B32:F32"/>
    <mergeCell ref="B39:F39"/>
    <mergeCell ref="B40:F40"/>
    <mergeCell ref="B41:F41"/>
    <mergeCell ref="B42:F42"/>
    <mergeCell ref="B43:F43"/>
    <mergeCell ref="B34:F34"/>
    <mergeCell ref="B35:F35"/>
    <mergeCell ref="B36:F36"/>
    <mergeCell ref="B37:F37"/>
    <mergeCell ref="B38:F38"/>
    <mergeCell ref="B56:D56"/>
    <mergeCell ref="E56:F56"/>
    <mergeCell ref="B50:D50"/>
    <mergeCell ref="B51:D51"/>
    <mergeCell ref="B52:D52"/>
    <mergeCell ref="B55:D55"/>
    <mergeCell ref="E55:F55"/>
    <mergeCell ref="B54:D54"/>
    <mergeCell ref="E54:F54"/>
    <mergeCell ref="E50:F50"/>
    <mergeCell ref="B57:D57"/>
    <mergeCell ref="B58:D58"/>
    <mergeCell ref="B59:D59"/>
    <mergeCell ref="A60:H60"/>
    <mergeCell ref="A61:I61"/>
    <mergeCell ref="A46:H46"/>
    <mergeCell ref="E51:F51"/>
    <mergeCell ref="E52:F52"/>
    <mergeCell ref="B53:D53"/>
    <mergeCell ref="E53:F53"/>
    <mergeCell ref="A48:H48"/>
    <mergeCell ref="A49:I49"/>
    <mergeCell ref="A47:H47"/>
    <mergeCell ref="B62:D62"/>
    <mergeCell ref="E62:F62"/>
    <mergeCell ref="B63:D63"/>
    <mergeCell ref="E63:F63"/>
    <mergeCell ref="B64:D64"/>
    <mergeCell ref="E64:F64"/>
    <mergeCell ref="A69:B69"/>
    <mergeCell ref="C69:E69"/>
    <mergeCell ref="G69:H69"/>
    <mergeCell ref="C70:F70"/>
    <mergeCell ref="A65:H65"/>
    <mergeCell ref="A67:B67"/>
    <mergeCell ref="C67:E67"/>
    <mergeCell ref="G67:H67"/>
    <mergeCell ref="A68:B68"/>
    <mergeCell ref="C68:E68"/>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N82"/>
  <sheetViews>
    <sheetView topLeftCell="A7" workbookViewId="0">
      <selection activeCell="M58" sqref="M58"/>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v>44449</v>
      </c>
      <c r="I10" s="497"/>
    </row>
    <row r="11" spans="1:13" x14ac:dyDescent="0.25">
      <c r="A11" s="85" t="s">
        <v>51</v>
      </c>
      <c r="B11" s="83"/>
      <c r="F11" s="494" t="s">
        <v>52</v>
      </c>
      <c r="G11" s="495"/>
      <c r="H11" s="561" t="e">
        <f>#REF!</f>
        <v>#REF!</v>
      </c>
      <c r="I11" s="497"/>
    </row>
    <row r="12" spans="1:13" x14ac:dyDescent="0.25">
      <c r="A12" s="85" t="s">
        <v>53</v>
      </c>
      <c r="B12" s="83"/>
      <c r="F12" s="494" t="s">
        <v>54</v>
      </c>
      <c r="G12" s="495"/>
      <c r="H12" s="496" t="s">
        <v>596</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299</v>
      </c>
      <c r="I15" s="523"/>
    </row>
    <row r="16" spans="1:13" x14ac:dyDescent="0.25">
      <c r="A16" s="500" t="s">
        <v>597</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6"/>
      <c r="C20" s="447"/>
      <c r="D20" s="487"/>
      <c r="E20" s="101"/>
      <c r="F20" s="86"/>
      <c r="G20" s="101"/>
      <c r="H20" s="102"/>
      <c r="I20" s="99"/>
    </row>
    <row r="21" spans="1:11" x14ac:dyDescent="0.25">
      <c r="A21" s="100"/>
      <c r="B21" s="481"/>
      <c r="C21" s="499"/>
      <c r="D21" s="482"/>
      <c r="E21" s="101"/>
      <c r="F21" s="86"/>
      <c r="G21" s="103"/>
      <c r="H21" s="104"/>
      <c r="I21" s="105"/>
    </row>
    <row r="22" spans="1:11" x14ac:dyDescent="0.25">
      <c r="A22" s="488" t="s">
        <v>68</v>
      </c>
      <c r="B22" s="489"/>
      <c r="C22" s="489"/>
      <c r="D22" s="489"/>
      <c r="E22" s="489"/>
      <c r="F22" s="489"/>
      <c r="G22" s="489"/>
      <c r="H22" s="490"/>
      <c r="I22" s="99"/>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598</v>
      </c>
      <c r="C25" s="474"/>
      <c r="D25" s="474"/>
      <c r="E25" s="474"/>
      <c r="F25" s="475"/>
      <c r="G25" s="177">
        <v>1</v>
      </c>
      <c r="H25" s="204">
        <v>28000</v>
      </c>
      <c r="I25" s="115">
        <f>H25*G25</f>
        <v>28000</v>
      </c>
    </row>
    <row r="26" spans="1:11" x14ac:dyDescent="0.25">
      <c r="A26" s="111">
        <v>2</v>
      </c>
      <c r="B26" s="483" t="s">
        <v>282</v>
      </c>
      <c r="C26" s="484"/>
      <c r="D26" s="484"/>
      <c r="E26" s="484"/>
      <c r="F26" s="485"/>
      <c r="G26" s="177">
        <v>1</v>
      </c>
      <c r="H26" s="205">
        <v>1950</v>
      </c>
      <c r="I26" s="115">
        <f>H26*G26</f>
        <v>1950</v>
      </c>
    </row>
    <row r="27" spans="1:11" x14ac:dyDescent="0.25">
      <c r="A27" s="111">
        <v>3</v>
      </c>
      <c r="B27" s="483"/>
      <c r="C27" s="484"/>
      <c r="D27" s="484"/>
      <c r="E27" s="484"/>
      <c r="F27" s="485"/>
      <c r="G27" s="177"/>
      <c r="H27" s="205"/>
      <c r="I27" s="115"/>
    </row>
    <row r="28" spans="1:11" x14ac:dyDescent="0.25">
      <c r="A28" s="111"/>
      <c r="B28" s="483"/>
      <c r="C28" s="484"/>
      <c r="D28" s="484"/>
      <c r="E28" s="484"/>
      <c r="F28" s="485"/>
      <c r="G28" s="177"/>
      <c r="H28" s="205"/>
      <c r="I28" s="115"/>
    </row>
    <row r="29" spans="1:11" x14ac:dyDescent="0.25">
      <c r="A29" s="111"/>
      <c r="B29" s="483"/>
      <c r="C29" s="484"/>
      <c r="D29" s="484"/>
      <c r="E29" s="484"/>
      <c r="F29" s="485"/>
      <c r="G29" s="177"/>
      <c r="H29" s="205"/>
      <c r="I29" s="115"/>
    </row>
    <row r="30" spans="1:11" x14ac:dyDescent="0.25">
      <c r="A30" s="111"/>
      <c r="B30" s="524"/>
      <c r="C30" s="525"/>
      <c r="D30" s="525"/>
      <c r="E30" s="525"/>
      <c r="F30" s="525"/>
      <c r="G30" s="177"/>
      <c r="H30" s="205"/>
      <c r="I30" s="115"/>
    </row>
    <row r="31" spans="1:11" x14ac:dyDescent="0.25">
      <c r="A31" s="111"/>
      <c r="B31" s="524"/>
      <c r="C31" s="525"/>
      <c r="D31" s="525"/>
      <c r="E31" s="525"/>
      <c r="F31" s="525"/>
      <c r="G31" s="177"/>
      <c r="H31" s="205"/>
      <c r="I31" s="115"/>
    </row>
    <row r="32" spans="1:11" x14ac:dyDescent="0.25">
      <c r="A32" s="111"/>
      <c r="B32" s="524"/>
      <c r="C32" s="525"/>
      <c r="D32" s="525"/>
      <c r="E32" s="525"/>
      <c r="F32" s="525"/>
      <c r="G32" s="177"/>
      <c r="H32" s="205"/>
      <c r="I32" s="115"/>
    </row>
    <row r="33" spans="1:14" x14ac:dyDescent="0.25">
      <c r="A33" s="111"/>
      <c r="B33" s="524"/>
      <c r="C33" s="525"/>
      <c r="D33" s="525"/>
      <c r="E33" s="525"/>
      <c r="F33" s="525"/>
      <c r="G33" s="177"/>
      <c r="H33" s="205"/>
      <c r="I33" s="115"/>
    </row>
    <row r="34" spans="1:14" x14ac:dyDescent="0.25">
      <c r="A34" s="111"/>
      <c r="B34" s="524"/>
      <c r="C34" s="525"/>
      <c r="D34" s="525"/>
      <c r="E34" s="525"/>
      <c r="F34" s="525"/>
      <c r="G34" s="177"/>
      <c r="H34" s="205"/>
      <c r="I34" s="115"/>
      <c r="N34" t="s">
        <v>57</v>
      </c>
    </row>
    <row r="35" spans="1:14" x14ac:dyDescent="0.25">
      <c r="A35" s="111"/>
      <c r="B35" s="524"/>
      <c r="C35" s="525"/>
      <c r="D35" s="525"/>
      <c r="E35" s="525"/>
      <c r="F35" s="525"/>
      <c r="G35" s="177"/>
      <c r="H35" s="205"/>
      <c r="I35" s="115"/>
    </row>
    <row r="36" spans="1:14" x14ac:dyDescent="0.25">
      <c r="A36" s="111"/>
      <c r="B36" s="524"/>
      <c r="C36" s="525"/>
      <c r="D36" s="525"/>
      <c r="E36" s="525"/>
      <c r="F36" s="525"/>
      <c r="G36" s="177"/>
      <c r="H36" s="205"/>
      <c r="I36" s="115"/>
    </row>
    <row r="37" spans="1:14" x14ac:dyDescent="0.25">
      <c r="A37" s="111"/>
      <c r="B37" s="524"/>
      <c r="C37" s="525"/>
      <c r="D37" s="525"/>
      <c r="E37" s="525"/>
      <c r="F37" s="525"/>
      <c r="G37" s="177"/>
      <c r="H37" s="205"/>
      <c r="I37" s="115"/>
    </row>
    <row r="38" spans="1:14" x14ac:dyDescent="0.25">
      <c r="A38" s="111"/>
      <c r="B38" s="524"/>
      <c r="C38" s="525"/>
      <c r="D38" s="525"/>
      <c r="E38" s="525"/>
      <c r="F38" s="525"/>
      <c r="G38" s="177"/>
      <c r="H38" s="205"/>
      <c r="I38" s="115"/>
    </row>
    <row r="39" spans="1:14" x14ac:dyDescent="0.25">
      <c r="A39" s="111"/>
      <c r="B39" s="524"/>
      <c r="C39" s="525"/>
      <c r="D39" s="525"/>
      <c r="E39" s="525"/>
      <c r="F39" s="525"/>
      <c r="G39" s="177"/>
      <c r="H39" s="205"/>
      <c r="I39" s="115"/>
    </row>
    <row r="40" spans="1:14" x14ac:dyDescent="0.25">
      <c r="A40" s="111"/>
      <c r="B40" s="524"/>
      <c r="C40" s="525"/>
      <c r="D40" s="525"/>
      <c r="E40" s="525"/>
      <c r="F40" s="525"/>
      <c r="G40" s="177"/>
      <c r="H40" s="205"/>
      <c r="I40" s="115"/>
    </row>
    <row r="41" spans="1:14" x14ac:dyDescent="0.25">
      <c r="A41" s="111"/>
      <c r="B41" s="524"/>
      <c r="C41" s="525"/>
      <c r="D41" s="525"/>
      <c r="E41" s="525"/>
      <c r="F41" s="525"/>
      <c r="G41" s="177"/>
      <c r="H41" s="205"/>
      <c r="I41" s="115"/>
    </row>
    <row r="42" spans="1:14" x14ac:dyDescent="0.25">
      <c r="A42" s="111"/>
      <c r="B42" s="524"/>
      <c r="C42" s="525"/>
      <c r="D42" s="525"/>
      <c r="E42" s="525"/>
      <c r="F42" s="525"/>
      <c r="G42" s="177"/>
      <c r="H42" s="205"/>
      <c r="I42" s="115"/>
    </row>
    <row r="43" spans="1:14" x14ac:dyDescent="0.25">
      <c r="A43" s="111"/>
      <c r="B43" s="524"/>
      <c r="C43" s="525"/>
      <c r="D43" s="525"/>
      <c r="E43" s="525"/>
      <c r="F43" s="525"/>
      <c r="G43" s="177"/>
      <c r="H43" s="205"/>
      <c r="I43" s="115"/>
    </row>
    <row r="44" spans="1:14" x14ac:dyDescent="0.25">
      <c r="A44" s="111"/>
      <c r="B44" s="524"/>
      <c r="C44" s="525"/>
      <c r="D44" s="525"/>
      <c r="E44" s="525"/>
      <c r="F44" s="525"/>
      <c r="G44" s="177"/>
      <c r="H44" s="205"/>
      <c r="I44" s="115"/>
    </row>
    <row r="45" spans="1:14" x14ac:dyDescent="0.25">
      <c r="A45" s="111"/>
      <c r="B45" s="524"/>
      <c r="C45" s="525"/>
      <c r="D45" s="525"/>
      <c r="E45" s="525"/>
      <c r="F45" s="525"/>
      <c r="G45" s="177"/>
      <c r="H45" s="178"/>
      <c r="I45" s="115"/>
      <c r="L45" s="116"/>
    </row>
    <row r="46" spans="1:14" x14ac:dyDescent="0.25">
      <c r="A46" s="521" t="s">
        <v>149</v>
      </c>
      <c r="B46" s="489"/>
      <c r="C46" s="489"/>
      <c r="D46" s="489"/>
      <c r="E46" s="489"/>
      <c r="F46" s="489"/>
      <c r="G46" s="489"/>
      <c r="H46" s="490"/>
      <c r="I46" s="171">
        <f>SUM(I25:I45)</f>
        <v>29950</v>
      </c>
      <c r="L46" s="116"/>
    </row>
    <row r="47" spans="1:14" x14ac:dyDescent="0.25">
      <c r="A47" s="488" t="s">
        <v>150</v>
      </c>
      <c r="B47" s="489"/>
      <c r="C47" s="489"/>
      <c r="D47" s="489"/>
      <c r="E47" s="489"/>
      <c r="F47" s="489"/>
      <c r="G47" s="489"/>
      <c r="H47" s="490"/>
      <c r="I47" s="172">
        <f>ROUND((I46*0.15),2)</f>
        <v>4492.5</v>
      </c>
      <c r="L47" s="116"/>
    </row>
    <row r="48" spans="1:14" x14ac:dyDescent="0.25">
      <c r="A48" s="488" t="s">
        <v>151</v>
      </c>
      <c r="B48" s="489"/>
      <c r="C48" s="489"/>
      <c r="D48" s="489"/>
      <c r="E48" s="489"/>
      <c r="F48" s="489"/>
      <c r="G48" s="489"/>
      <c r="H48" s="490"/>
      <c r="I48" s="158">
        <f>I46+I47</f>
        <v>34442.5</v>
      </c>
    </row>
    <row r="49" spans="1:14" x14ac:dyDescent="0.25">
      <c r="A49" s="467" t="s">
        <v>73</v>
      </c>
      <c r="B49" s="468"/>
      <c r="C49" s="468"/>
      <c r="D49" s="468"/>
      <c r="E49" s="468"/>
      <c r="F49" s="468"/>
      <c r="G49" s="468"/>
      <c r="H49" s="468"/>
      <c r="I49" s="469"/>
    </row>
    <row r="50" spans="1:14" x14ac:dyDescent="0.25">
      <c r="A50" s="106" t="s">
        <v>74</v>
      </c>
      <c r="B50" s="494" t="s">
        <v>75</v>
      </c>
      <c r="C50" s="501"/>
      <c r="D50" s="495"/>
      <c r="E50" s="470" t="s">
        <v>63</v>
      </c>
      <c r="F50" s="472"/>
      <c r="G50" s="108" t="s">
        <v>65</v>
      </c>
      <c r="H50" s="109" t="s">
        <v>66</v>
      </c>
      <c r="I50" s="110" t="s">
        <v>67</v>
      </c>
    </row>
    <row r="51" spans="1:14" x14ac:dyDescent="0.25">
      <c r="A51" s="111">
        <v>1</v>
      </c>
      <c r="B51" s="491" t="s">
        <v>76</v>
      </c>
      <c r="C51" s="492"/>
      <c r="D51" s="493"/>
      <c r="E51" s="476" t="s">
        <v>77</v>
      </c>
      <c r="F51" s="477"/>
      <c r="G51" s="143">
        <v>10</v>
      </c>
      <c r="H51" s="141">
        <v>450</v>
      </c>
      <c r="I51" s="118">
        <f>SUM(G51*H51)</f>
        <v>4500</v>
      </c>
    </row>
    <row r="52" spans="1:14" x14ac:dyDescent="0.25">
      <c r="A52" s="111">
        <v>2</v>
      </c>
      <c r="B52" s="461" t="s">
        <v>78</v>
      </c>
      <c r="C52" s="462"/>
      <c r="D52" s="463"/>
      <c r="E52" s="486" t="s">
        <v>77</v>
      </c>
      <c r="F52" s="487"/>
      <c r="G52" s="112"/>
      <c r="H52" s="142">
        <v>350</v>
      </c>
      <c r="I52" s="115">
        <f t="shared" ref="I52:I56" si="0">SUM(G52*H52)</f>
        <v>0</v>
      </c>
    </row>
    <row r="53" spans="1:14" x14ac:dyDescent="0.25">
      <c r="A53" s="111">
        <v>3</v>
      </c>
      <c r="B53" s="461" t="s">
        <v>79</v>
      </c>
      <c r="C53" s="462"/>
      <c r="D53" s="463"/>
      <c r="E53" s="486" t="s">
        <v>77</v>
      </c>
      <c r="F53" s="487"/>
      <c r="G53" s="112"/>
      <c r="H53" s="142">
        <v>300</v>
      </c>
      <c r="I53" s="115">
        <f t="shared" si="0"/>
        <v>0</v>
      </c>
      <c r="N53" t="s">
        <v>57</v>
      </c>
    </row>
    <row r="54" spans="1:14" x14ac:dyDescent="0.25">
      <c r="A54" s="111">
        <v>4</v>
      </c>
      <c r="B54" s="461" t="s">
        <v>80</v>
      </c>
      <c r="C54" s="462"/>
      <c r="D54" s="463"/>
      <c r="E54" s="486" t="s">
        <v>77</v>
      </c>
      <c r="F54" s="487"/>
      <c r="G54" s="112"/>
      <c r="H54" s="142">
        <v>200</v>
      </c>
      <c r="I54" s="115">
        <f t="shared" si="0"/>
        <v>0</v>
      </c>
    </row>
    <row r="55" spans="1:14" x14ac:dyDescent="0.25">
      <c r="A55" s="111">
        <v>5</v>
      </c>
      <c r="B55" s="461" t="s">
        <v>81</v>
      </c>
      <c r="C55" s="462"/>
      <c r="D55" s="463"/>
      <c r="E55" s="486" t="s">
        <v>77</v>
      </c>
      <c r="F55" s="487"/>
      <c r="G55" s="112">
        <v>10</v>
      </c>
      <c r="H55" s="144">
        <v>200</v>
      </c>
      <c r="I55" s="115">
        <f t="shared" si="0"/>
        <v>2000</v>
      </c>
    </row>
    <row r="56" spans="1:14" x14ac:dyDescent="0.25">
      <c r="A56" s="125">
        <v>6</v>
      </c>
      <c r="B56" s="464" t="s">
        <v>320</v>
      </c>
      <c r="C56" s="465"/>
      <c r="D56" s="466"/>
      <c r="E56" s="481" t="s">
        <v>77</v>
      </c>
      <c r="F56" s="482"/>
      <c r="G56" s="240"/>
      <c r="H56" s="239">
        <v>140</v>
      </c>
      <c r="I56" s="238">
        <f t="shared" si="0"/>
        <v>0</v>
      </c>
    </row>
    <row r="57" spans="1:14" x14ac:dyDescent="0.25">
      <c r="A57" s="111"/>
      <c r="B57" s="494" t="s">
        <v>594</v>
      </c>
      <c r="C57" s="501"/>
      <c r="D57" s="501"/>
      <c r="E57" s="501"/>
      <c r="F57" s="501"/>
      <c r="G57" s="501"/>
      <c r="H57" s="495"/>
      <c r="I57" s="115">
        <f>SUM(I51:I56)</f>
        <v>6500</v>
      </c>
    </row>
    <row r="58" spans="1:14" x14ac:dyDescent="0.25">
      <c r="A58" s="111">
        <v>1</v>
      </c>
      <c r="B58" s="491" t="s">
        <v>76</v>
      </c>
      <c r="C58" s="492"/>
      <c r="D58" s="493"/>
      <c r="E58" s="476" t="s">
        <v>77</v>
      </c>
      <c r="F58" s="477"/>
      <c r="G58" s="143"/>
      <c r="H58" s="141">
        <v>675</v>
      </c>
      <c r="I58" s="118">
        <f>SUM(G58*H58)</f>
        <v>0</v>
      </c>
    </row>
    <row r="59" spans="1:14" x14ac:dyDescent="0.25">
      <c r="A59" s="111">
        <v>2</v>
      </c>
      <c r="B59" s="461" t="s">
        <v>78</v>
      </c>
      <c r="C59" s="462"/>
      <c r="D59" s="463"/>
      <c r="E59" s="486" t="s">
        <v>77</v>
      </c>
      <c r="F59" s="487"/>
      <c r="G59" s="112"/>
      <c r="H59" s="142">
        <v>525</v>
      </c>
      <c r="I59" s="115">
        <f t="shared" ref="I59:I63" si="1">SUM(G59*H59)</f>
        <v>0</v>
      </c>
    </row>
    <row r="60" spans="1:14" x14ac:dyDescent="0.25">
      <c r="A60" s="111">
        <v>3</v>
      </c>
      <c r="B60" s="461" t="s">
        <v>79</v>
      </c>
      <c r="C60" s="462"/>
      <c r="D60" s="463"/>
      <c r="E60" s="486" t="s">
        <v>77</v>
      </c>
      <c r="F60" s="487"/>
      <c r="G60" s="112"/>
      <c r="H60" s="142">
        <v>450</v>
      </c>
      <c r="I60" s="115">
        <f t="shared" si="1"/>
        <v>0</v>
      </c>
    </row>
    <row r="61" spans="1:14" x14ac:dyDescent="0.25">
      <c r="A61" s="111">
        <v>4</v>
      </c>
      <c r="B61" s="461" t="s">
        <v>80</v>
      </c>
      <c r="C61" s="462"/>
      <c r="D61" s="463"/>
      <c r="E61" s="486" t="s">
        <v>77</v>
      </c>
      <c r="F61" s="487"/>
      <c r="G61" s="112"/>
      <c r="H61" s="142">
        <v>300</v>
      </c>
      <c r="I61" s="115">
        <f t="shared" si="1"/>
        <v>0</v>
      </c>
    </row>
    <row r="62" spans="1:14" x14ac:dyDescent="0.25">
      <c r="A62" s="111">
        <v>5</v>
      </c>
      <c r="B62" s="461" t="s">
        <v>81</v>
      </c>
      <c r="C62" s="462"/>
      <c r="D62" s="463"/>
      <c r="E62" s="486" t="s">
        <v>77</v>
      </c>
      <c r="F62" s="487"/>
      <c r="G62" s="112"/>
      <c r="H62" s="144">
        <v>300</v>
      </c>
      <c r="I62" s="115">
        <f t="shared" si="1"/>
        <v>0</v>
      </c>
    </row>
    <row r="63" spans="1:14" x14ac:dyDescent="0.25">
      <c r="A63" s="125">
        <v>6</v>
      </c>
      <c r="B63" s="464" t="s">
        <v>311</v>
      </c>
      <c r="C63" s="465"/>
      <c r="D63" s="466"/>
      <c r="E63" s="481" t="s">
        <v>77</v>
      </c>
      <c r="F63" s="482"/>
      <c r="G63" s="240"/>
      <c r="H63" s="239">
        <v>210</v>
      </c>
      <c r="I63" s="238">
        <f t="shared" si="1"/>
        <v>0</v>
      </c>
    </row>
    <row r="64" spans="1:14" x14ac:dyDescent="0.25">
      <c r="A64" s="111"/>
      <c r="B64" s="494" t="s">
        <v>595</v>
      </c>
      <c r="C64" s="501"/>
      <c r="D64" s="501"/>
      <c r="E64" s="501"/>
      <c r="F64" s="501"/>
      <c r="G64" s="501"/>
      <c r="H64" s="495"/>
      <c r="I64" s="115">
        <f>SUM(I58:I63)</f>
        <v>0</v>
      </c>
    </row>
    <row r="65" spans="1:12" x14ac:dyDescent="0.25">
      <c r="A65" s="111">
        <v>1</v>
      </c>
      <c r="B65" s="491" t="s">
        <v>76</v>
      </c>
      <c r="C65" s="492"/>
      <c r="D65" s="493"/>
      <c r="E65" s="476" t="s">
        <v>77</v>
      </c>
      <c r="F65" s="477"/>
      <c r="G65" s="143"/>
      <c r="H65" s="141">
        <v>900</v>
      </c>
      <c r="I65" s="118">
        <f>SUM(G65*H65)</f>
        <v>0</v>
      </c>
    </row>
    <row r="66" spans="1:12" x14ac:dyDescent="0.25">
      <c r="A66" s="111">
        <v>2</v>
      </c>
      <c r="B66" s="461" t="s">
        <v>78</v>
      </c>
      <c r="C66" s="462"/>
      <c r="D66" s="463"/>
      <c r="E66" s="486" t="s">
        <v>77</v>
      </c>
      <c r="F66" s="487"/>
      <c r="G66" s="112"/>
      <c r="H66" s="142">
        <v>700</v>
      </c>
      <c r="I66" s="115">
        <f t="shared" ref="I66:I70" si="2">SUM(G66*H66)</f>
        <v>0</v>
      </c>
      <c r="L66" s="83"/>
    </row>
    <row r="67" spans="1:12" x14ac:dyDescent="0.25">
      <c r="A67" s="111">
        <v>3</v>
      </c>
      <c r="B67" s="461" t="s">
        <v>79</v>
      </c>
      <c r="C67" s="462"/>
      <c r="D67" s="463"/>
      <c r="E67" s="486" t="s">
        <v>77</v>
      </c>
      <c r="F67" s="487"/>
      <c r="G67" s="112"/>
      <c r="H67" s="142">
        <v>600</v>
      </c>
      <c r="I67" s="115">
        <f t="shared" si="2"/>
        <v>0</v>
      </c>
    </row>
    <row r="68" spans="1:12" x14ac:dyDescent="0.25">
      <c r="A68" s="111">
        <v>4</v>
      </c>
      <c r="B68" s="461" t="s">
        <v>80</v>
      </c>
      <c r="C68" s="462"/>
      <c r="D68" s="463"/>
      <c r="E68" s="486" t="s">
        <v>77</v>
      </c>
      <c r="F68" s="487"/>
      <c r="G68" s="112"/>
      <c r="H68" s="142">
        <v>400</v>
      </c>
      <c r="I68" s="115">
        <f t="shared" si="2"/>
        <v>0</v>
      </c>
    </row>
    <row r="69" spans="1:12" x14ac:dyDescent="0.25">
      <c r="A69" s="111">
        <v>5</v>
      </c>
      <c r="B69" s="461" t="s">
        <v>81</v>
      </c>
      <c r="C69" s="462"/>
      <c r="D69" s="463"/>
      <c r="E69" s="486" t="s">
        <v>77</v>
      </c>
      <c r="F69" s="487"/>
      <c r="G69" s="112"/>
      <c r="H69" s="144">
        <v>400</v>
      </c>
      <c r="I69" s="115">
        <f t="shared" si="2"/>
        <v>0</v>
      </c>
    </row>
    <row r="70" spans="1:12" x14ac:dyDescent="0.25">
      <c r="A70" s="125">
        <v>6</v>
      </c>
      <c r="B70" s="464" t="s">
        <v>311</v>
      </c>
      <c r="C70" s="465"/>
      <c r="D70" s="466"/>
      <c r="E70" s="481" t="s">
        <v>77</v>
      </c>
      <c r="F70" s="482"/>
      <c r="G70" s="240"/>
      <c r="H70" s="239">
        <v>280</v>
      </c>
      <c r="I70" s="238">
        <f t="shared" si="2"/>
        <v>0</v>
      </c>
    </row>
    <row r="71" spans="1:12" x14ac:dyDescent="0.25">
      <c r="A71" s="120"/>
      <c r="B71" s="470"/>
      <c r="C71" s="471"/>
      <c r="D71" s="471"/>
      <c r="E71" s="471"/>
      <c r="F71" s="471"/>
      <c r="G71" s="472"/>
      <c r="H71" s="104"/>
      <c r="I71" s="115">
        <f>SUM(I65:I70)</f>
        <v>0</v>
      </c>
    </row>
    <row r="72" spans="1:12" x14ac:dyDescent="0.25">
      <c r="A72" s="488" t="s">
        <v>82</v>
      </c>
      <c r="B72" s="489"/>
      <c r="C72" s="489"/>
      <c r="D72" s="489"/>
      <c r="E72" s="489"/>
      <c r="F72" s="489"/>
      <c r="G72" s="489"/>
      <c r="H72" s="490"/>
      <c r="I72" s="126"/>
    </row>
    <row r="73" spans="1:12" x14ac:dyDescent="0.25">
      <c r="A73" s="467" t="s">
        <v>83</v>
      </c>
      <c r="B73" s="468"/>
      <c r="C73" s="468"/>
      <c r="D73" s="468"/>
      <c r="E73" s="468"/>
      <c r="F73" s="468"/>
      <c r="G73" s="468"/>
      <c r="H73" s="468"/>
      <c r="I73" s="469"/>
    </row>
    <row r="74" spans="1:12" x14ac:dyDescent="0.25">
      <c r="A74" s="106" t="s">
        <v>84</v>
      </c>
      <c r="B74" s="470" t="s">
        <v>85</v>
      </c>
      <c r="C74" s="471"/>
      <c r="D74" s="472"/>
      <c r="E74" s="470" t="s">
        <v>86</v>
      </c>
      <c r="F74" s="472"/>
      <c r="G74" s="122" t="s">
        <v>87</v>
      </c>
      <c r="H74" s="122" t="s">
        <v>66</v>
      </c>
      <c r="I74" s="123" t="s">
        <v>67</v>
      </c>
    </row>
    <row r="75" spans="1:12" x14ac:dyDescent="0.25">
      <c r="A75" s="111">
        <v>1</v>
      </c>
      <c r="B75" s="473" t="s">
        <v>565</v>
      </c>
      <c r="C75" s="474"/>
      <c r="D75" s="475"/>
      <c r="E75" s="486">
        <v>3</v>
      </c>
      <c r="F75" s="487"/>
      <c r="G75" s="197">
        <v>169.8</v>
      </c>
      <c r="H75" s="124">
        <v>5</v>
      </c>
      <c r="I75" s="209">
        <f>H75*G75</f>
        <v>849</v>
      </c>
    </row>
    <row r="76" spans="1:12" x14ac:dyDescent="0.25">
      <c r="A76" s="125"/>
      <c r="B76" s="478"/>
      <c r="C76" s="479"/>
      <c r="D76" s="480"/>
      <c r="E76" s="481"/>
      <c r="F76" s="482"/>
      <c r="G76" s="112"/>
      <c r="H76" s="124"/>
      <c r="I76" s="209"/>
    </row>
    <row r="77" spans="1:12" x14ac:dyDescent="0.25">
      <c r="A77" s="488" t="s">
        <v>88</v>
      </c>
      <c r="B77" s="489"/>
      <c r="C77" s="489"/>
      <c r="D77" s="489"/>
      <c r="E77" s="489"/>
      <c r="F77" s="489"/>
      <c r="G77" s="489"/>
      <c r="H77" s="490"/>
      <c r="I77" s="126">
        <f>SUM(I75:I76)</f>
        <v>849</v>
      </c>
    </row>
    <row r="78" spans="1:12" x14ac:dyDescent="0.25">
      <c r="A78" s="127"/>
      <c r="B78" s="128"/>
      <c r="C78" s="128"/>
      <c r="D78" s="128"/>
      <c r="E78" s="128"/>
      <c r="F78" s="129"/>
      <c r="G78" s="130"/>
      <c r="H78" s="130"/>
      <c r="I78" s="131"/>
    </row>
    <row r="79" spans="1:12" x14ac:dyDescent="0.25">
      <c r="A79" s="456"/>
      <c r="B79" s="457"/>
      <c r="C79" s="457"/>
      <c r="D79" s="457"/>
      <c r="E79" s="457"/>
      <c r="F79" s="132"/>
      <c r="G79" s="460" t="s">
        <v>89</v>
      </c>
      <c r="H79" s="457"/>
      <c r="I79" s="133">
        <f>I77+I71+I64+I57+I48+I27</f>
        <v>41791.5</v>
      </c>
    </row>
    <row r="80" spans="1:12" x14ac:dyDescent="0.25">
      <c r="A80" s="456"/>
      <c r="B80" s="457"/>
      <c r="C80" s="457"/>
      <c r="D80" s="457"/>
      <c r="E80" s="457"/>
      <c r="F80" s="86"/>
      <c r="G80" s="134"/>
      <c r="H80" s="135"/>
      <c r="I80" s="136"/>
    </row>
    <row r="81" spans="1:9" ht="15.75" thickBot="1" x14ac:dyDescent="0.3">
      <c r="A81" s="456"/>
      <c r="B81" s="457"/>
      <c r="C81" s="457"/>
      <c r="D81" s="457"/>
      <c r="E81" s="457"/>
      <c r="F81" s="86"/>
      <c r="G81" s="510" t="s">
        <v>132</v>
      </c>
      <c r="H81" s="511"/>
      <c r="I81" s="145">
        <f>I79+I80</f>
        <v>41791.5</v>
      </c>
    </row>
    <row r="82" spans="1:9" ht="16.5" thickTop="1" thickBot="1" x14ac:dyDescent="0.3">
      <c r="A82" s="137"/>
      <c r="B82" s="138"/>
      <c r="C82" s="458"/>
      <c r="D82" s="459"/>
      <c r="E82" s="459"/>
      <c r="F82" s="459"/>
      <c r="G82" s="139"/>
      <c r="H82" s="139"/>
      <c r="I82" s="140"/>
    </row>
  </sheetData>
  <mergeCells count="107">
    <mergeCell ref="A80:B80"/>
    <mergeCell ref="C80:E80"/>
    <mergeCell ref="A81:B81"/>
    <mergeCell ref="C81:E81"/>
    <mergeCell ref="G81:H81"/>
    <mergeCell ref="C82:F82"/>
    <mergeCell ref="B76:D76"/>
    <mergeCell ref="E76:F76"/>
    <mergeCell ref="A77:H77"/>
    <mergeCell ref="A79:B79"/>
    <mergeCell ref="C79:E79"/>
    <mergeCell ref="G79:H79"/>
    <mergeCell ref="B71:G71"/>
    <mergeCell ref="A72:H72"/>
    <mergeCell ref="A73:I73"/>
    <mergeCell ref="B74:D74"/>
    <mergeCell ref="E74:F74"/>
    <mergeCell ref="B75:D75"/>
    <mergeCell ref="E75:F75"/>
    <mergeCell ref="B67:D67"/>
    <mergeCell ref="E67:F67"/>
    <mergeCell ref="B68:D68"/>
    <mergeCell ref="E68:F68"/>
    <mergeCell ref="B69:D69"/>
    <mergeCell ref="E69:F69"/>
    <mergeCell ref="B64:H64"/>
    <mergeCell ref="B65:D65"/>
    <mergeCell ref="E65:F65"/>
    <mergeCell ref="B70:D70"/>
    <mergeCell ref="E70:F70"/>
    <mergeCell ref="B63:D63"/>
    <mergeCell ref="E63:F63"/>
    <mergeCell ref="B66:D66"/>
    <mergeCell ref="E66:F66"/>
    <mergeCell ref="B58:D58"/>
    <mergeCell ref="B59:D59"/>
    <mergeCell ref="B62:D62"/>
    <mergeCell ref="E62:F62"/>
    <mergeCell ref="B57:H57"/>
    <mergeCell ref="E58:F58"/>
    <mergeCell ref="E59:F59"/>
    <mergeCell ref="B54:D54"/>
    <mergeCell ref="E54:F54"/>
    <mergeCell ref="B55:D55"/>
    <mergeCell ref="E55:F55"/>
    <mergeCell ref="B56:D56"/>
    <mergeCell ref="E56:F56"/>
    <mergeCell ref="B60:D60"/>
    <mergeCell ref="E60:F60"/>
    <mergeCell ref="B61:D61"/>
    <mergeCell ref="E61:F61"/>
    <mergeCell ref="B51:D51"/>
    <mergeCell ref="E51:F51"/>
    <mergeCell ref="B52:D52"/>
    <mergeCell ref="E52:F52"/>
    <mergeCell ref="B53:D53"/>
    <mergeCell ref="E53:F53"/>
    <mergeCell ref="A46:H46"/>
    <mergeCell ref="A47:H47"/>
    <mergeCell ref="A48:H48"/>
    <mergeCell ref="A49:I49"/>
    <mergeCell ref="B50:D50"/>
    <mergeCell ref="E50:F50"/>
    <mergeCell ref="B40:F40"/>
    <mergeCell ref="B41:F41"/>
    <mergeCell ref="B42:F42"/>
    <mergeCell ref="B43:F43"/>
    <mergeCell ref="B44:F44"/>
    <mergeCell ref="B45:F45"/>
    <mergeCell ref="B34:F34"/>
    <mergeCell ref="B35:F35"/>
    <mergeCell ref="B36:F36"/>
    <mergeCell ref="B37:F37"/>
    <mergeCell ref="B38:F38"/>
    <mergeCell ref="B39:F39"/>
    <mergeCell ref="B28:F28"/>
    <mergeCell ref="B29:F29"/>
    <mergeCell ref="B30:F30"/>
    <mergeCell ref="B31:F31"/>
    <mergeCell ref="B32:F32"/>
    <mergeCell ref="B33:F33"/>
    <mergeCell ref="A22:H22"/>
    <mergeCell ref="A23:I23"/>
    <mergeCell ref="B24:F24"/>
    <mergeCell ref="B25:F25"/>
    <mergeCell ref="B26:F26"/>
    <mergeCell ref="B27:F27"/>
    <mergeCell ref="B18:D18"/>
    <mergeCell ref="B19:D19"/>
    <mergeCell ref="B20:D20"/>
    <mergeCell ref="B21:D21"/>
    <mergeCell ref="F12:G12"/>
    <mergeCell ref="H12:I12"/>
    <mergeCell ref="H13:I13"/>
    <mergeCell ref="F14:G14"/>
    <mergeCell ref="H14:I14"/>
    <mergeCell ref="F15:G15"/>
    <mergeCell ref="H15:I15"/>
    <mergeCell ref="A9:E9"/>
    <mergeCell ref="F9:G9"/>
    <mergeCell ref="H9:I9"/>
    <mergeCell ref="F10:G10"/>
    <mergeCell ref="H10:I10"/>
    <mergeCell ref="F11:G11"/>
    <mergeCell ref="H11:I11"/>
    <mergeCell ref="A16:I16"/>
    <mergeCell ref="A17:I17"/>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N71"/>
  <sheetViews>
    <sheetView topLeftCell="A19" workbookViewId="0">
      <selection activeCell="L22" sqref="A1:XFD1048576"/>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138</v>
      </c>
      <c r="G9" s="495"/>
      <c r="H9" s="507" t="e">
        <f>#REF!</f>
        <v>#REF!</v>
      </c>
      <c r="I9" s="508"/>
    </row>
    <row r="10" spans="1:13" x14ac:dyDescent="0.25">
      <c r="A10" s="85" t="s">
        <v>49</v>
      </c>
      <c r="B10" s="83"/>
      <c r="F10" s="494" t="s">
        <v>50</v>
      </c>
      <c r="G10" s="495"/>
      <c r="H10" s="509">
        <v>44482</v>
      </c>
      <c r="I10" s="497"/>
    </row>
    <row r="11" spans="1:13" x14ac:dyDescent="0.25">
      <c r="A11" s="85" t="s">
        <v>51</v>
      </c>
      <c r="B11" s="83"/>
      <c r="F11" s="494" t="s">
        <v>52</v>
      </c>
      <c r="G11" s="495"/>
      <c r="H11" s="561" t="e">
        <f>#REF!</f>
        <v>#REF!</v>
      </c>
      <c r="I11" s="497"/>
    </row>
    <row r="12" spans="1:13" x14ac:dyDescent="0.25">
      <c r="A12" s="85" t="s">
        <v>53</v>
      </c>
      <c r="B12" s="83"/>
      <c r="F12" s="494" t="s">
        <v>54</v>
      </c>
      <c r="G12" s="495"/>
      <c r="H12" s="496" t="s">
        <v>599</v>
      </c>
      <c r="I12" s="49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299</v>
      </c>
      <c r="I15" s="523"/>
    </row>
    <row r="16" spans="1:13" x14ac:dyDescent="0.25">
      <c r="A16" s="500" t="s">
        <v>261</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6"/>
      <c r="C20" s="447"/>
      <c r="D20" s="487"/>
      <c r="E20" s="101"/>
      <c r="F20" s="86"/>
      <c r="G20" s="101"/>
      <c r="H20" s="102"/>
      <c r="I20" s="99"/>
    </row>
    <row r="21" spans="1:11" x14ac:dyDescent="0.25">
      <c r="A21" s="100"/>
      <c r="B21" s="481"/>
      <c r="C21" s="499"/>
      <c r="D21" s="482"/>
      <c r="E21" s="101"/>
      <c r="F21" s="86"/>
      <c r="G21" s="103"/>
      <c r="H21" s="104"/>
      <c r="I21" s="105"/>
    </row>
    <row r="22" spans="1:11" x14ac:dyDescent="0.25">
      <c r="A22" s="488" t="s">
        <v>68</v>
      </c>
      <c r="B22" s="489"/>
      <c r="C22" s="489"/>
      <c r="D22" s="489"/>
      <c r="E22" s="489"/>
      <c r="F22" s="489"/>
      <c r="G22" s="489"/>
      <c r="H22" s="490"/>
      <c r="I22" s="99"/>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600</v>
      </c>
      <c r="C25" s="474"/>
      <c r="D25" s="474"/>
      <c r="E25" s="474"/>
      <c r="F25" s="475"/>
      <c r="G25" s="177">
        <v>1</v>
      </c>
      <c r="H25" s="204">
        <v>39726.25</v>
      </c>
      <c r="I25" s="115">
        <f>H25*G25</f>
        <v>39726.25</v>
      </c>
    </row>
    <row r="26" spans="1:11" x14ac:dyDescent="0.25">
      <c r="A26" s="111"/>
      <c r="B26" s="483"/>
      <c r="C26" s="484"/>
      <c r="D26" s="484"/>
      <c r="E26" s="484"/>
      <c r="F26" s="485"/>
      <c r="G26" s="177"/>
      <c r="H26" s="205"/>
      <c r="I26" s="115"/>
    </row>
    <row r="27" spans="1:11" x14ac:dyDescent="0.25">
      <c r="A27" s="111"/>
      <c r="B27" s="483"/>
      <c r="C27" s="484"/>
      <c r="D27" s="484"/>
      <c r="E27" s="484"/>
      <c r="F27" s="485"/>
      <c r="G27" s="177"/>
      <c r="H27" s="205"/>
      <c r="I27" s="115"/>
    </row>
    <row r="28" spans="1:11" x14ac:dyDescent="0.25">
      <c r="A28" s="111"/>
      <c r="B28" s="483"/>
      <c r="C28" s="484"/>
      <c r="D28" s="484"/>
      <c r="E28" s="484"/>
      <c r="F28" s="485"/>
      <c r="G28" s="177"/>
      <c r="H28" s="205"/>
      <c r="I28" s="115"/>
    </row>
    <row r="29" spans="1:11" x14ac:dyDescent="0.25">
      <c r="A29" s="111"/>
      <c r="B29" s="483"/>
      <c r="C29" s="484"/>
      <c r="D29" s="484"/>
      <c r="E29" s="484"/>
      <c r="F29" s="485"/>
      <c r="G29" s="177"/>
      <c r="H29" s="205"/>
      <c r="I29" s="115"/>
    </row>
    <row r="30" spans="1:11" x14ac:dyDescent="0.25">
      <c r="A30" s="111"/>
      <c r="B30" s="524"/>
      <c r="C30" s="525"/>
      <c r="D30" s="525"/>
      <c r="E30" s="525"/>
      <c r="F30" s="525"/>
      <c r="G30" s="177"/>
      <c r="H30" s="205"/>
      <c r="I30" s="115"/>
    </row>
    <row r="31" spans="1:11" x14ac:dyDescent="0.25">
      <c r="A31" s="111"/>
      <c r="B31" s="524"/>
      <c r="C31" s="525"/>
      <c r="D31" s="525"/>
      <c r="E31" s="525"/>
      <c r="F31" s="525"/>
      <c r="G31" s="177"/>
      <c r="H31" s="205"/>
      <c r="I31" s="115"/>
    </row>
    <row r="32" spans="1:11" x14ac:dyDescent="0.25">
      <c r="A32" s="111"/>
      <c r="B32" s="524"/>
      <c r="C32" s="525"/>
      <c r="D32" s="525"/>
      <c r="E32" s="525"/>
      <c r="F32" s="525"/>
      <c r="G32" s="177"/>
      <c r="H32" s="205"/>
      <c r="I32" s="115"/>
    </row>
    <row r="33" spans="1:14" x14ac:dyDescent="0.25">
      <c r="A33" s="111"/>
      <c r="B33" s="524"/>
      <c r="C33" s="525"/>
      <c r="D33" s="525"/>
      <c r="E33" s="525"/>
      <c r="F33" s="525"/>
      <c r="G33" s="177"/>
      <c r="H33" s="205"/>
      <c r="I33" s="115"/>
    </row>
    <row r="34" spans="1:14" x14ac:dyDescent="0.25">
      <c r="A34" s="111"/>
      <c r="B34" s="524"/>
      <c r="C34" s="525"/>
      <c r="D34" s="525"/>
      <c r="E34" s="525"/>
      <c r="F34" s="525"/>
      <c r="G34" s="177"/>
      <c r="H34" s="178"/>
      <c r="I34" s="115"/>
      <c r="L34" s="116"/>
    </row>
    <row r="35" spans="1:14" x14ac:dyDescent="0.25">
      <c r="A35" s="521" t="s">
        <v>149</v>
      </c>
      <c r="B35" s="489"/>
      <c r="C35" s="489"/>
      <c r="D35" s="489"/>
      <c r="E35" s="489"/>
      <c r="F35" s="489"/>
      <c r="G35" s="489"/>
      <c r="H35" s="490"/>
      <c r="I35" s="171">
        <f>SUM(I25:I34)</f>
        <v>39726.25</v>
      </c>
      <c r="L35" s="116"/>
    </row>
    <row r="36" spans="1:14" x14ac:dyDescent="0.25">
      <c r="A36" s="488" t="s">
        <v>150</v>
      </c>
      <c r="B36" s="489"/>
      <c r="C36" s="489"/>
      <c r="D36" s="489"/>
      <c r="E36" s="489"/>
      <c r="F36" s="489"/>
      <c r="G36" s="489"/>
      <c r="H36" s="490"/>
      <c r="I36" s="172">
        <f>ROUND((I35*0.15),2)</f>
        <v>5958.94</v>
      </c>
      <c r="L36" s="116"/>
    </row>
    <row r="37" spans="1:14" x14ac:dyDescent="0.25">
      <c r="A37" s="488" t="s">
        <v>151</v>
      </c>
      <c r="B37" s="489"/>
      <c r="C37" s="489"/>
      <c r="D37" s="489"/>
      <c r="E37" s="489"/>
      <c r="F37" s="489"/>
      <c r="G37" s="489"/>
      <c r="H37" s="490"/>
      <c r="I37" s="158">
        <f>I35+I36</f>
        <v>45685.19</v>
      </c>
    </row>
    <row r="38" spans="1:14" x14ac:dyDescent="0.25">
      <c r="A38" s="467" t="s">
        <v>73</v>
      </c>
      <c r="B38" s="468"/>
      <c r="C38" s="468"/>
      <c r="D38" s="468"/>
      <c r="E38" s="468"/>
      <c r="F38" s="468"/>
      <c r="G38" s="468"/>
      <c r="H38" s="468"/>
      <c r="I38" s="469"/>
    </row>
    <row r="39" spans="1:14" x14ac:dyDescent="0.25">
      <c r="A39" s="106" t="s">
        <v>74</v>
      </c>
      <c r="B39" s="494" t="s">
        <v>75</v>
      </c>
      <c r="C39" s="501"/>
      <c r="D39" s="495"/>
      <c r="E39" s="470" t="s">
        <v>63</v>
      </c>
      <c r="F39" s="472"/>
      <c r="G39" s="108" t="s">
        <v>65</v>
      </c>
      <c r="H39" s="109" t="s">
        <v>66</v>
      </c>
      <c r="I39" s="110" t="s">
        <v>67</v>
      </c>
    </row>
    <row r="40" spans="1:14" x14ac:dyDescent="0.25">
      <c r="A40" s="111">
        <v>1</v>
      </c>
      <c r="B40" s="491" t="s">
        <v>76</v>
      </c>
      <c r="C40" s="492"/>
      <c r="D40" s="493"/>
      <c r="E40" s="476" t="s">
        <v>77</v>
      </c>
      <c r="F40" s="477"/>
      <c r="G40" s="143">
        <v>6</v>
      </c>
      <c r="H40" s="141">
        <v>450</v>
      </c>
      <c r="I40" s="118">
        <f>SUM(G40*H40)</f>
        <v>2700</v>
      </c>
    </row>
    <row r="41" spans="1:14" x14ac:dyDescent="0.25">
      <c r="A41" s="111">
        <v>2</v>
      </c>
      <c r="B41" s="461" t="s">
        <v>78</v>
      </c>
      <c r="C41" s="462"/>
      <c r="D41" s="463"/>
      <c r="E41" s="486" t="s">
        <v>77</v>
      </c>
      <c r="F41" s="487"/>
      <c r="G41" s="112"/>
      <c r="H41" s="142">
        <v>350</v>
      </c>
      <c r="I41" s="115">
        <f t="shared" ref="I41:I45" si="0">SUM(G41*H41)</f>
        <v>0</v>
      </c>
    </row>
    <row r="42" spans="1:14" x14ac:dyDescent="0.25">
      <c r="A42" s="111">
        <v>3</v>
      </c>
      <c r="B42" s="461" t="s">
        <v>79</v>
      </c>
      <c r="C42" s="462"/>
      <c r="D42" s="463"/>
      <c r="E42" s="486" t="s">
        <v>77</v>
      </c>
      <c r="F42" s="487"/>
      <c r="G42" s="112"/>
      <c r="H42" s="142">
        <v>300</v>
      </c>
      <c r="I42" s="115">
        <f t="shared" si="0"/>
        <v>0</v>
      </c>
      <c r="N42" t="s">
        <v>57</v>
      </c>
    </row>
    <row r="43" spans="1:14" x14ac:dyDescent="0.25">
      <c r="A43" s="111">
        <v>4</v>
      </c>
      <c r="B43" s="461" t="s">
        <v>80</v>
      </c>
      <c r="C43" s="462"/>
      <c r="D43" s="463"/>
      <c r="E43" s="486" t="s">
        <v>77</v>
      </c>
      <c r="F43" s="487"/>
      <c r="G43" s="112">
        <v>6</v>
      </c>
      <c r="H43" s="142">
        <v>200</v>
      </c>
      <c r="I43" s="115">
        <f t="shared" si="0"/>
        <v>1200</v>
      </c>
    </row>
    <row r="44" spans="1:14" x14ac:dyDescent="0.25">
      <c r="A44" s="111">
        <v>5</v>
      </c>
      <c r="B44" s="461" t="s">
        <v>81</v>
      </c>
      <c r="C44" s="462"/>
      <c r="D44" s="463"/>
      <c r="E44" s="486" t="s">
        <v>77</v>
      </c>
      <c r="F44" s="487"/>
      <c r="G44" s="112"/>
      <c r="H44" s="144">
        <v>200</v>
      </c>
      <c r="I44" s="115">
        <f t="shared" si="0"/>
        <v>0</v>
      </c>
    </row>
    <row r="45" spans="1:14" x14ac:dyDescent="0.25">
      <c r="A45" s="125">
        <v>6</v>
      </c>
      <c r="B45" s="464" t="s">
        <v>320</v>
      </c>
      <c r="C45" s="465"/>
      <c r="D45" s="466"/>
      <c r="E45" s="481" t="s">
        <v>77</v>
      </c>
      <c r="F45" s="482"/>
      <c r="G45" s="240"/>
      <c r="H45" s="239">
        <v>140</v>
      </c>
      <c r="I45" s="238">
        <f t="shared" si="0"/>
        <v>0</v>
      </c>
    </row>
    <row r="46" spans="1:14" x14ac:dyDescent="0.25">
      <c r="A46" s="111"/>
      <c r="B46" s="494" t="s">
        <v>594</v>
      </c>
      <c r="C46" s="501"/>
      <c r="D46" s="501"/>
      <c r="E46" s="501"/>
      <c r="F46" s="501"/>
      <c r="G46" s="501"/>
      <c r="H46" s="495"/>
      <c r="I46" s="115">
        <f>SUM(I40:I45)</f>
        <v>3900</v>
      </c>
    </row>
    <row r="47" spans="1:14" x14ac:dyDescent="0.25">
      <c r="A47" s="111">
        <v>1</v>
      </c>
      <c r="B47" s="491" t="s">
        <v>76</v>
      </c>
      <c r="C47" s="492"/>
      <c r="D47" s="493"/>
      <c r="E47" s="476" t="s">
        <v>77</v>
      </c>
      <c r="F47" s="477"/>
      <c r="G47" s="143"/>
      <c r="H47" s="141">
        <v>675</v>
      </c>
      <c r="I47" s="118">
        <f>SUM(G47*H47)</f>
        <v>0</v>
      </c>
    </row>
    <row r="48" spans="1:14" x14ac:dyDescent="0.25">
      <c r="A48" s="111">
        <v>2</v>
      </c>
      <c r="B48" s="461" t="s">
        <v>78</v>
      </c>
      <c r="C48" s="462"/>
      <c r="D48" s="463"/>
      <c r="E48" s="486" t="s">
        <v>77</v>
      </c>
      <c r="F48" s="487"/>
      <c r="G48" s="112"/>
      <c r="H48" s="142">
        <v>525</v>
      </c>
      <c r="I48" s="115">
        <f t="shared" ref="I48:I52" si="1">SUM(G48*H48)</f>
        <v>0</v>
      </c>
    </row>
    <row r="49" spans="1:12" x14ac:dyDescent="0.25">
      <c r="A49" s="111">
        <v>3</v>
      </c>
      <c r="B49" s="461" t="s">
        <v>79</v>
      </c>
      <c r="C49" s="462"/>
      <c r="D49" s="463"/>
      <c r="E49" s="486" t="s">
        <v>77</v>
      </c>
      <c r="F49" s="487"/>
      <c r="G49" s="112"/>
      <c r="H49" s="142">
        <v>450</v>
      </c>
      <c r="I49" s="115">
        <f t="shared" si="1"/>
        <v>0</v>
      </c>
    </row>
    <row r="50" spans="1:12" x14ac:dyDescent="0.25">
      <c r="A50" s="111">
        <v>4</v>
      </c>
      <c r="B50" s="461" t="s">
        <v>80</v>
      </c>
      <c r="C50" s="462"/>
      <c r="D50" s="463"/>
      <c r="E50" s="486" t="s">
        <v>77</v>
      </c>
      <c r="F50" s="487"/>
      <c r="G50" s="112"/>
      <c r="H50" s="142">
        <v>300</v>
      </c>
      <c r="I50" s="115">
        <f t="shared" si="1"/>
        <v>0</v>
      </c>
    </row>
    <row r="51" spans="1:12" x14ac:dyDescent="0.25">
      <c r="A51" s="111">
        <v>5</v>
      </c>
      <c r="B51" s="461" t="s">
        <v>81</v>
      </c>
      <c r="C51" s="462"/>
      <c r="D51" s="463"/>
      <c r="E51" s="486" t="s">
        <v>77</v>
      </c>
      <c r="F51" s="487"/>
      <c r="G51" s="112"/>
      <c r="H51" s="144">
        <v>300</v>
      </c>
      <c r="I51" s="115">
        <f t="shared" si="1"/>
        <v>0</v>
      </c>
    </row>
    <row r="52" spans="1:12" x14ac:dyDescent="0.25">
      <c r="A52" s="125">
        <v>6</v>
      </c>
      <c r="B52" s="464" t="s">
        <v>311</v>
      </c>
      <c r="C52" s="465"/>
      <c r="D52" s="466"/>
      <c r="E52" s="481" t="s">
        <v>77</v>
      </c>
      <c r="F52" s="482"/>
      <c r="G52" s="240"/>
      <c r="H52" s="239">
        <v>210</v>
      </c>
      <c r="I52" s="238">
        <f t="shared" si="1"/>
        <v>0</v>
      </c>
    </row>
    <row r="53" spans="1:12" x14ac:dyDescent="0.25">
      <c r="A53" s="111"/>
      <c r="B53" s="494" t="s">
        <v>595</v>
      </c>
      <c r="C53" s="501"/>
      <c r="D53" s="501"/>
      <c r="E53" s="501"/>
      <c r="F53" s="501"/>
      <c r="G53" s="501"/>
      <c r="H53" s="495"/>
      <c r="I53" s="115">
        <f>SUM(I47:I52)</f>
        <v>0</v>
      </c>
    </row>
    <row r="54" spans="1:12" x14ac:dyDescent="0.25">
      <c r="A54" s="111">
        <v>1</v>
      </c>
      <c r="B54" s="491" t="s">
        <v>76</v>
      </c>
      <c r="C54" s="492"/>
      <c r="D54" s="493"/>
      <c r="E54" s="476" t="s">
        <v>77</v>
      </c>
      <c r="F54" s="477"/>
      <c r="G54" s="143"/>
      <c r="H54" s="141">
        <v>900</v>
      </c>
      <c r="I54" s="118">
        <f>SUM(G54*H54)</f>
        <v>0</v>
      </c>
    </row>
    <row r="55" spans="1:12" x14ac:dyDescent="0.25">
      <c r="A55" s="111">
        <v>2</v>
      </c>
      <c r="B55" s="461" t="s">
        <v>78</v>
      </c>
      <c r="C55" s="462"/>
      <c r="D55" s="463"/>
      <c r="E55" s="486" t="s">
        <v>77</v>
      </c>
      <c r="F55" s="487"/>
      <c r="G55" s="112"/>
      <c r="H55" s="142">
        <v>700</v>
      </c>
      <c r="I55" s="115">
        <f t="shared" ref="I55:I59" si="2">SUM(G55*H55)</f>
        <v>0</v>
      </c>
      <c r="L55" s="83"/>
    </row>
    <row r="56" spans="1:12" x14ac:dyDescent="0.25">
      <c r="A56" s="111">
        <v>3</v>
      </c>
      <c r="B56" s="461" t="s">
        <v>79</v>
      </c>
      <c r="C56" s="462"/>
      <c r="D56" s="463"/>
      <c r="E56" s="486" t="s">
        <v>77</v>
      </c>
      <c r="F56" s="487"/>
      <c r="G56" s="112"/>
      <c r="H56" s="142">
        <v>600</v>
      </c>
      <c r="I56" s="115">
        <f t="shared" si="2"/>
        <v>0</v>
      </c>
    </row>
    <row r="57" spans="1:12" x14ac:dyDescent="0.25">
      <c r="A57" s="111">
        <v>4</v>
      </c>
      <c r="B57" s="461" t="s">
        <v>80</v>
      </c>
      <c r="C57" s="462"/>
      <c r="D57" s="463"/>
      <c r="E57" s="486" t="s">
        <v>77</v>
      </c>
      <c r="F57" s="487"/>
      <c r="G57" s="112"/>
      <c r="H57" s="142">
        <v>400</v>
      </c>
      <c r="I57" s="115">
        <f t="shared" si="2"/>
        <v>0</v>
      </c>
    </row>
    <row r="58" spans="1:12" x14ac:dyDescent="0.25">
      <c r="A58" s="111">
        <v>5</v>
      </c>
      <c r="B58" s="461" t="s">
        <v>81</v>
      </c>
      <c r="C58" s="462"/>
      <c r="D58" s="463"/>
      <c r="E58" s="486" t="s">
        <v>77</v>
      </c>
      <c r="F58" s="487"/>
      <c r="G58" s="112"/>
      <c r="H58" s="144">
        <v>400</v>
      </c>
      <c r="I58" s="115">
        <f t="shared" si="2"/>
        <v>0</v>
      </c>
    </row>
    <row r="59" spans="1:12" x14ac:dyDescent="0.25">
      <c r="A59" s="125">
        <v>6</v>
      </c>
      <c r="B59" s="464" t="s">
        <v>311</v>
      </c>
      <c r="C59" s="465"/>
      <c r="D59" s="466"/>
      <c r="E59" s="481" t="s">
        <v>77</v>
      </c>
      <c r="F59" s="482"/>
      <c r="G59" s="240"/>
      <c r="H59" s="239">
        <v>280</v>
      </c>
      <c r="I59" s="238">
        <f t="shared" si="2"/>
        <v>0</v>
      </c>
    </row>
    <row r="60" spans="1:12" x14ac:dyDescent="0.25">
      <c r="A60" s="120"/>
      <c r="B60" s="470"/>
      <c r="C60" s="471"/>
      <c r="D60" s="471"/>
      <c r="E60" s="471"/>
      <c r="F60" s="471"/>
      <c r="G60" s="472"/>
      <c r="H60" s="104"/>
      <c r="I60" s="115">
        <f>SUM(I54:I59)</f>
        <v>0</v>
      </c>
    </row>
    <row r="61" spans="1:12" x14ac:dyDescent="0.25">
      <c r="A61" s="488" t="s">
        <v>82</v>
      </c>
      <c r="B61" s="489"/>
      <c r="C61" s="489"/>
      <c r="D61" s="489"/>
      <c r="E61" s="489"/>
      <c r="F61" s="489"/>
      <c r="G61" s="489"/>
      <c r="H61" s="490"/>
      <c r="I61" s="126"/>
    </row>
    <row r="62" spans="1:12" x14ac:dyDescent="0.25">
      <c r="A62" s="467" t="s">
        <v>83</v>
      </c>
      <c r="B62" s="468"/>
      <c r="C62" s="468"/>
      <c r="D62" s="468"/>
      <c r="E62" s="468"/>
      <c r="F62" s="468"/>
      <c r="G62" s="468"/>
      <c r="H62" s="468"/>
      <c r="I62" s="469"/>
    </row>
    <row r="63" spans="1:12" x14ac:dyDescent="0.25">
      <c r="A63" s="106" t="s">
        <v>84</v>
      </c>
      <c r="B63" s="470" t="s">
        <v>85</v>
      </c>
      <c r="C63" s="471"/>
      <c r="D63" s="472"/>
      <c r="E63" s="470" t="s">
        <v>86</v>
      </c>
      <c r="F63" s="472"/>
      <c r="G63" s="122" t="s">
        <v>87</v>
      </c>
      <c r="H63" s="122" t="s">
        <v>66</v>
      </c>
      <c r="I63" s="123" t="s">
        <v>67</v>
      </c>
    </row>
    <row r="64" spans="1:12" x14ac:dyDescent="0.25">
      <c r="A64" s="111">
        <v>1</v>
      </c>
      <c r="B64" s="473" t="s">
        <v>565</v>
      </c>
      <c r="C64" s="474"/>
      <c r="D64" s="475"/>
      <c r="E64" s="486">
        <v>2</v>
      </c>
      <c r="F64" s="487"/>
      <c r="G64" s="197">
        <v>113.2</v>
      </c>
      <c r="H64" s="124">
        <v>5</v>
      </c>
      <c r="I64" s="209">
        <f>H64*G64</f>
        <v>566</v>
      </c>
    </row>
    <row r="65" spans="1:9" x14ac:dyDescent="0.25">
      <c r="A65" s="125"/>
      <c r="B65" s="478"/>
      <c r="C65" s="479"/>
      <c r="D65" s="480"/>
      <c r="E65" s="481"/>
      <c r="F65" s="482"/>
      <c r="G65" s="112"/>
      <c r="H65" s="124"/>
      <c r="I65" s="209"/>
    </row>
    <row r="66" spans="1:9" x14ac:dyDescent="0.25">
      <c r="A66" s="488" t="s">
        <v>88</v>
      </c>
      <c r="B66" s="489"/>
      <c r="C66" s="489"/>
      <c r="D66" s="489"/>
      <c r="E66" s="489"/>
      <c r="F66" s="489"/>
      <c r="G66" s="489"/>
      <c r="H66" s="490"/>
      <c r="I66" s="126">
        <f>SUM(I64:I65)</f>
        <v>566</v>
      </c>
    </row>
    <row r="67" spans="1:9" x14ac:dyDescent="0.25">
      <c r="A67" s="127"/>
      <c r="B67" s="128"/>
      <c r="C67" s="128"/>
      <c r="D67" s="128"/>
      <c r="E67" s="128"/>
      <c r="F67" s="129"/>
      <c r="G67" s="130"/>
      <c r="H67" s="130"/>
      <c r="I67" s="131"/>
    </row>
    <row r="68" spans="1:9" x14ac:dyDescent="0.25">
      <c r="A68" s="456"/>
      <c r="B68" s="457"/>
      <c r="C68" s="457"/>
      <c r="D68" s="457"/>
      <c r="E68" s="457"/>
      <c r="F68" s="132"/>
      <c r="G68" s="460" t="s">
        <v>89</v>
      </c>
      <c r="H68" s="457"/>
      <c r="I68" s="133">
        <f>I66+I60+I53+I46+I37+I27</f>
        <v>50151.19</v>
      </c>
    </row>
    <row r="69" spans="1:9" x14ac:dyDescent="0.25">
      <c r="A69" s="456"/>
      <c r="B69" s="457"/>
      <c r="C69" s="457"/>
      <c r="D69" s="457"/>
      <c r="E69" s="457"/>
      <c r="F69" s="86"/>
      <c r="G69" s="134"/>
      <c r="H69" s="135"/>
      <c r="I69" s="136"/>
    </row>
    <row r="70" spans="1:9" ht="15.75" thickBot="1" x14ac:dyDescent="0.3">
      <c r="A70" s="456"/>
      <c r="B70" s="457"/>
      <c r="C70" s="457"/>
      <c r="D70" s="457"/>
      <c r="E70" s="457"/>
      <c r="F70" s="86"/>
      <c r="G70" s="510" t="s">
        <v>132</v>
      </c>
      <c r="H70" s="511"/>
      <c r="I70" s="145">
        <f>I68+I69</f>
        <v>50151.19</v>
      </c>
    </row>
    <row r="71" spans="1:9" ht="16.5" thickTop="1" thickBot="1" x14ac:dyDescent="0.3">
      <c r="A71" s="137"/>
      <c r="B71" s="138"/>
      <c r="C71" s="458"/>
      <c r="D71" s="459"/>
      <c r="E71" s="459"/>
      <c r="F71" s="459"/>
      <c r="G71" s="139"/>
      <c r="H71" s="139"/>
      <c r="I71" s="140"/>
    </row>
  </sheetData>
  <mergeCells count="9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A17:I17"/>
    <mergeCell ref="B18:D18"/>
    <mergeCell ref="B19:D19"/>
    <mergeCell ref="B20:D20"/>
    <mergeCell ref="B21:D21"/>
    <mergeCell ref="A22:H22"/>
    <mergeCell ref="A23:I23"/>
    <mergeCell ref="B24:F24"/>
    <mergeCell ref="B25:F25"/>
    <mergeCell ref="B26:F26"/>
    <mergeCell ref="B33:F33"/>
    <mergeCell ref="B34:F34"/>
    <mergeCell ref="B28:F28"/>
    <mergeCell ref="B29:F29"/>
    <mergeCell ref="B30:F30"/>
    <mergeCell ref="B31:F31"/>
    <mergeCell ref="B32:F32"/>
    <mergeCell ref="A35:H35"/>
    <mergeCell ref="A36:H36"/>
    <mergeCell ref="A37:H37"/>
    <mergeCell ref="A38:I38"/>
    <mergeCell ref="B39:D39"/>
    <mergeCell ref="E39:F39"/>
    <mergeCell ref="B40:D40"/>
    <mergeCell ref="E40:F40"/>
    <mergeCell ref="B41:D41"/>
    <mergeCell ref="E41:F41"/>
    <mergeCell ref="B42:D42"/>
    <mergeCell ref="E42:F42"/>
    <mergeCell ref="B49:D49"/>
    <mergeCell ref="E49:F49"/>
    <mergeCell ref="B43:D43"/>
    <mergeCell ref="E43:F43"/>
    <mergeCell ref="B44:D44"/>
    <mergeCell ref="E44:F44"/>
    <mergeCell ref="B45:D45"/>
    <mergeCell ref="E45:F45"/>
    <mergeCell ref="B46:H46"/>
    <mergeCell ref="B47:D47"/>
    <mergeCell ref="E47:F47"/>
    <mergeCell ref="B48:D48"/>
    <mergeCell ref="E48:F48"/>
    <mergeCell ref="B56:D56"/>
    <mergeCell ref="E56:F56"/>
    <mergeCell ref="B50:D50"/>
    <mergeCell ref="E50:F50"/>
    <mergeCell ref="B51:D51"/>
    <mergeCell ref="E51:F51"/>
    <mergeCell ref="B52:D52"/>
    <mergeCell ref="E52:F52"/>
    <mergeCell ref="B53:H53"/>
    <mergeCell ref="B54:D54"/>
    <mergeCell ref="E54:F54"/>
    <mergeCell ref="B55:D55"/>
    <mergeCell ref="E55:F55"/>
    <mergeCell ref="B64:D64"/>
    <mergeCell ref="E64:F64"/>
    <mergeCell ref="B57:D57"/>
    <mergeCell ref="E57:F57"/>
    <mergeCell ref="B58:D58"/>
    <mergeCell ref="E58:F58"/>
    <mergeCell ref="B59:D59"/>
    <mergeCell ref="E59:F59"/>
    <mergeCell ref="B60:G60"/>
    <mergeCell ref="A61:H61"/>
    <mergeCell ref="A62:I62"/>
    <mergeCell ref="B63:D63"/>
    <mergeCell ref="E63:F63"/>
    <mergeCell ref="C71:F71"/>
    <mergeCell ref="B65:D65"/>
    <mergeCell ref="E65:F65"/>
    <mergeCell ref="A66:H66"/>
    <mergeCell ref="A68:B68"/>
    <mergeCell ref="C68:E68"/>
    <mergeCell ref="G68:H68"/>
    <mergeCell ref="A69:B69"/>
    <mergeCell ref="C69:E69"/>
    <mergeCell ref="A70:B70"/>
    <mergeCell ref="C70:E70"/>
    <mergeCell ref="G70:H7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tabColor rgb="FF00B050"/>
  </sheetPr>
  <dimension ref="A1:N71"/>
  <sheetViews>
    <sheetView topLeftCell="A34"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623</v>
      </c>
      <c r="G9" s="495"/>
      <c r="H9" s="507" t="e">
        <f>#REF!</f>
        <v>#REF!</v>
      </c>
      <c r="I9" s="508"/>
    </row>
    <row r="10" spans="1:13" x14ac:dyDescent="0.25">
      <c r="A10" s="85" t="s">
        <v>49</v>
      </c>
      <c r="B10" s="83"/>
      <c r="F10" s="494" t="s">
        <v>50</v>
      </c>
      <c r="G10" s="495"/>
      <c r="H10" s="509" t="e">
        <f>#REF!</f>
        <v>#REF!</v>
      </c>
      <c r="I10" s="497"/>
    </row>
    <row r="11" spans="1:13" x14ac:dyDescent="0.25">
      <c r="A11" s="85" t="s">
        <v>51</v>
      </c>
      <c r="B11" s="83"/>
      <c r="F11" s="494" t="s">
        <v>52</v>
      </c>
      <c r="G11" s="495"/>
      <c r="H11" s="561" t="e">
        <f>#REF!</f>
        <v>#REF!</v>
      </c>
      <c r="I11" s="497"/>
    </row>
    <row r="12" spans="1:13" x14ac:dyDescent="0.25">
      <c r="A12" s="85" t="s">
        <v>53</v>
      </c>
      <c r="B12" s="83"/>
      <c r="F12" s="494" t="s">
        <v>54</v>
      </c>
      <c r="G12" s="495"/>
      <c r="H12" s="576" t="s">
        <v>621</v>
      </c>
      <c r="I12" s="577"/>
    </row>
    <row r="13" spans="1:13" x14ac:dyDescent="0.25">
      <c r="A13" s="85" t="s">
        <v>55</v>
      </c>
      <c r="B13" s="83"/>
      <c r="F13" s="167" t="s">
        <v>56</v>
      </c>
      <c r="G13" s="168"/>
      <c r="H13" s="522" t="s">
        <v>90</v>
      </c>
      <c r="I13" s="523"/>
    </row>
    <row r="14" spans="1:13" x14ac:dyDescent="0.25">
      <c r="A14" s="85"/>
      <c r="B14" s="83"/>
      <c r="F14" s="494" t="s">
        <v>58</v>
      </c>
      <c r="G14" s="495"/>
      <c r="H14" s="496" t="s">
        <v>59</v>
      </c>
      <c r="I14" s="497"/>
      <c r="M14" t="s">
        <v>57</v>
      </c>
    </row>
    <row r="15" spans="1:13" x14ac:dyDescent="0.25">
      <c r="A15" s="85"/>
      <c r="B15" s="83"/>
      <c r="D15" s="173"/>
      <c r="F15" s="526" t="s">
        <v>376</v>
      </c>
      <c r="G15" s="526"/>
      <c r="H15" s="527" t="s">
        <v>604</v>
      </c>
      <c r="I15" s="523"/>
    </row>
    <row r="16" spans="1:13" x14ac:dyDescent="0.25">
      <c r="A16" s="500" t="s">
        <v>601</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6"/>
      <c r="C20" s="447"/>
      <c r="D20" s="487"/>
      <c r="E20" s="101"/>
      <c r="F20" s="86"/>
      <c r="G20" s="101"/>
      <c r="H20" s="102"/>
      <c r="I20" s="99"/>
    </row>
    <row r="21" spans="1:11" x14ac:dyDescent="0.25">
      <c r="A21" s="100"/>
      <c r="B21" s="481"/>
      <c r="C21" s="499"/>
      <c r="D21" s="482"/>
      <c r="E21" s="101"/>
      <c r="F21" s="86"/>
      <c r="G21" s="103"/>
      <c r="H21" s="104"/>
      <c r="I21" s="105"/>
    </row>
    <row r="22" spans="1:11" x14ac:dyDescent="0.25">
      <c r="A22" s="488" t="s">
        <v>68</v>
      </c>
      <c r="B22" s="489"/>
      <c r="C22" s="489"/>
      <c r="D22" s="489"/>
      <c r="E22" s="489"/>
      <c r="F22" s="489"/>
      <c r="G22" s="489"/>
      <c r="H22" s="490"/>
      <c r="I22" s="99"/>
    </row>
    <row r="23" spans="1:11" x14ac:dyDescent="0.25">
      <c r="A23" s="467" t="s">
        <v>69</v>
      </c>
      <c r="B23" s="468"/>
      <c r="C23" s="468"/>
      <c r="D23" s="468"/>
      <c r="E23" s="468"/>
      <c r="F23" s="468"/>
      <c r="G23" s="468"/>
      <c r="H23" s="468"/>
      <c r="I23" s="469"/>
    </row>
    <row r="24" spans="1:11" x14ac:dyDescent="0.25">
      <c r="A24" s="106" t="s">
        <v>70</v>
      </c>
      <c r="B24" s="470" t="s">
        <v>148</v>
      </c>
      <c r="C24" s="471"/>
      <c r="D24" s="471"/>
      <c r="E24" s="471"/>
      <c r="F24" s="472"/>
      <c r="G24" s="166" t="s">
        <v>65</v>
      </c>
      <c r="H24" s="122" t="s">
        <v>66</v>
      </c>
      <c r="I24" s="123" t="s">
        <v>67</v>
      </c>
      <c r="K24" s="128"/>
    </row>
    <row r="25" spans="1:11" x14ac:dyDescent="0.25">
      <c r="A25" s="111">
        <v>1</v>
      </c>
      <c r="B25" s="473" t="s">
        <v>602</v>
      </c>
      <c r="C25" s="474"/>
      <c r="D25" s="474"/>
      <c r="E25" s="474"/>
      <c r="F25" s="475"/>
      <c r="G25" s="177">
        <v>1</v>
      </c>
      <c r="H25" s="204">
        <v>73115</v>
      </c>
      <c r="I25" s="115">
        <f>H25*G25</f>
        <v>73115</v>
      </c>
    </row>
    <row r="26" spans="1:11" x14ac:dyDescent="0.25">
      <c r="A26" s="111"/>
      <c r="B26" s="483"/>
      <c r="C26" s="484"/>
      <c r="D26" s="484"/>
      <c r="E26" s="484"/>
      <c r="F26" s="485"/>
      <c r="G26" s="177"/>
      <c r="H26" s="205"/>
      <c r="I26" s="115"/>
    </row>
    <row r="27" spans="1:11" x14ac:dyDescent="0.25">
      <c r="A27" s="111"/>
      <c r="B27" s="483"/>
      <c r="C27" s="484"/>
      <c r="D27" s="484"/>
      <c r="E27" s="484"/>
      <c r="F27" s="485"/>
      <c r="G27" s="177"/>
      <c r="H27" s="205"/>
      <c r="I27" s="115"/>
    </row>
    <row r="28" spans="1:11" x14ac:dyDescent="0.25">
      <c r="A28" s="111"/>
      <c r="B28" s="483"/>
      <c r="C28" s="484"/>
      <c r="D28" s="484"/>
      <c r="E28" s="484"/>
      <c r="F28" s="485"/>
      <c r="G28" s="177"/>
      <c r="H28" s="205"/>
      <c r="I28" s="115"/>
    </row>
    <row r="29" spans="1:11" x14ac:dyDescent="0.25">
      <c r="A29" s="111"/>
      <c r="B29" s="483"/>
      <c r="C29" s="484"/>
      <c r="D29" s="484"/>
      <c r="E29" s="484"/>
      <c r="F29" s="485"/>
      <c r="G29" s="177"/>
      <c r="H29" s="205"/>
      <c r="I29" s="115"/>
    </row>
    <row r="30" spans="1:11" x14ac:dyDescent="0.25">
      <c r="A30" s="111"/>
      <c r="B30" s="524"/>
      <c r="C30" s="525"/>
      <c r="D30" s="525"/>
      <c r="E30" s="525"/>
      <c r="F30" s="525"/>
      <c r="G30" s="177"/>
      <c r="H30" s="205"/>
      <c r="I30" s="115"/>
    </row>
    <row r="31" spans="1:11" x14ac:dyDescent="0.25">
      <c r="A31" s="111"/>
      <c r="B31" s="524"/>
      <c r="C31" s="525"/>
      <c r="D31" s="525"/>
      <c r="E31" s="525"/>
      <c r="F31" s="525"/>
      <c r="G31" s="177"/>
      <c r="H31" s="205"/>
      <c r="I31" s="115"/>
    </row>
    <row r="32" spans="1:11" x14ac:dyDescent="0.25">
      <c r="A32" s="111"/>
      <c r="B32" s="524"/>
      <c r="C32" s="525"/>
      <c r="D32" s="525"/>
      <c r="E32" s="525"/>
      <c r="F32" s="525"/>
      <c r="G32" s="177"/>
      <c r="H32" s="205"/>
      <c r="I32" s="115"/>
    </row>
    <row r="33" spans="1:14" x14ac:dyDescent="0.25">
      <c r="A33" s="111"/>
      <c r="B33" s="524"/>
      <c r="C33" s="525"/>
      <c r="D33" s="525"/>
      <c r="E33" s="525"/>
      <c r="F33" s="525"/>
      <c r="G33" s="177"/>
      <c r="H33" s="205"/>
      <c r="I33" s="115"/>
    </row>
    <row r="34" spans="1:14" x14ac:dyDescent="0.25">
      <c r="A34" s="111"/>
      <c r="B34" s="524"/>
      <c r="C34" s="525"/>
      <c r="D34" s="525"/>
      <c r="E34" s="525"/>
      <c r="F34" s="525"/>
      <c r="G34" s="177"/>
      <c r="H34" s="178"/>
      <c r="I34" s="115"/>
      <c r="L34" s="116"/>
    </row>
    <row r="35" spans="1:14" x14ac:dyDescent="0.25">
      <c r="A35" s="521" t="s">
        <v>149</v>
      </c>
      <c r="B35" s="489"/>
      <c r="C35" s="489"/>
      <c r="D35" s="489"/>
      <c r="E35" s="489"/>
      <c r="F35" s="489"/>
      <c r="G35" s="489"/>
      <c r="H35" s="490"/>
      <c r="I35" s="171">
        <f>SUM(I25:I34)</f>
        <v>73115</v>
      </c>
      <c r="L35" s="116"/>
    </row>
    <row r="36" spans="1:14" x14ac:dyDescent="0.25">
      <c r="A36" s="488" t="s">
        <v>150</v>
      </c>
      <c r="B36" s="489"/>
      <c r="C36" s="489"/>
      <c r="D36" s="489"/>
      <c r="E36" s="489"/>
      <c r="F36" s="489"/>
      <c r="G36" s="489"/>
      <c r="H36" s="490"/>
      <c r="I36" s="172">
        <f>ROUND((I35*0.15),2)</f>
        <v>10967.25</v>
      </c>
      <c r="L36" s="116"/>
    </row>
    <row r="37" spans="1:14" x14ac:dyDescent="0.25">
      <c r="A37" s="488" t="s">
        <v>151</v>
      </c>
      <c r="B37" s="489"/>
      <c r="C37" s="489"/>
      <c r="D37" s="489"/>
      <c r="E37" s="489"/>
      <c r="F37" s="489"/>
      <c r="G37" s="489"/>
      <c r="H37" s="490"/>
      <c r="I37" s="158">
        <f>I35+I36</f>
        <v>84082.25</v>
      </c>
    </row>
    <row r="38" spans="1:14" x14ac:dyDescent="0.25">
      <c r="A38" s="467" t="s">
        <v>73</v>
      </c>
      <c r="B38" s="468"/>
      <c r="C38" s="468"/>
      <c r="D38" s="468"/>
      <c r="E38" s="468"/>
      <c r="F38" s="468"/>
      <c r="G38" s="468"/>
      <c r="H38" s="468"/>
      <c r="I38" s="469"/>
    </row>
    <row r="39" spans="1:14" x14ac:dyDescent="0.25">
      <c r="A39" s="106" t="s">
        <v>74</v>
      </c>
      <c r="B39" s="494" t="s">
        <v>75</v>
      </c>
      <c r="C39" s="501"/>
      <c r="D39" s="495"/>
      <c r="E39" s="470" t="s">
        <v>63</v>
      </c>
      <c r="F39" s="472"/>
      <c r="G39" s="108" t="s">
        <v>65</v>
      </c>
      <c r="H39" s="109" t="s">
        <v>66</v>
      </c>
      <c r="I39" s="110" t="s">
        <v>67</v>
      </c>
    </row>
    <row r="40" spans="1:14" x14ac:dyDescent="0.25">
      <c r="A40" s="111">
        <v>1</v>
      </c>
      <c r="B40" s="491" t="s">
        <v>76</v>
      </c>
      <c r="C40" s="492"/>
      <c r="D40" s="493"/>
      <c r="E40" s="476" t="s">
        <v>77</v>
      </c>
      <c r="F40" s="477"/>
      <c r="G40" s="143">
        <v>11</v>
      </c>
      <c r="H40" s="141">
        <v>450</v>
      </c>
      <c r="I40" s="118">
        <f>SUM(G40*H40)</f>
        <v>4950</v>
      </c>
    </row>
    <row r="41" spans="1:14" x14ac:dyDescent="0.25">
      <c r="A41" s="111">
        <v>2</v>
      </c>
      <c r="B41" s="461" t="s">
        <v>78</v>
      </c>
      <c r="C41" s="462"/>
      <c r="D41" s="463"/>
      <c r="E41" s="486" t="s">
        <v>77</v>
      </c>
      <c r="F41" s="487"/>
      <c r="G41" s="112"/>
      <c r="H41" s="142">
        <v>350</v>
      </c>
      <c r="I41" s="115">
        <f t="shared" ref="I41:I45" si="0">SUM(G41*H41)</f>
        <v>0</v>
      </c>
    </row>
    <row r="42" spans="1:14" x14ac:dyDescent="0.25">
      <c r="A42" s="111">
        <v>3</v>
      </c>
      <c r="B42" s="461" t="s">
        <v>79</v>
      </c>
      <c r="C42" s="462"/>
      <c r="D42" s="463"/>
      <c r="E42" s="486" t="s">
        <v>77</v>
      </c>
      <c r="F42" s="487"/>
      <c r="G42" s="112"/>
      <c r="H42" s="142">
        <v>300</v>
      </c>
      <c r="I42" s="115">
        <f t="shared" si="0"/>
        <v>0</v>
      </c>
      <c r="N42" t="s">
        <v>57</v>
      </c>
    </row>
    <row r="43" spans="1:14" x14ac:dyDescent="0.25">
      <c r="A43" s="111">
        <v>4</v>
      </c>
      <c r="B43" s="461" t="s">
        <v>80</v>
      </c>
      <c r="C43" s="462"/>
      <c r="D43" s="463"/>
      <c r="E43" s="486" t="s">
        <v>77</v>
      </c>
      <c r="F43" s="487"/>
      <c r="G43" s="112">
        <v>11</v>
      </c>
      <c r="H43" s="142">
        <v>200</v>
      </c>
      <c r="I43" s="115">
        <f t="shared" si="0"/>
        <v>2200</v>
      </c>
    </row>
    <row r="44" spans="1:14" x14ac:dyDescent="0.25">
      <c r="A44" s="111">
        <v>5</v>
      </c>
      <c r="B44" s="461" t="s">
        <v>81</v>
      </c>
      <c r="C44" s="462"/>
      <c r="D44" s="463"/>
      <c r="E44" s="486" t="s">
        <v>77</v>
      </c>
      <c r="F44" s="487"/>
      <c r="G44" s="112"/>
      <c r="H44" s="144">
        <v>200</v>
      </c>
      <c r="I44" s="115">
        <f t="shared" si="0"/>
        <v>0</v>
      </c>
    </row>
    <row r="45" spans="1:14" x14ac:dyDescent="0.25">
      <c r="A45" s="125">
        <v>6</v>
      </c>
      <c r="B45" s="464" t="s">
        <v>320</v>
      </c>
      <c r="C45" s="465"/>
      <c r="D45" s="466"/>
      <c r="E45" s="481" t="s">
        <v>77</v>
      </c>
      <c r="F45" s="482"/>
      <c r="G45" s="240"/>
      <c r="H45" s="239">
        <v>140</v>
      </c>
      <c r="I45" s="238">
        <f t="shared" si="0"/>
        <v>0</v>
      </c>
    </row>
    <row r="46" spans="1:14" x14ac:dyDescent="0.25">
      <c r="A46" s="111"/>
      <c r="B46" s="494" t="s">
        <v>594</v>
      </c>
      <c r="C46" s="501"/>
      <c r="D46" s="501"/>
      <c r="E46" s="501"/>
      <c r="F46" s="501"/>
      <c r="G46" s="501"/>
      <c r="H46" s="495"/>
      <c r="I46" s="115">
        <f>SUM(I40:I45)</f>
        <v>7150</v>
      </c>
    </row>
    <row r="47" spans="1:14" x14ac:dyDescent="0.25">
      <c r="A47" s="111">
        <v>1</v>
      </c>
      <c r="B47" s="491" t="s">
        <v>76</v>
      </c>
      <c r="C47" s="492"/>
      <c r="D47" s="493"/>
      <c r="E47" s="476" t="s">
        <v>77</v>
      </c>
      <c r="F47" s="477"/>
      <c r="G47" s="143"/>
      <c r="H47" s="141">
        <v>675</v>
      </c>
      <c r="I47" s="118">
        <f>SUM(G47*H47)</f>
        <v>0</v>
      </c>
    </row>
    <row r="48" spans="1:14" x14ac:dyDescent="0.25">
      <c r="A48" s="111">
        <v>2</v>
      </c>
      <c r="B48" s="461" t="s">
        <v>78</v>
      </c>
      <c r="C48" s="462"/>
      <c r="D48" s="463"/>
      <c r="E48" s="486" t="s">
        <v>77</v>
      </c>
      <c r="F48" s="487"/>
      <c r="G48" s="112"/>
      <c r="H48" s="142">
        <v>525</v>
      </c>
      <c r="I48" s="115">
        <f t="shared" ref="I48:I52" si="1">SUM(G48*H48)</f>
        <v>0</v>
      </c>
    </row>
    <row r="49" spans="1:12" x14ac:dyDescent="0.25">
      <c r="A49" s="111">
        <v>3</v>
      </c>
      <c r="B49" s="461" t="s">
        <v>79</v>
      </c>
      <c r="C49" s="462"/>
      <c r="D49" s="463"/>
      <c r="E49" s="486" t="s">
        <v>77</v>
      </c>
      <c r="F49" s="487"/>
      <c r="G49" s="112"/>
      <c r="H49" s="142">
        <v>450</v>
      </c>
      <c r="I49" s="115">
        <f t="shared" si="1"/>
        <v>0</v>
      </c>
    </row>
    <row r="50" spans="1:12" x14ac:dyDescent="0.25">
      <c r="A50" s="111">
        <v>4</v>
      </c>
      <c r="B50" s="461" t="s">
        <v>80</v>
      </c>
      <c r="C50" s="462"/>
      <c r="D50" s="463"/>
      <c r="E50" s="486" t="s">
        <v>77</v>
      </c>
      <c r="F50" s="487"/>
      <c r="G50" s="112"/>
      <c r="H50" s="142">
        <v>300</v>
      </c>
      <c r="I50" s="115">
        <f t="shared" si="1"/>
        <v>0</v>
      </c>
    </row>
    <row r="51" spans="1:12" x14ac:dyDescent="0.25">
      <c r="A51" s="111">
        <v>5</v>
      </c>
      <c r="B51" s="461" t="s">
        <v>81</v>
      </c>
      <c r="C51" s="462"/>
      <c r="D51" s="463"/>
      <c r="E51" s="486" t="s">
        <v>77</v>
      </c>
      <c r="F51" s="487"/>
      <c r="G51" s="112"/>
      <c r="H51" s="144">
        <v>300</v>
      </c>
      <c r="I51" s="115">
        <f t="shared" si="1"/>
        <v>0</v>
      </c>
    </row>
    <row r="52" spans="1:12" x14ac:dyDescent="0.25">
      <c r="A52" s="125">
        <v>6</v>
      </c>
      <c r="B52" s="464" t="s">
        <v>603</v>
      </c>
      <c r="C52" s="465"/>
      <c r="D52" s="466"/>
      <c r="E52" s="481" t="s">
        <v>77</v>
      </c>
      <c r="F52" s="482"/>
      <c r="G52" s="240"/>
      <c r="H52" s="239">
        <v>210</v>
      </c>
      <c r="I52" s="238">
        <f t="shared" si="1"/>
        <v>0</v>
      </c>
    </row>
    <row r="53" spans="1:12" x14ac:dyDescent="0.25">
      <c r="A53" s="111"/>
      <c r="B53" s="494" t="s">
        <v>595</v>
      </c>
      <c r="C53" s="501"/>
      <c r="D53" s="501"/>
      <c r="E53" s="501"/>
      <c r="F53" s="501"/>
      <c r="G53" s="501"/>
      <c r="H53" s="495"/>
      <c r="I53" s="115">
        <f>SUM(I47:I52)</f>
        <v>0</v>
      </c>
    </row>
    <row r="54" spans="1:12" x14ac:dyDescent="0.25">
      <c r="A54" s="111">
        <v>1</v>
      </c>
      <c r="B54" s="491" t="s">
        <v>76</v>
      </c>
      <c r="C54" s="492"/>
      <c r="D54" s="493"/>
      <c r="E54" s="476" t="s">
        <v>77</v>
      </c>
      <c r="F54" s="477"/>
      <c r="G54" s="143"/>
      <c r="H54" s="141">
        <v>900</v>
      </c>
      <c r="I54" s="118">
        <f>SUM(G54*H54)</f>
        <v>0</v>
      </c>
    </row>
    <row r="55" spans="1:12" x14ac:dyDescent="0.25">
      <c r="A55" s="111">
        <v>2</v>
      </c>
      <c r="B55" s="461" t="s">
        <v>78</v>
      </c>
      <c r="C55" s="462"/>
      <c r="D55" s="463"/>
      <c r="E55" s="486" t="s">
        <v>77</v>
      </c>
      <c r="F55" s="487"/>
      <c r="G55" s="112"/>
      <c r="H55" s="142">
        <v>700</v>
      </c>
      <c r="I55" s="115">
        <f t="shared" ref="I55:I59" si="2">SUM(G55*H55)</f>
        <v>0</v>
      </c>
      <c r="L55" s="83"/>
    </row>
    <row r="56" spans="1:12" x14ac:dyDescent="0.25">
      <c r="A56" s="111">
        <v>3</v>
      </c>
      <c r="B56" s="461" t="s">
        <v>79</v>
      </c>
      <c r="C56" s="462"/>
      <c r="D56" s="463"/>
      <c r="E56" s="486" t="s">
        <v>77</v>
      </c>
      <c r="F56" s="487"/>
      <c r="G56" s="112"/>
      <c r="H56" s="142">
        <v>600</v>
      </c>
      <c r="I56" s="115">
        <f t="shared" si="2"/>
        <v>0</v>
      </c>
    </row>
    <row r="57" spans="1:12" x14ac:dyDescent="0.25">
      <c r="A57" s="111">
        <v>4</v>
      </c>
      <c r="B57" s="461" t="s">
        <v>80</v>
      </c>
      <c r="C57" s="462"/>
      <c r="D57" s="463"/>
      <c r="E57" s="486" t="s">
        <v>77</v>
      </c>
      <c r="F57" s="487"/>
      <c r="G57" s="112"/>
      <c r="H57" s="142">
        <v>400</v>
      </c>
      <c r="I57" s="115">
        <f t="shared" si="2"/>
        <v>0</v>
      </c>
    </row>
    <row r="58" spans="1:12" x14ac:dyDescent="0.25">
      <c r="A58" s="111">
        <v>5</v>
      </c>
      <c r="B58" s="461" t="s">
        <v>81</v>
      </c>
      <c r="C58" s="462"/>
      <c r="D58" s="463"/>
      <c r="E58" s="486" t="s">
        <v>77</v>
      </c>
      <c r="F58" s="487"/>
      <c r="G58" s="112"/>
      <c r="H58" s="144">
        <v>400</v>
      </c>
      <c r="I58" s="115">
        <f t="shared" si="2"/>
        <v>0</v>
      </c>
    </row>
    <row r="59" spans="1:12" x14ac:dyDescent="0.25">
      <c r="A59" s="125">
        <v>6</v>
      </c>
      <c r="B59" s="464" t="s">
        <v>320</v>
      </c>
      <c r="C59" s="465"/>
      <c r="D59" s="466"/>
      <c r="E59" s="481" t="s">
        <v>77</v>
      </c>
      <c r="F59" s="482"/>
      <c r="G59" s="240"/>
      <c r="H59" s="239">
        <v>280</v>
      </c>
      <c r="I59" s="238">
        <f t="shared" si="2"/>
        <v>0</v>
      </c>
    </row>
    <row r="60" spans="1:12" x14ac:dyDescent="0.25">
      <c r="A60" s="120"/>
      <c r="B60" s="470"/>
      <c r="C60" s="471"/>
      <c r="D60" s="471"/>
      <c r="E60" s="471"/>
      <c r="F60" s="471"/>
      <c r="G60" s="472"/>
      <c r="H60" s="104"/>
      <c r="I60" s="115">
        <f>SUM(I54:I59)</f>
        <v>0</v>
      </c>
    </row>
    <row r="61" spans="1:12" x14ac:dyDescent="0.25">
      <c r="A61" s="488" t="s">
        <v>82</v>
      </c>
      <c r="B61" s="489"/>
      <c r="C61" s="489"/>
      <c r="D61" s="489"/>
      <c r="E61" s="489"/>
      <c r="F61" s="489"/>
      <c r="G61" s="489"/>
      <c r="H61" s="490"/>
      <c r="I61" s="126"/>
    </row>
    <row r="62" spans="1:12" x14ac:dyDescent="0.25">
      <c r="A62" s="467" t="s">
        <v>83</v>
      </c>
      <c r="B62" s="468"/>
      <c r="C62" s="468"/>
      <c r="D62" s="468"/>
      <c r="E62" s="468"/>
      <c r="F62" s="468"/>
      <c r="G62" s="468"/>
      <c r="H62" s="468"/>
      <c r="I62" s="469"/>
    </row>
    <row r="63" spans="1:12" x14ac:dyDescent="0.25">
      <c r="A63" s="106" t="s">
        <v>84</v>
      </c>
      <c r="B63" s="470" t="s">
        <v>85</v>
      </c>
      <c r="C63" s="471"/>
      <c r="D63" s="472"/>
      <c r="E63" s="470" t="s">
        <v>86</v>
      </c>
      <c r="F63" s="472"/>
      <c r="G63" s="122" t="s">
        <v>87</v>
      </c>
      <c r="H63" s="122" t="s">
        <v>66</v>
      </c>
      <c r="I63" s="123" t="s">
        <v>67</v>
      </c>
    </row>
    <row r="64" spans="1:12" x14ac:dyDescent="0.25">
      <c r="A64" s="111">
        <v>1</v>
      </c>
      <c r="B64" s="473" t="s">
        <v>449</v>
      </c>
      <c r="C64" s="474"/>
      <c r="D64" s="475"/>
      <c r="E64" s="486">
        <v>2</v>
      </c>
      <c r="F64" s="487"/>
      <c r="G64" s="197">
        <v>66.400000000000006</v>
      </c>
      <c r="H64" s="124">
        <v>5</v>
      </c>
      <c r="I64" s="209">
        <f>H64*G64</f>
        <v>332</v>
      </c>
    </row>
    <row r="65" spans="1:9" x14ac:dyDescent="0.25">
      <c r="A65" s="125"/>
      <c r="B65" s="478"/>
      <c r="C65" s="479"/>
      <c r="D65" s="480"/>
      <c r="E65" s="481"/>
      <c r="F65" s="482"/>
      <c r="G65" s="112"/>
      <c r="H65" s="124"/>
      <c r="I65" s="209"/>
    </row>
    <row r="66" spans="1:9" x14ac:dyDescent="0.25">
      <c r="A66" s="488" t="s">
        <v>88</v>
      </c>
      <c r="B66" s="489"/>
      <c r="C66" s="489"/>
      <c r="D66" s="489"/>
      <c r="E66" s="489"/>
      <c r="F66" s="489"/>
      <c r="G66" s="489"/>
      <c r="H66" s="490"/>
      <c r="I66" s="126">
        <f>SUM(I64:I65)</f>
        <v>332</v>
      </c>
    </row>
    <row r="67" spans="1:9" x14ac:dyDescent="0.25">
      <c r="A67" s="127"/>
      <c r="B67" s="128"/>
      <c r="C67" s="128"/>
      <c r="D67" s="128"/>
      <c r="E67" s="128"/>
      <c r="F67" s="129"/>
      <c r="G67" s="130"/>
      <c r="H67" s="130"/>
      <c r="I67" s="131"/>
    </row>
    <row r="68" spans="1:9" x14ac:dyDescent="0.25">
      <c r="A68" s="456"/>
      <c r="B68" s="457"/>
      <c r="C68" s="457"/>
      <c r="D68" s="457"/>
      <c r="E68" s="457"/>
      <c r="F68" s="132"/>
      <c r="G68" s="460" t="s">
        <v>89</v>
      </c>
      <c r="H68" s="457"/>
      <c r="I68" s="133">
        <f>I66+I60+I53+I46+I37+I27</f>
        <v>91564.25</v>
      </c>
    </row>
    <row r="69" spans="1:9" x14ac:dyDescent="0.25">
      <c r="A69" s="456"/>
      <c r="B69" s="457"/>
      <c r="C69" s="457"/>
      <c r="D69" s="457"/>
      <c r="E69" s="457"/>
      <c r="F69" s="86"/>
      <c r="G69" s="134"/>
      <c r="H69" s="135"/>
      <c r="I69" s="136"/>
    </row>
    <row r="70" spans="1:9" ht="15.75" thickBot="1" x14ac:dyDescent="0.3">
      <c r="A70" s="456"/>
      <c r="B70" s="457"/>
      <c r="C70" s="457"/>
      <c r="D70" s="457"/>
      <c r="E70" s="457"/>
      <c r="F70" s="86"/>
      <c r="G70" s="510" t="s">
        <v>132</v>
      </c>
      <c r="H70" s="511"/>
      <c r="I70" s="145">
        <f>I68+I69</f>
        <v>91564.25</v>
      </c>
    </row>
    <row r="71" spans="1:9" ht="16.5" thickTop="1" thickBot="1" x14ac:dyDescent="0.3">
      <c r="A71" s="137"/>
      <c r="B71" s="138"/>
      <c r="C71" s="458"/>
      <c r="D71" s="459"/>
      <c r="E71" s="459"/>
      <c r="F71" s="459"/>
      <c r="G71" s="139"/>
      <c r="H71" s="139"/>
      <c r="I71" s="140"/>
    </row>
  </sheetData>
  <mergeCells count="96">
    <mergeCell ref="C71:F71"/>
    <mergeCell ref="B65:D65"/>
    <mergeCell ref="E65:F65"/>
    <mergeCell ref="A66:H66"/>
    <mergeCell ref="A68:B68"/>
    <mergeCell ref="C68:E68"/>
    <mergeCell ref="G68:H68"/>
    <mergeCell ref="A69:B69"/>
    <mergeCell ref="C69:E69"/>
    <mergeCell ref="A70:B70"/>
    <mergeCell ref="C70:E70"/>
    <mergeCell ref="G70:H70"/>
    <mergeCell ref="B64:D64"/>
    <mergeCell ref="E64:F64"/>
    <mergeCell ref="B57:D57"/>
    <mergeCell ref="E57:F57"/>
    <mergeCell ref="B58:D58"/>
    <mergeCell ref="E58:F58"/>
    <mergeCell ref="B59:D59"/>
    <mergeCell ref="E59:F59"/>
    <mergeCell ref="B60:G60"/>
    <mergeCell ref="A61:H61"/>
    <mergeCell ref="A62:I62"/>
    <mergeCell ref="B63:D63"/>
    <mergeCell ref="E63:F63"/>
    <mergeCell ref="B56:D56"/>
    <mergeCell ref="E56:F56"/>
    <mergeCell ref="B50:D50"/>
    <mergeCell ref="E50:F50"/>
    <mergeCell ref="B51:D51"/>
    <mergeCell ref="E51:F51"/>
    <mergeCell ref="B52:D52"/>
    <mergeCell ref="E52:F52"/>
    <mergeCell ref="B53:H53"/>
    <mergeCell ref="B54:D54"/>
    <mergeCell ref="E54:F54"/>
    <mergeCell ref="B55:D55"/>
    <mergeCell ref="E55:F55"/>
    <mergeCell ref="B49:D49"/>
    <mergeCell ref="E49:F49"/>
    <mergeCell ref="B43:D43"/>
    <mergeCell ref="E43:F43"/>
    <mergeCell ref="B44:D44"/>
    <mergeCell ref="E44:F44"/>
    <mergeCell ref="B45:D45"/>
    <mergeCell ref="E45:F45"/>
    <mergeCell ref="B46:H46"/>
    <mergeCell ref="B47:D47"/>
    <mergeCell ref="E47:F47"/>
    <mergeCell ref="B48:D48"/>
    <mergeCell ref="E48:F48"/>
    <mergeCell ref="B40:D40"/>
    <mergeCell ref="E40:F40"/>
    <mergeCell ref="B41:D41"/>
    <mergeCell ref="E41:F41"/>
    <mergeCell ref="B42:D42"/>
    <mergeCell ref="E42:F42"/>
    <mergeCell ref="B39:D39"/>
    <mergeCell ref="E39:F39"/>
    <mergeCell ref="B28:F28"/>
    <mergeCell ref="B29:F29"/>
    <mergeCell ref="B30:F30"/>
    <mergeCell ref="B31:F31"/>
    <mergeCell ref="B32:F32"/>
    <mergeCell ref="B33:F33"/>
    <mergeCell ref="B34:F34"/>
    <mergeCell ref="A35:H35"/>
    <mergeCell ref="A36:H36"/>
    <mergeCell ref="A37:H37"/>
    <mergeCell ref="A38:I38"/>
    <mergeCell ref="B27:F27"/>
    <mergeCell ref="A16:I16"/>
    <mergeCell ref="A17:I17"/>
    <mergeCell ref="B18:D18"/>
    <mergeCell ref="B19:D19"/>
    <mergeCell ref="B20:D20"/>
    <mergeCell ref="B21:D21"/>
    <mergeCell ref="A22:H22"/>
    <mergeCell ref="A23:I23"/>
    <mergeCell ref="B24:F24"/>
    <mergeCell ref="B25:F25"/>
    <mergeCell ref="B26:F2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tabColor rgb="FF00B050"/>
  </sheetPr>
  <dimension ref="A1:T68"/>
  <sheetViews>
    <sheetView topLeftCell="A33"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623</v>
      </c>
      <c r="G9" s="495"/>
      <c r="H9" s="578" t="e">
        <f>#REF!</f>
        <v>#REF!</v>
      </c>
      <c r="I9" s="579"/>
    </row>
    <row r="10" spans="1:13" x14ac:dyDescent="0.25">
      <c r="A10" s="85" t="s">
        <v>49</v>
      </c>
      <c r="B10" s="83"/>
      <c r="F10" s="494" t="s">
        <v>50</v>
      </c>
      <c r="G10" s="495"/>
      <c r="H10" s="580" t="e">
        <f>#REF!</f>
        <v>#REF!</v>
      </c>
      <c r="I10" s="581"/>
    </row>
    <row r="11" spans="1:13" x14ac:dyDescent="0.25">
      <c r="A11" s="85" t="s">
        <v>51</v>
      </c>
      <c r="B11" s="83"/>
      <c r="F11" s="494" t="s">
        <v>52</v>
      </c>
      <c r="G11" s="495"/>
      <c r="H11" s="582" t="e">
        <f>#REF!</f>
        <v>#REF!</v>
      </c>
      <c r="I11" s="581"/>
    </row>
    <row r="12" spans="1:13" x14ac:dyDescent="0.25">
      <c r="A12" s="85" t="s">
        <v>53</v>
      </c>
      <c r="B12" s="83"/>
      <c r="F12" s="494" t="s">
        <v>54</v>
      </c>
      <c r="G12" s="495"/>
      <c r="H12" s="583" t="s">
        <v>622</v>
      </c>
      <c r="I12" s="584"/>
    </row>
    <row r="13" spans="1:13" x14ac:dyDescent="0.25">
      <c r="A13" s="85" t="s">
        <v>55</v>
      </c>
      <c r="B13" s="83"/>
      <c r="F13" s="167" t="s">
        <v>56</v>
      </c>
      <c r="G13" s="168"/>
      <c r="H13" s="585" t="s">
        <v>90</v>
      </c>
      <c r="I13" s="586"/>
    </row>
    <row r="14" spans="1:13" x14ac:dyDescent="0.25">
      <c r="A14" s="85"/>
      <c r="B14" s="83"/>
      <c r="F14" s="494" t="s">
        <v>58</v>
      </c>
      <c r="G14" s="495"/>
      <c r="H14" s="496" t="s">
        <v>59</v>
      </c>
      <c r="I14" s="497"/>
      <c r="M14" t="s">
        <v>57</v>
      </c>
    </row>
    <row r="15" spans="1:13" x14ac:dyDescent="0.25">
      <c r="A15" s="85"/>
      <c r="B15" s="83"/>
      <c r="D15" s="173"/>
      <c r="F15" s="526" t="s">
        <v>376</v>
      </c>
      <c r="G15" s="526"/>
      <c r="H15" s="527" t="s">
        <v>384</v>
      </c>
      <c r="I15" s="523"/>
    </row>
    <row r="16" spans="1:13" x14ac:dyDescent="0.25">
      <c r="A16" s="500" t="s">
        <v>593</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1"/>
      <c r="C20" s="499"/>
      <c r="D20" s="482"/>
      <c r="E20" s="101"/>
      <c r="F20" s="86"/>
      <c r="G20" s="103"/>
      <c r="H20" s="104"/>
      <c r="I20" s="105"/>
    </row>
    <row r="21" spans="1:11" x14ac:dyDescent="0.25">
      <c r="A21" s="488" t="s">
        <v>68</v>
      </c>
      <c r="B21" s="489"/>
      <c r="C21" s="489"/>
      <c r="D21" s="489"/>
      <c r="E21" s="489"/>
      <c r="F21" s="489"/>
      <c r="G21" s="489"/>
      <c r="H21" s="490"/>
      <c r="I21" s="99"/>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472"/>
      <c r="G23" s="166" t="s">
        <v>65</v>
      </c>
      <c r="H23" s="122" t="s">
        <v>66</v>
      </c>
      <c r="I23" s="123" t="s">
        <v>67</v>
      </c>
      <c r="K23" s="128"/>
    </row>
    <row r="24" spans="1:11" x14ac:dyDescent="0.25">
      <c r="A24" s="235">
        <v>1</v>
      </c>
      <c r="B24" s="573" t="s">
        <v>605</v>
      </c>
      <c r="C24" s="574"/>
      <c r="D24" s="574"/>
      <c r="E24" s="574"/>
      <c r="F24" s="575"/>
      <c r="G24" s="237">
        <v>1</v>
      </c>
      <c r="H24" s="236">
        <v>983.4</v>
      </c>
      <c r="I24" s="115">
        <f>H24*G24</f>
        <v>983.4</v>
      </c>
    </row>
    <row r="25" spans="1:11" x14ac:dyDescent="0.25">
      <c r="A25" s="111">
        <v>2</v>
      </c>
      <c r="B25" s="570" t="s">
        <v>606</v>
      </c>
      <c r="C25" s="571"/>
      <c r="D25" s="571"/>
      <c r="E25" s="571"/>
      <c r="F25" s="572"/>
      <c r="G25" s="237">
        <v>1</v>
      </c>
      <c r="H25" s="236">
        <v>2490</v>
      </c>
      <c r="I25" s="115">
        <f>H25*G25</f>
        <v>2490</v>
      </c>
    </row>
    <row r="26" spans="1:11" x14ac:dyDescent="0.25">
      <c r="A26" s="111">
        <v>3</v>
      </c>
      <c r="B26" s="587" t="s">
        <v>624</v>
      </c>
      <c r="C26" s="588"/>
      <c r="D26" s="588"/>
      <c r="E26" s="588"/>
      <c r="F26" s="589"/>
      <c r="G26" s="237">
        <v>1</v>
      </c>
      <c r="H26" s="236">
        <v>10599</v>
      </c>
      <c r="I26" s="115">
        <f t="shared" ref="I26" si="0">H26*G26</f>
        <v>10599</v>
      </c>
    </row>
    <row r="27" spans="1:11" x14ac:dyDescent="0.25">
      <c r="A27" s="111"/>
      <c r="B27" s="570"/>
      <c r="C27" s="571"/>
      <c r="D27" s="571"/>
      <c r="E27" s="571"/>
      <c r="F27" s="572"/>
      <c r="G27" s="237"/>
      <c r="H27" s="236"/>
      <c r="I27" s="115"/>
    </row>
    <row r="28" spans="1:11" x14ac:dyDescent="0.25">
      <c r="A28" s="111"/>
      <c r="B28" s="242"/>
      <c r="C28" s="243"/>
      <c r="D28" s="243"/>
      <c r="E28" s="243"/>
      <c r="F28" s="243"/>
      <c r="G28" s="237"/>
      <c r="H28" s="236"/>
      <c r="I28" s="115"/>
    </row>
    <row r="29" spans="1:11" x14ac:dyDescent="0.25">
      <c r="A29" s="111"/>
      <c r="B29" s="524"/>
      <c r="C29" s="525"/>
      <c r="D29" s="525"/>
      <c r="E29" s="525"/>
      <c r="F29" s="525"/>
      <c r="G29" s="177"/>
      <c r="H29" s="178"/>
      <c r="I29" s="115"/>
    </row>
    <row r="30" spans="1:11" x14ac:dyDescent="0.25">
      <c r="A30" s="521" t="s">
        <v>149</v>
      </c>
      <c r="B30" s="489"/>
      <c r="C30" s="489"/>
      <c r="D30" s="489"/>
      <c r="E30" s="489"/>
      <c r="F30" s="489"/>
      <c r="G30" s="489"/>
      <c r="H30" s="490"/>
      <c r="I30" s="171">
        <f>SUM(I24:I29)</f>
        <v>14072.4</v>
      </c>
    </row>
    <row r="31" spans="1:11" x14ac:dyDescent="0.25">
      <c r="A31" s="488" t="s">
        <v>150</v>
      </c>
      <c r="B31" s="489"/>
      <c r="C31" s="489"/>
      <c r="D31" s="489"/>
      <c r="E31" s="489"/>
      <c r="F31" s="489"/>
      <c r="G31" s="489"/>
      <c r="H31" s="490"/>
      <c r="I31" s="172">
        <f>ROUND((I30*0.15),2)</f>
        <v>2110.86</v>
      </c>
    </row>
    <row r="32" spans="1:11" x14ac:dyDescent="0.25">
      <c r="A32" s="488" t="s">
        <v>151</v>
      </c>
      <c r="B32" s="489"/>
      <c r="C32" s="489"/>
      <c r="D32" s="489"/>
      <c r="E32" s="489"/>
      <c r="F32" s="489"/>
      <c r="G32" s="489"/>
      <c r="H32" s="490"/>
      <c r="I32" s="158">
        <f>I30+I31</f>
        <v>16183.26</v>
      </c>
    </row>
    <row r="33" spans="1:20" x14ac:dyDescent="0.25">
      <c r="A33" s="467" t="s">
        <v>73</v>
      </c>
      <c r="B33" s="468"/>
      <c r="C33" s="468"/>
      <c r="D33" s="468"/>
      <c r="E33" s="468"/>
      <c r="F33" s="468"/>
      <c r="G33" s="468"/>
      <c r="H33" s="468"/>
      <c r="I33" s="469"/>
    </row>
    <row r="34" spans="1:20" x14ac:dyDescent="0.25">
      <c r="A34" s="106" t="s">
        <v>74</v>
      </c>
      <c r="B34" s="494" t="s">
        <v>75</v>
      </c>
      <c r="C34" s="501"/>
      <c r="D34" s="495"/>
      <c r="E34" s="470" t="s">
        <v>63</v>
      </c>
      <c r="F34" s="472"/>
      <c r="G34" s="108" t="s">
        <v>65</v>
      </c>
      <c r="H34" s="109" t="s">
        <v>66</v>
      </c>
      <c r="I34" s="110" t="s">
        <v>67</v>
      </c>
    </row>
    <row r="35" spans="1:20" x14ac:dyDescent="0.25">
      <c r="A35" s="111">
        <v>1</v>
      </c>
      <c r="B35" s="491" t="s">
        <v>76</v>
      </c>
      <c r="C35" s="492"/>
      <c r="D35" s="493"/>
      <c r="E35" s="476" t="s">
        <v>77</v>
      </c>
      <c r="F35" s="477"/>
      <c r="G35" s="143">
        <v>10</v>
      </c>
      <c r="H35" s="141">
        <v>450</v>
      </c>
      <c r="I35" s="118">
        <f>SUM(G35*H35)</f>
        <v>4500</v>
      </c>
    </row>
    <row r="36" spans="1:20" x14ac:dyDescent="0.25">
      <c r="A36" s="111">
        <v>2</v>
      </c>
      <c r="B36" s="461" t="s">
        <v>78</v>
      </c>
      <c r="C36" s="462"/>
      <c r="D36" s="463"/>
      <c r="E36" s="486" t="s">
        <v>77</v>
      </c>
      <c r="F36" s="487"/>
      <c r="G36" s="112"/>
      <c r="H36" s="142">
        <v>350</v>
      </c>
      <c r="I36" s="115">
        <f t="shared" ref="I36:I40" si="1">SUM(G36*H36)</f>
        <v>0</v>
      </c>
    </row>
    <row r="37" spans="1:20" x14ac:dyDescent="0.25">
      <c r="A37" s="111">
        <v>3</v>
      </c>
      <c r="B37" s="461" t="s">
        <v>79</v>
      </c>
      <c r="C37" s="462"/>
      <c r="D37" s="463"/>
      <c r="E37" s="486" t="s">
        <v>77</v>
      </c>
      <c r="F37" s="487"/>
      <c r="G37" s="112"/>
      <c r="H37" s="142">
        <v>300</v>
      </c>
      <c r="I37" s="115">
        <f t="shared" si="1"/>
        <v>0</v>
      </c>
    </row>
    <row r="38" spans="1:20" x14ac:dyDescent="0.25">
      <c r="A38" s="111">
        <v>4</v>
      </c>
      <c r="B38" s="461" t="s">
        <v>80</v>
      </c>
      <c r="C38" s="462"/>
      <c r="D38" s="463"/>
      <c r="E38" s="486" t="s">
        <v>77</v>
      </c>
      <c r="F38" s="487"/>
      <c r="G38" s="112">
        <v>10</v>
      </c>
      <c r="H38" s="142">
        <v>200</v>
      </c>
      <c r="I38" s="115">
        <f t="shared" si="1"/>
        <v>2000</v>
      </c>
    </row>
    <row r="39" spans="1:20" x14ac:dyDescent="0.25">
      <c r="A39" s="111">
        <v>5</v>
      </c>
      <c r="B39" s="461" t="s">
        <v>81</v>
      </c>
      <c r="C39" s="462"/>
      <c r="D39" s="463"/>
      <c r="E39" s="486" t="s">
        <v>77</v>
      </c>
      <c r="F39" s="487"/>
      <c r="G39" s="112"/>
      <c r="H39" s="144">
        <v>200</v>
      </c>
      <c r="I39" s="115">
        <f t="shared" si="1"/>
        <v>0</v>
      </c>
      <c r="T39" s="241"/>
    </row>
    <row r="40" spans="1:20" x14ac:dyDescent="0.25">
      <c r="A40" s="125">
        <v>6</v>
      </c>
      <c r="B40" s="464" t="s">
        <v>320</v>
      </c>
      <c r="C40" s="465"/>
      <c r="D40" s="466"/>
      <c r="E40" s="481" t="s">
        <v>77</v>
      </c>
      <c r="F40" s="482"/>
      <c r="G40" s="240"/>
      <c r="H40" s="239">
        <v>140</v>
      </c>
      <c r="I40" s="238">
        <f t="shared" si="1"/>
        <v>0</v>
      </c>
    </row>
    <row r="41" spans="1:20" x14ac:dyDescent="0.25">
      <c r="A41" s="111"/>
      <c r="B41" s="494" t="s">
        <v>594</v>
      </c>
      <c r="C41" s="501"/>
      <c r="D41" s="501"/>
      <c r="E41" s="501"/>
      <c r="F41" s="501"/>
      <c r="G41" s="501"/>
      <c r="H41" s="495"/>
      <c r="I41" s="115">
        <f>SUM(I35:I40)</f>
        <v>6500</v>
      </c>
    </row>
    <row r="42" spans="1:20" x14ac:dyDescent="0.25">
      <c r="A42" s="111">
        <v>1</v>
      </c>
      <c r="B42" s="491" t="s">
        <v>76</v>
      </c>
      <c r="C42" s="492"/>
      <c r="D42" s="493"/>
      <c r="E42" s="476" t="s">
        <v>77</v>
      </c>
      <c r="F42" s="477"/>
      <c r="G42" s="143"/>
      <c r="H42" s="141">
        <v>675</v>
      </c>
      <c r="I42" s="118">
        <f>SUM(G42*H42)</f>
        <v>0</v>
      </c>
    </row>
    <row r="43" spans="1:20" x14ac:dyDescent="0.25">
      <c r="A43" s="111">
        <v>2</v>
      </c>
      <c r="B43" s="461" t="s">
        <v>78</v>
      </c>
      <c r="C43" s="462"/>
      <c r="D43" s="463"/>
      <c r="E43" s="486" t="s">
        <v>77</v>
      </c>
      <c r="F43" s="487"/>
      <c r="G43" s="112"/>
      <c r="H43" s="142">
        <v>525</v>
      </c>
      <c r="I43" s="115">
        <f t="shared" ref="I43:I47" si="2">SUM(G43*H43)</f>
        <v>0</v>
      </c>
    </row>
    <row r="44" spans="1:20" x14ac:dyDescent="0.25">
      <c r="A44" s="111">
        <v>3</v>
      </c>
      <c r="B44" s="461" t="s">
        <v>79</v>
      </c>
      <c r="C44" s="462"/>
      <c r="D44" s="463"/>
      <c r="E44" s="486" t="s">
        <v>77</v>
      </c>
      <c r="F44" s="487"/>
      <c r="G44" s="112"/>
      <c r="H44" s="142">
        <v>450</v>
      </c>
      <c r="I44" s="115">
        <f t="shared" si="2"/>
        <v>0</v>
      </c>
    </row>
    <row r="45" spans="1:20" x14ac:dyDescent="0.25">
      <c r="A45" s="111">
        <v>4</v>
      </c>
      <c r="B45" s="461" t="s">
        <v>80</v>
      </c>
      <c r="C45" s="462"/>
      <c r="D45" s="463"/>
      <c r="E45" s="486" t="s">
        <v>77</v>
      </c>
      <c r="F45" s="487"/>
      <c r="G45" s="112"/>
      <c r="H45" s="142">
        <v>300</v>
      </c>
      <c r="I45" s="115">
        <f t="shared" si="2"/>
        <v>0</v>
      </c>
    </row>
    <row r="46" spans="1:20" x14ac:dyDescent="0.25">
      <c r="A46" s="111">
        <v>5</v>
      </c>
      <c r="B46" s="461" t="s">
        <v>81</v>
      </c>
      <c r="C46" s="462"/>
      <c r="D46" s="463"/>
      <c r="E46" s="486" t="s">
        <v>77</v>
      </c>
      <c r="F46" s="487"/>
      <c r="G46" s="112"/>
      <c r="H46" s="144">
        <v>300</v>
      </c>
      <c r="I46" s="115">
        <f t="shared" si="2"/>
        <v>0</v>
      </c>
    </row>
    <row r="47" spans="1:20" x14ac:dyDescent="0.25">
      <c r="A47" s="125">
        <v>6</v>
      </c>
      <c r="B47" s="464" t="s">
        <v>320</v>
      </c>
      <c r="C47" s="465"/>
      <c r="D47" s="466"/>
      <c r="E47" s="481" t="s">
        <v>77</v>
      </c>
      <c r="F47" s="482"/>
      <c r="G47" s="240"/>
      <c r="H47" s="239">
        <v>210</v>
      </c>
      <c r="I47" s="238">
        <f t="shared" si="2"/>
        <v>0</v>
      </c>
    </row>
    <row r="48" spans="1:20" x14ac:dyDescent="0.25">
      <c r="A48" s="111"/>
      <c r="B48" s="494" t="s">
        <v>595</v>
      </c>
      <c r="C48" s="501"/>
      <c r="D48" s="501"/>
      <c r="E48" s="501"/>
      <c r="F48" s="501"/>
      <c r="G48" s="501"/>
      <c r="H48" s="495"/>
      <c r="I48" s="115">
        <f>SUM(I42:I47)</f>
        <v>0</v>
      </c>
    </row>
    <row r="49" spans="1:9" x14ac:dyDescent="0.25">
      <c r="A49" s="111">
        <v>1</v>
      </c>
      <c r="B49" s="491" t="s">
        <v>76</v>
      </c>
      <c r="C49" s="492"/>
      <c r="D49" s="493"/>
      <c r="E49" s="476" t="s">
        <v>77</v>
      </c>
      <c r="F49" s="477"/>
      <c r="G49" s="143"/>
      <c r="H49" s="141">
        <v>900</v>
      </c>
      <c r="I49" s="118">
        <f>SUM(G49*H49)</f>
        <v>0</v>
      </c>
    </row>
    <row r="50" spans="1:9" x14ac:dyDescent="0.25">
      <c r="A50" s="111">
        <v>2</v>
      </c>
      <c r="B50" s="461" t="s">
        <v>78</v>
      </c>
      <c r="C50" s="462"/>
      <c r="D50" s="463"/>
      <c r="E50" s="486" t="s">
        <v>77</v>
      </c>
      <c r="F50" s="487"/>
      <c r="G50" s="112"/>
      <c r="H50" s="142">
        <v>700</v>
      </c>
      <c r="I50" s="115">
        <f t="shared" ref="I50:I54" si="3">SUM(G50*H50)</f>
        <v>0</v>
      </c>
    </row>
    <row r="51" spans="1:9" x14ac:dyDescent="0.25">
      <c r="A51" s="111">
        <v>3</v>
      </c>
      <c r="B51" s="461" t="s">
        <v>79</v>
      </c>
      <c r="C51" s="462"/>
      <c r="D51" s="463"/>
      <c r="E51" s="486" t="s">
        <v>77</v>
      </c>
      <c r="F51" s="487"/>
      <c r="G51" s="112"/>
      <c r="H51" s="142">
        <v>600</v>
      </c>
      <c r="I51" s="115">
        <f t="shared" si="3"/>
        <v>0</v>
      </c>
    </row>
    <row r="52" spans="1:9" x14ac:dyDescent="0.25">
      <c r="A52" s="111">
        <v>4</v>
      </c>
      <c r="B52" s="461" t="s">
        <v>80</v>
      </c>
      <c r="C52" s="462"/>
      <c r="D52" s="463"/>
      <c r="E52" s="486" t="s">
        <v>77</v>
      </c>
      <c r="F52" s="487"/>
      <c r="G52" s="112"/>
      <c r="H52" s="142">
        <v>400</v>
      </c>
      <c r="I52" s="115">
        <f t="shared" si="3"/>
        <v>0</v>
      </c>
    </row>
    <row r="53" spans="1:9" x14ac:dyDescent="0.25">
      <c r="A53" s="111">
        <v>5</v>
      </c>
      <c r="B53" s="461" t="s">
        <v>81</v>
      </c>
      <c r="C53" s="462"/>
      <c r="D53" s="463"/>
      <c r="E53" s="486" t="s">
        <v>77</v>
      </c>
      <c r="F53" s="487"/>
      <c r="G53" s="112"/>
      <c r="H53" s="144">
        <v>400</v>
      </c>
      <c r="I53" s="115">
        <f t="shared" si="3"/>
        <v>0</v>
      </c>
    </row>
    <row r="54" spans="1:9" x14ac:dyDescent="0.25">
      <c r="A54" s="125">
        <v>6</v>
      </c>
      <c r="B54" s="464" t="s">
        <v>320</v>
      </c>
      <c r="C54" s="465"/>
      <c r="D54" s="466"/>
      <c r="E54" s="481" t="s">
        <v>77</v>
      </c>
      <c r="F54" s="482"/>
      <c r="G54" s="240"/>
      <c r="H54" s="239">
        <v>280</v>
      </c>
      <c r="I54" s="238">
        <f t="shared" si="3"/>
        <v>0</v>
      </c>
    </row>
    <row r="55" spans="1:9" x14ac:dyDescent="0.25">
      <c r="A55" s="120"/>
      <c r="B55" s="470"/>
      <c r="C55" s="471"/>
      <c r="D55" s="471"/>
      <c r="E55" s="471"/>
      <c r="F55" s="471"/>
      <c r="G55" s="472"/>
      <c r="H55" s="104"/>
      <c r="I55" s="115">
        <f>SUM(I49:I54)</f>
        <v>0</v>
      </c>
    </row>
    <row r="56" spans="1:9" x14ac:dyDescent="0.25">
      <c r="A56" s="488" t="s">
        <v>82</v>
      </c>
      <c r="B56" s="489"/>
      <c r="C56" s="489"/>
      <c r="D56" s="489"/>
      <c r="E56" s="489"/>
      <c r="F56" s="489"/>
      <c r="G56" s="489"/>
      <c r="H56" s="490"/>
      <c r="I56" s="126"/>
    </row>
    <row r="57" spans="1:9" x14ac:dyDescent="0.25">
      <c r="A57" s="467" t="s">
        <v>83</v>
      </c>
      <c r="B57" s="468"/>
      <c r="C57" s="468"/>
      <c r="D57" s="468"/>
      <c r="E57" s="468"/>
      <c r="F57" s="468"/>
      <c r="G57" s="468"/>
      <c r="H57" s="468"/>
      <c r="I57" s="469"/>
    </row>
    <row r="58" spans="1:9" x14ac:dyDescent="0.25">
      <c r="A58" s="106" t="s">
        <v>84</v>
      </c>
      <c r="B58" s="470" t="s">
        <v>85</v>
      </c>
      <c r="C58" s="471"/>
      <c r="D58" s="472"/>
      <c r="E58" s="470" t="s">
        <v>86</v>
      </c>
      <c r="F58" s="472"/>
      <c r="G58" s="122" t="s">
        <v>87</v>
      </c>
      <c r="H58" s="122" t="s">
        <v>66</v>
      </c>
      <c r="I58" s="123" t="s">
        <v>67</v>
      </c>
    </row>
    <row r="59" spans="1:9" x14ac:dyDescent="0.25">
      <c r="A59" s="111">
        <v>1</v>
      </c>
      <c r="B59" s="473" t="s">
        <v>566</v>
      </c>
      <c r="C59" s="474"/>
      <c r="D59" s="475"/>
      <c r="E59" s="486">
        <v>3</v>
      </c>
      <c r="F59" s="487"/>
      <c r="G59" s="197">
        <v>250.8</v>
      </c>
      <c r="H59" s="124">
        <v>5</v>
      </c>
      <c r="I59" s="209">
        <f>H59*G59</f>
        <v>1254</v>
      </c>
    </row>
    <row r="60" spans="1:9" x14ac:dyDescent="0.25">
      <c r="A60" s="125"/>
      <c r="B60" s="478"/>
      <c r="C60" s="479"/>
      <c r="D60" s="480"/>
      <c r="E60" s="481"/>
      <c r="F60" s="482"/>
      <c r="G60" s="112"/>
      <c r="H60" s="124"/>
      <c r="I60" s="209"/>
    </row>
    <row r="61" spans="1:9" x14ac:dyDescent="0.25">
      <c r="A61" s="488" t="s">
        <v>88</v>
      </c>
      <c r="B61" s="489"/>
      <c r="C61" s="489"/>
      <c r="D61" s="489"/>
      <c r="E61" s="489"/>
      <c r="F61" s="489"/>
      <c r="G61" s="489"/>
      <c r="H61" s="490"/>
      <c r="I61" s="126">
        <f>SUM(I59:I60)</f>
        <v>1254</v>
      </c>
    </row>
    <row r="62" spans="1:9" x14ac:dyDescent="0.25">
      <c r="A62" s="590"/>
      <c r="B62" s="498"/>
      <c r="C62" s="498"/>
      <c r="D62" s="498"/>
      <c r="E62" s="498"/>
      <c r="F62" s="129"/>
      <c r="G62" s="130"/>
      <c r="H62" s="130"/>
      <c r="I62" s="131"/>
    </row>
    <row r="63" spans="1:9" x14ac:dyDescent="0.25">
      <c r="A63" s="456"/>
      <c r="B63" s="457"/>
      <c r="C63" s="457"/>
      <c r="D63" s="457"/>
      <c r="E63" s="457"/>
      <c r="F63" s="132"/>
      <c r="G63" s="460" t="s">
        <v>89</v>
      </c>
      <c r="H63" s="457"/>
      <c r="I63" s="133">
        <f>I61+I55+I48+I41+I32+I21</f>
        <v>23937.260000000002</v>
      </c>
    </row>
    <row r="64" spans="1:9" x14ac:dyDescent="0.25">
      <c r="A64" s="456"/>
      <c r="B64" s="457"/>
      <c r="C64" s="457"/>
      <c r="D64" s="457"/>
      <c r="E64" s="457"/>
      <c r="F64" s="86"/>
      <c r="G64" s="134"/>
      <c r="H64" s="135"/>
      <c r="I64" s="136"/>
    </row>
    <row r="65" spans="1:9" ht="15.75" thickBot="1" x14ac:dyDescent="0.3">
      <c r="A65" s="456"/>
      <c r="B65" s="457"/>
      <c r="C65" s="457"/>
      <c r="D65" s="457"/>
      <c r="E65" s="457"/>
      <c r="F65" s="86"/>
      <c r="G65" s="510" t="s">
        <v>132</v>
      </c>
      <c r="H65" s="511"/>
      <c r="I65" s="145">
        <f>I63+I64</f>
        <v>23937.260000000002</v>
      </c>
    </row>
    <row r="66" spans="1:9" ht="16.5" thickTop="1" thickBot="1" x14ac:dyDescent="0.3">
      <c r="A66" s="137"/>
      <c r="B66" s="138"/>
      <c r="C66" s="458"/>
      <c r="D66" s="459"/>
      <c r="E66" s="459"/>
      <c r="F66" s="459"/>
      <c r="G66" s="139"/>
      <c r="H66" s="139"/>
      <c r="I66" s="140"/>
    </row>
    <row r="68" spans="1:9" x14ac:dyDescent="0.25">
      <c r="A68" s="83"/>
      <c r="B68" s="83"/>
    </row>
  </sheetData>
  <mergeCells count="91">
    <mergeCell ref="C66:F66"/>
    <mergeCell ref="B60:D60"/>
    <mergeCell ref="E60:F60"/>
    <mergeCell ref="A61:H61"/>
    <mergeCell ref="A63:B63"/>
    <mergeCell ref="C63:E63"/>
    <mergeCell ref="G63:H63"/>
    <mergeCell ref="A62:E62"/>
    <mergeCell ref="A64:B64"/>
    <mergeCell ref="C64:E64"/>
    <mergeCell ref="A65:B65"/>
    <mergeCell ref="C65:E65"/>
    <mergeCell ref="G65:H65"/>
    <mergeCell ref="B59:D59"/>
    <mergeCell ref="E59:F59"/>
    <mergeCell ref="B52:D52"/>
    <mergeCell ref="E52:F52"/>
    <mergeCell ref="B53:D53"/>
    <mergeCell ref="E53:F53"/>
    <mergeCell ref="B54:D54"/>
    <mergeCell ref="E54:F54"/>
    <mergeCell ref="B55:G55"/>
    <mergeCell ref="A56:H56"/>
    <mergeCell ref="A57:I57"/>
    <mergeCell ref="B58:D58"/>
    <mergeCell ref="E58:F58"/>
    <mergeCell ref="B51:D51"/>
    <mergeCell ref="E51:F51"/>
    <mergeCell ref="B45:D45"/>
    <mergeCell ref="E45:F45"/>
    <mergeCell ref="B46:D46"/>
    <mergeCell ref="E46:F46"/>
    <mergeCell ref="B47:D47"/>
    <mergeCell ref="E47:F47"/>
    <mergeCell ref="B48:H48"/>
    <mergeCell ref="B49:D49"/>
    <mergeCell ref="E49:F49"/>
    <mergeCell ref="B50:D50"/>
    <mergeCell ref="E50:F50"/>
    <mergeCell ref="B44:D44"/>
    <mergeCell ref="E44:F44"/>
    <mergeCell ref="B38:D38"/>
    <mergeCell ref="E38:F38"/>
    <mergeCell ref="B39:D39"/>
    <mergeCell ref="E39:F39"/>
    <mergeCell ref="B40:D40"/>
    <mergeCell ref="E40:F40"/>
    <mergeCell ref="B41:H41"/>
    <mergeCell ref="B42:D42"/>
    <mergeCell ref="E42:F42"/>
    <mergeCell ref="B43:D43"/>
    <mergeCell ref="E43:F43"/>
    <mergeCell ref="B37:D37"/>
    <mergeCell ref="E37:F37"/>
    <mergeCell ref="A30:H30"/>
    <mergeCell ref="A31:H31"/>
    <mergeCell ref="A32:H32"/>
    <mergeCell ref="A33:I33"/>
    <mergeCell ref="B34:D34"/>
    <mergeCell ref="E34:F34"/>
    <mergeCell ref="B29:F29"/>
    <mergeCell ref="B35:D35"/>
    <mergeCell ref="E35:F35"/>
    <mergeCell ref="B36:D36"/>
    <mergeCell ref="E36:F36"/>
    <mergeCell ref="B27:F27"/>
    <mergeCell ref="A16:I16"/>
    <mergeCell ref="A17:I17"/>
    <mergeCell ref="B18:D18"/>
    <mergeCell ref="B19:D19"/>
    <mergeCell ref="B20:D20"/>
    <mergeCell ref="A21:H21"/>
    <mergeCell ref="A22:I22"/>
    <mergeCell ref="B23:F23"/>
    <mergeCell ref="B24:F24"/>
    <mergeCell ref="B25:F25"/>
    <mergeCell ref="B26:F2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tabColor rgb="FF00B050"/>
  </sheetPr>
  <dimension ref="A1:T68"/>
  <sheetViews>
    <sheetView topLeftCell="A20"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623</v>
      </c>
      <c r="G9" s="495"/>
      <c r="H9" s="578" t="e">
        <f>#REF!</f>
        <v>#REF!</v>
      </c>
      <c r="I9" s="579"/>
    </row>
    <row r="10" spans="1:13" x14ac:dyDescent="0.25">
      <c r="A10" s="85" t="s">
        <v>49</v>
      </c>
      <c r="B10" s="83"/>
      <c r="F10" s="494" t="s">
        <v>50</v>
      </c>
      <c r="G10" s="495"/>
      <c r="H10" s="580" t="e">
        <f>#REF!</f>
        <v>#REF!</v>
      </c>
      <c r="I10" s="581"/>
    </row>
    <row r="11" spans="1:13" x14ac:dyDescent="0.25">
      <c r="A11" s="85" t="s">
        <v>51</v>
      </c>
      <c r="B11" s="83"/>
      <c r="F11" s="494" t="s">
        <v>52</v>
      </c>
      <c r="G11" s="495"/>
      <c r="H11" s="582" t="e">
        <f>#REF!</f>
        <v>#REF!</v>
      </c>
      <c r="I11" s="581"/>
    </row>
    <row r="12" spans="1:13" x14ac:dyDescent="0.25">
      <c r="A12" s="85" t="s">
        <v>53</v>
      </c>
      <c r="B12" s="83"/>
      <c r="F12" s="494" t="s">
        <v>54</v>
      </c>
      <c r="G12" s="495"/>
      <c r="H12" s="591" t="e">
        <f>#REF!</f>
        <v>#REF!</v>
      </c>
      <c r="I12" s="581"/>
    </row>
    <row r="13" spans="1:13" x14ac:dyDescent="0.25">
      <c r="A13" s="85" t="s">
        <v>55</v>
      </c>
      <c r="B13" s="83"/>
      <c r="F13" s="167" t="s">
        <v>56</v>
      </c>
      <c r="G13" s="168"/>
      <c r="H13" s="585" t="s">
        <v>90</v>
      </c>
      <c r="I13" s="586"/>
    </row>
    <row r="14" spans="1:13" x14ac:dyDescent="0.25">
      <c r="A14" s="85"/>
      <c r="B14" s="83"/>
      <c r="F14" s="494" t="s">
        <v>58</v>
      </c>
      <c r="G14" s="495"/>
      <c r="H14" s="496" t="s">
        <v>59</v>
      </c>
      <c r="I14" s="497"/>
      <c r="M14" t="s">
        <v>57</v>
      </c>
    </row>
    <row r="15" spans="1:13" x14ac:dyDescent="0.25">
      <c r="A15" s="85"/>
      <c r="B15" s="83"/>
      <c r="D15" s="173"/>
      <c r="F15" s="526" t="s">
        <v>376</v>
      </c>
      <c r="G15" s="526"/>
      <c r="H15" s="527" t="s">
        <v>299</v>
      </c>
      <c r="I15" s="523"/>
    </row>
    <row r="16" spans="1:13" x14ac:dyDescent="0.25">
      <c r="A16" s="500" t="s">
        <v>607</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1"/>
      <c r="C20" s="499"/>
      <c r="D20" s="482"/>
      <c r="E20" s="101"/>
      <c r="F20" s="86"/>
      <c r="G20" s="103"/>
      <c r="H20" s="104"/>
      <c r="I20" s="105"/>
    </row>
    <row r="21" spans="1:11" x14ac:dyDescent="0.25">
      <c r="A21" s="488" t="s">
        <v>68</v>
      </c>
      <c r="B21" s="489"/>
      <c r="C21" s="489"/>
      <c r="D21" s="489"/>
      <c r="E21" s="489"/>
      <c r="F21" s="489"/>
      <c r="G21" s="489"/>
      <c r="H21" s="490"/>
      <c r="I21" s="99"/>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472"/>
      <c r="G23" s="166" t="s">
        <v>65</v>
      </c>
      <c r="H23" s="122" t="s">
        <v>66</v>
      </c>
      <c r="I23" s="123" t="s">
        <v>67</v>
      </c>
      <c r="K23" s="128"/>
    </row>
    <row r="24" spans="1:11" x14ac:dyDescent="0.25">
      <c r="A24" s="235">
        <v>1</v>
      </c>
      <c r="B24" s="573" t="s">
        <v>608</v>
      </c>
      <c r="C24" s="574"/>
      <c r="D24" s="574"/>
      <c r="E24" s="574"/>
      <c r="F24" s="575"/>
      <c r="G24" s="237">
        <v>1</v>
      </c>
      <c r="H24" s="236">
        <v>83.48</v>
      </c>
      <c r="I24" s="115">
        <f>H24*G24</f>
        <v>83.48</v>
      </c>
    </row>
    <row r="25" spans="1:11" x14ac:dyDescent="0.25">
      <c r="A25" s="111">
        <v>2</v>
      </c>
      <c r="B25" s="570" t="s">
        <v>609</v>
      </c>
      <c r="C25" s="571"/>
      <c r="D25" s="571"/>
      <c r="E25" s="571"/>
      <c r="F25" s="572"/>
      <c r="G25" s="237">
        <v>1</v>
      </c>
      <c r="H25" s="236">
        <v>1730</v>
      </c>
      <c r="I25" s="115">
        <f>H25*G25</f>
        <v>1730</v>
      </c>
    </row>
    <row r="26" spans="1:11" x14ac:dyDescent="0.25">
      <c r="A26" s="111"/>
      <c r="B26" s="570"/>
      <c r="C26" s="571"/>
      <c r="D26" s="571"/>
      <c r="E26" s="571"/>
      <c r="F26" s="572"/>
      <c r="G26" s="237"/>
      <c r="H26" s="236"/>
      <c r="I26" s="115"/>
    </row>
    <row r="27" spans="1:11" x14ac:dyDescent="0.25">
      <c r="A27" s="111"/>
      <c r="B27" s="570"/>
      <c r="C27" s="571"/>
      <c r="D27" s="571"/>
      <c r="E27" s="571"/>
      <c r="F27" s="572"/>
      <c r="G27" s="237"/>
      <c r="H27" s="236"/>
      <c r="I27" s="115"/>
    </row>
    <row r="28" spans="1:11" x14ac:dyDescent="0.25">
      <c r="A28" s="111"/>
      <c r="B28" s="570"/>
      <c r="C28" s="571"/>
      <c r="D28" s="571"/>
      <c r="E28" s="571"/>
      <c r="F28" s="572"/>
      <c r="G28" s="237"/>
      <c r="H28" s="236"/>
      <c r="I28" s="115"/>
    </row>
    <row r="29" spans="1:11" x14ac:dyDescent="0.25">
      <c r="A29" s="111"/>
      <c r="B29" s="524"/>
      <c r="C29" s="525"/>
      <c r="D29" s="525"/>
      <c r="E29" s="525"/>
      <c r="F29" s="525"/>
      <c r="G29" s="177"/>
      <c r="H29" s="178"/>
      <c r="I29" s="115"/>
    </row>
    <row r="30" spans="1:11" x14ac:dyDescent="0.25">
      <c r="A30" s="521" t="s">
        <v>149</v>
      </c>
      <c r="B30" s="489"/>
      <c r="C30" s="489"/>
      <c r="D30" s="489"/>
      <c r="E30" s="489"/>
      <c r="F30" s="489"/>
      <c r="G30" s="489"/>
      <c r="H30" s="490"/>
      <c r="I30" s="171">
        <f>SUM(I24:I29)</f>
        <v>1813.48</v>
      </c>
    </row>
    <row r="31" spans="1:11" x14ac:dyDescent="0.25">
      <c r="A31" s="488" t="s">
        <v>150</v>
      </c>
      <c r="B31" s="489"/>
      <c r="C31" s="489"/>
      <c r="D31" s="489"/>
      <c r="E31" s="489"/>
      <c r="F31" s="489"/>
      <c r="G31" s="489"/>
      <c r="H31" s="490"/>
      <c r="I31" s="172">
        <f>ROUND((I30*0.15),2)</f>
        <v>272.02</v>
      </c>
    </row>
    <row r="32" spans="1:11" x14ac:dyDescent="0.25">
      <c r="A32" s="488" t="s">
        <v>151</v>
      </c>
      <c r="B32" s="489"/>
      <c r="C32" s="489"/>
      <c r="D32" s="489"/>
      <c r="E32" s="489"/>
      <c r="F32" s="489"/>
      <c r="G32" s="489"/>
      <c r="H32" s="490"/>
      <c r="I32" s="158">
        <f>I30+I31</f>
        <v>2085.5</v>
      </c>
    </row>
    <row r="33" spans="1:20" x14ac:dyDescent="0.25">
      <c r="A33" s="467" t="s">
        <v>73</v>
      </c>
      <c r="B33" s="468"/>
      <c r="C33" s="468"/>
      <c r="D33" s="468"/>
      <c r="E33" s="468"/>
      <c r="F33" s="468"/>
      <c r="G33" s="468"/>
      <c r="H33" s="468"/>
      <c r="I33" s="469"/>
    </row>
    <row r="34" spans="1:20" x14ac:dyDescent="0.25">
      <c r="A34" s="106" t="s">
        <v>74</v>
      </c>
      <c r="B34" s="494" t="s">
        <v>75</v>
      </c>
      <c r="C34" s="501"/>
      <c r="D34" s="495"/>
      <c r="E34" s="470" t="s">
        <v>63</v>
      </c>
      <c r="F34" s="472"/>
      <c r="G34" s="108" t="s">
        <v>65</v>
      </c>
      <c r="H34" s="109" t="s">
        <v>66</v>
      </c>
      <c r="I34" s="110" t="s">
        <v>67</v>
      </c>
    </row>
    <row r="35" spans="1:20" x14ac:dyDescent="0.25">
      <c r="A35" s="111">
        <v>1</v>
      </c>
      <c r="B35" s="491" t="s">
        <v>76</v>
      </c>
      <c r="C35" s="492"/>
      <c r="D35" s="493"/>
      <c r="E35" s="476" t="s">
        <v>77</v>
      </c>
      <c r="F35" s="477"/>
      <c r="G35" s="143"/>
      <c r="H35" s="141">
        <v>450</v>
      </c>
      <c r="I35" s="118">
        <f>SUM(G35*H35)</f>
        <v>0</v>
      </c>
    </row>
    <row r="36" spans="1:20" x14ac:dyDescent="0.25">
      <c r="A36" s="111">
        <v>2</v>
      </c>
      <c r="B36" s="461" t="s">
        <v>78</v>
      </c>
      <c r="C36" s="462"/>
      <c r="D36" s="463"/>
      <c r="E36" s="486" t="s">
        <v>77</v>
      </c>
      <c r="F36" s="487"/>
      <c r="G36" s="112"/>
      <c r="H36" s="142">
        <v>350</v>
      </c>
      <c r="I36" s="115">
        <f t="shared" ref="I36:I40" si="0">SUM(G36*H36)</f>
        <v>0</v>
      </c>
    </row>
    <row r="37" spans="1:20" x14ac:dyDescent="0.25">
      <c r="A37" s="111">
        <v>3</v>
      </c>
      <c r="B37" s="461" t="s">
        <v>79</v>
      </c>
      <c r="C37" s="462"/>
      <c r="D37" s="463"/>
      <c r="E37" s="486" t="s">
        <v>77</v>
      </c>
      <c r="F37" s="487"/>
      <c r="G37" s="112">
        <v>5</v>
      </c>
      <c r="H37" s="142">
        <v>300</v>
      </c>
      <c r="I37" s="115">
        <f t="shared" si="0"/>
        <v>1500</v>
      </c>
    </row>
    <row r="38" spans="1:20" x14ac:dyDescent="0.25">
      <c r="A38" s="111">
        <v>4</v>
      </c>
      <c r="B38" s="461" t="s">
        <v>80</v>
      </c>
      <c r="C38" s="462"/>
      <c r="D38" s="463"/>
      <c r="E38" s="486" t="s">
        <v>77</v>
      </c>
      <c r="F38" s="487"/>
      <c r="G38" s="112">
        <v>5</v>
      </c>
      <c r="H38" s="142">
        <v>200</v>
      </c>
      <c r="I38" s="115">
        <f t="shared" si="0"/>
        <v>1000</v>
      </c>
    </row>
    <row r="39" spans="1:20" x14ac:dyDescent="0.25">
      <c r="A39" s="111">
        <v>5</v>
      </c>
      <c r="B39" s="461" t="s">
        <v>81</v>
      </c>
      <c r="C39" s="462"/>
      <c r="D39" s="463"/>
      <c r="E39" s="486" t="s">
        <v>77</v>
      </c>
      <c r="F39" s="487"/>
      <c r="G39" s="112"/>
      <c r="H39" s="144">
        <v>200</v>
      </c>
      <c r="I39" s="115">
        <f t="shared" si="0"/>
        <v>0</v>
      </c>
      <c r="T39" s="241"/>
    </row>
    <row r="40" spans="1:20" x14ac:dyDescent="0.25">
      <c r="A40" s="125">
        <v>6</v>
      </c>
      <c r="B40" s="464" t="s">
        <v>320</v>
      </c>
      <c r="C40" s="465"/>
      <c r="D40" s="466"/>
      <c r="E40" s="481" t="s">
        <v>77</v>
      </c>
      <c r="F40" s="482"/>
      <c r="G40" s="240"/>
      <c r="H40" s="239">
        <v>140</v>
      </c>
      <c r="I40" s="238">
        <f t="shared" si="0"/>
        <v>0</v>
      </c>
    </row>
    <row r="41" spans="1:20" x14ac:dyDescent="0.25">
      <c r="A41" s="111"/>
      <c r="B41" s="494" t="s">
        <v>594</v>
      </c>
      <c r="C41" s="501"/>
      <c r="D41" s="501"/>
      <c r="E41" s="501"/>
      <c r="F41" s="501"/>
      <c r="G41" s="501"/>
      <c r="H41" s="495"/>
      <c r="I41" s="115">
        <f>SUM(I35:I40)</f>
        <v>2500</v>
      </c>
    </row>
    <row r="42" spans="1:20" x14ac:dyDescent="0.25">
      <c r="A42" s="111">
        <v>1</v>
      </c>
      <c r="B42" s="491" t="s">
        <v>76</v>
      </c>
      <c r="C42" s="492"/>
      <c r="D42" s="493"/>
      <c r="E42" s="476" t="s">
        <v>77</v>
      </c>
      <c r="F42" s="477"/>
      <c r="G42" s="143"/>
      <c r="H42" s="141">
        <v>675</v>
      </c>
      <c r="I42" s="118">
        <f>SUM(G42*H42)</f>
        <v>0</v>
      </c>
    </row>
    <row r="43" spans="1:20" x14ac:dyDescent="0.25">
      <c r="A43" s="111">
        <v>2</v>
      </c>
      <c r="B43" s="461" t="s">
        <v>78</v>
      </c>
      <c r="C43" s="462"/>
      <c r="D43" s="463"/>
      <c r="E43" s="486" t="s">
        <v>77</v>
      </c>
      <c r="F43" s="487"/>
      <c r="G43" s="112"/>
      <c r="H43" s="142">
        <v>525</v>
      </c>
      <c r="I43" s="115">
        <f t="shared" ref="I43:I47" si="1">SUM(G43*H43)</f>
        <v>0</v>
      </c>
    </row>
    <row r="44" spans="1:20" x14ac:dyDescent="0.25">
      <c r="A44" s="111">
        <v>3</v>
      </c>
      <c r="B44" s="461" t="s">
        <v>79</v>
      </c>
      <c r="C44" s="462"/>
      <c r="D44" s="463"/>
      <c r="E44" s="486" t="s">
        <v>77</v>
      </c>
      <c r="F44" s="487"/>
      <c r="G44" s="112"/>
      <c r="H44" s="142">
        <v>450</v>
      </c>
      <c r="I44" s="115">
        <f t="shared" si="1"/>
        <v>0</v>
      </c>
    </row>
    <row r="45" spans="1:20" x14ac:dyDescent="0.25">
      <c r="A45" s="111">
        <v>4</v>
      </c>
      <c r="B45" s="461" t="s">
        <v>80</v>
      </c>
      <c r="C45" s="462"/>
      <c r="D45" s="463"/>
      <c r="E45" s="486" t="s">
        <v>77</v>
      </c>
      <c r="F45" s="487"/>
      <c r="G45" s="112"/>
      <c r="H45" s="142">
        <v>300</v>
      </c>
      <c r="I45" s="115">
        <f t="shared" si="1"/>
        <v>0</v>
      </c>
    </row>
    <row r="46" spans="1:20" x14ac:dyDescent="0.25">
      <c r="A46" s="111">
        <v>5</v>
      </c>
      <c r="B46" s="461" t="s">
        <v>81</v>
      </c>
      <c r="C46" s="462"/>
      <c r="D46" s="463"/>
      <c r="E46" s="486" t="s">
        <v>77</v>
      </c>
      <c r="F46" s="487"/>
      <c r="G46" s="112"/>
      <c r="H46" s="144">
        <v>300</v>
      </c>
      <c r="I46" s="115">
        <f t="shared" si="1"/>
        <v>0</v>
      </c>
    </row>
    <row r="47" spans="1:20" x14ac:dyDescent="0.25">
      <c r="A47" s="125">
        <v>6</v>
      </c>
      <c r="B47" s="464" t="s">
        <v>320</v>
      </c>
      <c r="C47" s="465"/>
      <c r="D47" s="466"/>
      <c r="E47" s="481" t="s">
        <v>77</v>
      </c>
      <c r="F47" s="482"/>
      <c r="G47" s="240"/>
      <c r="H47" s="239">
        <v>210</v>
      </c>
      <c r="I47" s="238">
        <f t="shared" si="1"/>
        <v>0</v>
      </c>
    </row>
    <row r="48" spans="1:20" x14ac:dyDescent="0.25">
      <c r="A48" s="111"/>
      <c r="B48" s="494" t="s">
        <v>595</v>
      </c>
      <c r="C48" s="501"/>
      <c r="D48" s="501"/>
      <c r="E48" s="501"/>
      <c r="F48" s="501"/>
      <c r="G48" s="501"/>
      <c r="H48" s="495"/>
      <c r="I48" s="115">
        <f>SUM(I42:I47)</f>
        <v>0</v>
      </c>
    </row>
    <row r="49" spans="1:9" x14ac:dyDescent="0.25">
      <c r="A49" s="111">
        <v>1</v>
      </c>
      <c r="B49" s="491" t="s">
        <v>76</v>
      </c>
      <c r="C49" s="492"/>
      <c r="D49" s="493"/>
      <c r="E49" s="476" t="s">
        <v>77</v>
      </c>
      <c r="F49" s="477"/>
      <c r="G49" s="143"/>
      <c r="H49" s="141">
        <v>900</v>
      </c>
      <c r="I49" s="118">
        <f>SUM(G49*H49)</f>
        <v>0</v>
      </c>
    </row>
    <row r="50" spans="1:9" x14ac:dyDescent="0.25">
      <c r="A50" s="111">
        <v>2</v>
      </c>
      <c r="B50" s="461" t="s">
        <v>78</v>
      </c>
      <c r="C50" s="462"/>
      <c r="D50" s="463"/>
      <c r="E50" s="486" t="s">
        <v>77</v>
      </c>
      <c r="F50" s="487"/>
      <c r="G50" s="112"/>
      <c r="H50" s="142">
        <v>700</v>
      </c>
      <c r="I50" s="115">
        <f t="shared" ref="I50:I54" si="2">SUM(G50*H50)</f>
        <v>0</v>
      </c>
    </row>
    <row r="51" spans="1:9" x14ac:dyDescent="0.25">
      <c r="A51" s="111">
        <v>3</v>
      </c>
      <c r="B51" s="461" t="s">
        <v>79</v>
      </c>
      <c r="C51" s="462"/>
      <c r="D51" s="463"/>
      <c r="E51" s="486" t="s">
        <v>77</v>
      </c>
      <c r="F51" s="487"/>
      <c r="G51" s="112"/>
      <c r="H51" s="142">
        <v>600</v>
      </c>
      <c r="I51" s="115">
        <f t="shared" si="2"/>
        <v>0</v>
      </c>
    </row>
    <row r="52" spans="1:9" x14ac:dyDescent="0.25">
      <c r="A52" s="111">
        <v>4</v>
      </c>
      <c r="B52" s="461" t="s">
        <v>80</v>
      </c>
      <c r="C52" s="462"/>
      <c r="D52" s="463"/>
      <c r="E52" s="486" t="s">
        <v>77</v>
      </c>
      <c r="F52" s="487"/>
      <c r="G52" s="112"/>
      <c r="H52" s="142">
        <v>400</v>
      </c>
      <c r="I52" s="115">
        <f t="shared" si="2"/>
        <v>0</v>
      </c>
    </row>
    <row r="53" spans="1:9" x14ac:dyDescent="0.25">
      <c r="A53" s="111">
        <v>5</v>
      </c>
      <c r="B53" s="461" t="s">
        <v>81</v>
      </c>
      <c r="C53" s="462"/>
      <c r="D53" s="463"/>
      <c r="E53" s="486" t="s">
        <v>77</v>
      </c>
      <c r="F53" s="487"/>
      <c r="G53" s="112"/>
      <c r="H53" s="144">
        <v>400</v>
      </c>
      <c r="I53" s="115">
        <f t="shared" si="2"/>
        <v>0</v>
      </c>
    </row>
    <row r="54" spans="1:9" x14ac:dyDescent="0.25">
      <c r="A54" s="125">
        <v>6</v>
      </c>
      <c r="B54" s="464" t="s">
        <v>320</v>
      </c>
      <c r="C54" s="465"/>
      <c r="D54" s="466"/>
      <c r="E54" s="481" t="s">
        <v>77</v>
      </c>
      <c r="F54" s="482"/>
      <c r="G54" s="240"/>
      <c r="H54" s="239">
        <v>280</v>
      </c>
      <c r="I54" s="238">
        <f t="shared" si="2"/>
        <v>0</v>
      </c>
    </row>
    <row r="55" spans="1:9" x14ac:dyDescent="0.25">
      <c r="A55" s="120"/>
      <c r="B55" s="470"/>
      <c r="C55" s="471"/>
      <c r="D55" s="471"/>
      <c r="E55" s="471"/>
      <c r="F55" s="471"/>
      <c r="G55" s="472"/>
      <c r="H55" s="104"/>
      <c r="I55" s="115">
        <f>SUM(I49:I54)</f>
        <v>0</v>
      </c>
    </row>
    <row r="56" spans="1:9" x14ac:dyDescent="0.25">
      <c r="A56" s="488" t="s">
        <v>82</v>
      </c>
      <c r="B56" s="489"/>
      <c r="C56" s="489"/>
      <c r="D56" s="489"/>
      <c r="E56" s="489"/>
      <c r="F56" s="489"/>
      <c r="G56" s="489"/>
      <c r="H56" s="490"/>
      <c r="I56" s="126"/>
    </row>
    <row r="57" spans="1:9" x14ac:dyDescent="0.25">
      <c r="A57" s="467" t="s">
        <v>83</v>
      </c>
      <c r="B57" s="468"/>
      <c r="C57" s="468"/>
      <c r="D57" s="468"/>
      <c r="E57" s="468"/>
      <c r="F57" s="468"/>
      <c r="G57" s="468"/>
      <c r="H57" s="468"/>
      <c r="I57" s="469"/>
    </row>
    <row r="58" spans="1:9" x14ac:dyDescent="0.25">
      <c r="A58" s="106" t="s">
        <v>84</v>
      </c>
      <c r="B58" s="470" t="s">
        <v>85</v>
      </c>
      <c r="C58" s="471"/>
      <c r="D58" s="472"/>
      <c r="E58" s="470" t="s">
        <v>86</v>
      </c>
      <c r="F58" s="472"/>
      <c r="G58" s="122" t="s">
        <v>87</v>
      </c>
      <c r="H58" s="122" t="s">
        <v>66</v>
      </c>
      <c r="I58" s="123" t="s">
        <v>67</v>
      </c>
    </row>
    <row r="59" spans="1:9" x14ac:dyDescent="0.25">
      <c r="A59" s="111">
        <v>1</v>
      </c>
      <c r="B59" s="473" t="s">
        <v>625</v>
      </c>
      <c r="C59" s="474"/>
      <c r="D59" s="475"/>
      <c r="E59" s="486">
        <v>3</v>
      </c>
      <c r="F59" s="487"/>
      <c r="G59" s="197">
        <v>169.8</v>
      </c>
      <c r="H59" s="124">
        <v>5</v>
      </c>
      <c r="I59" s="209">
        <f>H59*G59</f>
        <v>849</v>
      </c>
    </row>
    <row r="60" spans="1:9" x14ac:dyDescent="0.25">
      <c r="A60" s="125"/>
      <c r="B60" s="478"/>
      <c r="C60" s="479"/>
      <c r="D60" s="480"/>
      <c r="E60" s="481"/>
      <c r="F60" s="482"/>
      <c r="G60" s="112"/>
      <c r="H60" s="124"/>
      <c r="I60" s="209"/>
    </row>
    <row r="61" spans="1:9" x14ac:dyDescent="0.25">
      <c r="A61" s="488" t="s">
        <v>88</v>
      </c>
      <c r="B61" s="489"/>
      <c r="C61" s="489"/>
      <c r="D61" s="489"/>
      <c r="E61" s="489"/>
      <c r="F61" s="489"/>
      <c r="G61" s="489"/>
      <c r="H61" s="490"/>
      <c r="I61" s="126">
        <f>SUM(I59:I60)</f>
        <v>849</v>
      </c>
    </row>
    <row r="62" spans="1:9" x14ac:dyDescent="0.25">
      <c r="A62" s="590"/>
      <c r="B62" s="498"/>
      <c r="C62" s="498"/>
      <c r="D62" s="498"/>
      <c r="E62" s="498"/>
      <c r="F62" s="129"/>
      <c r="G62" s="130"/>
      <c r="H62" s="130"/>
      <c r="I62" s="131"/>
    </row>
    <row r="63" spans="1:9" x14ac:dyDescent="0.25">
      <c r="A63" s="456"/>
      <c r="B63" s="457"/>
      <c r="C63" s="457"/>
      <c r="D63" s="457"/>
      <c r="E63" s="457"/>
      <c r="F63" s="132"/>
      <c r="G63" s="460" t="s">
        <v>89</v>
      </c>
      <c r="H63" s="457"/>
      <c r="I63" s="133">
        <f>I61+I55+I48+I41+I32+I21</f>
        <v>5434.5</v>
      </c>
    </row>
    <row r="64" spans="1:9" x14ac:dyDescent="0.25">
      <c r="A64" s="456"/>
      <c r="B64" s="457"/>
      <c r="C64" s="457"/>
      <c r="D64" s="457"/>
      <c r="E64" s="457"/>
      <c r="F64" s="86"/>
      <c r="G64" s="134"/>
      <c r="H64" s="135"/>
      <c r="I64" s="136"/>
    </row>
    <row r="65" spans="1:9" ht="15.75" thickBot="1" x14ac:dyDescent="0.3">
      <c r="A65" s="456"/>
      <c r="B65" s="457"/>
      <c r="C65" s="457"/>
      <c r="D65" s="457"/>
      <c r="E65" s="457"/>
      <c r="F65" s="86"/>
      <c r="G65" s="510" t="s">
        <v>132</v>
      </c>
      <c r="H65" s="511"/>
      <c r="I65" s="145">
        <f>I63+I64</f>
        <v>5434.5</v>
      </c>
    </row>
    <row r="66" spans="1:9" ht="16.5" thickTop="1" thickBot="1" x14ac:dyDescent="0.3">
      <c r="A66" s="137"/>
      <c r="B66" s="138"/>
      <c r="C66" s="458"/>
      <c r="D66" s="459"/>
      <c r="E66" s="459"/>
      <c r="F66" s="459"/>
      <c r="G66" s="139"/>
      <c r="H66" s="139"/>
      <c r="I66" s="140"/>
    </row>
    <row r="68" spans="1:9" x14ac:dyDescent="0.25">
      <c r="A68" s="83"/>
      <c r="B68" s="83"/>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B34:D34"/>
    <mergeCell ref="E34:F34"/>
    <mergeCell ref="A22:I22"/>
    <mergeCell ref="B23:F23"/>
    <mergeCell ref="B24:F24"/>
    <mergeCell ref="B25:F25"/>
    <mergeCell ref="B26:F26"/>
    <mergeCell ref="B27:F27"/>
    <mergeCell ref="B29:F29"/>
    <mergeCell ref="A30:H30"/>
    <mergeCell ref="A31:H31"/>
    <mergeCell ref="A32:H32"/>
    <mergeCell ref="A33:I33"/>
    <mergeCell ref="B28:F28"/>
    <mergeCell ref="B35:D35"/>
    <mergeCell ref="E35:F35"/>
    <mergeCell ref="B36:D36"/>
    <mergeCell ref="E36:F36"/>
    <mergeCell ref="B37:D37"/>
    <mergeCell ref="E37:F37"/>
    <mergeCell ref="B44:D44"/>
    <mergeCell ref="E44:F44"/>
    <mergeCell ref="B38:D38"/>
    <mergeCell ref="E38:F38"/>
    <mergeCell ref="B39:D39"/>
    <mergeCell ref="E39:F39"/>
    <mergeCell ref="B40:D40"/>
    <mergeCell ref="E40:F40"/>
    <mergeCell ref="B41:H41"/>
    <mergeCell ref="B42:D42"/>
    <mergeCell ref="E42:F42"/>
    <mergeCell ref="B43:D43"/>
    <mergeCell ref="E43:F43"/>
    <mergeCell ref="B51:D51"/>
    <mergeCell ref="E51:F51"/>
    <mergeCell ref="B45:D45"/>
    <mergeCell ref="E45:F45"/>
    <mergeCell ref="B46:D46"/>
    <mergeCell ref="E46:F46"/>
    <mergeCell ref="B47:D47"/>
    <mergeCell ref="E47:F47"/>
    <mergeCell ref="B48:H48"/>
    <mergeCell ref="B49:D49"/>
    <mergeCell ref="E49:F49"/>
    <mergeCell ref="B50:D50"/>
    <mergeCell ref="E50:F50"/>
    <mergeCell ref="G65:H65"/>
    <mergeCell ref="C66:F66"/>
    <mergeCell ref="B60:D60"/>
    <mergeCell ref="E60:F60"/>
    <mergeCell ref="A61:H61"/>
    <mergeCell ref="A62:E62"/>
    <mergeCell ref="A63:B63"/>
    <mergeCell ref="C63:E63"/>
    <mergeCell ref="G63:H63"/>
    <mergeCell ref="A64:B64"/>
    <mergeCell ref="C64:E64"/>
    <mergeCell ref="A65:B65"/>
    <mergeCell ref="C65:E65"/>
    <mergeCell ref="B59:D59"/>
    <mergeCell ref="E59:F59"/>
    <mergeCell ref="B52:D52"/>
    <mergeCell ref="E52:F52"/>
    <mergeCell ref="B53:D53"/>
    <mergeCell ref="E53:F53"/>
    <mergeCell ref="B55:G55"/>
    <mergeCell ref="A56:H56"/>
    <mergeCell ref="A57:I57"/>
    <mergeCell ref="B58:D58"/>
    <mergeCell ref="E58:F58"/>
    <mergeCell ref="B54:D54"/>
    <mergeCell ref="E54:F5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tabColor rgb="FF00B050"/>
  </sheetPr>
  <dimension ref="A1:T68"/>
  <sheetViews>
    <sheetView topLeftCell="A4"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623</v>
      </c>
      <c r="G9" s="495"/>
      <c r="H9" s="578" t="e">
        <f>#REF!</f>
        <v>#REF!</v>
      </c>
      <c r="I9" s="579"/>
    </row>
    <row r="10" spans="1:13" x14ac:dyDescent="0.25">
      <c r="A10" s="85" t="s">
        <v>49</v>
      </c>
      <c r="B10" s="83"/>
      <c r="F10" s="494" t="s">
        <v>50</v>
      </c>
      <c r="G10" s="495"/>
      <c r="H10" s="580" t="e">
        <f>#REF!</f>
        <v>#REF!</v>
      </c>
      <c r="I10" s="581"/>
    </row>
    <row r="11" spans="1:13" x14ac:dyDescent="0.25">
      <c r="A11" s="85" t="s">
        <v>51</v>
      </c>
      <c r="B11" s="83"/>
      <c r="F11" s="494" t="s">
        <v>52</v>
      </c>
      <c r="G11" s="495"/>
      <c r="H11" s="582" t="e">
        <f>#REF!</f>
        <v>#REF!</v>
      </c>
      <c r="I11" s="581"/>
    </row>
    <row r="12" spans="1:13" x14ac:dyDescent="0.25">
      <c r="A12" s="85" t="s">
        <v>53</v>
      </c>
      <c r="B12" s="83"/>
      <c r="F12" s="494" t="s">
        <v>54</v>
      </c>
      <c r="G12" s="495"/>
      <c r="H12" s="591" t="e">
        <f>#REF!</f>
        <v>#REF!</v>
      </c>
      <c r="I12" s="581"/>
    </row>
    <row r="13" spans="1:13" x14ac:dyDescent="0.25">
      <c r="A13" s="85" t="s">
        <v>55</v>
      </c>
      <c r="B13" s="83"/>
      <c r="F13" s="167" t="s">
        <v>56</v>
      </c>
      <c r="G13" s="168"/>
      <c r="H13" s="585" t="s">
        <v>90</v>
      </c>
      <c r="I13" s="586"/>
    </row>
    <row r="14" spans="1:13" x14ac:dyDescent="0.25">
      <c r="A14" s="85"/>
      <c r="B14" s="83"/>
      <c r="F14" s="494" t="s">
        <v>58</v>
      </c>
      <c r="G14" s="495"/>
      <c r="H14" s="496" t="s">
        <v>59</v>
      </c>
      <c r="I14" s="497"/>
      <c r="M14" t="s">
        <v>57</v>
      </c>
    </row>
    <row r="15" spans="1:13" x14ac:dyDescent="0.25">
      <c r="A15" s="85"/>
      <c r="B15" s="83"/>
      <c r="D15" s="173"/>
      <c r="F15" s="526" t="s">
        <v>376</v>
      </c>
      <c r="G15" s="526"/>
      <c r="H15" s="527" t="s">
        <v>313</v>
      </c>
      <c r="I15" s="523"/>
    </row>
    <row r="16" spans="1:13" x14ac:dyDescent="0.25">
      <c r="A16" s="500" t="s">
        <v>610</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1"/>
      <c r="C20" s="499"/>
      <c r="D20" s="482"/>
      <c r="E20" s="101"/>
      <c r="F20" s="86"/>
      <c r="G20" s="103"/>
      <c r="H20" s="104"/>
      <c r="I20" s="105"/>
    </row>
    <row r="21" spans="1:11" x14ac:dyDescent="0.25">
      <c r="A21" s="488" t="s">
        <v>68</v>
      </c>
      <c r="B21" s="489"/>
      <c r="C21" s="489"/>
      <c r="D21" s="489"/>
      <c r="E21" s="489"/>
      <c r="F21" s="489"/>
      <c r="G21" s="489"/>
      <c r="H21" s="490"/>
      <c r="I21" s="99"/>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472"/>
      <c r="G23" s="166" t="s">
        <v>65</v>
      </c>
      <c r="H23" s="122" t="s">
        <v>66</v>
      </c>
      <c r="I23" s="123" t="s">
        <v>67</v>
      </c>
      <c r="K23" s="128"/>
    </row>
    <row r="24" spans="1:11" x14ac:dyDescent="0.25">
      <c r="A24" s="235"/>
      <c r="B24" s="573"/>
      <c r="C24" s="574"/>
      <c r="D24" s="574"/>
      <c r="E24" s="574"/>
      <c r="F24" s="575"/>
      <c r="G24" s="237"/>
      <c r="H24" s="236"/>
      <c r="I24" s="115"/>
    </row>
    <row r="25" spans="1:11" x14ac:dyDescent="0.25">
      <c r="A25" s="111"/>
      <c r="B25" s="570"/>
      <c r="C25" s="571"/>
      <c r="D25" s="571"/>
      <c r="E25" s="571"/>
      <c r="F25" s="572"/>
      <c r="G25" s="237"/>
      <c r="H25" s="236"/>
      <c r="I25" s="115"/>
    </row>
    <row r="26" spans="1:11" x14ac:dyDescent="0.25">
      <c r="A26" s="111"/>
      <c r="B26" s="570"/>
      <c r="C26" s="571"/>
      <c r="D26" s="571"/>
      <c r="E26" s="571"/>
      <c r="F26" s="572"/>
      <c r="G26" s="237"/>
      <c r="H26" s="236"/>
      <c r="I26" s="115"/>
    </row>
    <row r="27" spans="1:11" x14ac:dyDescent="0.25">
      <c r="A27" s="111"/>
      <c r="B27" s="570"/>
      <c r="C27" s="571"/>
      <c r="D27" s="571"/>
      <c r="E27" s="571"/>
      <c r="F27" s="572"/>
      <c r="G27" s="237"/>
      <c r="H27" s="236"/>
      <c r="I27" s="115"/>
    </row>
    <row r="28" spans="1:11" x14ac:dyDescent="0.25">
      <c r="A28" s="111"/>
      <c r="B28" s="570"/>
      <c r="C28" s="571"/>
      <c r="D28" s="571"/>
      <c r="E28" s="571"/>
      <c r="F28" s="572"/>
      <c r="G28" s="237"/>
      <c r="H28" s="236"/>
      <c r="I28" s="115"/>
    </row>
    <row r="29" spans="1:11" x14ac:dyDescent="0.25">
      <c r="A29" s="111"/>
      <c r="B29" s="524"/>
      <c r="C29" s="525"/>
      <c r="D29" s="525"/>
      <c r="E29" s="525"/>
      <c r="F29" s="525"/>
      <c r="G29" s="177"/>
      <c r="H29" s="178"/>
      <c r="I29" s="115"/>
    </row>
    <row r="30" spans="1:11" x14ac:dyDescent="0.25">
      <c r="A30" s="521" t="s">
        <v>149</v>
      </c>
      <c r="B30" s="489"/>
      <c r="C30" s="489"/>
      <c r="D30" s="489"/>
      <c r="E30" s="489"/>
      <c r="F30" s="489"/>
      <c r="G30" s="489"/>
      <c r="H30" s="490"/>
      <c r="I30" s="171">
        <f>SUM(I24:I29)</f>
        <v>0</v>
      </c>
    </row>
    <row r="31" spans="1:11" x14ac:dyDescent="0.25">
      <c r="A31" s="488" t="s">
        <v>150</v>
      </c>
      <c r="B31" s="489"/>
      <c r="C31" s="489"/>
      <c r="D31" s="489"/>
      <c r="E31" s="489"/>
      <c r="F31" s="489"/>
      <c r="G31" s="489"/>
      <c r="H31" s="490"/>
      <c r="I31" s="172">
        <f>ROUND((I30*0.15),2)</f>
        <v>0</v>
      </c>
    </row>
    <row r="32" spans="1:11" x14ac:dyDescent="0.25">
      <c r="A32" s="488" t="s">
        <v>151</v>
      </c>
      <c r="B32" s="489"/>
      <c r="C32" s="489"/>
      <c r="D32" s="489"/>
      <c r="E32" s="489"/>
      <c r="F32" s="489"/>
      <c r="G32" s="489"/>
      <c r="H32" s="490"/>
      <c r="I32" s="158">
        <f>I30+I31</f>
        <v>0</v>
      </c>
    </row>
    <row r="33" spans="1:20" x14ac:dyDescent="0.25">
      <c r="A33" s="467" t="s">
        <v>73</v>
      </c>
      <c r="B33" s="468"/>
      <c r="C33" s="468"/>
      <c r="D33" s="468"/>
      <c r="E33" s="468"/>
      <c r="F33" s="468"/>
      <c r="G33" s="468"/>
      <c r="H33" s="468"/>
      <c r="I33" s="469"/>
    </row>
    <row r="34" spans="1:20" x14ac:dyDescent="0.25">
      <c r="A34" s="106" t="s">
        <v>74</v>
      </c>
      <c r="B34" s="494" t="s">
        <v>75</v>
      </c>
      <c r="C34" s="501"/>
      <c r="D34" s="495"/>
      <c r="E34" s="470" t="s">
        <v>63</v>
      </c>
      <c r="F34" s="472"/>
      <c r="G34" s="108" t="s">
        <v>65</v>
      </c>
      <c r="H34" s="109" t="s">
        <v>66</v>
      </c>
      <c r="I34" s="110" t="s">
        <v>67</v>
      </c>
    </row>
    <row r="35" spans="1:20" x14ac:dyDescent="0.25">
      <c r="A35" s="111">
        <v>1</v>
      </c>
      <c r="B35" s="491" t="s">
        <v>76</v>
      </c>
      <c r="C35" s="492"/>
      <c r="D35" s="493"/>
      <c r="E35" s="476" t="s">
        <v>77</v>
      </c>
      <c r="F35" s="477"/>
      <c r="G35" s="143"/>
      <c r="H35" s="141">
        <v>450</v>
      </c>
      <c r="I35" s="118">
        <f>SUM(G35*H35)</f>
        <v>0</v>
      </c>
    </row>
    <row r="36" spans="1:20" x14ac:dyDescent="0.25">
      <c r="A36" s="111">
        <v>2</v>
      </c>
      <c r="B36" s="461" t="s">
        <v>78</v>
      </c>
      <c r="C36" s="462"/>
      <c r="D36" s="463"/>
      <c r="E36" s="486" t="s">
        <v>77</v>
      </c>
      <c r="F36" s="487"/>
      <c r="G36" s="112"/>
      <c r="H36" s="142">
        <v>350</v>
      </c>
      <c r="I36" s="115">
        <f t="shared" ref="I36:I40" si="0">SUM(G36*H36)</f>
        <v>0</v>
      </c>
    </row>
    <row r="37" spans="1:20" x14ac:dyDescent="0.25">
      <c r="A37" s="111">
        <v>3</v>
      </c>
      <c r="B37" s="461" t="s">
        <v>79</v>
      </c>
      <c r="C37" s="462"/>
      <c r="D37" s="463"/>
      <c r="E37" s="486" t="s">
        <v>77</v>
      </c>
      <c r="F37" s="487"/>
      <c r="G37" s="112">
        <v>1.5</v>
      </c>
      <c r="H37" s="142">
        <v>300</v>
      </c>
      <c r="I37" s="115">
        <f t="shared" si="0"/>
        <v>450</v>
      </c>
    </row>
    <row r="38" spans="1:20" x14ac:dyDescent="0.25">
      <c r="A38" s="111">
        <v>4</v>
      </c>
      <c r="B38" s="461" t="s">
        <v>80</v>
      </c>
      <c r="C38" s="462"/>
      <c r="D38" s="463"/>
      <c r="E38" s="486" t="s">
        <v>77</v>
      </c>
      <c r="F38" s="487"/>
      <c r="G38" s="112">
        <v>1.5</v>
      </c>
      <c r="H38" s="142">
        <v>200</v>
      </c>
      <c r="I38" s="115">
        <f t="shared" si="0"/>
        <v>300</v>
      </c>
    </row>
    <row r="39" spans="1:20" x14ac:dyDescent="0.25">
      <c r="A39" s="111">
        <v>5</v>
      </c>
      <c r="B39" s="461" t="s">
        <v>81</v>
      </c>
      <c r="C39" s="462"/>
      <c r="D39" s="463"/>
      <c r="E39" s="486" t="s">
        <v>77</v>
      </c>
      <c r="F39" s="487"/>
      <c r="G39" s="112"/>
      <c r="H39" s="144">
        <v>200</v>
      </c>
      <c r="I39" s="115">
        <f t="shared" si="0"/>
        <v>0</v>
      </c>
      <c r="T39" s="241"/>
    </row>
    <row r="40" spans="1:20" x14ac:dyDescent="0.25">
      <c r="A40" s="125">
        <v>6</v>
      </c>
      <c r="B40" s="464" t="s">
        <v>320</v>
      </c>
      <c r="C40" s="465"/>
      <c r="D40" s="466"/>
      <c r="E40" s="481" t="s">
        <v>77</v>
      </c>
      <c r="F40" s="482"/>
      <c r="G40" s="240"/>
      <c r="H40" s="239">
        <v>140</v>
      </c>
      <c r="I40" s="238">
        <f t="shared" si="0"/>
        <v>0</v>
      </c>
    </row>
    <row r="41" spans="1:20" x14ac:dyDescent="0.25">
      <c r="A41" s="111"/>
      <c r="B41" s="494" t="s">
        <v>594</v>
      </c>
      <c r="C41" s="501"/>
      <c r="D41" s="501"/>
      <c r="E41" s="501"/>
      <c r="F41" s="501"/>
      <c r="G41" s="501"/>
      <c r="H41" s="495"/>
      <c r="I41" s="115">
        <f>SUM(I35:I40)</f>
        <v>750</v>
      </c>
    </row>
    <row r="42" spans="1:20" x14ac:dyDescent="0.25">
      <c r="A42" s="111">
        <v>1</v>
      </c>
      <c r="B42" s="491" t="s">
        <v>76</v>
      </c>
      <c r="C42" s="492"/>
      <c r="D42" s="493"/>
      <c r="E42" s="476" t="s">
        <v>77</v>
      </c>
      <c r="F42" s="477"/>
      <c r="G42" s="143"/>
      <c r="H42" s="141">
        <v>675</v>
      </c>
      <c r="I42" s="118">
        <f>SUM(G42*H42)</f>
        <v>0</v>
      </c>
    </row>
    <row r="43" spans="1:20" x14ac:dyDescent="0.25">
      <c r="A43" s="111">
        <v>2</v>
      </c>
      <c r="B43" s="461" t="s">
        <v>78</v>
      </c>
      <c r="C43" s="462"/>
      <c r="D43" s="463"/>
      <c r="E43" s="486" t="s">
        <v>77</v>
      </c>
      <c r="F43" s="487"/>
      <c r="G43" s="112"/>
      <c r="H43" s="142">
        <v>525</v>
      </c>
      <c r="I43" s="115">
        <f t="shared" ref="I43:I47" si="1">SUM(G43*H43)</f>
        <v>0</v>
      </c>
    </row>
    <row r="44" spans="1:20" x14ac:dyDescent="0.25">
      <c r="A44" s="111">
        <v>3</v>
      </c>
      <c r="B44" s="461" t="s">
        <v>79</v>
      </c>
      <c r="C44" s="462"/>
      <c r="D44" s="463"/>
      <c r="E44" s="486" t="s">
        <v>77</v>
      </c>
      <c r="F44" s="487"/>
      <c r="G44" s="112"/>
      <c r="H44" s="142">
        <v>450</v>
      </c>
      <c r="I44" s="115">
        <f t="shared" si="1"/>
        <v>0</v>
      </c>
    </row>
    <row r="45" spans="1:20" x14ac:dyDescent="0.25">
      <c r="A45" s="111">
        <v>4</v>
      </c>
      <c r="B45" s="461" t="s">
        <v>80</v>
      </c>
      <c r="C45" s="462"/>
      <c r="D45" s="463"/>
      <c r="E45" s="486" t="s">
        <v>77</v>
      </c>
      <c r="F45" s="487"/>
      <c r="G45" s="112"/>
      <c r="H45" s="142">
        <v>300</v>
      </c>
      <c r="I45" s="115">
        <f t="shared" si="1"/>
        <v>0</v>
      </c>
    </row>
    <row r="46" spans="1:20" x14ac:dyDescent="0.25">
      <c r="A46" s="111">
        <v>5</v>
      </c>
      <c r="B46" s="461" t="s">
        <v>81</v>
      </c>
      <c r="C46" s="462"/>
      <c r="D46" s="463"/>
      <c r="E46" s="486" t="s">
        <v>77</v>
      </c>
      <c r="F46" s="487"/>
      <c r="G46" s="112"/>
      <c r="H46" s="144">
        <v>300</v>
      </c>
      <c r="I46" s="115">
        <f t="shared" si="1"/>
        <v>0</v>
      </c>
    </row>
    <row r="47" spans="1:20" x14ac:dyDescent="0.25">
      <c r="A47" s="125">
        <v>6</v>
      </c>
      <c r="B47" s="464" t="s">
        <v>320</v>
      </c>
      <c r="C47" s="465"/>
      <c r="D47" s="466"/>
      <c r="E47" s="481" t="s">
        <v>77</v>
      </c>
      <c r="F47" s="482"/>
      <c r="G47" s="240"/>
      <c r="H47" s="239">
        <v>210</v>
      </c>
      <c r="I47" s="238">
        <f t="shared" si="1"/>
        <v>0</v>
      </c>
    </row>
    <row r="48" spans="1:20" x14ac:dyDescent="0.25">
      <c r="A48" s="111"/>
      <c r="B48" s="494" t="s">
        <v>595</v>
      </c>
      <c r="C48" s="501"/>
      <c r="D48" s="501"/>
      <c r="E48" s="501"/>
      <c r="F48" s="501"/>
      <c r="G48" s="501"/>
      <c r="H48" s="495"/>
      <c r="I48" s="115">
        <f>SUM(I42:I47)</f>
        <v>0</v>
      </c>
    </row>
    <row r="49" spans="1:9" x14ac:dyDescent="0.25">
      <c r="A49" s="111">
        <v>1</v>
      </c>
      <c r="B49" s="491" t="s">
        <v>76</v>
      </c>
      <c r="C49" s="492"/>
      <c r="D49" s="493"/>
      <c r="E49" s="476" t="s">
        <v>77</v>
      </c>
      <c r="F49" s="477"/>
      <c r="G49" s="143"/>
      <c r="H49" s="141">
        <v>900</v>
      </c>
      <c r="I49" s="118">
        <f>SUM(G49*H49)</f>
        <v>0</v>
      </c>
    </row>
    <row r="50" spans="1:9" x14ac:dyDescent="0.25">
      <c r="A50" s="111">
        <v>2</v>
      </c>
      <c r="B50" s="461" t="s">
        <v>78</v>
      </c>
      <c r="C50" s="462"/>
      <c r="D50" s="463"/>
      <c r="E50" s="486" t="s">
        <v>77</v>
      </c>
      <c r="F50" s="487"/>
      <c r="G50" s="112"/>
      <c r="H50" s="142">
        <v>700</v>
      </c>
      <c r="I50" s="115">
        <f t="shared" ref="I50:I54" si="2">SUM(G50*H50)</f>
        <v>0</v>
      </c>
    </row>
    <row r="51" spans="1:9" x14ac:dyDescent="0.25">
      <c r="A51" s="111">
        <v>3</v>
      </c>
      <c r="B51" s="461" t="s">
        <v>79</v>
      </c>
      <c r="C51" s="462"/>
      <c r="D51" s="463"/>
      <c r="E51" s="486" t="s">
        <v>77</v>
      </c>
      <c r="F51" s="487"/>
      <c r="G51" s="112"/>
      <c r="H51" s="142">
        <v>600</v>
      </c>
      <c r="I51" s="115">
        <f t="shared" si="2"/>
        <v>0</v>
      </c>
    </row>
    <row r="52" spans="1:9" x14ac:dyDescent="0.25">
      <c r="A52" s="111">
        <v>4</v>
      </c>
      <c r="B52" s="461" t="s">
        <v>80</v>
      </c>
      <c r="C52" s="462"/>
      <c r="D52" s="463"/>
      <c r="E52" s="486" t="s">
        <v>77</v>
      </c>
      <c r="F52" s="487"/>
      <c r="G52" s="112"/>
      <c r="H52" s="142">
        <v>400</v>
      </c>
      <c r="I52" s="115">
        <f t="shared" si="2"/>
        <v>0</v>
      </c>
    </row>
    <row r="53" spans="1:9" x14ac:dyDescent="0.25">
      <c r="A53" s="111">
        <v>5</v>
      </c>
      <c r="B53" s="461" t="s">
        <v>81</v>
      </c>
      <c r="C53" s="462"/>
      <c r="D53" s="463"/>
      <c r="E53" s="486" t="s">
        <v>77</v>
      </c>
      <c r="F53" s="487"/>
      <c r="G53" s="112"/>
      <c r="H53" s="144">
        <v>400</v>
      </c>
      <c r="I53" s="115">
        <f t="shared" si="2"/>
        <v>0</v>
      </c>
    </row>
    <row r="54" spans="1:9" x14ac:dyDescent="0.25">
      <c r="A54" s="125">
        <v>6</v>
      </c>
      <c r="B54" s="464" t="s">
        <v>320</v>
      </c>
      <c r="C54" s="465"/>
      <c r="D54" s="466"/>
      <c r="E54" s="481" t="s">
        <v>77</v>
      </c>
      <c r="F54" s="482"/>
      <c r="G54" s="240"/>
      <c r="H54" s="239">
        <v>280</v>
      </c>
      <c r="I54" s="238">
        <f t="shared" si="2"/>
        <v>0</v>
      </c>
    </row>
    <row r="55" spans="1:9" x14ac:dyDescent="0.25">
      <c r="A55" s="120"/>
      <c r="B55" s="470"/>
      <c r="C55" s="471"/>
      <c r="D55" s="471"/>
      <c r="E55" s="471"/>
      <c r="F55" s="471"/>
      <c r="G55" s="472"/>
      <c r="H55" s="104"/>
      <c r="I55" s="115">
        <f>SUM(I49:I54)</f>
        <v>0</v>
      </c>
    </row>
    <row r="56" spans="1:9" x14ac:dyDescent="0.25">
      <c r="A56" s="488" t="s">
        <v>82</v>
      </c>
      <c r="B56" s="489"/>
      <c r="C56" s="489"/>
      <c r="D56" s="489"/>
      <c r="E56" s="489"/>
      <c r="F56" s="489"/>
      <c r="G56" s="489"/>
      <c r="H56" s="490"/>
      <c r="I56" s="126"/>
    </row>
    <row r="57" spans="1:9" x14ac:dyDescent="0.25">
      <c r="A57" s="467" t="s">
        <v>83</v>
      </c>
      <c r="B57" s="468"/>
      <c r="C57" s="468"/>
      <c r="D57" s="468"/>
      <c r="E57" s="468"/>
      <c r="F57" s="468"/>
      <c r="G57" s="468"/>
      <c r="H57" s="468"/>
      <c r="I57" s="469"/>
    </row>
    <row r="58" spans="1:9" x14ac:dyDescent="0.25">
      <c r="A58" s="106" t="s">
        <v>84</v>
      </c>
      <c r="B58" s="470" t="s">
        <v>85</v>
      </c>
      <c r="C58" s="471"/>
      <c r="D58" s="472"/>
      <c r="E58" s="470" t="s">
        <v>86</v>
      </c>
      <c r="F58" s="472"/>
      <c r="G58" s="122" t="s">
        <v>87</v>
      </c>
      <c r="H58" s="122" t="s">
        <v>66</v>
      </c>
      <c r="I58" s="123" t="s">
        <v>67</v>
      </c>
    </row>
    <row r="59" spans="1:9" x14ac:dyDescent="0.25">
      <c r="A59" s="111">
        <v>1</v>
      </c>
      <c r="B59" s="473" t="s">
        <v>389</v>
      </c>
      <c r="C59" s="474"/>
      <c r="D59" s="475"/>
      <c r="E59" s="486">
        <v>1</v>
      </c>
      <c r="F59" s="487"/>
      <c r="G59" s="197">
        <v>33.200000000000003</v>
      </c>
      <c r="H59" s="124">
        <v>5</v>
      </c>
      <c r="I59" s="209">
        <f>H59*G59</f>
        <v>166</v>
      </c>
    </row>
    <row r="60" spans="1:9" x14ac:dyDescent="0.25">
      <c r="A60" s="125"/>
      <c r="B60" s="478"/>
      <c r="C60" s="479"/>
      <c r="D60" s="480"/>
      <c r="E60" s="481"/>
      <c r="F60" s="482"/>
      <c r="G60" s="112"/>
      <c r="H60" s="124"/>
      <c r="I60" s="209"/>
    </row>
    <row r="61" spans="1:9" x14ac:dyDescent="0.25">
      <c r="A61" s="488" t="s">
        <v>88</v>
      </c>
      <c r="B61" s="489"/>
      <c r="C61" s="489"/>
      <c r="D61" s="489"/>
      <c r="E61" s="489"/>
      <c r="F61" s="489"/>
      <c r="G61" s="489"/>
      <c r="H61" s="490"/>
      <c r="I61" s="126">
        <f>SUM(I59:I60)</f>
        <v>166</v>
      </c>
    </row>
    <row r="62" spans="1:9" x14ac:dyDescent="0.25">
      <c r="A62" s="590"/>
      <c r="B62" s="498"/>
      <c r="C62" s="498"/>
      <c r="D62" s="498"/>
      <c r="E62" s="498"/>
      <c r="F62" s="129"/>
      <c r="G62" s="130"/>
      <c r="H62" s="130"/>
      <c r="I62" s="131"/>
    </row>
    <row r="63" spans="1:9" x14ac:dyDescent="0.25">
      <c r="A63" s="456"/>
      <c r="B63" s="457"/>
      <c r="C63" s="457"/>
      <c r="D63" s="457"/>
      <c r="E63" s="457"/>
      <c r="F63" s="132"/>
      <c r="G63" s="460" t="s">
        <v>89</v>
      </c>
      <c r="H63" s="457"/>
      <c r="I63" s="133">
        <f>I61+I55+I48+I41+I32+I21</f>
        <v>916</v>
      </c>
    </row>
    <row r="64" spans="1:9" x14ac:dyDescent="0.25">
      <c r="A64" s="456"/>
      <c r="B64" s="457"/>
      <c r="C64" s="457"/>
      <c r="D64" s="457"/>
      <c r="E64" s="457"/>
      <c r="F64" s="86"/>
      <c r="G64" s="134"/>
      <c r="H64" s="135"/>
      <c r="I64" s="136"/>
    </row>
    <row r="65" spans="1:9" ht="15.75" thickBot="1" x14ac:dyDescent="0.3">
      <c r="A65" s="456"/>
      <c r="B65" s="457"/>
      <c r="C65" s="457"/>
      <c r="D65" s="457"/>
      <c r="E65" s="457"/>
      <c r="F65" s="86"/>
      <c r="G65" s="510" t="s">
        <v>132</v>
      </c>
      <c r="H65" s="511"/>
      <c r="I65" s="145">
        <f>I63+I64</f>
        <v>916</v>
      </c>
    </row>
    <row r="66" spans="1:9" ht="16.5" thickTop="1" thickBot="1" x14ac:dyDescent="0.3">
      <c r="A66" s="137"/>
      <c r="B66" s="138"/>
      <c r="C66" s="458"/>
      <c r="D66" s="459"/>
      <c r="E66" s="459"/>
      <c r="F66" s="459"/>
      <c r="G66" s="139"/>
      <c r="H66" s="139"/>
      <c r="I66" s="140"/>
    </row>
    <row r="68" spans="1:9" x14ac:dyDescent="0.25">
      <c r="A68" s="83"/>
      <c r="B68" s="83"/>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tabColor rgb="FF00B050"/>
  </sheetPr>
  <dimension ref="A1:T68"/>
  <sheetViews>
    <sheetView topLeftCell="A31"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623</v>
      </c>
      <c r="G9" s="495"/>
      <c r="H9" s="578" t="e">
        <f>#REF!</f>
        <v>#REF!</v>
      </c>
      <c r="I9" s="579"/>
    </row>
    <row r="10" spans="1:13" x14ac:dyDescent="0.25">
      <c r="A10" s="85" t="s">
        <v>49</v>
      </c>
      <c r="B10" s="83"/>
      <c r="F10" s="494" t="s">
        <v>50</v>
      </c>
      <c r="G10" s="495"/>
      <c r="H10" s="580" t="e">
        <f>#REF!</f>
        <v>#REF!</v>
      </c>
      <c r="I10" s="581"/>
    </row>
    <row r="11" spans="1:13" x14ac:dyDescent="0.25">
      <c r="A11" s="85" t="s">
        <v>51</v>
      </c>
      <c r="B11" s="83"/>
      <c r="F11" s="494" t="s">
        <v>52</v>
      </c>
      <c r="G11" s="495"/>
      <c r="H11" s="582" t="e">
        <f>#REF!</f>
        <v>#REF!</v>
      </c>
      <c r="I11" s="581"/>
    </row>
    <row r="12" spans="1:13" x14ac:dyDescent="0.25">
      <c r="A12" s="85" t="s">
        <v>53</v>
      </c>
      <c r="B12" s="83"/>
      <c r="F12" s="494" t="s">
        <v>54</v>
      </c>
      <c r="G12" s="495"/>
      <c r="H12" s="591" t="e">
        <f>#REF!</f>
        <v>#REF!</v>
      </c>
      <c r="I12" s="581"/>
    </row>
    <row r="13" spans="1:13" x14ac:dyDescent="0.25">
      <c r="A13" s="85" t="s">
        <v>55</v>
      </c>
      <c r="B13" s="83"/>
      <c r="F13" s="167" t="s">
        <v>56</v>
      </c>
      <c r="G13" s="168"/>
      <c r="H13" s="585" t="s">
        <v>90</v>
      </c>
      <c r="I13" s="586"/>
    </row>
    <row r="14" spans="1:13" x14ac:dyDescent="0.25">
      <c r="A14" s="85"/>
      <c r="B14" s="83"/>
      <c r="F14" s="494" t="s">
        <v>58</v>
      </c>
      <c r="G14" s="495"/>
      <c r="H14" s="496" t="s">
        <v>59</v>
      </c>
      <c r="I14" s="497"/>
      <c r="M14" t="s">
        <v>57</v>
      </c>
    </row>
    <row r="15" spans="1:13" x14ac:dyDescent="0.25">
      <c r="A15" s="85"/>
      <c r="B15" s="83"/>
      <c r="D15" s="173"/>
      <c r="F15" s="526" t="s">
        <v>376</v>
      </c>
      <c r="G15" s="526"/>
      <c r="H15" s="527" t="s">
        <v>611</v>
      </c>
      <c r="I15" s="523"/>
    </row>
    <row r="16" spans="1:13" x14ac:dyDescent="0.25">
      <c r="A16" s="500" t="s">
        <v>296</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1"/>
      <c r="C20" s="499"/>
      <c r="D20" s="482"/>
      <c r="E20" s="101"/>
      <c r="F20" s="86"/>
      <c r="G20" s="103"/>
      <c r="H20" s="104"/>
      <c r="I20" s="105"/>
    </row>
    <row r="21" spans="1:11" x14ac:dyDescent="0.25">
      <c r="A21" s="488" t="s">
        <v>68</v>
      </c>
      <c r="B21" s="489"/>
      <c r="C21" s="489"/>
      <c r="D21" s="489"/>
      <c r="E21" s="489"/>
      <c r="F21" s="489"/>
      <c r="G21" s="489"/>
      <c r="H21" s="490"/>
      <c r="I21" s="99"/>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472"/>
      <c r="G23" s="166" t="s">
        <v>65</v>
      </c>
      <c r="H23" s="122" t="s">
        <v>66</v>
      </c>
      <c r="I23" s="123" t="s">
        <v>67</v>
      </c>
      <c r="K23" s="128"/>
    </row>
    <row r="24" spans="1:11" x14ac:dyDescent="0.25">
      <c r="A24" s="235">
        <v>1</v>
      </c>
      <c r="B24" s="570" t="s">
        <v>612</v>
      </c>
      <c r="C24" s="571"/>
      <c r="D24" s="571"/>
      <c r="E24" s="571"/>
      <c r="F24" s="572"/>
      <c r="G24" s="237">
        <v>1</v>
      </c>
      <c r="H24" s="236">
        <v>1872</v>
      </c>
      <c r="I24" s="115">
        <f>H24*G24</f>
        <v>1872</v>
      </c>
    </row>
    <row r="25" spans="1:11" x14ac:dyDescent="0.25">
      <c r="A25" s="111"/>
      <c r="B25" s="570"/>
      <c r="C25" s="571"/>
      <c r="D25" s="571"/>
      <c r="E25" s="571"/>
      <c r="F25" s="572"/>
      <c r="G25" s="237"/>
      <c r="H25" s="236"/>
      <c r="I25" s="115"/>
    </row>
    <row r="26" spans="1:11" x14ac:dyDescent="0.25">
      <c r="A26" s="111"/>
      <c r="B26" s="570"/>
      <c r="C26" s="571"/>
      <c r="D26" s="571"/>
      <c r="E26" s="571"/>
      <c r="F26" s="572"/>
      <c r="G26" s="237"/>
      <c r="H26" s="236"/>
      <c r="I26" s="115"/>
    </row>
    <row r="27" spans="1:11" x14ac:dyDescent="0.25">
      <c r="A27" s="111"/>
      <c r="B27" s="570"/>
      <c r="C27" s="571"/>
      <c r="D27" s="571"/>
      <c r="E27" s="571"/>
      <c r="F27" s="572"/>
      <c r="G27" s="237"/>
      <c r="H27" s="236"/>
      <c r="I27" s="115"/>
    </row>
    <row r="28" spans="1:11" x14ac:dyDescent="0.25">
      <c r="A28" s="111"/>
      <c r="B28" s="570"/>
      <c r="C28" s="571"/>
      <c r="D28" s="571"/>
      <c r="E28" s="571"/>
      <c r="F28" s="572"/>
      <c r="G28" s="237"/>
      <c r="H28" s="236"/>
      <c r="I28" s="115"/>
    </row>
    <row r="29" spans="1:11" x14ac:dyDescent="0.25">
      <c r="A29" s="111"/>
      <c r="B29" s="524"/>
      <c r="C29" s="525"/>
      <c r="D29" s="525"/>
      <c r="E29" s="525"/>
      <c r="F29" s="525"/>
      <c r="G29" s="177"/>
      <c r="H29" s="178"/>
      <c r="I29" s="115"/>
    </row>
    <row r="30" spans="1:11" x14ac:dyDescent="0.25">
      <c r="A30" s="521" t="s">
        <v>149</v>
      </c>
      <c r="B30" s="489"/>
      <c r="C30" s="489"/>
      <c r="D30" s="489"/>
      <c r="E30" s="489"/>
      <c r="F30" s="489"/>
      <c r="G30" s="489"/>
      <c r="H30" s="490"/>
      <c r="I30" s="171">
        <f>SUM(I24:I29)</f>
        <v>1872</v>
      </c>
    </row>
    <row r="31" spans="1:11" x14ac:dyDescent="0.25">
      <c r="A31" s="488" t="s">
        <v>150</v>
      </c>
      <c r="B31" s="489"/>
      <c r="C31" s="489"/>
      <c r="D31" s="489"/>
      <c r="E31" s="489"/>
      <c r="F31" s="489"/>
      <c r="G31" s="489"/>
      <c r="H31" s="490"/>
      <c r="I31" s="172">
        <f>ROUND((I30*0.15),2)</f>
        <v>280.8</v>
      </c>
    </row>
    <row r="32" spans="1:11" x14ac:dyDescent="0.25">
      <c r="A32" s="488" t="s">
        <v>151</v>
      </c>
      <c r="B32" s="489"/>
      <c r="C32" s="489"/>
      <c r="D32" s="489"/>
      <c r="E32" s="489"/>
      <c r="F32" s="489"/>
      <c r="G32" s="489"/>
      <c r="H32" s="490"/>
      <c r="I32" s="158">
        <f>I30+I31</f>
        <v>2152.8000000000002</v>
      </c>
    </row>
    <row r="33" spans="1:20" x14ac:dyDescent="0.25">
      <c r="A33" s="467" t="s">
        <v>73</v>
      </c>
      <c r="B33" s="468"/>
      <c r="C33" s="468"/>
      <c r="D33" s="468"/>
      <c r="E33" s="468"/>
      <c r="F33" s="468"/>
      <c r="G33" s="468"/>
      <c r="H33" s="468"/>
      <c r="I33" s="469"/>
    </row>
    <row r="34" spans="1:20" x14ac:dyDescent="0.25">
      <c r="A34" s="106" t="s">
        <v>74</v>
      </c>
      <c r="B34" s="494" t="s">
        <v>75</v>
      </c>
      <c r="C34" s="501"/>
      <c r="D34" s="495"/>
      <c r="E34" s="470" t="s">
        <v>63</v>
      </c>
      <c r="F34" s="472"/>
      <c r="G34" s="108" t="s">
        <v>65</v>
      </c>
      <c r="H34" s="109" t="s">
        <v>66</v>
      </c>
      <c r="I34" s="110" t="s">
        <v>67</v>
      </c>
    </row>
    <row r="35" spans="1:20" x14ac:dyDescent="0.25">
      <c r="A35" s="111">
        <v>1</v>
      </c>
      <c r="B35" s="491" t="s">
        <v>76</v>
      </c>
      <c r="C35" s="492"/>
      <c r="D35" s="493"/>
      <c r="E35" s="476" t="s">
        <v>77</v>
      </c>
      <c r="F35" s="477"/>
      <c r="G35" s="143"/>
      <c r="H35" s="141">
        <v>450</v>
      </c>
      <c r="I35" s="118">
        <f>SUM(G35*H35)</f>
        <v>0</v>
      </c>
    </row>
    <row r="36" spans="1:20" x14ac:dyDescent="0.25">
      <c r="A36" s="111">
        <v>2</v>
      </c>
      <c r="B36" s="461" t="s">
        <v>78</v>
      </c>
      <c r="C36" s="462"/>
      <c r="D36" s="463"/>
      <c r="E36" s="486" t="s">
        <v>77</v>
      </c>
      <c r="F36" s="487"/>
      <c r="G36" s="112"/>
      <c r="H36" s="142">
        <v>350</v>
      </c>
      <c r="I36" s="115">
        <f t="shared" ref="I36:I40" si="0">SUM(G36*H36)</f>
        <v>0</v>
      </c>
    </row>
    <row r="37" spans="1:20" x14ac:dyDescent="0.25">
      <c r="A37" s="111">
        <v>3</v>
      </c>
      <c r="B37" s="461" t="s">
        <v>79</v>
      </c>
      <c r="C37" s="462"/>
      <c r="D37" s="463"/>
      <c r="E37" s="486" t="s">
        <v>77</v>
      </c>
      <c r="F37" s="487"/>
      <c r="G37" s="112">
        <v>1</v>
      </c>
      <c r="H37" s="142">
        <v>300</v>
      </c>
      <c r="I37" s="115">
        <f t="shared" si="0"/>
        <v>300</v>
      </c>
    </row>
    <row r="38" spans="1:20" x14ac:dyDescent="0.25">
      <c r="A38" s="111">
        <v>4</v>
      </c>
      <c r="B38" s="461" t="s">
        <v>80</v>
      </c>
      <c r="C38" s="462"/>
      <c r="D38" s="463"/>
      <c r="E38" s="486" t="s">
        <v>77</v>
      </c>
      <c r="F38" s="487"/>
      <c r="G38" s="112">
        <v>1</v>
      </c>
      <c r="H38" s="142">
        <v>200</v>
      </c>
      <c r="I38" s="115">
        <f t="shared" si="0"/>
        <v>200</v>
      </c>
    </row>
    <row r="39" spans="1:20" x14ac:dyDescent="0.25">
      <c r="A39" s="111">
        <v>5</v>
      </c>
      <c r="B39" s="461" t="s">
        <v>81</v>
      </c>
      <c r="C39" s="462"/>
      <c r="D39" s="463"/>
      <c r="E39" s="486" t="s">
        <v>77</v>
      </c>
      <c r="F39" s="487"/>
      <c r="G39" s="112"/>
      <c r="H39" s="144">
        <v>200</v>
      </c>
      <c r="I39" s="115">
        <f t="shared" si="0"/>
        <v>0</v>
      </c>
      <c r="T39" s="241"/>
    </row>
    <row r="40" spans="1:20" x14ac:dyDescent="0.25">
      <c r="A40" s="125">
        <v>6</v>
      </c>
      <c r="B40" s="464" t="s">
        <v>320</v>
      </c>
      <c r="C40" s="465"/>
      <c r="D40" s="466"/>
      <c r="E40" s="481" t="s">
        <v>77</v>
      </c>
      <c r="F40" s="482"/>
      <c r="G40" s="240"/>
      <c r="H40" s="239">
        <v>140</v>
      </c>
      <c r="I40" s="238">
        <f t="shared" si="0"/>
        <v>0</v>
      </c>
    </row>
    <row r="41" spans="1:20" x14ac:dyDescent="0.25">
      <c r="A41" s="111"/>
      <c r="B41" s="494" t="s">
        <v>594</v>
      </c>
      <c r="C41" s="501"/>
      <c r="D41" s="501"/>
      <c r="E41" s="501"/>
      <c r="F41" s="501"/>
      <c r="G41" s="501"/>
      <c r="H41" s="495"/>
      <c r="I41" s="115">
        <f>SUM(I35:I40)</f>
        <v>500</v>
      </c>
    </row>
    <row r="42" spans="1:20" x14ac:dyDescent="0.25">
      <c r="A42" s="111">
        <v>1</v>
      </c>
      <c r="B42" s="491" t="s">
        <v>76</v>
      </c>
      <c r="C42" s="492"/>
      <c r="D42" s="493"/>
      <c r="E42" s="476" t="s">
        <v>77</v>
      </c>
      <c r="F42" s="477"/>
      <c r="G42" s="143"/>
      <c r="H42" s="141">
        <v>675</v>
      </c>
      <c r="I42" s="118">
        <f>SUM(G42*H42)</f>
        <v>0</v>
      </c>
    </row>
    <row r="43" spans="1:20" x14ac:dyDescent="0.25">
      <c r="A43" s="111">
        <v>2</v>
      </c>
      <c r="B43" s="461" t="s">
        <v>78</v>
      </c>
      <c r="C43" s="462"/>
      <c r="D43" s="463"/>
      <c r="E43" s="486" t="s">
        <v>77</v>
      </c>
      <c r="F43" s="487"/>
      <c r="G43" s="112"/>
      <c r="H43" s="142">
        <v>525</v>
      </c>
      <c r="I43" s="115">
        <f t="shared" ref="I43:I47" si="1">SUM(G43*H43)</f>
        <v>0</v>
      </c>
    </row>
    <row r="44" spans="1:20" x14ac:dyDescent="0.25">
      <c r="A44" s="111">
        <v>3</v>
      </c>
      <c r="B44" s="461" t="s">
        <v>79</v>
      </c>
      <c r="C44" s="462"/>
      <c r="D44" s="463"/>
      <c r="E44" s="486" t="s">
        <v>77</v>
      </c>
      <c r="F44" s="487"/>
      <c r="G44" s="112"/>
      <c r="H44" s="142">
        <v>450</v>
      </c>
      <c r="I44" s="115">
        <f t="shared" si="1"/>
        <v>0</v>
      </c>
    </row>
    <row r="45" spans="1:20" x14ac:dyDescent="0.25">
      <c r="A45" s="111">
        <v>4</v>
      </c>
      <c r="B45" s="461" t="s">
        <v>80</v>
      </c>
      <c r="C45" s="462"/>
      <c r="D45" s="463"/>
      <c r="E45" s="486" t="s">
        <v>77</v>
      </c>
      <c r="F45" s="487"/>
      <c r="G45" s="112"/>
      <c r="H45" s="142">
        <v>300</v>
      </c>
      <c r="I45" s="115">
        <f t="shared" si="1"/>
        <v>0</v>
      </c>
    </row>
    <row r="46" spans="1:20" x14ac:dyDescent="0.25">
      <c r="A46" s="111">
        <v>5</v>
      </c>
      <c r="B46" s="461" t="s">
        <v>81</v>
      </c>
      <c r="C46" s="462"/>
      <c r="D46" s="463"/>
      <c r="E46" s="486" t="s">
        <v>77</v>
      </c>
      <c r="F46" s="487"/>
      <c r="G46" s="112"/>
      <c r="H46" s="144">
        <v>300</v>
      </c>
      <c r="I46" s="115">
        <f t="shared" si="1"/>
        <v>0</v>
      </c>
    </row>
    <row r="47" spans="1:20" x14ac:dyDescent="0.25">
      <c r="A47" s="125">
        <v>6</v>
      </c>
      <c r="B47" s="464" t="s">
        <v>320</v>
      </c>
      <c r="C47" s="465"/>
      <c r="D47" s="466"/>
      <c r="E47" s="481" t="s">
        <v>77</v>
      </c>
      <c r="F47" s="482"/>
      <c r="G47" s="240"/>
      <c r="H47" s="239">
        <v>210</v>
      </c>
      <c r="I47" s="238">
        <f t="shared" si="1"/>
        <v>0</v>
      </c>
    </row>
    <row r="48" spans="1:20" x14ac:dyDescent="0.25">
      <c r="A48" s="111"/>
      <c r="B48" s="494" t="s">
        <v>595</v>
      </c>
      <c r="C48" s="501"/>
      <c r="D48" s="501"/>
      <c r="E48" s="501"/>
      <c r="F48" s="501"/>
      <c r="G48" s="501"/>
      <c r="H48" s="495"/>
      <c r="I48" s="115">
        <f>SUM(I42:I47)</f>
        <v>0</v>
      </c>
    </row>
    <row r="49" spans="1:9" x14ac:dyDescent="0.25">
      <c r="A49" s="111">
        <v>1</v>
      </c>
      <c r="B49" s="491" t="s">
        <v>76</v>
      </c>
      <c r="C49" s="492"/>
      <c r="D49" s="493"/>
      <c r="E49" s="476" t="s">
        <v>77</v>
      </c>
      <c r="F49" s="477"/>
      <c r="G49" s="143"/>
      <c r="H49" s="141">
        <v>900</v>
      </c>
      <c r="I49" s="118">
        <f>SUM(G49*H49)</f>
        <v>0</v>
      </c>
    </row>
    <row r="50" spans="1:9" x14ac:dyDescent="0.25">
      <c r="A50" s="111">
        <v>2</v>
      </c>
      <c r="B50" s="461" t="s">
        <v>78</v>
      </c>
      <c r="C50" s="462"/>
      <c r="D50" s="463"/>
      <c r="E50" s="486" t="s">
        <v>77</v>
      </c>
      <c r="F50" s="487"/>
      <c r="G50" s="112"/>
      <c r="H50" s="142">
        <v>700</v>
      </c>
      <c r="I50" s="115">
        <f t="shared" ref="I50:I54" si="2">SUM(G50*H50)</f>
        <v>0</v>
      </c>
    </row>
    <row r="51" spans="1:9" x14ac:dyDescent="0.25">
      <c r="A51" s="111">
        <v>3</v>
      </c>
      <c r="B51" s="461" t="s">
        <v>79</v>
      </c>
      <c r="C51" s="462"/>
      <c r="D51" s="463"/>
      <c r="E51" s="486" t="s">
        <v>77</v>
      </c>
      <c r="F51" s="487"/>
      <c r="G51" s="112"/>
      <c r="H51" s="142">
        <v>600</v>
      </c>
      <c r="I51" s="115">
        <f t="shared" si="2"/>
        <v>0</v>
      </c>
    </row>
    <row r="52" spans="1:9" x14ac:dyDescent="0.25">
      <c r="A52" s="111">
        <v>4</v>
      </c>
      <c r="B52" s="461" t="s">
        <v>80</v>
      </c>
      <c r="C52" s="462"/>
      <c r="D52" s="463"/>
      <c r="E52" s="486" t="s">
        <v>77</v>
      </c>
      <c r="F52" s="487"/>
      <c r="G52" s="112"/>
      <c r="H52" s="142">
        <v>400</v>
      </c>
      <c r="I52" s="115">
        <f t="shared" si="2"/>
        <v>0</v>
      </c>
    </row>
    <row r="53" spans="1:9" x14ac:dyDescent="0.25">
      <c r="A53" s="111">
        <v>5</v>
      </c>
      <c r="B53" s="461" t="s">
        <v>81</v>
      </c>
      <c r="C53" s="462"/>
      <c r="D53" s="463"/>
      <c r="E53" s="486" t="s">
        <v>77</v>
      </c>
      <c r="F53" s="487"/>
      <c r="G53" s="112"/>
      <c r="H53" s="144">
        <v>400</v>
      </c>
      <c r="I53" s="115">
        <f t="shared" si="2"/>
        <v>0</v>
      </c>
    </row>
    <row r="54" spans="1:9" x14ac:dyDescent="0.25">
      <c r="A54" s="125">
        <v>6</v>
      </c>
      <c r="B54" s="464" t="s">
        <v>320</v>
      </c>
      <c r="C54" s="465"/>
      <c r="D54" s="466"/>
      <c r="E54" s="481" t="s">
        <v>77</v>
      </c>
      <c r="F54" s="482"/>
      <c r="G54" s="240"/>
      <c r="H54" s="239">
        <v>280</v>
      </c>
      <c r="I54" s="238">
        <f t="shared" si="2"/>
        <v>0</v>
      </c>
    </row>
    <row r="55" spans="1:9" x14ac:dyDescent="0.25">
      <c r="A55" s="120"/>
      <c r="B55" s="470"/>
      <c r="C55" s="471"/>
      <c r="D55" s="471"/>
      <c r="E55" s="471"/>
      <c r="F55" s="471"/>
      <c r="G55" s="472"/>
      <c r="H55" s="104"/>
      <c r="I55" s="115">
        <f>SUM(I49:I54)</f>
        <v>0</v>
      </c>
    </row>
    <row r="56" spans="1:9" x14ac:dyDescent="0.25">
      <c r="A56" s="488" t="s">
        <v>82</v>
      </c>
      <c r="B56" s="489"/>
      <c r="C56" s="489"/>
      <c r="D56" s="489"/>
      <c r="E56" s="489"/>
      <c r="F56" s="489"/>
      <c r="G56" s="489"/>
      <c r="H56" s="490"/>
      <c r="I56" s="126"/>
    </row>
    <row r="57" spans="1:9" x14ac:dyDescent="0.25">
      <c r="A57" s="467" t="s">
        <v>83</v>
      </c>
      <c r="B57" s="468"/>
      <c r="C57" s="468"/>
      <c r="D57" s="468"/>
      <c r="E57" s="468"/>
      <c r="F57" s="468"/>
      <c r="G57" s="468"/>
      <c r="H57" s="468"/>
      <c r="I57" s="469"/>
    </row>
    <row r="58" spans="1:9" x14ac:dyDescent="0.25">
      <c r="A58" s="106" t="s">
        <v>84</v>
      </c>
      <c r="B58" s="470" t="s">
        <v>85</v>
      </c>
      <c r="C58" s="471"/>
      <c r="D58" s="472"/>
      <c r="E58" s="470" t="s">
        <v>86</v>
      </c>
      <c r="F58" s="472"/>
      <c r="G58" s="122" t="s">
        <v>87</v>
      </c>
      <c r="H58" s="122" t="s">
        <v>66</v>
      </c>
      <c r="I58" s="123" t="s">
        <v>67</v>
      </c>
    </row>
    <row r="59" spans="1:9" x14ac:dyDescent="0.25">
      <c r="A59" s="111">
        <v>1</v>
      </c>
      <c r="B59" s="473" t="s">
        <v>613</v>
      </c>
      <c r="C59" s="474"/>
      <c r="D59" s="475"/>
      <c r="E59" s="486">
        <v>1</v>
      </c>
      <c r="F59" s="487"/>
      <c r="G59" s="197">
        <v>11.8</v>
      </c>
      <c r="H59" s="124">
        <v>5</v>
      </c>
      <c r="I59" s="209">
        <f>H59*G59</f>
        <v>59</v>
      </c>
    </row>
    <row r="60" spans="1:9" x14ac:dyDescent="0.25">
      <c r="A60" s="125"/>
      <c r="B60" s="478"/>
      <c r="C60" s="479"/>
      <c r="D60" s="480"/>
      <c r="E60" s="481"/>
      <c r="F60" s="482"/>
      <c r="G60" s="112"/>
      <c r="H60" s="124"/>
      <c r="I60" s="209"/>
    </row>
    <row r="61" spans="1:9" x14ac:dyDescent="0.25">
      <c r="A61" s="488" t="s">
        <v>88</v>
      </c>
      <c r="B61" s="489"/>
      <c r="C61" s="489"/>
      <c r="D61" s="489"/>
      <c r="E61" s="489"/>
      <c r="F61" s="489"/>
      <c r="G61" s="489"/>
      <c r="H61" s="490"/>
      <c r="I61" s="126">
        <f>SUM(I59:I60)</f>
        <v>59</v>
      </c>
    </row>
    <row r="62" spans="1:9" x14ac:dyDescent="0.25">
      <c r="A62" s="590"/>
      <c r="B62" s="498"/>
      <c r="C62" s="498"/>
      <c r="D62" s="498"/>
      <c r="E62" s="498"/>
      <c r="F62" s="129"/>
      <c r="G62" s="130"/>
      <c r="H62" s="130"/>
      <c r="I62" s="131"/>
    </row>
    <row r="63" spans="1:9" x14ac:dyDescent="0.25">
      <c r="A63" s="456"/>
      <c r="B63" s="457"/>
      <c r="C63" s="457"/>
      <c r="D63" s="457"/>
      <c r="E63" s="457"/>
      <c r="F63" s="132"/>
      <c r="G63" s="460" t="s">
        <v>89</v>
      </c>
      <c r="H63" s="457"/>
      <c r="I63" s="133">
        <f>I61+I55+I48+I41+I32+I21</f>
        <v>2711.8</v>
      </c>
    </row>
    <row r="64" spans="1:9" x14ac:dyDescent="0.25">
      <c r="A64" s="456"/>
      <c r="B64" s="457"/>
      <c r="C64" s="457"/>
      <c r="D64" s="457"/>
      <c r="E64" s="457"/>
      <c r="F64" s="86"/>
      <c r="G64" s="134"/>
      <c r="H64" s="135"/>
      <c r="I64" s="136"/>
    </row>
    <row r="65" spans="1:9" ht="15.75" thickBot="1" x14ac:dyDescent="0.3">
      <c r="A65" s="456"/>
      <c r="B65" s="457"/>
      <c r="C65" s="457"/>
      <c r="D65" s="457"/>
      <c r="E65" s="457"/>
      <c r="F65" s="86"/>
      <c r="G65" s="510" t="s">
        <v>132</v>
      </c>
      <c r="H65" s="511"/>
      <c r="I65" s="145">
        <f>I63+I64</f>
        <v>2711.8</v>
      </c>
    </row>
    <row r="66" spans="1:9" ht="16.5" thickTop="1" thickBot="1" x14ac:dyDescent="0.3">
      <c r="A66" s="137"/>
      <c r="B66" s="138"/>
      <c r="C66" s="458"/>
      <c r="D66" s="459"/>
      <c r="E66" s="459"/>
      <c r="F66" s="459"/>
      <c r="G66" s="139"/>
      <c r="H66" s="139"/>
      <c r="I66" s="140"/>
    </row>
    <row r="68" spans="1:9" x14ac:dyDescent="0.25">
      <c r="A68" s="83"/>
      <c r="B68" s="83"/>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tabColor rgb="FF00B050"/>
  </sheetPr>
  <dimension ref="A1:T68"/>
  <sheetViews>
    <sheetView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623</v>
      </c>
      <c r="G9" s="495"/>
      <c r="H9" s="578" t="e">
        <f>#REF!</f>
        <v>#REF!</v>
      </c>
      <c r="I9" s="579"/>
    </row>
    <row r="10" spans="1:13" x14ac:dyDescent="0.25">
      <c r="A10" s="85" t="s">
        <v>49</v>
      </c>
      <c r="B10" s="83"/>
      <c r="F10" s="494" t="s">
        <v>50</v>
      </c>
      <c r="G10" s="495"/>
      <c r="H10" s="580" t="e">
        <f>#REF!</f>
        <v>#REF!</v>
      </c>
      <c r="I10" s="581"/>
    </row>
    <row r="11" spans="1:13" x14ac:dyDescent="0.25">
      <c r="A11" s="85" t="s">
        <v>51</v>
      </c>
      <c r="B11" s="83"/>
      <c r="F11" s="494" t="s">
        <v>52</v>
      </c>
      <c r="G11" s="495"/>
      <c r="H11" s="582" t="e">
        <f>#REF!</f>
        <v>#REF!</v>
      </c>
      <c r="I11" s="581"/>
    </row>
    <row r="12" spans="1:13" x14ac:dyDescent="0.25">
      <c r="A12" s="85" t="s">
        <v>53</v>
      </c>
      <c r="B12" s="83"/>
      <c r="F12" s="494" t="s">
        <v>54</v>
      </c>
      <c r="G12" s="495"/>
      <c r="H12" s="591" t="e">
        <f>#REF!</f>
        <v>#REF!</v>
      </c>
      <c r="I12" s="581"/>
    </row>
    <row r="13" spans="1:13" x14ac:dyDescent="0.25">
      <c r="A13" s="85" t="s">
        <v>55</v>
      </c>
      <c r="B13" s="83"/>
      <c r="F13" s="167" t="s">
        <v>56</v>
      </c>
      <c r="G13" s="168"/>
      <c r="H13" s="585" t="s">
        <v>90</v>
      </c>
      <c r="I13" s="586"/>
    </row>
    <row r="14" spans="1:13" x14ac:dyDescent="0.25">
      <c r="A14" s="85"/>
      <c r="B14" s="83"/>
      <c r="F14" s="494" t="s">
        <v>58</v>
      </c>
      <c r="G14" s="495"/>
      <c r="H14" s="496" t="s">
        <v>59</v>
      </c>
      <c r="I14" s="497"/>
      <c r="M14" t="s">
        <v>57</v>
      </c>
    </row>
    <row r="15" spans="1:13" x14ac:dyDescent="0.25">
      <c r="A15" s="85"/>
      <c r="B15" s="83"/>
      <c r="D15" s="173"/>
      <c r="F15" s="526" t="s">
        <v>376</v>
      </c>
      <c r="G15" s="526"/>
      <c r="H15" s="527" t="s">
        <v>299</v>
      </c>
      <c r="I15" s="523"/>
    </row>
    <row r="16" spans="1:13" x14ac:dyDescent="0.25">
      <c r="A16" s="500" t="s">
        <v>614</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1"/>
      <c r="C20" s="499"/>
      <c r="D20" s="482"/>
      <c r="E20" s="101"/>
      <c r="F20" s="86"/>
      <c r="G20" s="103"/>
      <c r="H20" s="104"/>
      <c r="I20" s="105"/>
    </row>
    <row r="21" spans="1:11" x14ac:dyDescent="0.25">
      <c r="A21" s="488" t="s">
        <v>68</v>
      </c>
      <c r="B21" s="489"/>
      <c r="C21" s="489"/>
      <c r="D21" s="489"/>
      <c r="E21" s="489"/>
      <c r="F21" s="489"/>
      <c r="G21" s="489"/>
      <c r="H21" s="490"/>
      <c r="I21" s="99"/>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472"/>
      <c r="G23" s="166" t="s">
        <v>65</v>
      </c>
      <c r="H23" s="122" t="s">
        <v>66</v>
      </c>
      <c r="I23" s="123" t="s">
        <v>67</v>
      </c>
      <c r="K23" s="128"/>
    </row>
    <row r="24" spans="1:11" x14ac:dyDescent="0.25">
      <c r="A24" s="235">
        <v>1</v>
      </c>
      <c r="B24" s="570" t="s">
        <v>615</v>
      </c>
      <c r="C24" s="571"/>
      <c r="D24" s="571"/>
      <c r="E24" s="571"/>
      <c r="F24" s="572"/>
      <c r="G24" s="237">
        <v>1</v>
      </c>
      <c r="H24" s="236">
        <v>28800</v>
      </c>
      <c r="I24" s="115">
        <f>H24*G24</f>
        <v>28800</v>
      </c>
    </row>
    <row r="25" spans="1:11" x14ac:dyDescent="0.25">
      <c r="A25" s="111">
        <v>2</v>
      </c>
      <c r="B25" s="570" t="s">
        <v>616</v>
      </c>
      <c r="C25" s="571"/>
      <c r="D25" s="571"/>
      <c r="E25" s="571"/>
      <c r="F25" s="572"/>
      <c r="G25" s="237">
        <v>1</v>
      </c>
      <c r="H25" s="236">
        <v>1700</v>
      </c>
      <c r="I25" s="115">
        <f>H25*G25</f>
        <v>1700</v>
      </c>
    </row>
    <row r="26" spans="1:11" x14ac:dyDescent="0.25">
      <c r="A26" s="111">
        <v>3</v>
      </c>
      <c r="B26" s="570" t="s">
        <v>307</v>
      </c>
      <c r="C26" s="571"/>
      <c r="D26" s="571"/>
      <c r="E26" s="571"/>
      <c r="F26" s="572"/>
      <c r="G26" s="237">
        <v>1</v>
      </c>
      <c r="H26" s="236">
        <v>250</v>
      </c>
      <c r="I26" s="115">
        <f>H26*G26</f>
        <v>250</v>
      </c>
    </row>
    <row r="27" spans="1:11" x14ac:dyDescent="0.25">
      <c r="A27" s="111"/>
      <c r="B27" s="570"/>
      <c r="C27" s="571"/>
      <c r="D27" s="571"/>
      <c r="E27" s="571"/>
      <c r="F27" s="572"/>
      <c r="G27" s="237"/>
      <c r="H27" s="236"/>
      <c r="I27" s="115"/>
    </row>
    <row r="28" spans="1:11" x14ac:dyDescent="0.25">
      <c r="A28" s="111"/>
      <c r="B28" s="570"/>
      <c r="C28" s="571"/>
      <c r="D28" s="571"/>
      <c r="E28" s="571"/>
      <c r="F28" s="572"/>
      <c r="G28" s="237"/>
      <c r="H28" s="236"/>
      <c r="I28" s="115"/>
    </row>
    <row r="29" spans="1:11" x14ac:dyDescent="0.25">
      <c r="A29" s="111"/>
      <c r="B29" s="524"/>
      <c r="C29" s="525"/>
      <c r="D29" s="525"/>
      <c r="E29" s="525"/>
      <c r="F29" s="525"/>
      <c r="G29" s="177"/>
      <c r="H29" s="178"/>
      <c r="I29" s="115"/>
    </row>
    <row r="30" spans="1:11" x14ac:dyDescent="0.25">
      <c r="A30" s="521" t="s">
        <v>149</v>
      </c>
      <c r="B30" s="489"/>
      <c r="C30" s="489"/>
      <c r="D30" s="489"/>
      <c r="E30" s="489"/>
      <c r="F30" s="489"/>
      <c r="G30" s="489"/>
      <c r="H30" s="490"/>
      <c r="I30" s="171">
        <f>SUM(I24:I29)</f>
        <v>30750</v>
      </c>
    </row>
    <row r="31" spans="1:11" x14ac:dyDescent="0.25">
      <c r="A31" s="488" t="s">
        <v>150</v>
      </c>
      <c r="B31" s="489"/>
      <c r="C31" s="489"/>
      <c r="D31" s="489"/>
      <c r="E31" s="489"/>
      <c r="F31" s="489"/>
      <c r="G31" s="489"/>
      <c r="H31" s="490"/>
      <c r="I31" s="172">
        <f>ROUND((I30*0.15),2)</f>
        <v>4612.5</v>
      </c>
    </row>
    <row r="32" spans="1:11" x14ac:dyDescent="0.25">
      <c r="A32" s="488" t="s">
        <v>151</v>
      </c>
      <c r="B32" s="489"/>
      <c r="C32" s="489"/>
      <c r="D32" s="489"/>
      <c r="E32" s="489"/>
      <c r="F32" s="489"/>
      <c r="G32" s="489"/>
      <c r="H32" s="490"/>
      <c r="I32" s="158">
        <f>I30+I31</f>
        <v>35362.5</v>
      </c>
    </row>
    <row r="33" spans="1:20" x14ac:dyDescent="0.25">
      <c r="A33" s="467" t="s">
        <v>73</v>
      </c>
      <c r="B33" s="468"/>
      <c r="C33" s="468"/>
      <c r="D33" s="468"/>
      <c r="E33" s="468"/>
      <c r="F33" s="468"/>
      <c r="G33" s="468"/>
      <c r="H33" s="468"/>
      <c r="I33" s="469"/>
    </row>
    <row r="34" spans="1:20" x14ac:dyDescent="0.25">
      <c r="A34" s="106" t="s">
        <v>74</v>
      </c>
      <c r="B34" s="494" t="s">
        <v>75</v>
      </c>
      <c r="C34" s="501"/>
      <c r="D34" s="495"/>
      <c r="E34" s="470" t="s">
        <v>63</v>
      </c>
      <c r="F34" s="472"/>
      <c r="G34" s="108" t="s">
        <v>65</v>
      </c>
      <c r="H34" s="109" t="s">
        <v>66</v>
      </c>
      <c r="I34" s="110" t="s">
        <v>67</v>
      </c>
    </row>
    <row r="35" spans="1:20" x14ac:dyDescent="0.25">
      <c r="A35" s="111">
        <v>1</v>
      </c>
      <c r="B35" s="601" t="s">
        <v>76</v>
      </c>
      <c r="C35" s="602"/>
      <c r="D35" s="603"/>
      <c r="E35" s="604" t="s">
        <v>77</v>
      </c>
      <c r="F35" s="605"/>
      <c r="G35" s="244">
        <v>10</v>
      </c>
      <c r="H35" s="245">
        <v>450</v>
      </c>
      <c r="I35" s="118">
        <f>SUM(G35*H35)</f>
        <v>4500</v>
      </c>
    </row>
    <row r="36" spans="1:20" x14ac:dyDescent="0.25">
      <c r="A36" s="111">
        <v>2</v>
      </c>
      <c r="B36" s="592" t="s">
        <v>78</v>
      </c>
      <c r="C36" s="593"/>
      <c r="D36" s="594"/>
      <c r="E36" s="559" t="s">
        <v>77</v>
      </c>
      <c r="F36" s="560"/>
      <c r="G36" s="197"/>
      <c r="H36" s="246">
        <v>350</v>
      </c>
      <c r="I36" s="115">
        <f t="shared" ref="I36:I40" si="0">SUM(G36*H36)</f>
        <v>0</v>
      </c>
    </row>
    <row r="37" spans="1:20" x14ac:dyDescent="0.25">
      <c r="A37" s="111">
        <v>3</v>
      </c>
      <c r="B37" s="592" t="s">
        <v>79</v>
      </c>
      <c r="C37" s="593"/>
      <c r="D37" s="594"/>
      <c r="E37" s="559" t="s">
        <v>77</v>
      </c>
      <c r="F37" s="560"/>
      <c r="G37" s="197"/>
      <c r="H37" s="246">
        <v>300</v>
      </c>
      <c r="I37" s="115">
        <f t="shared" si="0"/>
        <v>0</v>
      </c>
    </row>
    <row r="38" spans="1:20" x14ac:dyDescent="0.25">
      <c r="A38" s="111">
        <v>4</v>
      </c>
      <c r="B38" s="592" t="s">
        <v>80</v>
      </c>
      <c r="C38" s="593"/>
      <c r="D38" s="594"/>
      <c r="E38" s="559" t="s">
        <v>77</v>
      </c>
      <c r="F38" s="560"/>
      <c r="G38" s="197">
        <v>10</v>
      </c>
      <c r="H38" s="246">
        <v>200</v>
      </c>
      <c r="I38" s="115">
        <f t="shared" si="0"/>
        <v>2000</v>
      </c>
    </row>
    <row r="39" spans="1:20" x14ac:dyDescent="0.25">
      <c r="A39" s="111">
        <v>5</v>
      </c>
      <c r="B39" s="592" t="s">
        <v>81</v>
      </c>
      <c r="C39" s="593"/>
      <c r="D39" s="594"/>
      <c r="E39" s="559" t="s">
        <v>77</v>
      </c>
      <c r="F39" s="560"/>
      <c r="G39" s="197"/>
      <c r="H39" s="247">
        <v>200</v>
      </c>
      <c r="I39" s="115">
        <f t="shared" si="0"/>
        <v>0</v>
      </c>
      <c r="T39" s="241"/>
    </row>
    <row r="40" spans="1:20" x14ac:dyDescent="0.25">
      <c r="A40" s="125">
        <v>6</v>
      </c>
      <c r="B40" s="595" t="s">
        <v>320</v>
      </c>
      <c r="C40" s="596"/>
      <c r="D40" s="597"/>
      <c r="E40" s="551" t="s">
        <v>77</v>
      </c>
      <c r="F40" s="552"/>
      <c r="G40" s="248"/>
      <c r="H40" s="249">
        <v>140</v>
      </c>
      <c r="I40" s="238">
        <f t="shared" si="0"/>
        <v>0</v>
      </c>
    </row>
    <row r="41" spans="1:20" x14ac:dyDescent="0.25">
      <c r="A41" s="111"/>
      <c r="B41" s="598" t="s">
        <v>594</v>
      </c>
      <c r="C41" s="599"/>
      <c r="D41" s="599"/>
      <c r="E41" s="599"/>
      <c r="F41" s="599"/>
      <c r="G41" s="599"/>
      <c r="H41" s="600"/>
      <c r="I41" s="115">
        <f>SUM(I35:I40)</f>
        <v>6500</v>
      </c>
    </row>
    <row r="42" spans="1:20" x14ac:dyDescent="0.25">
      <c r="A42" s="111">
        <v>1</v>
      </c>
      <c r="B42" s="601" t="s">
        <v>76</v>
      </c>
      <c r="C42" s="602"/>
      <c r="D42" s="603"/>
      <c r="E42" s="604" t="s">
        <v>77</v>
      </c>
      <c r="F42" s="605"/>
      <c r="G42" s="244"/>
      <c r="H42" s="245">
        <v>675</v>
      </c>
      <c r="I42" s="118">
        <f>SUM(G42*H42)</f>
        <v>0</v>
      </c>
    </row>
    <row r="43" spans="1:20" x14ac:dyDescent="0.25">
      <c r="A43" s="111">
        <v>2</v>
      </c>
      <c r="B43" s="592" t="s">
        <v>78</v>
      </c>
      <c r="C43" s="593"/>
      <c r="D43" s="594"/>
      <c r="E43" s="559" t="s">
        <v>77</v>
      </c>
      <c r="F43" s="560"/>
      <c r="G43" s="197"/>
      <c r="H43" s="246">
        <v>525</v>
      </c>
      <c r="I43" s="115">
        <f t="shared" ref="I43:I47" si="1">SUM(G43*H43)</f>
        <v>0</v>
      </c>
    </row>
    <row r="44" spans="1:20" x14ac:dyDescent="0.25">
      <c r="A44" s="111">
        <v>3</v>
      </c>
      <c r="B44" s="592" t="s">
        <v>79</v>
      </c>
      <c r="C44" s="593"/>
      <c r="D44" s="594"/>
      <c r="E44" s="559" t="s">
        <v>77</v>
      </c>
      <c r="F44" s="560"/>
      <c r="G44" s="197"/>
      <c r="H44" s="246">
        <v>450</v>
      </c>
      <c r="I44" s="115">
        <f t="shared" si="1"/>
        <v>0</v>
      </c>
    </row>
    <row r="45" spans="1:20" x14ac:dyDescent="0.25">
      <c r="A45" s="111">
        <v>4</v>
      </c>
      <c r="B45" s="592" t="s">
        <v>80</v>
      </c>
      <c r="C45" s="593"/>
      <c r="D45" s="594"/>
      <c r="E45" s="559" t="s">
        <v>77</v>
      </c>
      <c r="F45" s="560"/>
      <c r="G45" s="197"/>
      <c r="H45" s="246">
        <v>300</v>
      </c>
      <c r="I45" s="115">
        <f t="shared" si="1"/>
        <v>0</v>
      </c>
    </row>
    <row r="46" spans="1:20" x14ac:dyDescent="0.25">
      <c r="A46" s="111">
        <v>5</v>
      </c>
      <c r="B46" s="461" t="s">
        <v>81</v>
      </c>
      <c r="C46" s="462"/>
      <c r="D46" s="463"/>
      <c r="E46" s="486" t="s">
        <v>77</v>
      </c>
      <c r="F46" s="487"/>
      <c r="G46" s="112"/>
      <c r="H46" s="144">
        <v>300</v>
      </c>
      <c r="I46" s="115">
        <f t="shared" si="1"/>
        <v>0</v>
      </c>
    </row>
    <row r="47" spans="1:20" x14ac:dyDescent="0.25">
      <c r="A47" s="125">
        <v>6</v>
      </c>
      <c r="B47" s="464" t="s">
        <v>320</v>
      </c>
      <c r="C47" s="465"/>
      <c r="D47" s="466"/>
      <c r="E47" s="481" t="s">
        <v>77</v>
      </c>
      <c r="F47" s="482"/>
      <c r="G47" s="240"/>
      <c r="H47" s="239">
        <v>210</v>
      </c>
      <c r="I47" s="238">
        <f t="shared" si="1"/>
        <v>0</v>
      </c>
    </row>
    <row r="48" spans="1:20" x14ac:dyDescent="0.25">
      <c r="A48" s="111"/>
      <c r="B48" s="494" t="s">
        <v>595</v>
      </c>
      <c r="C48" s="501"/>
      <c r="D48" s="501"/>
      <c r="E48" s="501"/>
      <c r="F48" s="501"/>
      <c r="G48" s="501"/>
      <c r="H48" s="495"/>
      <c r="I48" s="115">
        <f>SUM(I42:I47)</f>
        <v>0</v>
      </c>
    </row>
    <row r="49" spans="1:9" x14ac:dyDescent="0.25">
      <c r="A49" s="111">
        <v>1</v>
      </c>
      <c r="B49" s="491" t="s">
        <v>76</v>
      </c>
      <c r="C49" s="492"/>
      <c r="D49" s="493"/>
      <c r="E49" s="476" t="s">
        <v>77</v>
      </c>
      <c r="F49" s="477"/>
      <c r="G49" s="143"/>
      <c r="H49" s="141">
        <v>900</v>
      </c>
      <c r="I49" s="118">
        <f>SUM(G49*H49)</f>
        <v>0</v>
      </c>
    </row>
    <row r="50" spans="1:9" x14ac:dyDescent="0.25">
      <c r="A50" s="111">
        <v>2</v>
      </c>
      <c r="B50" s="461" t="s">
        <v>78</v>
      </c>
      <c r="C50" s="462"/>
      <c r="D50" s="463"/>
      <c r="E50" s="486" t="s">
        <v>77</v>
      </c>
      <c r="F50" s="487"/>
      <c r="G50" s="112"/>
      <c r="H50" s="142">
        <v>700</v>
      </c>
      <c r="I50" s="115">
        <f t="shared" ref="I50:I54" si="2">SUM(G50*H50)</f>
        <v>0</v>
      </c>
    </row>
    <row r="51" spans="1:9" x14ac:dyDescent="0.25">
      <c r="A51" s="111">
        <v>3</v>
      </c>
      <c r="B51" s="461" t="s">
        <v>79</v>
      </c>
      <c r="C51" s="462"/>
      <c r="D51" s="463"/>
      <c r="E51" s="486" t="s">
        <v>77</v>
      </c>
      <c r="F51" s="487"/>
      <c r="G51" s="112"/>
      <c r="H51" s="142">
        <v>600</v>
      </c>
      <c r="I51" s="115">
        <f t="shared" si="2"/>
        <v>0</v>
      </c>
    </row>
    <row r="52" spans="1:9" x14ac:dyDescent="0.25">
      <c r="A52" s="111">
        <v>4</v>
      </c>
      <c r="B52" s="461" t="s">
        <v>80</v>
      </c>
      <c r="C52" s="462"/>
      <c r="D52" s="463"/>
      <c r="E52" s="486" t="s">
        <v>77</v>
      </c>
      <c r="F52" s="487"/>
      <c r="G52" s="112"/>
      <c r="H52" s="142">
        <v>400</v>
      </c>
      <c r="I52" s="115">
        <f t="shared" si="2"/>
        <v>0</v>
      </c>
    </row>
    <row r="53" spans="1:9" x14ac:dyDescent="0.25">
      <c r="A53" s="111">
        <v>5</v>
      </c>
      <c r="B53" s="461" t="s">
        <v>81</v>
      </c>
      <c r="C53" s="462"/>
      <c r="D53" s="463"/>
      <c r="E53" s="486" t="s">
        <v>77</v>
      </c>
      <c r="F53" s="487"/>
      <c r="G53" s="112"/>
      <c r="H53" s="144">
        <v>400</v>
      </c>
      <c r="I53" s="115">
        <f t="shared" si="2"/>
        <v>0</v>
      </c>
    </row>
    <row r="54" spans="1:9" x14ac:dyDescent="0.25">
      <c r="A54" s="125">
        <v>6</v>
      </c>
      <c r="B54" s="464" t="s">
        <v>320</v>
      </c>
      <c r="C54" s="465"/>
      <c r="D54" s="466"/>
      <c r="E54" s="481" t="s">
        <v>77</v>
      </c>
      <c r="F54" s="482"/>
      <c r="G54" s="240"/>
      <c r="H54" s="239">
        <v>280</v>
      </c>
      <c r="I54" s="238">
        <f t="shared" si="2"/>
        <v>0</v>
      </c>
    </row>
    <row r="55" spans="1:9" x14ac:dyDescent="0.25">
      <c r="A55" s="120"/>
      <c r="B55" s="470"/>
      <c r="C55" s="471"/>
      <c r="D55" s="471"/>
      <c r="E55" s="471"/>
      <c r="F55" s="471"/>
      <c r="G55" s="472"/>
      <c r="H55" s="104"/>
      <c r="I55" s="115">
        <f>SUM(I49:I54)</f>
        <v>0</v>
      </c>
    </row>
    <row r="56" spans="1:9" x14ac:dyDescent="0.25">
      <c r="A56" s="488" t="s">
        <v>82</v>
      </c>
      <c r="B56" s="489"/>
      <c r="C56" s="489"/>
      <c r="D56" s="489"/>
      <c r="E56" s="489"/>
      <c r="F56" s="489"/>
      <c r="G56" s="489"/>
      <c r="H56" s="490"/>
      <c r="I56" s="126"/>
    </row>
    <row r="57" spans="1:9" x14ac:dyDescent="0.25">
      <c r="A57" s="467" t="s">
        <v>83</v>
      </c>
      <c r="B57" s="468"/>
      <c r="C57" s="468"/>
      <c r="D57" s="468"/>
      <c r="E57" s="468"/>
      <c r="F57" s="468"/>
      <c r="G57" s="468"/>
      <c r="H57" s="468"/>
      <c r="I57" s="469"/>
    </row>
    <row r="58" spans="1:9" x14ac:dyDescent="0.25">
      <c r="A58" s="106" t="s">
        <v>84</v>
      </c>
      <c r="B58" s="470" t="s">
        <v>85</v>
      </c>
      <c r="C58" s="471"/>
      <c r="D58" s="472"/>
      <c r="E58" s="470" t="s">
        <v>86</v>
      </c>
      <c r="F58" s="472"/>
      <c r="G58" s="122" t="s">
        <v>87</v>
      </c>
      <c r="H58" s="122" t="s">
        <v>66</v>
      </c>
      <c r="I58" s="123" t="s">
        <v>67</v>
      </c>
    </row>
    <row r="59" spans="1:9" x14ac:dyDescent="0.25">
      <c r="A59" s="111">
        <v>1</v>
      </c>
      <c r="B59" s="473" t="s">
        <v>617</v>
      </c>
      <c r="C59" s="474"/>
      <c r="D59" s="475"/>
      <c r="E59" s="486">
        <v>3</v>
      </c>
      <c r="F59" s="487"/>
      <c r="G59" s="197">
        <v>169.8</v>
      </c>
      <c r="H59" s="124">
        <v>5</v>
      </c>
      <c r="I59" s="209">
        <f>H59*G59</f>
        <v>849</v>
      </c>
    </row>
    <row r="60" spans="1:9" x14ac:dyDescent="0.25">
      <c r="A60" s="125"/>
      <c r="B60" s="478"/>
      <c r="C60" s="479"/>
      <c r="D60" s="480"/>
      <c r="E60" s="481"/>
      <c r="F60" s="482"/>
      <c r="G60" s="112"/>
      <c r="H60" s="124"/>
      <c r="I60" s="209"/>
    </row>
    <row r="61" spans="1:9" x14ac:dyDescent="0.25">
      <c r="A61" s="488" t="s">
        <v>88</v>
      </c>
      <c r="B61" s="489"/>
      <c r="C61" s="489"/>
      <c r="D61" s="489"/>
      <c r="E61" s="489"/>
      <c r="F61" s="489"/>
      <c r="G61" s="489"/>
      <c r="H61" s="490"/>
      <c r="I61" s="126">
        <f>SUM(I59:I60)</f>
        <v>849</v>
      </c>
    </row>
    <row r="62" spans="1:9" x14ac:dyDescent="0.25">
      <c r="A62" s="590"/>
      <c r="B62" s="498"/>
      <c r="C62" s="498"/>
      <c r="D62" s="498"/>
      <c r="E62" s="498"/>
      <c r="F62" s="129"/>
      <c r="G62" s="130"/>
      <c r="H62" s="130"/>
      <c r="I62" s="131"/>
    </row>
    <row r="63" spans="1:9" x14ac:dyDescent="0.25">
      <c r="A63" s="456"/>
      <c r="B63" s="457"/>
      <c r="C63" s="457"/>
      <c r="D63" s="457"/>
      <c r="E63" s="457"/>
      <c r="F63" s="132"/>
      <c r="G63" s="460" t="s">
        <v>89</v>
      </c>
      <c r="H63" s="457"/>
      <c r="I63" s="133">
        <f>I61+I55+I48+I41+I32+I21</f>
        <v>42711.5</v>
      </c>
    </row>
    <row r="64" spans="1:9" x14ac:dyDescent="0.25">
      <c r="A64" s="456"/>
      <c r="B64" s="457"/>
      <c r="C64" s="457"/>
      <c r="D64" s="457"/>
      <c r="E64" s="457"/>
      <c r="F64" s="86"/>
      <c r="G64" s="134"/>
      <c r="H64" s="135"/>
      <c r="I64" s="136"/>
    </row>
    <row r="65" spans="1:9" ht="15.75" thickBot="1" x14ac:dyDescent="0.3">
      <c r="A65" s="456"/>
      <c r="B65" s="457"/>
      <c r="C65" s="457"/>
      <c r="D65" s="457"/>
      <c r="E65" s="457"/>
      <c r="F65" s="86"/>
      <c r="G65" s="510" t="s">
        <v>132</v>
      </c>
      <c r="H65" s="511"/>
      <c r="I65" s="145">
        <f>I63+I64</f>
        <v>42711.5</v>
      </c>
    </row>
    <row r="66" spans="1:9" ht="16.5" thickTop="1" thickBot="1" x14ac:dyDescent="0.3">
      <c r="A66" s="137"/>
      <c r="B66" s="138"/>
      <c r="C66" s="458"/>
      <c r="D66" s="459"/>
      <c r="E66" s="459"/>
      <c r="F66" s="459"/>
      <c r="G66" s="139"/>
      <c r="H66" s="139"/>
      <c r="I66" s="140"/>
    </row>
    <row r="68" spans="1:9" x14ac:dyDescent="0.25">
      <c r="A68" s="83"/>
      <c r="B68" s="83"/>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tabColor rgb="FF00B050"/>
  </sheetPr>
  <dimension ref="A1:T68"/>
  <sheetViews>
    <sheetView topLeftCell="A6"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623</v>
      </c>
      <c r="G9" s="495"/>
      <c r="H9" s="578" t="e">
        <f>#REF!</f>
        <v>#REF!</v>
      </c>
      <c r="I9" s="579"/>
    </row>
    <row r="10" spans="1:13" x14ac:dyDescent="0.25">
      <c r="A10" s="85" t="s">
        <v>49</v>
      </c>
      <c r="B10" s="83"/>
      <c r="F10" s="494" t="s">
        <v>50</v>
      </c>
      <c r="G10" s="495"/>
      <c r="H10" s="580" t="e">
        <f>#REF!</f>
        <v>#REF!</v>
      </c>
      <c r="I10" s="581"/>
    </row>
    <row r="11" spans="1:13" x14ac:dyDescent="0.25">
      <c r="A11" s="85" t="s">
        <v>51</v>
      </c>
      <c r="B11" s="83"/>
      <c r="F11" s="494" t="s">
        <v>52</v>
      </c>
      <c r="G11" s="495"/>
      <c r="H11" s="582" t="e">
        <f>#REF!</f>
        <v>#REF!</v>
      </c>
      <c r="I11" s="581"/>
    </row>
    <row r="12" spans="1:13" x14ac:dyDescent="0.25">
      <c r="A12" s="85" t="s">
        <v>53</v>
      </c>
      <c r="B12" s="83"/>
      <c r="F12" s="494" t="s">
        <v>54</v>
      </c>
      <c r="G12" s="495"/>
      <c r="H12" s="591" t="e">
        <f>#REF!</f>
        <v>#REF!</v>
      </c>
      <c r="I12" s="581"/>
    </row>
    <row r="13" spans="1:13" x14ac:dyDescent="0.25">
      <c r="A13" s="85" t="s">
        <v>55</v>
      </c>
      <c r="B13" s="83"/>
      <c r="F13" s="167" t="s">
        <v>56</v>
      </c>
      <c r="G13" s="168"/>
      <c r="H13" s="585" t="s">
        <v>90</v>
      </c>
      <c r="I13" s="586"/>
    </row>
    <row r="14" spans="1:13" x14ac:dyDescent="0.25">
      <c r="A14" s="85"/>
      <c r="B14" s="83"/>
      <c r="F14" s="494" t="s">
        <v>58</v>
      </c>
      <c r="G14" s="495"/>
      <c r="H14" s="496" t="s">
        <v>59</v>
      </c>
      <c r="I14" s="497"/>
      <c r="M14" t="s">
        <v>57</v>
      </c>
    </row>
    <row r="15" spans="1:13" x14ac:dyDescent="0.25">
      <c r="A15" s="85"/>
      <c r="B15" s="83"/>
      <c r="D15" s="173"/>
      <c r="F15" s="526" t="s">
        <v>376</v>
      </c>
      <c r="G15" s="526"/>
      <c r="H15" s="527" t="s">
        <v>313</v>
      </c>
      <c r="I15" s="523"/>
    </row>
    <row r="16" spans="1:13" x14ac:dyDescent="0.25">
      <c r="A16" s="500" t="s">
        <v>618</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1"/>
      <c r="C20" s="499"/>
      <c r="D20" s="482"/>
      <c r="E20" s="101"/>
      <c r="F20" s="86"/>
      <c r="G20" s="103"/>
      <c r="H20" s="104"/>
      <c r="I20" s="105"/>
    </row>
    <row r="21" spans="1:11" x14ac:dyDescent="0.25">
      <c r="A21" s="488" t="s">
        <v>68</v>
      </c>
      <c r="B21" s="489"/>
      <c r="C21" s="489"/>
      <c r="D21" s="489"/>
      <c r="E21" s="489"/>
      <c r="F21" s="489"/>
      <c r="G21" s="489"/>
      <c r="H21" s="490"/>
      <c r="I21" s="99"/>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472"/>
      <c r="G23" s="166" t="s">
        <v>65</v>
      </c>
      <c r="H23" s="122" t="s">
        <v>66</v>
      </c>
      <c r="I23" s="123" t="s">
        <v>67</v>
      </c>
      <c r="K23" s="128"/>
    </row>
    <row r="24" spans="1:11" x14ac:dyDescent="0.25">
      <c r="A24" s="235"/>
      <c r="B24" s="570"/>
      <c r="C24" s="571"/>
      <c r="D24" s="571"/>
      <c r="E24" s="571"/>
      <c r="F24" s="572"/>
      <c r="G24" s="237"/>
      <c r="H24" s="236"/>
      <c r="I24" s="115"/>
    </row>
    <row r="25" spans="1:11" x14ac:dyDescent="0.25">
      <c r="A25" s="111"/>
      <c r="B25" s="570"/>
      <c r="C25" s="571"/>
      <c r="D25" s="571"/>
      <c r="E25" s="571"/>
      <c r="F25" s="572"/>
      <c r="G25" s="237"/>
      <c r="H25" s="236"/>
      <c r="I25" s="115"/>
    </row>
    <row r="26" spans="1:11" x14ac:dyDescent="0.25">
      <c r="A26" s="111"/>
      <c r="B26" s="570"/>
      <c r="C26" s="571"/>
      <c r="D26" s="571"/>
      <c r="E26" s="571"/>
      <c r="F26" s="572"/>
      <c r="G26" s="237"/>
      <c r="H26" s="236"/>
      <c r="I26" s="115"/>
    </row>
    <row r="27" spans="1:11" x14ac:dyDescent="0.25">
      <c r="A27" s="111"/>
      <c r="B27" s="570"/>
      <c r="C27" s="571"/>
      <c r="D27" s="571"/>
      <c r="E27" s="571"/>
      <c r="F27" s="572"/>
      <c r="G27" s="237"/>
      <c r="H27" s="236"/>
      <c r="I27" s="115"/>
    </row>
    <row r="28" spans="1:11" x14ac:dyDescent="0.25">
      <c r="A28" s="111"/>
      <c r="B28" s="570"/>
      <c r="C28" s="571"/>
      <c r="D28" s="571"/>
      <c r="E28" s="571"/>
      <c r="F28" s="572"/>
      <c r="G28" s="237"/>
      <c r="H28" s="236"/>
      <c r="I28" s="115"/>
    </row>
    <row r="29" spans="1:11" x14ac:dyDescent="0.25">
      <c r="A29" s="111"/>
      <c r="B29" s="524"/>
      <c r="C29" s="525"/>
      <c r="D29" s="525"/>
      <c r="E29" s="525"/>
      <c r="F29" s="525"/>
      <c r="G29" s="177"/>
      <c r="H29" s="178"/>
      <c r="I29" s="115"/>
    </row>
    <row r="30" spans="1:11" x14ac:dyDescent="0.25">
      <c r="A30" s="521" t="s">
        <v>149</v>
      </c>
      <c r="B30" s="489"/>
      <c r="C30" s="489"/>
      <c r="D30" s="489"/>
      <c r="E30" s="489"/>
      <c r="F30" s="489"/>
      <c r="G30" s="489"/>
      <c r="H30" s="490"/>
      <c r="I30" s="171">
        <f>SUM(I24:I29)</f>
        <v>0</v>
      </c>
    </row>
    <row r="31" spans="1:11" x14ac:dyDescent="0.25">
      <c r="A31" s="488" t="s">
        <v>150</v>
      </c>
      <c r="B31" s="489"/>
      <c r="C31" s="489"/>
      <c r="D31" s="489"/>
      <c r="E31" s="489"/>
      <c r="F31" s="489"/>
      <c r="G31" s="489"/>
      <c r="H31" s="490"/>
      <c r="I31" s="172">
        <f>ROUND((I30*0.15),2)</f>
        <v>0</v>
      </c>
    </row>
    <row r="32" spans="1:11" x14ac:dyDescent="0.25">
      <c r="A32" s="488" t="s">
        <v>151</v>
      </c>
      <c r="B32" s="489"/>
      <c r="C32" s="489"/>
      <c r="D32" s="489"/>
      <c r="E32" s="489"/>
      <c r="F32" s="489"/>
      <c r="G32" s="489"/>
      <c r="H32" s="490"/>
      <c r="I32" s="158">
        <f>I30+I31</f>
        <v>0</v>
      </c>
    </row>
    <row r="33" spans="1:20" x14ac:dyDescent="0.25">
      <c r="A33" s="467" t="s">
        <v>73</v>
      </c>
      <c r="B33" s="468"/>
      <c r="C33" s="468"/>
      <c r="D33" s="468"/>
      <c r="E33" s="468"/>
      <c r="F33" s="468"/>
      <c r="G33" s="468"/>
      <c r="H33" s="468"/>
      <c r="I33" s="469"/>
    </row>
    <row r="34" spans="1:20" x14ac:dyDescent="0.25">
      <c r="A34" s="106" t="s">
        <v>74</v>
      </c>
      <c r="B34" s="494" t="s">
        <v>75</v>
      </c>
      <c r="C34" s="501"/>
      <c r="D34" s="495"/>
      <c r="E34" s="470" t="s">
        <v>63</v>
      </c>
      <c r="F34" s="472"/>
      <c r="G34" s="108" t="s">
        <v>65</v>
      </c>
      <c r="H34" s="109" t="s">
        <v>66</v>
      </c>
      <c r="I34" s="110" t="s">
        <v>67</v>
      </c>
    </row>
    <row r="35" spans="1:20" x14ac:dyDescent="0.25">
      <c r="A35" s="111">
        <v>1</v>
      </c>
      <c r="B35" s="491" t="s">
        <v>76</v>
      </c>
      <c r="C35" s="492"/>
      <c r="D35" s="493"/>
      <c r="E35" s="476" t="s">
        <v>77</v>
      </c>
      <c r="F35" s="477"/>
      <c r="G35" s="143"/>
      <c r="H35" s="141">
        <v>450</v>
      </c>
      <c r="I35" s="118">
        <f>SUM(G35*H35)</f>
        <v>0</v>
      </c>
    </row>
    <row r="36" spans="1:20" x14ac:dyDescent="0.25">
      <c r="A36" s="111">
        <v>2</v>
      </c>
      <c r="B36" s="461" t="s">
        <v>78</v>
      </c>
      <c r="C36" s="462"/>
      <c r="D36" s="463"/>
      <c r="E36" s="486" t="s">
        <v>77</v>
      </c>
      <c r="F36" s="487"/>
      <c r="G36" s="112"/>
      <c r="H36" s="142">
        <v>350</v>
      </c>
      <c r="I36" s="115">
        <f t="shared" ref="I36:I40" si="0">SUM(G36*H36)</f>
        <v>0</v>
      </c>
    </row>
    <row r="37" spans="1:20" x14ac:dyDescent="0.25">
      <c r="A37" s="111">
        <v>3</v>
      </c>
      <c r="B37" s="461" t="s">
        <v>79</v>
      </c>
      <c r="C37" s="462"/>
      <c r="D37" s="463"/>
      <c r="E37" s="486" t="s">
        <v>77</v>
      </c>
      <c r="F37" s="487"/>
      <c r="G37" s="112">
        <v>1.5</v>
      </c>
      <c r="H37" s="142">
        <v>300</v>
      </c>
      <c r="I37" s="115">
        <f t="shared" si="0"/>
        <v>450</v>
      </c>
    </row>
    <row r="38" spans="1:20" x14ac:dyDescent="0.25">
      <c r="A38" s="111">
        <v>4</v>
      </c>
      <c r="B38" s="461" t="s">
        <v>80</v>
      </c>
      <c r="C38" s="462"/>
      <c r="D38" s="463"/>
      <c r="E38" s="486" t="s">
        <v>77</v>
      </c>
      <c r="F38" s="487"/>
      <c r="G38" s="112">
        <v>1.5</v>
      </c>
      <c r="H38" s="142">
        <v>200</v>
      </c>
      <c r="I38" s="115">
        <f t="shared" si="0"/>
        <v>300</v>
      </c>
    </row>
    <row r="39" spans="1:20" x14ac:dyDescent="0.25">
      <c r="A39" s="111">
        <v>5</v>
      </c>
      <c r="B39" s="461" t="s">
        <v>81</v>
      </c>
      <c r="C39" s="462"/>
      <c r="D39" s="463"/>
      <c r="E39" s="486" t="s">
        <v>77</v>
      </c>
      <c r="F39" s="487"/>
      <c r="G39" s="112"/>
      <c r="H39" s="144">
        <v>200</v>
      </c>
      <c r="I39" s="115">
        <f t="shared" si="0"/>
        <v>0</v>
      </c>
      <c r="T39" s="241"/>
    </row>
    <row r="40" spans="1:20" x14ac:dyDescent="0.25">
      <c r="A40" s="125">
        <v>6</v>
      </c>
      <c r="B40" s="464" t="s">
        <v>320</v>
      </c>
      <c r="C40" s="465"/>
      <c r="D40" s="466"/>
      <c r="E40" s="481" t="s">
        <v>77</v>
      </c>
      <c r="F40" s="482"/>
      <c r="G40" s="240"/>
      <c r="H40" s="239">
        <v>140</v>
      </c>
      <c r="I40" s="238">
        <f t="shared" si="0"/>
        <v>0</v>
      </c>
    </row>
    <row r="41" spans="1:20" x14ac:dyDescent="0.25">
      <c r="A41" s="111"/>
      <c r="B41" s="494" t="s">
        <v>594</v>
      </c>
      <c r="C41" s="501"/>
      <c r="D41" s="501"/>
      <c r="E41" s="501"/>
      <c r="F41" s="501"/>
      <c r="G41" s="501"/>
      <c r="H41" s="495"/>
      <c r="I41" s="115">
        <f>SUM(I35:I40)</f>
        <v>750</v>
      </c>
    </row>
    <row r="42" spans="1:20" x14ac:dyDescent="0.25">
      <c r="A42" s="111">
        <v>1</v>
      </c>
      <c r="B42" s="491" t="s">
        <v>76</v>
      </c>
      <c r="C42" s="492"/>
      <c r="D42" s="493"/>
      <c r="E42" s="476" t="s">
        <v>77</v>
      </c>
      <c r="F42" s="477"/>
      <c r="G42" s="143"/>
      <c r="H42" s="141">
        <v>675</v>
      </c>
      <c r="I42" s="118">
        <f>SUM(G42*H42)</f>
        <v>0</v>
      </c>
    </row>
    <row r="43" spans="1:20" x14ac:dyDescent="0.25">
      <c r="A43" s="111">
        <v>2</v>
      </c>
      <c r="B43" s="461" t="s">
        <v>78</v>
      </c>
      <c r="C43" s="462"/>
      <c r="D43" s="463"/>
      <c r="E43" s="486" t="s">
        <v>77</v>
      </c>
      <c r="F43" s="487"/>
      <c r="G43" s="112"/>
      <c r="H43" s="142">
        <v>525</v>
      </c>
      <c r="I43" s="115">
        <f t="shared" ref="I43:I47" si="1">SUM(G43*H43)</f>
        <v>0</v>
      </c>
    </row>
    <row r="44" spans="1:20" x14ac:dyDescent="0.25">
      <c r="A44" s="111">
        <v>3</v>
      </c>
      <c r="B44" s="461" t="s">
        <v>79</v>
      </c>
      <c r="C44" s="462"/>
      <c r="D44" s="463"/>
      <c r="E44" s="486" t="s">
        <v>77</v>
      </c>
      <c r="F44" s="487"/>
      <c r="G44" s="112"/>
      <c r="H44" s="142">
        <v>450</v>
      </c>
      <c r="I44" s="115">
        <f t="shared" si="1"/>
        <v>0</v>
      </c>
    </row>
    <row r="45" spans="1:20" x14ac:dyDescent="0.25">
      <c r="A45" s="111">
        <v>4</v>
      </c>
      <c r="B45" s="461" t="s">
        <v>80</v>
      </c>
      <c r="C45" s="462"/>
      <c r="D45" s="463"/>
      <c r="E45" s="486" t="s">
        <v>77</v>
      </c>
      <c r="F45" s="487"/>
      <c r="G45" s="112"/>
      <c r="H45" s="142">
        <v>300</v>
      </c>
      <c r="I45" s="115">
        <f t="shared" si="1"/>
        <v>0</v>
      </c>
    </row>
    <row r="46" spans="1:20" x14ac:dyDescent="0.25">
      <c r="A46" s="111">
        <v>5</v>
      </c>
      <c r="B46" s="461" t="s">
        <v>81</v>
      </c>
      <c r="C46" s="462"/>
      <c r="D46" s="463"/>
      <c r="E46" s="486" t="s">
        <v>77</v>
      </c>
      <c r="F46" s="487"/>
      <c r="G46" s="112"/>
      <c r="H46" s="144">
        <v>300</v>
      </c>
      <c r="I46" s="115">
        <f t="shared" si="1"/>
        <v>0</v>
      </c>
    </row>
    <row r="47" spans="1:20" x14ac:dyDescent="0.25">
      <c r="A47" s="125">
        <v>6</v>
      </c>
      <c r="B47" s="464" t="s">
        <v>320</v>
      </c>
      <c r="C47" s="465"/>
      <c r="D47" s="466"/>
      <c r="E47" s="481" t="s">
        <v>77</v>
      </c>
      <c r="F47" s="482"/>
      <c r="G47" s="240"/>
      <c r="H47" s="239">
        <v>210</v>
      </c>
      <c r="I47" s="238">
        <f t="shared" si="1"/>
        <v>0</v>
      </c>
    </row>
    <row r="48" spans="1:20" x14ac:dyDescent="0.25">
      <c r="A48" s="111"/>
      <c r="B48" s="494" t="s">
        <v>595</v>
      </c>
      <c r="C48" s="501"/>
      <c r="D48" s="501"/>
      <c r="E48" s="501"/>
      <c r="F48" s="501"/>
      <c r="G48" s="501"/>
      <c r="H48" s="495"/>
      <c r="I48" s="115">
        <f>SUM(I42:I47)</f>
        <v>0</v>
      </c>
    </row>
    <row r="49" spans="1:9" x14ac:dyDescent="0.25">
      <c r="A49" s="111">
        <v>1</v>
      </c>
      <c r="B49" s="491" t="s">
        <v>76</v>
      </c>
      <c r="C49" s="492"/>
      <c r="D49" s="493"/>
      <c r="E49" s="476" t="s">
        <v>77</v>
      </c>
      <c r="F49" s="477"/>
      <c r="G49" s="143"/>
      <c r="H49" s="141">
        <v>900</v>
      </c>
      <c r="I49" s="118">
        <f>SUM(G49*H49)</f>
        <v>0</v>
      </c>
    </row>
    <row r="50" spans="1:9" x14ac:dyDescent="0.25">
      <c r="A50" s="111">
        <v>2</v>
      </c>
      <c r="B50" s="461" t="s">
        <v>78</v>
      </c>
      <c r="C50" s="462"/>
      <c r="D50" s="463"/>
      <c r="E50" s="486" t="s">
        <v>77</v>
      </c>
      <c r="F50" s="487"/>
      <c r="G50" s="112"/>
      <c r="H50" s="142">
        <v>700</v>
      </c>
      <c r="I50" s="115">
        <f t="shared" ref="I50:I54" si="2">SUM(G50*H50)</f>
        <v>0</v>
      </c>
    </row>
    <row r="51" spans="1:9" x14ac:dyDescent="0.25">
      <c r="A51" s="111">
        <v>3</v>
      </c>
      <c r="B51" s="461" t="s">
        <v>79</v>
      </c>
      <c r="C51" s="462"/>
      <c r="D51" s="463"/>
      <c r="E51" s="486" t="s">
        <v>77</v>
      </c>
      <c r="F51" s="487"/>
      <c r="G51" s="112"/>
      <c r="H51" s="142">
        <v>600</v>
      </c>
      <c r="I51" s="115">
        <f t="shared" si="2"/>
        <v>0</v>
      </c>
    </row>
    <row r="52" spans="1:9" x14ac:dyDescent="0.25">
      <c r="A52" s="111">
        <v>4</v>
      </c>
      <c r="B52" s="461" t="s">
        <v>80</v>
      </c>
      <c r="C52" s="462"/>
      <c r="D52" s="463"/>
      <c r="E52" s="486" t="s">
        <v>77</v>
      </c>
      <c r="F52" s="487"/>
      <c r="G52" s="112"/>
      <c r="H52" s="142">
        <v>400</v>
      </c>
      <c r="I52" s="115">
        <f t="shared" si="2"/>
        <v>0</v>
      </c>
    </row>
    <row r="53" spans="1:9" x14ac:dyDescent="0.25">
      <c r="A53" s="111">
        <v>5</v>
      </c>
      <c r="B53" s="461" t="s">
        <v>81</v>
      </c>
      <c r="C53" s="462"/>
      <c r="D53" s="463"/>
      <c r="E53" s="486" t="s">
        <v>77</v>
      </c>
      <c r="F53" s="487"/>
      <c r="G53" s="112"/>
      <c r="H53" s="144">
        <v>400</v>
      </c>
      <c r="I53" s="115">
        <f t="shared" si="2"/>
        <v>0</v>
      </c>
    </row>
    <row r="54" spans="1:9" x14ac:dyDescent="0.25">
      <c r="A54" s="125">
        <v>6</v>
      </c>
      <c r="B54" s="464" t="s">
        <v>320</v>
      </c>
      <c r="C54" s="465"/>
      <c r="D54" s="466"/>
      <c r="E54" s="481" t="s">
        <v>77</v>
      </c>
      <c r="F54" s="482"/>
      <c r="G54" s="240"/>
      <c r="H54" s="239">
        <v>280</v>
      </c>
      <c r="I54" s="238">
        <f t="shared" si="2"/>
        <v>0</v>
      </c>
    </row>
    <row r="55" spans="1:9" x14ac:dyDescent="0.25">
      <c r="A55" s="120"/>
      <c r="B55" s="470"/>
      <c r="C55" s="471"/>
      <c r="D55" s="471"/>
      <c r="E55" s="471"/>
      <c r="F55" s="471"/>
      <c r="G55" s="472"/>
      <c r="H55" s="104"/>
      <c r="I55" s="115">
        <f>SUM(I49:I54)</f>
        <v>0</v>
      </c>
    </row>
    <row r="56" spans="1:9" x14ac:dyDescent="0.25">
      <c r="A56" s="488" t="s">
        <v>82</v>
      </c>
      <c r="B56" s="489"/>
      <c r="C56" s="489"/>
      <c r="D56" s="489"/>
      <c r="E56" s="489"/>
      <c r="F56" s="489"/>
      <c r="G56" s="489"/>
      <c r="H56" s="490"/>
      <c r="I56" s="126"/>
    </row>
    <row r="57" spans="1:9" x14ac:dyDescent="0.25">
      <c r="A57" s="467" t="s">
        <v>83</v>
      </c>
      <c r="B57" s="468"/>
      <c r="C57" s="468"/>
      <c r="D57" s="468"/>
      <c r="E57" s="468"/>
      <c r="F57" s="468"/>
      <c r="G57" s="468"/>
      <c r="H57" s="468"/>
      <c r="I57" s="469"/>
    </row>
    <row r="58" spans="1:9" x14ac:dyDescent="0.25">
      <c r="A58" s="106" t="s">
        <v>84</v>
      </c>
      <c r="B58" s="470" t="s">
        <v>85</v>
      </c>
      <c r="C58" s="471"/>
      <c r="D58" s="472"/>
      <c r="E58" s="470" t="s">
        <v>86</v>
      </c>
      <c r="F58" s="472"/>
      <c r="G58" s="122" t="s">
        <v>87</v>
      </c>
      <c r="H58" s="122" t="s">
        <v>66</v>
      </c>
      <c r="I58" s="123" t="s">
        <v>67</v>
      </c>
    </row>
    <row r="59" spans="1:9" x14ac:dyDescent="0.25">
      <c r="A59" s="111">
        <v>1</v>
      </c>
      <c r="B59" s="473" t="s">
        <v>389</v>
      </c>
      <c r="C59" s="474"/>
      <c r="D59" s="475"/>
      <c r="E59" s="486">
        <v>1</v>
      </c>
      <c r="F59" s="487"/>
      <c r="G59" s="197">
        <v>33.200000000000003</v>
      </c>
      <c r="H59" s="124">
        <v>5</v>
      </c>
      <c r="I59" s="209">
        <f>H59*G59</f>
        <v>166</v>
      </c>
    </row>
    <row r="60" spans="1:9" x14ac:dyDescent="0.25">
      <c r="A60" s="125"/>
      <c r="B60" s="478"/>
      <c r="C60" s="479"/>
      <c r="D60" s="480"/>
      <c r="E60" s="481"/>
      <c r="F60" s="482"/>
      <c r="G60" s="112"/>
      <c r="H60" s="124"/>
      <c r="I60" s="209"/>
    </row>
    <row r="61" spans="1:9" x14ac:dyDescent="0.25">
      <c r="A61" s="488" t="s">
        <v>88</v>
      </c>
      <c r="B61" s="489"/>
      <c r="C61" s="489"/>
      <c r="D61" s="489"/>
      <c r="E61" s="489"/>
      <c r="F61" s="489"/>
      <c r="G61" s="489"/>
      <c r="H61" s="490"/>
      <c r="I61" s="126">
        <f>SUM(I59:I60)</f>
        <v>166</v>
      </c>
    </row>
    <row r="62" spans="1:9" x14ac:dyDescent="0.25">
      <c r="A62" s="590"/>
      <c r="B62" s="498"/>
      <c r="C62" s="498"/>
      <c r="D62" s="498"/>
      <c r="E62" s="498"/>
      <c r="F62" s="129"/>
      <c r="G62" s="130"/>
      <c r="H62" s="130"/>
      <c r="I62" s="131"/>
    </row>
    <row r="63" spans="1:9" x14ac:dyDescent="0.25">
      <c r="A63" s="456"/>
      <c r="B63" s="457"/>
      <c r="C63" s="457"/>
      <c r="D63" s="457"/>
      <c r="E63" s="457"/>
      <c r="F63" s="132"/>
      <c r="G63" s="460" t="s">
        <v>89</v>
      </c>
      <c r="H63" s="457"/>
      <c r="I63" s="133">
        <f>I61+I55+I48+I41+I32+I21</f>
        <v>916</v>
      </c>
    </row>
    <row r="64" spans="1:9" x14ac:dyDescent="0.25">
      <c r="A64" s="456"/>
      <c r="B64" s="457"/>
      <c r="C64" s="457"/>
      <c r="D64" s="457"/>
      <c r="E64" s="457"/>
      <c r="F64" s="86"/>
      <c r="G64" s="134"/>
      <c r="H64" s="135"/>
      <c r="I64" s="136"/>
    </row>
    <row r="65" spans="1:9" ht="15.75" thickBot="1" x14ac:dyDescent="0.3">
      <c r="A65" s="456"/>
      <c r="B65" s="457"/>
      <c r="C65" s="457"/>
      <c r="D65" s="457"/>
      <c r="E65" s="457"/>
      <c r="F65" s="86"/>
      <c r="G65" s="510" t="s">
        <v>132</v>
      </c>
      <c r="H65" s="511"/>
      <c r="I65" s="145">
        <f>I63+I64</f>
        <v>916</v>
      </c>
    </row>
    <row r="66" spans="1:9" ht="16.5" thickTop="1" thickBot="1" x14ac:dyDescent="0.3">
      <c r="A66" s="137"/>
      <c r="B66" s="138"/>
      <c r="C66" s="458"/>
      <c r="D66" s="459"/>
      <c r="E66" s="459"/>
      <c r="F66" s="459"/>
      <c r="G66" s="139"/>
      <c r="H66" s="139"/>
      <c r="I66" s="140"/>
    </row>
    <row r="68" spans="1:9" x14ac:dyDescent="0.25">
      <c r="A68" s="83"/>
      <c r="B68" s="83"/>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tabColor rgb="FF00B050"/>
  </sheetPr>
  <dimension ref="A1:T68"/>
  <sheetViews>
    <sheetView topLeftCell="A28"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623</v>
      </c>
      <c r="G9" s="495"/>
      <c r="H9" s="578" t="e">
        <f>#REF!</f>
        <v>#REF!</v>
      </c>
      <c r="I9" s="579"/>
    </row>
    <row r="10" spans="1:13" x14ac:dyDescent="0.25">
      <c r="A10" s="85" t="s">
        <v>49</v>
      </c>
      <c r="B10" s="83"/>
      <c r="F10" s="494" t="s">
        <v>50</v>
      </c>
      <c r="G10" s="495"/>
      <c r="H10" s="580" t="e">
        <f>#REF!</f>
        <v>#REF!</v>
      </c>
      <c r="I10" s="581"/>
    </row>
    <row r="11" spans="1:13" x14ac:dyDescent="0.25">
      <c r="A11" s="85" t="s">
        <v>51</v>
      </c>
      <c r="B11" s="83"/>
      <c r="F11" s="494" t="s">
        <v>52</v>
      </c>
      <c r="G11" s="495"/>
      <c r="H11" s="582" t="e">
        <f>#REF!</f>
        <v>#REF!</v>
      </c>
      <c r="I11" s="581"/>
    </row>
    <row r="12" spans="1:13" x14ac:dyDescent="0.25">
      <c r="A12" s="85" t="s">
        <v>53</v>
      </c>
      <c r="B12" s="83"/>
      <c r="F12" s="494" t="s">
        <v>54</v>
      </c>
      <c r="G12" s="495"/>
      <c r="H12" s="591" t="e">
        <f>#REF!</f>
        <v>#REF!</v>
      </c>
      <c r="I12" s="581"/>
    </row>
    <row r="13" spans="1:13" x14ac:dyDescent="0.25">
      <c r="A13" s="85" t="s">
        <v>55</v>
      </c>
      <c r="B13" s="83"/>
      <c r="F13" s="167" t="s">
        <v>56</v>
      </c>
      <c r="G13" s="168"/>
      <c r="H13" s="585" t="s">
        <v>90</v>
      </c>
      <c r="I13" s="586"/>
    </row>
    <row r="14" spans="1:13" x14ac:dyDescent="0.25">
      <c r="A14" s="85"/>
      <c r="B14" s="83"/>
      <c r="F14" s="494" t="s">
        <v>58</v>
      </c>
      <c r="G14" s="495"/>
      <c r="H14" s="496" t="s">
        <v>59</v>
      </c>
      <c r="I14" s="497"/>
      <c r="M14" t="s">
        <v>57</v>
      </c>
    </row>
    <row r="15" spans="1:13" x14ac:dyDescent="0.25">
      <c r="A15" s="85"/>
      <c r="B15" s="83"/>
      <c r="D15" s="173"/>
      <c r="F15" s="526" t="s">
        <v>376</v>
      </c>
      <c r="G15" s="526"/>
      <c r="H15" s="527" t="s">
        <v>337</v>
      </c>
      <c r="I15" s="523"/>
    </row>
    <row r="16" spans="1:13" x14ac:dyDescent="0.25">
      <c r="A16" s="500" t="s">
        <v>618</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1"/>
      <c r="C20" s="499"/>
      <c r="D20" s="482"/>
      <c r="E20" s="101"/>
      <c r="F20" s="86"/>
      <c r="G20" s="103"/>
      <c r="H20" s="104"/>
      <c r="I20" s="105"/>
    </row>
    <row r="21" spans="1:11" x14ac:dyDescent="0.25">
      <c r="A21" s="488" t="s">
        <v>68</v>
      </c>
      <c r="B21" s="489"/>
      <c r="C21" s="489"/>
      <c r="D21" s="489"/>
      <c r="E21" s="489"/>
      <c r="F21" s="489"/>
      <c r="G21" s="489"/>
      <c r="H21" s="490"/>
      <c r="I21" s="99"/>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472"/>
      <c r="G23" s="166" t="s">
        <v>65</v>
      </c>
      <c r="H23" s="122" t="s">
        <v>66</v>
      </c>
      <c r="I23" s="123" t="s">
        <v>67</v>
      </c>
      <c r="K23" s="128"/>
    </row>
    <row r="24" spans="1:11" x14ac:dyDescent="0.25">
      <c r="A24" s="235"/>
      <c r="B24" s="570"/>
      <c r="C24" s="571"/>
      <c r="D24" s="571"/>
      <c r="E24" s="571"/>
      <c r="F24" s="572"/>
      <c r="G24" s="237"/>
      <c r="H24" s="236"/>
      <c r="I24" s="115"/>
    </row>
    <row r="25" spans="1:11" x14ac:dyDescent="0.25">
      <c r="A25" s="111"/>
      <c r="B25" s="570"/>
      <c r="C25" s="571"/>
      <c r="D25" s="571"/>
      <c r="E25" s="571"/>
      <c r="F25" s="572"/>
      <c r="G25" s="237"/>
      <c r="H25" s="236"/>
      <c r="I25" s="115"/>
    </row>
    <row r="26" spans="1:11" x14ac:dyDescent="0.25">
      <c r="A26" s="111"/>
      <c r="B26" s="570"/>
      <c r="C26" s="571"/>
      <c r="D26" s="571"/>
      <c r="E26" s="571"/>
      <c r="F26" s="572"/>
      <c r="G26" s="237"/>
      <c r="H26" s="236"/>
      <c r="I26" s="115"/>
    </row>
    <row r="27" spans="1:11" x14ac:dyDescent="0.25">
      <c r="A27" s="111"/>
      <c r="B27" s="570"/>
      <c r="C27" s="571"/>
      <c r="D27" s="571"/>
      <c r="E27" s="571"/>
      <c r="F27" s="572"/>
      <c r="G27" s="237"/>
      <c r="H27" s="236"/>
      <c r="I27" s="115"/>
    </row>
    <row r="28" spans="1:11" x14ac:dyDescent="0.25">
      <c r="A28" s="111"/>
      <c r="B28" s="570"/>
      <c r="C28" s="571"/>
      <c r="D28" s="571"/>
      <c r="E28" s="571"/>
      <c r="F28" s="572"/>
      <c r="G28" s="237"/>
      <c r="H28" s="236"/>
      <c r="I28" s="115"/>
    </row>
    <row r="29" spans="1:11" x14ac:dyDescent="0.25">
      <c r="A29" s="111"/>
      <c r="B29" s="524"/>
      <c r="C29" s="525"/>
      <c r="D29" s="525"/>
      <c r="E29" s="525"/>
      <c r="F29" s="525"/>
      <c r="G29" s="177"/>
      <c r="H29" s="178"/>
      <c r="I29" s="115"/>
    </row>
    <row r="30" spans="1:11" x14ac:dyDescent="0.25">
      <c r="A30" s="521" t="s">
        <v>149</v>
      </c>
      <c r="B30" s="489"/>
      <c r="C30" s="489"/>
      <c r="D30" s="489"/>
      <c r="E30" s="489"/>
      <c r="F30" s="489"/>
      <c r="G30" s="489"/>
      <c r="H30" s="490"/>
      <c r="I30" s="171">
        <f>SUM(I24:I29)</f>
        <v>0</v>
      </c>
    </row>
    <row r="31" spans="1:11" x14ac:dyDescent="0.25">
      <c r="A31" s="488" t="s">
        <v>150</v>
      </c>
      <c r="B31" s="489"/>
      <c r="C31" s="489"/>
      <c r="D31" s="489"/>
      <c r="E31" s="489"/>
      <c r="F31" s="489"/>
      <c r="G31" s="489"/>
      <c r="H31" s="490"/>
      <c r="I31" s="172">
        <f>ROUND((I30*0.15),2)</f>
        <v>0</v>
      </c>
    </row>
    <row r="32" spans="1:11" x14ac:dyDescent="0.25">
      <c r="A32" s="488" t="s">
        <v>151</v>
      </c>
      <c r="B32" s="489"/>
      <c r="C32" s="489"/>
      <c r="D32" s="489"/>
      <c r="E32" s="489"/>
      <c r="F32" s="489"/>
      <c r="G32" s="489"/>
      <c r="H32" s="490"/>
      <c r="I32" s="158">
        <f>I30+I31</f>
        <v>0</v>
      </c>
    </row>
    <row r="33" spans="1:20" x14ac:dyDescent="0.25">
      <c r="A33" s="467" t="s">
        <v>73</v>
      </c>
      <c r="B33" s="468"/>
      <c r="C33" s="468"/>
      <c r="D33" s="468"/>
      <c r="E33" s="468"/>
      <c r="F33" s="468"/>
      <c r="G33" s="468"/>
      <c r="H33" s="468"/>
      <c r="I33" s="469"/>
    </row>
    <row r="34" spans="1:20" x14ac:dyDescent="0.25">
      <c r="A34" s="106" t="s">
        <v>74</v>
      </c>
      <c r="B34" s="494" t="s">
        <v>75</v>
      </c>
      <c r="C34" s="501"/>
      <c r="D34" s="495"/>
      <c r="E34" s="470" t="s">
        <v>63</v>
      </c>
      <c r="F34" s="472"/>
      <c r="G34" s="108" t="s">
        <v>65</v>
      </c>
      <c r="H34" s="109" t="s">
        <v>66</v>
      </c>
      <c r="I34" s="110" t="s">
        <v>67</v>
      </c>
    </row>
    <row r="35" spans="1:20" x14ac:dyDescent="0.25">
      <c r="A35" s="111">
        <v>1</v>
      </c>
      <c r="B35" s="491" t="s">
        <v>76</v>
      </c>
      <c r="C35" s="492"/>
      <c r="D35" s="493"/>
      <c r="E35" s="476" t="s">
        <v>77</v>
      </c>
      <c r="F35" s="477"/>
      <c r="G35" s="143"/>
      <c r="H35" s="141">
        <v>450</v>
      </c>
      <c r="I35" s="118">
        <f>SUM(G35*H35)</f>
        <v>0</v>
      </c>
    </row>
    <row r="36" spans="1:20" x14ac:dyDescent="0.25">
      <c r="A36" s="111">
        <v>2</v>
      </c>
      <c r="B36" s="461" t="s">
        <v>78</v>
      </c>
      <c r="C36" s="462"/>
      <c r="D36" s="463"/>
      <c r="E36" s="486" t="s">
        <v>77</v>
      </c>
      <c r="F36" s="487"/>
      <c r="G36" s="112"/>
      <c r="H36" s="142">
        <v>350</v>
      </c>
      <c r="I36" s="115">
        <f t="shared" ref="I36:I40" si="0">SUM(G36*H36)</f>
        <v>0</v>
      </c>
    </row>
    <row r="37" spans="1:20" x14ac:dyDescent="0.25">
      <c r="A37" s="111">
        <v>3</v>
      </c>
      <c r="B37" s="461" t="s">
        <v>79</v>
      </c>
      <c r="C37" s="462"/>
      <c r="D37" s="463"/>
      <c r="E37" s="486" t="s">
        <v>77</v>
      </c>
      <c r="F37" s="487"/>
      <c r="G37" s="112">
        <v>3</v>
      </c>
      <c r="H37" s="142">
        <v>300</v>
      </c>
      <c r="I37" s="115">
        <f t="shared" si="0"/>
        <v>900</v>
      </c>
    </row>
    <row r="38" spans="1:20" x14ac:dyDescent="0.25">
      <c r="A38" s="111">
        <v>4</v>
      </c>
      <c r="B38" s="461" t="s">
        <v>80</v>
      </c>
      <c r="C38" s="462"/>
      <c r="D38" s="463"/>
      <c r="E38" s="486" t="s">
        <v>77</v>
      </c>
      <c r="F38" s="487"/>
      <c r="G38" s="112">
        <v>3</v>
      </c>
      <c r="H38" s="142">
        <v>200</v>
      </c>
      <c r="I38" s="115">
        <f t="shared" si="0"/>
        <v>600</v>
      </c>
    </row>
    <row r="39" spans="1:20" x14ac:dyDescent="0.25">
      <c r="A39" s="111">
        <v>5</v>
      </c>
      <c r="B39" s="461" t="s">
        <v>81</v>
      </c>
      <c r="C39" s="462"/>
      <c r="D39" s="463"/>
      <c r="E39" s="486" t="s">
        <v>77</v>
      </c>
      <c r="F39" s="487"/>
      <c r="G39" s="112"/>
      <c r="H39" s="144">
        <v>200</v>
      </c>
      <c r="I39" s="115">
        <f t="shared" si="0"/>
        <v>0</v>
      </c>
      <c r="T39" s="241"/>
    </row>
    <row r="40" spans="1:20" x14ac:dyDescent="0.25">
      <c r="A40" s="125">
        <v>6</v>
      </c>
      <c r="B40" s="464" t="s">
        <v>320</v>
      </c>
      <c r="C40" s="465"/>
      <c r="D40" s="466"/>
      <c r="E40" s="481" t="s">
        <v>77</v>
      </c>
      <c r="F40" s="482"/>
      <c r="G40" s="240"/>
      <c r="H40" s="239">
        <v>140</v>
      </c>
      <c r="I40" s="238">
        <f t="shared" si="0"/>
        <v>0</v>
      </c>
    </row>
    <row r="41" spans="1:20" x14ac:dyDescent="0.25">
      <c r="A41" s="111"/>
      <c r="B41" s="494" t="s">
        <v>594</v>
      </c>
      <c r="C41" s="501"/>
      <c r="D41" s="501"/>
      <c r="E41" s="501"/>
      <c r="F41" s="501"/>
      <c r="G41" s="501"/>
      <c r="H41" s="495"/>
      <c r="I41" s="115">
        <f>SUM(I35:I40)</f>
        <v>1500</v>
      </c>
    </row>
    <row r="42" spans="1:20" x14ac:dyDescent="0.25">
      <c r="A42" s="111">
        <v>1</v>
      </c>
      <c r="B42" s="491" t="s">
        <v>76</v>
      </c>
      <c r="C42" s="492"/>
      <c r="D42" s="493"/>
      <c r="E42" s="476" t="s">
        <v>77</v>
      </c>
      <c r="F42" s="477"/>
      <c r="G42" s="143"/>
      <c r="H42" s="141">
        <v>675</v>
      </c>
      <c r="I42" s="118">
        <f>SUM(G42*H42)</f>
        <v>0</v>
      </c>
    </row>
    <row r="43" spans="1:20" x14ac:dyDescent="0.25">
      <c r="A43" s="111">
        <v>2</v>
      </c>
      <c r="B43" s="461" t="s">
        <v>78</v>
      </c>
      <c r="C43" s="462"/>
      <c r="D43" s="463"/>
      <c r="E43" s="486" t="s">
        <v>77</v>
      </c>
      <c r="F43" s="487"/>
      <c r="G43" s="112"/>
      <c r="H43" s="142">
        <v>525</v>
      </c>
      <c r="I43" s="115">
        <f t="shared" ref="I43:I47" si="1">SUM(G43*H43)</f>
        <v>0</v>
      </c>
    </row>
    <row r="44" spans="1:20" x14ac:dyDescent="0.25">
      <c r="A44" s="111">
        <v>3</v>
      </c>
      <c r="B44" s="461" t="s">
        <v>79</v>
      </c>
      <c r="C44" s="462"/>
      <c r="D44" s="463"/>
      <c r="E44" s="486" t="s">
        <v>77</v>
      </c>
      <c r="F44" s="487"/>
      <c r="G44" s="112"/>
      <c r="H44" s="142">
        <v>450</v>
      </c>
      <c r="I44" s="115">
        <f t="shared" si="1"/>
        <v>0</v>
      </c>
    </row>
    <row r="45" spans="1:20" x14ac:dyDescent="0.25">
      <c r="A45" s="111">
        <v>4</v>
      </c>
      <c r="B45" s="461" t="s">
        <v>80</v>
      </c>
      <c r="C45" s="462"/>
      <c r="D45" s="463"/>
      <c r="E45" s="486" t="s">
        <v>77</v>
      </c>
      <c r="F45" s="487"/>
      <c r="G45" s="112"/>
      <c r="H45" s="142">
        <v>300</v>
      </c>
      <c r="I45" s="115">
        <f t="shared" si="1"/>
        <v>0</v>
      </c>
    </row>
    <row r="46" spans="1:20" x14ac:dyDescent="0.25">
      <c r="A46" s="111">
        <v>5</v>
      </c>
      <c r="B46" s="461" t="s">
        <v>81</v>
      </c>
      <c r="C46" s="462"/>
      <c r="D46" s="463"/>
      <c r="E46" s="486" t="s">
        <v>77</v>
      </c>
      <c r="F46" s="487"/>
      <c r="G46" s="112"/>
      <c r="H46" s="144">
        <v>300</v>
      </c>
      <c r="I46" s="115">
        <f t="shared" si="1"/>
        <v>0</v>
      </c>
    </row>
    <row r="47" spans="1:20" x14ac:dyDescent="0.25">
      <c r="A47" s="125">
        <v>6</v>
      </c>
      <c r="B47" s="464" t="s">
        <v>320</v>
      </c>
      <c r="C47" s="465"/>
      <c r="D47" s="466"/>
      <c r="E47" s="481" t="s">
        <v>77</v>
      </c>
      <c r="F47" s="482"/>
      <c r="G47" s="240"/>
      <c r="H47" s="239">
        <v>210</v>
      </c>
      <c r="I47" s="238">
        <f t="shared" si="1"/>
        <v>0</v>
      </c>
    </row>
    <row r="48" spans="1:20" x14ac:dyDescent="0.25">
      <c r="A48" s="111"/>
      <c r="B48" s="494" t="s">
        <v>595</v>
      </c>
      <c r="C48" s="501"/>
      <c r="D48" s="501"/>
      <c r="E48" s="501"/>
      <c r="F48" s="501"/>
      <c r="G48" s="501"/>
      <c r="H48" s="495"/>
      <c r="I48" s="115">
        <f>SUM(I42:I47)</f>
        <v>0</v>
      </c>
    </row>
    <row r="49" spans="1:9" x14ac:dyDescent="0.25">
      <c r="A49" s="111">
        <v>1</v>
      </c>
      <c r="B49" s="491" t="s">
        <v>76</v>
      </c>
      <c r="C49" s="492"/>
      <c r="D49" s="493"/>
      <c r="E49" s="476" t="s">
        <v>77</v>
      </c>
      <c r="F49" s="477"/>
      <c r="G49" s="143"/>
      <c r="H49" s="141">
        <v>900</v>
      </c>
      <c r="I49" s="118">
        <f>SUM(G49*H49)</f>
        <v>0</v>
      </c>
    </row>
    <row r="50" spans="1:9" x14ac:dyDescent="0.25">
      <c r="A50" s="111">
        <v>2</v>
      </c>
      <c r="B50" s="461" t="s">
        <v>78</v>
      </c>
      <c r="C50" s="462"/>
      <c r="D50" s="463"/>
      <c r="E50" s="486" t="s">
        <v>77</v>
      </c>
      <c r="F50" s="487"/>
      <c r="G50" s="112"/>
      <c r="H50" s="142">
        <v>700</v>
      </c>
      <c r="I50" s="115">
        <f t="shared" ref="I50:I54" si="2">SUM(G50*H50)</f>
        <v>0</v>
      </c>
    </row>
    <row r="51" spans="1:9" x14ac:dyDescent="0.25">
      <c r="A51" s="111">
        <v>3</v>
      </c>
      <c r="B51" s="461" t="s">
        <v>79</v>
      </c>
      <c r="C51" s="462"/>
      <c r="D51" s="463"/>
      <c r="E51" s="486" t="s">
        <v>77</v>
      </c>
      <c r="F51" s="487"/>
      <c r="G51" s="112"/>
      <c r="H51" s="142">
        <v>600</v>
      </c>
      <c r="I51" s="115">
        <f t="shared" si="2"/>
        <v>0</v>
      </c>
    </row>
    <row r="52" spans="1:9" x14ac:dyDescent="0.25">
      <c r="A52" s="111">
        <v>4</v>
      </c>
      <c r="B52" s="461" t="s">
        <v>80</v>
      </c>
      <c r="C52" s="462"/>
      <c r="D52" s="463"/>
      <c r="E52" s="486" t="s">
        <v>77</v>
      </c>
      <c r="F52" s="487"/>
      <c r="G52" s="112"/>
      <c r="H52" s="142">
        <v>400</v>
      </c>
      <c r="I52" s="115">
        <f t="shared" si="2"/>
        <v>0</v>
      </c>
    </row>
    <row r="53" spans="1:9" x14ac:dyDescent="0.25">
      <c r="A53" s="111">
        <v>5</v>
      </c>
      <c r="B53" s="461" t="s">
        <v>81</v>
      </c>
      <c r="C53" s="462"/>
      <c r="D53" s="463"/>
      <c r="E53" s="486" t="s">
        <v>77</v>
      </c>
      <c r="F53" s="487"/>
      <c r="G53" s="112"/>
      <c r="H53" s="144">
        <v>400</v>
      </c>
      <c r="I53" s="115">
        <f t="shared" si="2"/>
        <v>0</v>
      </c>
    </row>
    <row r="54" spans="1:9" x14ac:dyDescent="0.25">
      <c r="A54" s="125">
        <v>6</v>
      </c>
      <c r="B54" s="464" t="s">
        <v>320</v>
      </c>
      <c r="C54" s="465"/>
      <c r="D54" s="466"/>
      <c r="E54" s="481" t="s">
        <v>77</v>
      </c>
      <c r="F54" s="482"/>
      <c r="G54" s="240"/>
      <c r="H54" s="239">
        <v>280</v>
      </c>
      <c r="I54" s="238">
        <f t="shared" si="2"/>
        <v>0</v>
      </c>
    </row>
    <row r="55" spans="1:9" x14ac:dyDescent="0.25">
      <c r="A55" s="120"/>
      <c r="B55" s="470"/>
      <c r="C55" s="471"/>
      <c r="D55" s="471"/>
      <c r="E55" s="471"/>
      <c r="F55" s="471"/>
      <c r="G55" s="472"/>
      <c r="H55" s="104"/>
      <c r="I55" s="115">
        <f>SUM(I49:I54)</f>
        <v>0</v>
      </c>
    </row>
    <row r="56" spans="1:9" x14ac:dyDescent="0.25">
      <c r="A56" s="488" t="s">
        <v>82</v>
      </c>
      <c r="B56" s="489"/>
      <c r="C56" s="489"/>
      <c r="D56" s="489"/>
      <c r="E56" s="489"/>
      <c r="F56" s="489"/>
      <c r="G56" s="489"/>
      <c r="H56" s="490"/>
      <c r="I56" s="126"/>
    </row>
    <row r="57" spans="1:9" x14ac:dyDescent="0.25">
      <c r="A57" s="467" t="s">
        <v>83</v>
      </c>
      <c r="B57" s="468"/>
      <c r="C57" s="468"/>
      <c r="D57" s="468"/>
      <c r="E57" s="468"/>
      <c r="F57" s="468"/>
      <c r="G57" s="468"/>
      <c r="H57" s="468"/>
      <c r="I57" s="469"/>
    </row>
    <row r="58" spans="1:9" x14ac:dyDescent="0.25">
      <c r="A58" s="106" t="s">
        <v>84</v>
      </c>
      <c r="B58" s="470" t="s">
        <v>85</v>
      </c>
      <c r="C58" s="471"/>
      <c r="D58" s="472"/>
      <c r="E58" s="470" t="s">
        <v>86</v>
      </c>
      <c r="F58" s="472"/>
      <c r="G58" s="122" t="s">
        <v>87</v>
      </c>
      <c r="H58" s="122" t="s">
        <v>66</v>
      </c>
      <c r="I58" s="123" t="s">
        <v>67</v>
      </c>
    </row>
    <row r="59" spans="1:9" x14ac:dyDescent="0.25">
      <c r="A59" s="111">
        <v>1</v>
      </c>
      <c r="B59" s="473" t="s">
        <v>619</v>
      </c>
      <c r="C59" s="474"/>
      <c r="D59" s="475"/>
      <c r="E59" s="486">
        <v>1</v>
      </c>
      <c r="F59" s="487"/>
      <c r="G59" s="197">
        <v>19.399999999999999</v>
      </c>
      <c r="H59" s="124">
        <v>5</v>
      </c>
      <c r="I59" s="209">
        <f>H59*G59</f>
        <v>97</v>
      </c>
    </row>
    <row r="60" spans="1:9" x14ac:dyDescent="0.25">
      <c r="A60" s="125"/>
      <c r="B60" s="478"/>
      <c r="C60" s="479"/>
      <c r="D60" s="480"/>
      <c r="E60" s="481"/>
      <c r="F60" s="482"/>
      <c r="G60" s="112"/>
      <c r="H60" s="124"/>
      <c r="I60" s="209"/>
    </row>
    <row r="61" spans="1:9" x14ac:dyDescent="0.25">
      <c r="A61" s="488" t="s">
        <v>88</v>
      </c>
      <c r="B61" s="489"/>
      <c r="C61" s="489"/>
      <c r="D61" s="489"/>
      <c r="E61" s="489"/>
      <c r="F61" s="489"/>
      <c r="G61" s="489"/>
      <c r="H61" s="490"/>
      <c r="I61" s="126">
        <f>SUM(I59:I60)</f>
        <v>97</v>
      </c>
    </row>
    <row r="62" spans="1:9" x14ac:dyDescent="0.25">
      <c r="A62" s="590"/>
      <c r="B62" s="498"/>
      <c r="C62" s="498"/>
      <c r="D62" s="498"/>
      <c r="E62" s="498"/>
      <c r="F62" s="129"/>
      <c r="G62" s="130"/>
      <c r="H62" s="130"/>
      <c r="I62" s="131"/>
    </row>
    <row r="63" spans="1:9" x14ac:dyDescent="0.25">
      <c r="A63" s="456"/>
      <c r="B63" s="457"/>
      <c r="C63" s="457"/>
      <c r="D63" s="457"/>
      <c r="E63" s="457"/>
      <c r="F63" s="132"/>
      <c r="G63" s="460" t="s">
        <v>89</v>
      </c>
      <c r="H63" s="457"/>
      <c r="I63" s="133">
        <f>I61+I55+I48+I41+I32+I21</f>
        <v>1597</v>
      </c>
    </row>
    <row r="64" spans="1:9" x14ac:dyDescent="0.25">
      <c r="A64" s="456"/>
      <c r="B64" s="457"/>
      <c r="C64" s="457"/>
      <c r="D64" s="457"/>
      <c r="E64" s="457"/>
      <c r="F64" s="86"/>
      <c r="G64" s="134"/>
      <c r="H64" s="135"/>
      <c r="I64" s="136"/>
    </row>
    <row r="65" spans="1:9" ht="15.75" thickBot="1" x14ac:dyDescent="0.3">
      <c r="A65" s="456"/>
      <c r="B65" s="457"/>
      <c r="C65" s="457"/>
      <c r="D65" s="457"/>
      <c r="E65" s="457"/>
      <c r="F65" s="86"/>
      <c r="G65" s="510" t="s">
        <v>132</v>
      </c>
      <c r="H65" s="511"/>
      <c r="I65" s="145">
        <f>I63+I64</f>
        <v>1597</v>
      </c>
    </row>
    <row r="66" spans="1:9" ht="16.5" thickTop="1" thickBot="1" x14ac:dyDescent="0.3">
      <c r="A66" s="137"/>
      <c r="B66" s="138"/>
      <c r="C66" s="458"/>
      <c r="D66" s="459"/>
      <c r="E66" s="459"/>
      <c r="F66" s="459"/>
      <c r="G66" s="139"/>
      <c r="H66" s="139"/>
      <c r="I66" s="140"/>
    </row>
    <row r="68" spans="1:9" x14ac:dyDescent="0.25">
      <c r="A68" s="83"/>
      <c r="B68" s="83"/>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tabColor rgb="FF00B050"/>
  </sheetPr>
  <dimension ref="A1:T68"/>
  <sheetViews>
    <sheetView topLeftCell="A29" workbookViewId="0">
      <selection activeCell="L39" sqref="A1:XFD1048576"/>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78"/>
      <c r="B1" s="79"/>
      <c r="C1" s="79"/>
      <c r="D1" s="79"/>
      <c r="E1" s="79"/>
      <c r="F1" s="79"/>
      <c r="G1" s="79"/>
      <c r="H1" s="79"/>
      <c r="I1" s="80"/>
    </row>
    <row r="2" spans="1:13" x14ac:dyDescent="0.25">
      <c r="A2" s="81"/>
      <c r="I2" s="82"/>
    </row>
    <row r="3" spans="1:13" x14ac:dyDescent="0.25">
      <c r="A3" s="81"/>
      <c r="I3" s="82"/>
    </row>
    <row r="4" spans="1:13" x14ac:dyDescent="0.25">
      <c r="A4" s="81"/>
      <c r="I4" s="82"/>
    </row>
    <row r="5" spans="1:13" x14ac:dyDescent="0.25">
      <c r="A5" s="81"/>
      <c r="I5" s="82"/>
    </row>
    <row r="6" spans="1:13" x14ac:dyDescent="0.25">
      <c r="A6" s="81"/>
      <c r="I6" s="82"/>
    </row>
    <row r="7" spans="1:13" x14ac:dyDescent="0.25">
      <c r="A7" s="81"/>
      <c r="I7" s="82"/>
    </row>
    <row r="8" spans="1:13" x14ac:dyDescent="0.25">
      <c r="A8" s="81"/>
      <c r="H8" s="83"/>
      <c r="I8" s="84"/>
    </row>
    <row r="9" spans="1:13" x14ac:dyDescent="0.25">
      <c r="A9" s="467" t="s">
        <v>139</v>
      </c>
      <c r="B9" s="468"/>
      <c r="C9" s="468"/>
      <c r="D9" s="468"/>
      <c r="E9" s="506"/>
      <c r="F9" s="494" t="s">
        <v>623</v>
      </c>
      <c r="G9" s="495"/>
      <c r="H9" s="578" t="e">
        <f>#REF!</f>
        <v>#REF!</v>
      </c>
      <c r="I9" s="579"/>
    </row>
    <row r="10" spans="1:13" x14ac:dyDescent="0.25">
      <c r="A10" s="85" t="s">
        <v>49</v>
      </c>
      <c r="B10" s="83"/>
      <c r="F10" s="494" t="s">
        <v>50</v>
      </c>
      <c r="G10" s="495"/>
      <c r="H10" s="580" t="e">
        <f>#REF!</f>
        <v>#REF!</v>
      </c>
      <c r="I10" s="581"/>
    </row>
    <row r="11" spans="1:13" x14ac:dyDescent="0.25">
      <c r="A11" s="85" t="s">
        <v>51</v>
      </c>
      <c r="B11" s="83"/>
      <c r="F11" s="494" t="s">
        <v>52</v>
      </c>
      <c r="G11" s="495"/>
      <c r="H11" s="582" t="e">
        <f>#REF!</f>
        <v>#REF!</v>
      </c>
      <c r="I11" s="581"/>
    </row>
    <row r="12" spans="1:13" x14ac:dyDescent="0.25">
      <c r="A12" s="85" t="s">
        <v>53</v>
      </c>
      <c r="B12" s="83"/>
      <c r="F12" s="494" t="s">
        <v>54</v>
      </c>
      <c r="G12" s="495"/>
      <c r="H12" s="591" t="e">
        <f>#REF!</f>
        <v>#REF!</v>
      </c>
      <c r="I12" s="581"/>
    </row>
    <row r="13" spans="1:13" x14ac:dyDescent="0.25">
      <c r="A13" s="85" t="s">
        <v>55</v>
      </c>
      <c r="B13" s="83"/>
      <c r="F13" s="167" t="s">
        <v>56</v>
      </c>
      <c r="G13" s="168"/>
      <c r="H13" s="585" t="s">
        <v>90</v>
      </c>
      <c r="I13" s="586"/>
    </row>
    <row r="14" spans="1:13" x14ac:dyDescent="0.25">
      <c r="A14" s="85"/>
      <c r="B14" s="83"/>
      <c r="F14" s="494" t="s">
        <v>58</v>
      </c>
      <c r="G14" s="495"/>
      <c r="H14" s="496" t="s">
        <v>59</v>
      </c>
      <c r="I14" s="497"/>
      <c r="M14" t="s">
        <v>57</v>
      </c>
    </row>
    <row r="15" spans="1:13" x14ac:dyDescent="0.25">
      <c r="A15" s="85"/>
      <c r="B15" s="83"/>
      <c r="D15" s="173"/>
      <c r="F15" s="526" t="s">
        <v>376</v>
      </c>
      <c r="G15" s="526"/>
      <c r="H15" s="527" t="s">
        <v>291</v>
      </c>
      <c r="I15" s="523"/>
    </row>
    <row r="16" spans="1:13" x14ac:dyDescent="0.25">
      <c r="A16" s="500" t="s">
        <v>620</v>
      </c>
      <c r="B16" s="501"/>
      <c r="C16" s="501"/>
      <c r="D16" s="501"/>
      <c r="E16" s="501"/>
      <c r="F16" s="501"/>
      <c r="G16" s="501"/>
      <c r="H16" s="501"/>
      <c r="I16" s="502"/>
    </row>
    <row r="17" spans="1:11" ht="15.75" thickBot="1" x14ac:dyDescent="0.3">
      <c r="A17" s="503" t="s">
        <v>60</v>
      </c>
      <c r="B17" s="504"/>
      <c r="C17" s="504"/>
      <c r="D17" s="504"/>
      <c r="E17" s="504"/>
      <c r="F17" s="504"/>
      <c r="G17" s="504"/>
      <c r="H17" s="504"/>
      <c r="I17" s="505"/>
    </row>
    <row r="18" spans="1:11" x14ac:dyDescent="0.25">
      <c r="A18" s="90" t="s">
        <v>61</v>
      </c>
      <c r="B18" s="518" t="s">
        <v>148</v>
      </c>
      <c r="C18" s="519"/>
      <c r="D18" s="520"/>
      <c r="E18" s="156" t="s">
        <v>63</v>
      </c>
      <c r="F18" s="156" t="s">
        <v>64</v>
      </c>
      <c r="G18" s="156" t="s">
        <v>65</v>
      </c>
      <c r="H18" s="156" t="s">
        <v>66</v>
      </c>
      <c r="I18" s="157" t="s">
        <v>67</v>
      </c>
    </row>
    <row r="19" spans="1:11" x14ac:dyDescent="0.25">
      <c r="A19" s="95"/>
      <c r="B19" s="476"/>
      <c r="C19" s="498"/>
      <c r="D19" s="477"/>
      <c r="E19" s="96"/>
      <c r="F19" s="97"/>
      <c r="G19" s="96"/>
      <c r="H19" s="98"/>
      <c r="I19" s="99"/>
    </row>
    <row r="20" spans="1:11" x14ac:dyDescent="0.25">
      <c r="A20" s="100"/>
      <c r="B20" s="481"/>
      <c r="C20" s="499"/>
      <c r="D20" s="482"/>
      <c r="E20" s="101"/>
      <c r="F20" s="86"/>
      <c r="G20" s="103"/>
      <c r="H20" s="104"/>
      <c r="I20" s="105"/>
    </row>
    <row r="21" spans="1:11" x14ac:dyDescent="0.25">
      <c r="A21" s="488" t="s">
        <v>68</v>
      </c>
      <c r="B21" s="489"/>
      <c r="C21" s="489"/>
      <c r="D21" s="489"/>
      <c r="E21" s="489"/>
      <c r="F21" s="489"/>
      <c r="G21" s="489"/>
      <c r="H21" s="490"/>
      <c r="I21" s="99"/>
    </row>
    <row r="22" spans="1:11" x14ac:dyDescent="0.25">
      <c r="A22" s="467" t="s">
        <v>69</v>
      </c>
      <c r="B22" s="468"/>
      <c r="C22" s="468"/>
      <c r="D22" s="468"/>
      <c r="E22" s="468"/>
      <c r="F22" s="468"/>
      <c r="G22" s="468"/>
      <c r="H22" s="468"/>
      <c r="I22" s="469"/>
    </row>
    <row r="23" spans="1:11" x14ac:dyDescent="0.25">
      <c r="A23" s="106" t="s">
        <v>70</v>
      </c>
      <c r="B23" s="470" t="s">
        <v>148</v>
      </c>
      <c r="C23" s="471"/>
      <c r="D23" s="471"/>
      <c r="E23" s="471"/>
      <c r="F23" s="472"/>
      <c r="G23" s="166" t="s">
        <v>65</v>
      </c>
      <c r="H23" s="122" t="s">
        <v>66</v>
      </c>
      <c r="I23" s="123" t="s">
        <v>67</v>
      </c>
      <c r="K23" s="128"/>
    </row>
    <row r="24" spans="1:11" x14ac:dyDescent="0.25">
      <c r="A24" s="235"/>
      <c r="B24" s="570"/>
      <c r="C24" s="571"/>
      <c r="D24" s="571"/>
      <c r="E24" s="571"/>
      <c r="F24" s="572"/>
      <c r="G24" s="237"/>
      <c r="H24" s="236"/>
      <c r="I24" s="115"/>
    </row>
    <row r="25" spans="1:11" x14ac:dyDescent="0.25">
      <c r="A25" s="111"/>
      <c r="B25" s="570"/>
      <c r="C25" s="571"/>
      <c r="D25" s="571"/>
      <c r="E25" s="571"/>
      <c r="F25" s="572"/>
      <c r="G25" s="237"/>
      <c r="H25" s="236"/>
      <c r="I25" s="115"/>
    </row>
    <row r="26" spans="1:11" x14ac:dyDescent="0.25">
      <c r="A26" s="111"/>
      <c r="B26" s="570"/>
      <c r="C26" s="571"/>
      <c r="D26" s="571"/>
      <c r="E26" s="571"/>
      <c r="F26" s="572"/>
      <c r="G26" s="237"/>
      <c r="H26" s="236"/>
      <c r="I26" s="115"/>
    </row>
    <row r="27" spans="1:11" x14ac:dyDescent="0.25">
      <c r="A27" s="111"/>
      <c r="B27" s="570"/>
      <c r="C27" s="571"/>
      <c r="D27" s="571"/>
      <c r="E27" s="571"/>
      <c r="F27" s="572"/>
      <c r="G27" s="237"/>
      <c r="H27" s="236"/>
      <c r="I27" s="115"/>
    </row>
    <row r="28" spans="1:11" x14ac:dyDescent="0.25">
      <c r="A28" s="111"/>
      <c r="B28" s="570"/>
      <c r="C28" s="571"/>
      <c r="D28" s="571"/>
      <c r="E28" s="571"/>
      <c r="F28" s="572"/>
      <c r="G28" s="237"/>
      <c r="H28" s="236"/>
      <c r="I28" s="115"/>
    </row>
    <row r="29" spans="1:11" x14ac:dyDescent="0.25">
      <c r="A29" s="111"/>
      <c r="B29" s="524"/>
      <c r="C29" s="525"/>
      <c r="D29" s="525"/>
      <c r="E29" s="525"/>
      <c r="F29" s="525"/>
      <c r="G29" s="177"/>
      <c r="H29" s="178"/>
      <c r="I29" s="115"/>
    </row>
    <row r="30" spans="1:11" x14ac:dyDescent="0.25">
      <c r="A30" s="521" t="s">
        <v>149</v>
      </c>
      <c r="B30" s="489"/>
      <c r="C30" s="489"/>
      <c r="D30" s="489"/>
      <c r="E30" s="489"/>
      <c r="F30" s="489"/>
      <c r="G30" s="489"/>
      <c r="H30" s="490"/>
      <c r="I30" s="171">
        <f>SUM(I24:I29)</f>
        <v>0</v>
      </c>
    </row>
    <row r="31" spans="1:11" x14ac:dyDescent="0.25">
      <c r="A31" s="488" t="s">
        <v>150</v>
      </c>
      <c r="B31" s="489"/>
      <c r="C31" s="489"/>
      <c r="D31" s="489"/>
      <c r="E31" s="489"/>
      <c r="F31" s="489"/>
      <c r="G31" s="489"/>
      <c r="H31" s="490"/>
      <c r="I31" s="172">
        <f>ROUND((I30*0.15),2)</f>
        <v>0</v>
      </c>
    </row>
    <row r="32" spans="1:11" x14ac:dyDescent="0.25">
      <c r="A32" s="488" t="s">
        <v>151</v>
      </c>
      <c r="B32" s="489"/>
      <c r="C32" s="489"/>
      <c r="D32" s="489"/>
      <c r="E32" s="489"/>
      <c r="F32" s="489"/>
      <c r="G32" s="489"/>
      <c r="H32" s="490"/>
      <c r="I32" s="158">
        <f>I30+I31</f>
        <v>0</v>
      </c>
    </row>
    <row r="33" spans="1:20" x14ac:dyDescent="0.25">
      <c r="A33" s="467" t="s">
        <v>73</v>
      </c>
      <c r="B33" s="468"/>
      <c r="C33" s="468"/>
      <c r="D33" s="468"/>
      <c r="E33" s="468"/>
      <c r="F33" s="468"/>
      <c r="G33" s="468"/>
      <c r="H33" s="468"/>
      <c r="I33" s="469"/>
    </row>
    <row r="34" spans="1:20" x14ac:dyDescent="0.25">
      <c r="A34" s="106" t="s">
        <v>74</v>
      </c>
      <c r="B34" s="494" t="s">
        <v>75</v>
      </c>
      <c r="C34" s="501"/>
      <c r="D34" s="495"/>
      <c r="E34" s="470" t="s">
        <v>63</v>
      </c>
      <c r="F34" s="472"/>
      <c r="G34" s="108" t="s">
        <v>65</v>
      </c>
      <c r="H34" s="109" t="s">
        <v>66</v>
      </c>
      <c r="I34" s="110" t="s">
        <v>67</v>
      </c>
    </row>
    <row r="35" spans="1:20" x14ac:dyDescent="0.25">
      <c r="A35" s="111">
        <v>1</v>
      </c>
      <c r="B35" s="491" t="s">
        <v>76</v>
      </c>
      <c r="C35" s="492"/>
      <c r="D35" s="493"/>
      <c r="E35" s="476" t="s">
        <v>77</v>
      </c>
      <c r="F35" s="477"/>
      <c r="G35" s="143"/>
      <c r="H35" s="141">
        <v>450</v>
      </c>
      <c r="I35" s="118">
        <f>SUM(G35*H35)</f>
        <v>0</v>
      </c>
    </row>
    <row r="36" spans="1:20" x14ac:dyDescent="0.25">
      <c r="A36" s="111">
        <v>2</v>
      </c>
      <c r="B36" s="461" t="s">
        <v>78</v>
      </c>
      <c r="C36" s="462"/>
      <c r="D36" s="463"/>
      <c r="E36" s="486" t="s">
        <v>77</v>
      </c>
      <c r="F36" s="487"/>
      <c r="G36" s="112"/>
      <c r="H36" s="142">
        <v>350</v>
      </c>
      <c r="I36" s="115">
        <f t="shared" ref="I36:I40" si="0">SUM(G36*H36)</f>
        <v>0</v>
      </c>
    </row>
    <row r="37" spans="1:20" x14ac:dyDescent="0.25">
      <c r="A37" s="111">
        <v>3</v>
      </c>
      <c r="B37" s="461" t="s">
        <v>79</v>
      </c>
      <c r="C37" s="462"/>
      <c r="D37" s="463"/>
      <c r="E37" s="486" t="s">
        <v>77</v>
      </c>
      <c r="F37" s="487"/>
      <c r="G37" s="112">
        <v>3</v>
      </c>
      <c r="H37" s="142">
        <v>300</v>
      </c>
      <c r="I37" s="115">
        <f t="shared" si="0"/>
        <v>900</v>
      </c>
    </row>
    <row r="38" spans="1:20" x14ac:dyDescent="0.25">
      <c r="A38" s="111">
        <v>4</v>
      </c>
      <c r="B38" s="461" t="s">
        <v>80</v>
      </c>
      <c r="C38" s="462"/>
      <c r="D38" s="463"/>
      <c r="E38" s="486" t="s">
        <v>77</v>
      </c>
      <c r="F38" s="487"/>
      <c r="G38" s="112">
        <v>3</v>
      </c>
      <c r="H38" s="142">
        <v>200</v>
      </c>
      <c r="I38" s="115">
        <f t="shared" si="0"/>
        <v>600</v>
      </c>
    </row>
    <row r="39" spans="1:20" x14ac:dyDescent="0.25">
      <c r="A39" s="111">
        <v>5</v>
      </c>
      <c r="B39" s="461" t="s">
        <v>81</v>
      </c>
      <c r="C39" s="462"/>
      <c r="D39" s="463"/>
      <c r="E39" s="486" t="s">
        <v>77</v>
      </c>
      <c r="F39" s="487"/>
      <c r="G39" s="112"/>
      <c r="H39" s="144">
        <v>200</v>
      </c>
      <c r="I39" s="115">
        <f t="shared" si="0"/>
        <v>0</v>
      </c>
      <c r="T39" s="241"/>
    </row>
    <row r="40" spans="1:20" x14ac:dyDescent="0.25">
      <c r="A40" s="125">
        <v>6</v>
      </c>
      <c r="B40" s="464" t="s">
        <v>320</v>
      </c>
      <c r="C40" s="465"/>
      <c r="D40" s="466"/>
      <c r="E40" s="481" t="s">
        <v>77</v>
      </c>
      <c r="F40" s="482"/>
      <c r="G40" s="240"/>
      <c r="H40" s="239">
        <v>140</v>
      </c>
      <c r="I40" s="238">
        <f t="shared" si="0"/>
        <v>0</v>
      </c>
    </row>
    <row r="41" spans="1:20" x14ac:dyDescent="0.25">
      <c r="A41" s="111"/>
      <c r="B41" s="494" t="s">
        <v>594</v>
      </c>
      <c r="C41" s="501"/>
      <c r="D41" s="501"/>
      <c r="E41" s="501"/>
      <c r="F41" s="501"/>
      <c r="G41" s="501"/>
      <c r="H41" s="495"/>
      <c r="I41" s="115">
        <f>SUM(I35:I40)</f>
        <v>1500</v>
      </c>
    </row>
    <row r="42" spans="1:20" x14ac:dyDescent="0.25">
      <c r="A42" s="111">
        <v>1</v>
      </c>
      <c r="B42" s="491" t="s">
        <v>76</v>
      </c>
      <c r="C42" s="492"/>
      <c r="D42" s="493"/>
      <c r="E42" s="476" t="s">
        <v>77</v>
      </c>
      <c r="F42" s="477"/>
      <c r="G42" s="143"/>
      <c r="H42" s="141">
        <v>675</v>
      </c>
      <c r="I42" s="118">
        <f>SUM(G42*H42)</f>
        <v>0</v>
      </c>
    </row>
    <row r="43" spans="1:20" x14ac:dyDescent="0.25">
      <c r="A43" s="111">
        <v>2</v>
      </c>
      <c r="B43" s="461" t="s">
        <v>78</v>
      </c>
      <c r="C43" s="462"/>
      <c r="D43" s="463"/>
      <c r="E43" s="486" t="s">
        <v>77</v>
      </c>
      <c r="F43" s="487"/>
      <c r="G43" s="112"/>
      <c r="H43" s="142">
        <v>525</v>
      </c>
      <c r="I43" s="115">
        <f t="shared" ref="I43:I47" si="1">SUM(G43*H43)</f>
        <v>0</v>
      </c>
    </row>
    <row r="44" spans="1:20" x14ac:dyDescent="0.25">
      <c r="A44" s="111">
        <v>3</v>
      </c>
      <c r="B44" s="461" t="s">
        <v>79</v>
      </c>
      <c r="C44" s="462"/>
      <c r="D44" s="463"/>
      <c r="E44" s="486" t="s">
        <v>77</v>
      </c>
      <c r="F44" s="487"/>
      <c r="G44" s="112"/>
      <c r="H44" s="142">
        <v>450</v>
      </c>
      <c r="I44" s="115">
        <f t="shared" si="1"/>
        <v>0</v>
      </c>
    </row>
    <row r="45" spans="1:20" x14ac:dyDescent="0.25">
      <c r="A45" s="111">
        <v>4</v>
      </c>
      <c r="B45" s="461" t="s">
        <v>80</v>
      </c>
      <c r="C45" s="462"/>
      <c r="D45" s="463"/>
      <c r="E45" s="486" t="s">
        <v>77</v>
      </c>
      <c r="F45" s="487"/>
      <c r="G45" s="112"/>
      <c r="H45" s="142">
        <v>300</v>
      </c>
      <c r="I45" s="115">
        <f t="shared" si="1"/>
        <v>0</v>
      </c>
    </row>
    <row r="46" spans="1:20" x14ac:dyDescent="0.25">
      <c r="A46" s="111">
        <v>5</v>
      </c>
      <c r="B46" s="461" t="s">
        <v>81</v>
      </c>
      <c r="C46" s="462"/>
      <c r="D46" s="463"/>
      <c r="E46" s="486" t="s">
        <v>77</v>
      </c>
      <c r="F46" s="487"/>
      <c r="G46" s="112"/>
      <c r="H46" s="144">
        <v>300</v>
      </c>
      <c r="I46" s="115">
        <f t="shared" si="1"/>
        <v>0</v>
      </c>
    </row>
    <row r="47" spans="1:20" x14ac:dyDescent="0.25">
      <c r="A47" s="125">
        <v>6</v>
      </c>
      <c r="B47" s="464" t="s">
        <v>320</v>
      </c>
      <c r="C47" s="465"/>
      <c r="D47" s="466"/>
      <c r="E47" s="481" t="s">
        <v>77</v>
      </c>
      <c r="F47" s="482"/>
      <c r="G47" s="240"/>
      <c r="H47" s="239">
        <v>210</v>
      </c>
      <c r="I47" s="238">
        <f t="shared" si="1"/>
        <v>0</v>
      </c>
    </row>
    <row r="48" spans="1:20" x14ac:dyDescent="0.25">
      <c r="A48" s="111"/>
      <c r="B48" s="494" t="s">
        <v>595</v>
      </c>
      <c r="C48" s="501"/>
      <c r="D48" s="501"/>
      <c r="E48" s="501"/>
      <c r="F48" s="501"/>
      <c r="G48" s="501"/>
      <c r="H48" s="495"/>
      <c r="I48" s="115">
        <f>SUM(I42:I47)</f>
        <v>0</v>
      </c>
    </row>
    <row r="49" spans="1:9" x14ac:dyDescent="0.25">
      <c r="A49" s="111">
        <v>1</v>
      </c>
      <c r="B49" s="491" t="s">
        <v>76</v>
      </c>
      <c r="C49" s="492"/>
      <c r="D49" s="493"/>
      <c r="E49" s="476" t="s">
        <v>77</v>
      </c>
      <c r="F49" s="477"/>
      <c r="G49" s="143"/>
      <c r="H49" s="141">
        <v>900</v>
      </c>
      <c r="I49" s="118">
        <f>SUM(G49*H49)</f>
        <v>0</v>
      </c>
    </row>
    <row r="50" spans="1:9" x14ac:dyDescent="0.25">
      <c r="A50" s="111">
        <v>2</v>
      </c>
      <c r="B50" s="461" t="s">
        <v>78</v>
      </c>
      <c r="C50" s="462"/>
      <c r="D50" s="463"/>
      <c r="E50" s="486" t="s">
        <v>77</v>
      </c>
      <c r="F50" s="487"/>
      <c r="G50" s="112"/>
      <c r="H50" s="142">
        <v>700</v>
      </c>
      <c r="I50" s="115">
        <f t="shared" ref="I50:I54" si="2">SUM(G50*H50)</f>
        <v>0</v>
      </c>
    </row>
    <row r="51" spans="1:9" x14ac:dyDescent="0.25">
      <c r="A51" s="111">
        <v>3</v>
      </c>
      <c r="B51" s="461" t="s">
        <v>79</v>
      </c>
      <c r="C51" s="462"/>
      <c r="D51" s="463"/>
      <c r="E51" s="486" t="s">
        <v>77</v>
      </c>
      <c r="F51" s="487"/>
      <c r="G51" s="112"/>
      <c r="H51" s="142">
        <v>600</v>
      </c>
      <c r="I51" s="115">
        <f t="shared" si="2"/>
        <v>0</v>
      </c>
    </row>
    <row r="52" spans="1:9" x14ac:dyDescent="0.25">
      <c r="A52" s="111">
        <v>4</v>
      </c>
      <c r="B52" s="461" t="s">
        <v>80</v>
      </c>
      <c r="C52" s="462"/>
      <c r="D52" s="463"/>
      <c r="E52" s="486" t="s">
        <v>77</v>
      </c>
      <c r="F52" s="487"/>
      <c r="G52" s="112"/>
      <c r="H52" s="142">
        <v>400</v>
      </c>
      <c r="I52" s="115">
        <f t="shared" si="2"/>
        <v>0</v>
      </c>
    </row>
    <row r="53" spans="1:9" x14ac:dyDescent="0.25">
      <c r="A53" s="111">
        <v>5</v>
      </c>
      <c r="B53" s="461" t="s">
        <v>81</v>
      </c>
      <c r="C53" s="462"/>
      <c r="D53" s="463"/>
      <c r="E53" s="486" t="s">
        <v>77</v>
      </c>
      <c r="F53" s="487"/>
      <c r="G53" s="112"/>
      <c r="H53" s="144">
        <v>400</v>
      </c>
      <c r="I53" s="115">
        <f t="shared" si="2"/>
        <v>0</v>
      </c>
    </row>
    <row r="54" spans="1:9" x14ac:dyDescent="0.25">
      <c r="A54" s="125">
        <v>6</v>
      </c>
      <c r="B54" s="464" t="s">
        <v>320</v>
      </c>
      <c r="C54" s="465"/>
      <c r="D54" s="466"/>
      <c r="E54" s="481" t="s">
        <v>77</v>
      </c>
      <c r="F54" s="482"/>
      <c r="G54" s="240"/>
      <c r="H54" s="239">
        <v>280</v>
      </c>
      <c r="I54" s="238">
        <f t="shared" si="2"/>
        <v>0</v>
      </c>
    </row>
    <row r="55" spans="1:9" x14ac:dyDescent="0.25">
      <c r="A55" s="120"/>
      <c r="B55" s="470"/>
      <c r="C55" s="471"/>
      <c r="D55" s="471"/>
      <c r="E55" s="471"/>
      <c r="F55" s="471"/>
      <c r="G55" s="472"/>
      <c r="H55" s="104"/>
      <c r="I55" s="115">
        <f>SUM(I49:I54)</f>
        <v>0</v>
      </c>
    </row>
    <row r="56" spans="1:9" x14ac:dyDescent="0.25">
      <c r="A56" s="488" t="s">
        <v>82</v>
      </c>
      <c r="B56" s="489"/>
      <c r="C56" s="489"/>
      <c r="D56" s="489"/>
      <c r="E56" s="489"/>
      <c r="F56" s="489"/>
      <c r="G56" s="489"/>
      <c r="H56" s="490"/>
      <c r="I56" s="126"/>
    </row>
    <row r="57" spans="1:9" x14ac:dyDescent="0.25">
      <c r="A57" s="467" t="s">
        <v>83</v>
      </c>
      <c r="B57" s="468"/>
      <c r="C57" s="468"/>
      <c r="D57" s="468"/>
      <c r="E57" s="468"/>
      <c r="F57" s="468"/>
      <c r="G57" s="468"/>
      <c r="H57" s="468"/>
      <c r="I57" s="469"/>
    </row>
    <row r="58" spans="1:9" x14ac:dyDescent="0.25">
      <c r="A58" s="106" t="s">
        <v>84</v>
      </c>
      <c r="B58" s="470" t="s">
        <v>85</v>
      </c>
      <c r="C58" s="471"/>
      <c r="D58" s="472"/>
      <c r="E58" s="470" t="s">
        <v>86</v>
      </c>
      <c r="F58" s="472"/>
      <c r="G58" s="122" t="s">
        <v>87</v>
      </c>
      <c r="H58" s="122" t="s">
        <v>66</v>
      </c>
      <c r="I58" s="123" t="s">
        <v>67</v>
      </c>
    </row>
    <row r="59" spans="1:9" x14ac:dyDescent="0.25">
      <c r="A59" s="111">
        <v>1</v>
      </c>
      <c r="B59" s="473" t="s">
        <v>467</v>
      </c>
      <c r="C59" s="474"/>
      <c r="D59" s="475"/>
      <c r="E59" s="486">
        <v>1</v>
      </c>
      <c r="F59" s="487"/>
      <c r="G59" s="197">
        <v>35</v>
      </c>
      <c r="H59" s="124">
        <v>5</v>
      </c>
      <c r="I59" s="209">
        <f>H59*G59</f>
        <v>175</v>
      </c>
    </row>
    <row r="60" spans="1:9" x14ac:dyDescent="0.25">
      <c r="A60" s="125"/>
      <c r="B60" s="478"/>
      <c r="C60" s="479"/>
      <c r="D60" s="480"/>
      <c r="E60" s="481"/>
      <c r="F60" s="482"/>
      <c r="G60" s="112"/>
      <c r="H60" s="124"/>
      <c r="I60" s="209"/>
    </row>
    <row r="61" spans="1:9" x14ac:dyDescent="0.25">
      <c r="A61" s="488" t="s">
        <v>88</v>
      </c>
      <c r="B61" s="489"/>
      <c r="C61" s="489"/>
      <c r="D61" s="489"/>
      <c r="E61" s="489"/>
      <c r="F61" s="489"/>
      <c r="G61" s="489"/>
      <c r="H61" s="490"/>
      <c r="I61" s="126">
        <f>SUM(I59:I60)</f>
        <v>175</v>
      </c>
    </row>
    <row r="62" spans="1:9" x14ac:dyDescent="0.25">
      <c r="A62" s="590"/>
      <c r="B62" s="498"/>
      <c r="C62" s="498"/>
      <c r="D62" s="498"/>
      <c r="E62" s="498"/>
      <c r="F62" s="129"/>
      <c r="G62" s="130"/>
      <c r="H62" s="130"/>
      <c r="I62" s="131"/>
    </row>
    <row r="63" spans="1:9" x14ac:dyDescent="0.25">
      <c r="A63" s="456"/>
      <c r="B63" s="457"/>
      <c r="C63" s="457"/>
      <c r="D63" s="457"/>
      <c r="E63" s="457"/>
      <c r="F63" s="132"/>
      <c r="G63" s="460" t="s">
        <v>89</v>
      </c>
      <c r="H63" s="457"/>
      <c r="I63" s="133">
        <f>I61+I55+I48+I41+I32+I21</f>
        <v>1675</v>
      </c>
    </row>
    <row r="64" spans="1:9" x14ac:dyDescent="0.25">
      <c r="A64" s="456"/>
      <c r="B64" s="457"/>
      <c r="C64" s="457"/>
      <c r="D64" s="457"/>
      <c r="E64" s="457"/>
      <c r="F64" s="86"/>
      <c r="G64" s="134"/>
      <c r="H64" s="135"/>
      <c r="I64" s="136"/>
    </row>
    <row r="65" spans="1:9" ht="15.75" thickBot="1" x14ac:dyDescent="0.3">
      <c r="A65" s="456"/>
      <c r="B65" s="457"/>
      <c r="C65" s="457"/>
      <c r="D65" s="457"/>
      <c r="E65" s="457"/>
      <c r="F65" s="86"/>
      <c r="G65" s="510" t="s">
        <v>132</v>
      </c>
      <c r="H65" s="511"/>
      <c r="I65" s="145">
        <f>I63+I64</f>
        <v>1675</v>
      </c>
    </row>
    <row r="66" spans="1:9" ht="16.5" thickTop="1" thickBot="1" x14ac:dyDescent="0.3">
      <c r="A66" s="137"/>
      <c r="B66" s="138"/>
      <c r="C66" s="458"/>
      <c r="D66" s="459"/>
      <c r="E66" s="459"/>
      <c r="F66" s="459"/>
      <c r="G66" s="139"/>
      <c r="H66" s="139"/>
      <c r="I66" s="140"/>
    </row>
    <row r="68" spans="1:9" x14ac:dyDescent="0.25">
      <c r="A68" s="83"/>
      <c r="B68" s="83"/>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121</vt:i4>
      </vt:variant>
      <vt:variant>
        <vt:lpstr>Named Ranges</vt:lpstr>
      </vt:variant>
      <vt:variant>
        <vt:i4>36</vt:i4>
      </vt:variant>
    </vt:vector>
  </HeadingPairs>
  <TitlesOfParts>
    <vt:vector size="157" baseType="lpstr">
      <vt:lpstr>SUMMARY</vt:lpstr>
      <vt:lpstr>SCHED 1A-1_NMB_SB</vt:lpstr>
      <vt:lpstr>SCHED 1A-2_NMB_SB</vt:lpstr>
      <vt:lpstr>SCHED 2A-1_PS PROV Hosp</vt:lpstr>
      <vt:lpstr>SCHED 2A-2_Motherwell CHC</vt:lpstr>
      <vt:lpstr>SCHED 2A-3_Livingstone Hosp</vt:lpstr>
      <vt:lpstr>SCHED 2A_4_Uitenhage Hosp</vt:lpstr>
      <vt:lpstr>SCHED 2A-5_Settlers Hosp</vt:lpstr>
      <vt:lpstr>SCHED 2A-6_Andries Vosloo Hosp</vt:lpstr>
      <vt:lpstr>SCHED 2A-7_Sundays R Hosp (2)</vt:lpstr>
      <vt:lpstr>SCHED 2A-8_Humansdorp Hosp</vt:lpstr>
      <vt:lpstr>SCHEDULE 3</vt:lpstr>
      <vt:lpstr>SCHEDULE 4</vt:lpstr>
      <vt:lpstr>WORK ORDERS  01 LAETITIA BAM CH</vt:lpstr>
      <vt:lpstr>JOSE PEARSON TB HOSPITAL (02)</vt:lpstr>
      <vt:lpstr>NEW BRIGHTON MORTUARY (03)</vt:lpstr>
      <vt:lpstr>DORA NGIZA HOSPITAL (04)</vt:lpstr>
      <vt:lpstr>LAETITIA BAM CHC (05)</vt:lpstr>
      <vt:lpstr>MOTHERWELL CHC (06)</vt:lpstr>
      <vt:lpstr>MOTHERWEL CHC (07)</vt:lpstr>
      <vt:lpstr>ORSMOND TB HOSPITAL (08)</vt:lpstr>
      <vt:lpstr>JOSE PEARSON TB HOSPITAL (09)</vt:lpstr>
      <vt:lpstr>LIVINGSTONE HOSPITAL (10)</vt:lpstr>
      <vt:lpstr>LAETITIA BAM CHC (11)</vt:lpstr>
      <vt:lpstr>WEST END (12)</vt:lpstr>
      <vt:lpstr>PORT ELIZABETH PRO.(13)</vt:lpstr>
      <vt:lpstr>DORA NGIZA HOSP (14)</vt:lpstr>
      <vt:lpstr>ORSMOND TB HOSP (15)</vt:lpstr>
      <vt:lpstr>MOUNT RD MORT. (16)</vt:lpstr>
      <vt:lpstr>PARMACEUTICA DEP (17)</vt:lpstr>
      <vt:lpstr>DORA NGIZA HOSP (18)</vt:lpstr>
      <vt:lpstr>DORA NGIZA (19)</vt:lpstr>
      <vt:lpstr>LIVINGSTONE HOSPITAL (20)</vt:lpstr>
      <vt:lpstr>PE PROV. HOSPITAL (21)</vt:lpstr>
      <vt:lpstr>GQEBERA CHC (22)</vt:lpstr>
      <vt:lpstr>PORT EZIABERTH MEDIC DEPOT(23)</vt:lpstr>
      <vt:lpstr>LIVINGSTONE HOSPITAL (24)</vt:lpstr>
      <vt:lpstr>MOTHERWELL CHC (25)</vt:lpstr>
      <vt:lpstr>LIVINGSTONE HOSPITAL (26)</vt:lpstr>
      <vt:lpstr>GQEBERA CHC (27)</vt:lpstr>
      <vt:lpstr>DORA NGINZA HOSPITAL (28)</vt:lpstr>
      <vt:lpstr>ELIZABETH DOKIN HOSP(29)</vt:lpstr>
      <vt:lpstr>PORT ELIZABETH PROV (30)</vt:lpstr>
      <vt:lpstr>MOUNTROAD MORTUARY (31)</vt:lpstr>
      <vt:lpstr>UITENHAGE PRO.HOSPITAL (32)</vt:lpstr>
      <vt:lpstr>JOSE PEARSON TB HSPITAL (33)</vt:lpstr>
      <vt:lpstr>LAETITA BAM CHC (34)</vt:lpstr>
      <vt:lpstr>MOTHEWELL CHC (35)</vt:lpstr>
      <vt:lpstr>LAETITA BAM CHC (36)</vt:lpstr>
      <vt:lpstr>PE PROV. (37)</vt:lpstr>
      <vt:lpstr>ORSMOND TB HOSP. (38)</vt:lpstr>
      <vt:lpstr>Gqebera CHC (39)</vt:lpstr>
      <vt:lpstr>Dora Ngiza (40)</vt:lpstr>
      <vt:lpstr>PE Pronvincial Hospital (41)</vt:lpstr>
      <vt:lpstr>Motherwell CHC (42)</vt:lpstr>
      <vt:lpstr>Westend Clinic (43)</vt:lpstr>
      <vt:lpstr>Dora Ngiza (44)</vt:lpstr>
      <vt:lpstr>Elizabeth Hospital (45)</vt:lpstr>
      <vt:lpstr>Jose Pearson (46)</vt:lpstr>
      <vt:lpstr>Livingstone Hospital (47)</vt:lpstr>
      <vt:lpstr>PE Pro. Hosp (48)</vt:lpstr>
      <vt:lpstr>Elizabeth Donken hosp.(49)</vt:lpstr>
      <vt:lpstr>Dora Ngiza (50)</vt:lpstr>
      <vt:lpstr>Dora Ngiza (51)</vt:lpstr>
      <vt:lpstr>West End (52)</vt:lpstr>
      <vt:lpstr>Elizabeth Hospital (53)</vt:lpstr>
      <vt:lpstr>Orsmond TB Hosp.(54)</vt:lpstr>
      <vt:lpstr>Port Elizabeth (55)</vt:lpstr>
      <vt:lpstr>Livingston Hosp (56)</vt:lpstr>
      <vt:lpstr>New Brighton M.(57)</vt:lpstr>
      <vt:lpstr>West End (58)</vt:lpstr>
      <vt:lpstr>Dora Ngiza chc (59)</vt:lpstr>
      <vt:lpstr>New Brighston (60)</vt:lpstr>
      <vt:lpstr>Jose Pearson TB Hosp (61)</vt:lpstr>
      <vt:lpstr>Jose Pearson TB Hosp (62)</vt:lpstr>
      <vt:lpstr>Livingstone Hosp (63)</vt:lpstr>
      <vt:lpstr>Jose Pearson TB Hosp (64)</vt:lpstr>
      <vt:lpstr>Motherwell chc (65)</vt:lpstr>
      <vt:lpstr>Dora Ngiza (66)</vt:lpstr>
      <vt:lpstr>Orsmond TB Hosp (66)</vt:lpstr>
      <vt:lpstr>Dora Ngiza Hosp (67)</vt:lpstr>
      <vt:lpstr>Uitenhage Forensic (68)</vt:lpstr>
      <vt:lpstr>Dora Ngiza Hospital (70)</vt:lpstr>
      <vt:lpstr>Jose Pearson Sant (71)</vt:lpstr>
      <vt:lpstr>Gqebera chc (72)</vt:lpstr>
      <vt:lpstr>Dora Ngiza Hospital (73)</vt:lpstr>
      <vt:lpstr>Jose Pearson Sant (74)</vt:lpstr>
      <vt:lpstr>Livingston Hospital (75)</vt:lpstr>
      <vt:lpstr>Leticia Bam Hospital (76)</vt:lpstr>
      <vt:lpstr>Unitenhage Pro (69)</vt:lpstr>
      <vt:lpstr>Gqebera chc (77)</vt:lpstr>
      <vt:lpstr>PE Prov (78)</vt:lpstr>
      <vt:lpstr>Linvingston (79)</vt:lpstr>
      <vt:lpstr>Dora Ngiza (80)</vt:lpstr>
      <vt:lpstr>Dora Ngiza (81)</vt:lpstr>
      <vt:lpstr>Galvendale Foresic (83)</vt:lpstr>
      <vt:lpstr>Struandale Depot (84)</vt:lpstr>
      <vt:lpstr>PE Prov (85)</vt:lpstr>
      <vt:lpstr>West End (86)</vt:lpstr>
      <vt:lpstr>Livingston Hospital (87)</vt:lpstr>
      <vt:lpstr>Dora Ngiza (88)</vt:lpstr>
      <vt:lpstr>Mt Road (82)</vt:lpstr>
      <vt:lpstr>West End (89)</vt:lpstr>
      <vt:lpstr>Walton Conyng (90)</vt:lpstr>
      <vt:lpstr>Uitenhage Hospital  (91)</vt:lpstr>
      <vt:lpstr>Jose Pearson Hospital (92)</vt:lpstr>
      <vt:lpstr>Motherwell Hospital (93)</vt:lpstr>
      <vt:lpstr>West End chc (94)</vt:lpstr>
      <vt:lpstr>Qoutation </vt:lpstr>
      <vt:lpstr>Jose Pearson Hospital (95)</vt:lpstr>
      <vt:lpstr>Qoutation Jose Pearson</vt:lpstr>
      <vt:lpstr>Jose Pearson</vt:lpstr>
      <vt:lpstr>Dora Ngiza (96)</vt:lpstr>
      <vt:lpstr>Uitenhage Pro (97)</vt:lpstr>
      <vt:lpstr>Jose Pearson (98)</vt:lpstr>
      <vt:lpstr>Dora Ngiza (99)</vt:lpstr>
      <vt:lpstr>Gqebera chc (100)</vt:lpstr>
      <vt:lpstr>Jose Pearson (101)</vt:lpstr>
      <vt:lpstr>Dora Ngiza (102)</vt:lpstr>
      <vt:lpstr>PE PRO. (103)</vt:lpstr>
      <vt:lpstr>West End (104)</vt:lpstr>
      <vt:lpstr>'Dora Ngiza (88)'!Print_Area</vt:lpstr>
      <vt:lpstr>'Dora Ngiza chc (59)'!Print_Area</vt:lpstr>
      <vt:lpstr>'DORA NGIZA HOSPITAL (04)'!Print_Area</vt:lpstr>
      <vt:lpstr>'Dora Ngiza Hospital (70)'!Print_Area</vt:lpstr>
      <vt:lpstr>'Dora Ngiza Hospital (73)'!Print_Area</vt:lpstr>
      <vt:lpstr>'Gqebera chc (72)'!Print_Area</vt:lpstr>
      <vt:lpstr>'Gqebera chc (77)'!Print_Area</vt:lpstr>
      <vt:lpstr>'Jose Pearson Sant (71)'!Print_Area</vt:lpstr>
      <vt:lpstr>'Jose Pearson Sant (74)'!Print_Area</vt:lpstr>
      <vt:lpstr>'JOSE PEARSON TB HOSPITAL (02)'!Print_Area</vt:lpstr>
      <vt:lpstr>'JOSE PEARSON TB HOSPITAL (09)'!Print_Area</vt:lpstr>
      <vt:lpstr>'LAETITIA BAM CHC (05)'!Print_Area</vt:lpstr>
      <vt:lpstr>'Leticia Bam Hospital (76)'!Print_Area</vt:lpstr>
      <vt:lpstr>'Livingston Hospital (75)'!Print_Area</vt:lpstr>
      <vt:lpstr>'LIVINGSTONE HOSPITAL (10)'!Print_Area</vt:lpstr>
      <vt:lpstr>'MOTHERWEL CHC (07)'!Print_Area</vt:lpstr>
      <vt:lpstr>'MOTHERWELL CHC (06)'!Print_Area</vt:lpstr>
      <vt:lpstr>'New Brighton M.(57)'!Print_Area</vt:lpstr>
      <vt:lpstr>'NEW BRIGHTON MORTUARY (03)'!Print_Area</vt:lpstr>
      <vt:lpstr>'ORSMOND TB HOSPITAL (08)'!Print_Area</vt:lpstr>
      <vt:lpstr>'SCHED 1A-1_NMB_SB'!Print_Area</vt:lpstr>
      <vt:lpstr>'SCHED 1A-2_NMB_SB'!Print_Area</vt:lpstr>
      <vt:lpstr>'SCHED 2A_4_Uitenhage Hosp'!Print_Area</vt:lpstr>
      <vt:lpstr>'SCHED 2A-1_PS PROV Hosp'!Print_Area</vt:lpstr>
      <vt:lpstr>'SCHED 2A-2_Motherwell CHC'!Print_Area</vt:lpstr>
      <vt:lpstr>'SCHED 2A-3_Livingstone Hosp'!Print_Area</vt:lpstr>
      <vt:lpstr>'SCHED 2A-5_Settlers Hosp'!Print_Area</vt:lpstr>
      <vt:lpstr>'SCHED 2A-6_Andries Vosloo Hosp'!Print_Area</vt:lpstr>
      <vt:lpstr>'SCHED 2A-7_Sundays R Hosp (2)'!Print_Area</vt:lpstr>
      <vt:lpstr>'SCHED 2A-8_Humansdorp Hosp'!Print_Area</vt:lpstr>
      <vt:lpstr>'SCHEDULE 3'!Print_Area</vt:lpstr>
      <vt:lpstr>'SCHEDULE 4'!Print_Area</vt:lpstr>
      <vt:lpstr>SUMMARY!Print_Area</vt:lpstr>
      <vt:lpstr>'Walton Conyng (90)'!Print_Area</vt:lpstr>
      <vt:lpstr>'West End (58)'!Print_Area</vt:lpstr>
      <vt:lpstr>'WORK ORDERS  01 LAETITIA BAM CH'!Print_Area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Shaun le Grange</dc:creator>
  <cp:lastModifiedBy>Thabisa Notshe</cp:lastModifiedBy>
  <cp:lastPrinted>2025-04-14T10:54:35Z</cp:lastPrinted>
  <dcterms:created xsi:type="dcterms:W3CDTF">2016-07-22T12:25:06Z</dcterms:created>
  <dcterms:modified xsi:type="dcterms:W3CDTF">2025-04-17T11:53:58Z</dcterms:modified>
</cp:coreProperties>
</file>